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SO 101 - Řešení zpevněnýc..." sheetId="2" r:id="rId2"/>
    <sheet name="SO 102 - Řešení zpevněnýc..." sheetId="3" r:id="rId3"/>
    <sheet name="SO 103 - Parkoviště pro o..." sheetId="4" r:id="rId4"/>
    <sheet name="SO 201 - Stavební úpravy ..." sheetId="5" r:id="rId5"/>
    <sheet name="SO 301-1 - Deštová kanali..." sheetId="6" r:id="rId6"/>
    <sheet name="SO 301-2 - Deštová kanali..." sheetId="7" r:id="rId7"/>
    <sheet name="SO 301-3 - Deštová kanali..." sheetId="8" r:id="rId8"/>
    <sheet name="SO 301-4 - Elektroinstala..." sheetId="9" r:id="rId9"/>
    <sheet name="SO 431 - Veřejné osvětlení" sheetId="10" r:id="rId10"/>
    <sheet name="SO 801 - Sadové úpravy" sheetId="11" r:id="rId11"/>
    <sheet name="SO 901-1 - Autobusové pří..." sheetId="12" r:id="rId12"/>
    <sheet name="SO 901-2 - Ostatní mobiliář" sheetId="13" r:id="rId13"/>
    <sheet name="VRN - Vedlejší rozpočtové..." sheetId="14" r:id="rId14"/>
    <sheet name="Pokyny pro vyplnění" sheetId="15" r:id="rId15"/>
  </sheets>
  <definedNames>
    <definedName name="_xlnm.Print_Area" localSheetId="0">'Rekapitulace stavby'!$D$4:$AO$36,'Rekapitulace stavby'!$C$42:$AQ$68</definedName>
    <definedName name="_xlnm._FilterDatabase" localSheetId="1" hidden="1">'SO 101 - Řešení zpevněnýc...'!$C$101:$K$361</definedName>
    <definedName name="_xlnm.Print_Area" localSheetId="1">'SO 101 - Řešení zpevněnýc...'!$C$4:$J$39,'SO 101 - Řešení zpevněnýc...'!$C$45:$J$83,'SO 101 - Řešení zpevněnýc...'!$C$89:$K$361</definedName>
    <definedName name="_xlnm._FilterDatabase" localSheetId="2" hidden="1">'SO 102 - Řešení zpevněnýc...'!$C$91:$K$281</definedName>
    <definedName name="_xlnm.Print_Area" localSheetId="2">'SO 102 - Řešení zpevněnýc...'!$C$4:$J$39,'SO 102 - Řešení zpevněnýc...'!$C$45:$J$73,'SO 102 - Řešení zpevněnýc...'!$C$79:$K$281</definedName>
    <definedName name="_xlnm._FilterDatabase" localSheetId="3" hidden="1">'SO 103 - Parkoviště pro o...'!$C$93:$K$281</definedName>
    <definedName name="_xlnm.Print_Area" localSheetId="3">'SO 103 - Parkoviště pro o...'!$C$4:$J$39,'SO 103 - Parkoviště pro o...'!$C$45:$J$75,'SO 103 - Parkoviště pro o...'!$C$81:$K$281</definedName>
    <definedName name="_xlnm._FilterDatabase" localSheetId="4" hidden="1">'SO 201 - Stavební úpravy ...'!$C$87:$K$238</definedName>
    <definedName name="_xlnm.Print_Area" localSheetId="4">'SO 201 - Stavební úpravy ...'!$C$4:$J$39,'SO 201 - Stavební úpravy ...'!$C$45:$J$69,'SO 201 - Stavební úpravy ...'!$C$75:$K$238</definedName>
    <definedName name="_xlnm._FilterDatabase" localSheetId="5" hidden="1">'SO 301-1 - Deštová kanali...'!$C$86:$K$214</definedName>
    <definedName name="_xlnm.Print_Area" localSheetId="5">'SO 301-1 - Deštová kanali...'!$C$4:$J$39,'SO 301-1 - Deštová kanali...'!$C$45:$J$68,'SO 301-1 - Deštová kanali...'!$C$74:$K$214</definedName>
    <definedName name="_xlnm._FilterDatabase" localSheetId="6" hidden="1">'SO 301-2 - Deštová kanali...'!$C$88:$K$242</definedName>
    <definedName name="_xlnm.Print_Area" localSheetId="6">'SO 301-2 - Deštová kanali...'!$C$4:$J$39,'SO 301-2 - Deštová kanali...'!$C$45:$J$70,'SO 301-2 - Deštová kanali...'!$C$76:$K$242</definedName>
    <definedName name="_xlnm._FilterDatabase" localSheetId="7" hidden="1">'SO 301-3 - Deštová kanali...'!$C$87:$K$209</definedName>
    <definedName name="_xlnm.Print_Area" localSheetId="7">'SO 301-3 - Deštová kanali...'!$C$4:$J$39,'SO 301-3 - Deštová kanali...'!$C$45:$J$69,'SO 301-3 - Deštová kanali...'!$C$75:$K$209</definedName>
    <definedName name="_xlnm._FilterDatabase" localSheetId="8" hidden="1">'SO 301-4 - Elektroinstala...'!$C$83:$K$142</definedName>
    <definedName name="_xlnm.Print_Area" localSheetId="8">'SO 301-4 - Elektroinstala...'!$C$4:$J$39,'SO 301-4 - Elektroinstala...'!$C$45:$J$65,'SO 301-4 - Elektroinstala...'!$C$71:$K$142</definedName>
    <definedName name="_xlnm._FilterDatabase" localSheetId="9" hidden="1">'SO 431 - Veřejné osvětlení'!$C$79:$K$182</definedName>
    <definedName name="_xlnm.Print_Area" localSheetId="9">'SO 431 - Veřejné osvětlení'!$C$4:$J$39,'SO 431 - Veřejné osvětlení'!$C$45:$J$61,'SO 431 - Veřejné osvětlení'!$C$67:$K$182</definedName>
    <definedName name="_xlnm._FilterDatabase" localSheetId="10" hidden="1">'SO 801 - Sadové úpravy'!$C$82:$K$177</definedName>
    <definedName name="_xlnm.Print_Area" localSheetId="10">'SO 801 - Sadové úpravy'!$C$4:$J$39,'SO 801 - Sadové úpravy'!$C$45:$J$64,'SO 801 - Sadové úpravy'!$C$70:$K$177</definedName>
    <definedName name="_xlnm._FilterDatabase" localSheetId="11" hidden="1">'SO 901-1 - Autobusové pří...'!$C$80:$K$95</definedName>
    <definedName name="_xlnm.Print_Area" localSheetId="11">'SO 901-1 - Autobusové pří...'!$C$4:$J$39,'SO 901-1 - Autobusové pří...'!$C$45:$J$62,'SO 901-1 - Autobusové pří...'!$C$68:$K$95</definedName>
    <definedName name="_xlnm._FilterDatabase" localSheetId="12" hidden="1">'SO 901-2 - Ostatní mobiliář'!$C$80:$K$87</definedName>
    <definedName name="_xlnm.Print_Area" localSheetId="12">'SO 901-2 - Ostatní mobiliář'!$C$4:$J$39,'SO 901-2 - Ostatní mobiliář'!$C$45:$J$62,'SO 901-2 - Ostatní mobiliář'!$C$68:$K$87</definedName>
    <definedName name="_xlnm._FilterDatabase" localSheetId="13" hidden="1">'VRN - Vedlejší rozpočtové...'!$C$84:$K$134</definedName>
    <definedName name="_xlnm.Print_Area" localSheetId="13">'VRN - Vedlejší rozpočtové...'!$C$4:$J$39,'VRN - Vedlejší rozpočtové...'!$C$45:$J$66,'VRN - Vedlejší rozpočtové...'!$C$72:$K$134</definedName>
    <definedName name="_xlnm.Print_Area" localSheetId="14">'Pokyny pro vyplnění'!$B$2:$K$71,'Pokyny pro vyplnění'!$B$74:$K$118,'Pokyny pro vyplnění'!$B$121:$K$190,'Pokyny pro vyplnění'!$B$198:$K$218</definedName>
    <definedName name="_xlnm.Print_Titles" localSheetId="0">'Rekapitulace stavby'!$52:$52</definedName>
    <definedName name="_xlnm.Print_Titles" localSheetId="1">'SO 101 - Řešení zpevněnýc...'!$101:$101</definedName>
    <definedName name="_xlnm.Print_Titles" localSheetId="2">'SO 102 - Řešení zpevněnýc...'!$91:$91</definedName>
    <definedName name="_xlnm.Print_Titles" localSheetId="3">'SO 103 - Parkoviště pro o...'!$93:$93</definedName>
    <definedName name="_xlnm.Print_Titles" localSheetId="4">'SO 201 - Stavební úpravy ...'!$87:$87</definedName>
    <definedName name="_xlnm.Print_Titles" localSheetId="5">'SO 301-1 - Deštová kanali...'!$86:$86</definedName>
    <definedName name="_xlnm.Print_Titles" localSheetId="6">'SO 301-2 - Deštová kanali...'!$88:$88</definedName>
    <definedName name="_xlnm.Print_Titles" localSheetId="7">'SO 301-3 - Deštová kanali...'!$87:$87</definedName>
    <definedName name="_xlnm.Print_Titles" localSheetId="8">'SO 301-4 - Elektroinstala...'!$83:$83</definedName>
    <definedName name="_xlnm.Print_Titles" localSheetId="9">'SO 431 - Veřejné osvětlení'!$79:$79</definedName>
    <definedName name="_xlnm.Print_Titles" localSheetId="10">'SO 801 - Sadové úpravy'!$82:$82</definedName>
    <definedName name="_xlnm.Print_Titles" localSheetId="11">'SO 901-1 - Autobusové pří...'!$80:$80</definedName>
    <definedName name="_xlnm.Print_Titles" localSheetId="12">'SO 901-2 - Ostatní mobiliář'!$80:$80</definedName>
    <definedName name="_xlnm.Print_Titles" localSheetId="13">'VRN - Vedlejší rozpočtové...'!$84:$84</definedName>
  </definedNames>
  <calcPr fullCalcOnLoad="1"/>
</workbook>
</file>

<file path=xl/sharedStrings.xml><?xml version="1.0" encoding="utf-8"?>
<sst xmlns="http://schemas.openxmlformats.org/spreadsheetml/2006/main" count="18433" uniqueCount="2692">
  <si>
    <t>Export Komplet</t>
  </si>
  <si>
    <t>VZ</t>
  </si>
  <si>
    <t>2.0</t>
  </si>
  <si>
    <t>ZAMOK</t>
  </si>
  <si>
    <t>False</t>
  </si>
  <si>
    <t>{d7669c3d-ea5c-4f6f-b047-6297646f3f12}</t>
  </si>
  <si>
    <t>0,01</t>
  </si>
  <si>
    <t>21</t>
  </si>
  <si>
    <t>15</t>
  </si>
  <si>
    <t>REKAPITULACE STAVBY</t>
  </si>
  <si>
    <t>v ---  níže se nacházejí doplnkové a pomocné údaje k sestavám  --- v</t>
  </si>
  <si>
    <t>Návod na vyplnění</t>
  </si>
  <si>
    <t>0,001</t>
  </si>
  <si>
    <t>Kód:</t>
  </si>
  <si>
    <t>702018</t>
  </si>
  <si>
    <t>Měnit lze pouze buňky se žlutým podbarvením!
1) v Rekapitulaci stavby vyplňte údaje o Uchazeči (přenesou se do ostatních sestav i v jiných listech)
2) na vybraných listech vyplňte v sestavě Soupis prací ceny u položek</t>
  </si>
  <si>
    <t>Stavba:</t>
  </si>
  <si>
    <t>Řešení zpevněných ploch, parkoviště a bus zastávek u školy, Svatava</t>
  </si>
  <si>
    <t>KSO:</t>
  </si>
  <si>
    <t>822 2</t>
  </si>
  <si>
    <t>CC-CZ:</t>
  </si>
  <si>
    <t>2112</t>
  </si>
  <si>
    <t>Místo:</t>
  </si>
  <si>
    <t>Svatava</t>
  </si>
  <si>
    <t>Datum:</t>
  </si>
  <si>
    <t>18. 9. 2020</t>
  </si>
  <si>
    <t>CZ-CPA:</t>
  </si>
  <si>
    <t>42</t>
  </si>
  <si>
    <t>Zadavatel:</t>
  </si>
  <si>
    <t>IČ:</t>
  </si>
  <si>
    <t>00573141</t>
  </si>
  <si>
    <t>Městys Svatava, Svatava, ČSA 277, 357 03</t>
  </si>
  <si>
    <t>DIČ:</t>
  </si>
  <si>
    <t/>
  </si>
  <si>
    <t>Uchazeč:</t>
  </si>
  <si>
    <t>Vyplň údaj</t>
  </si>
  <si>
    <t>Projektant:</t>
  </si>
  <si>
    <t>263 92 526</t>
  </si>
  <si>
    <t>DSVA s.r.o.,nám. Krále Jiřího z Poděbrad 6, 350 02</t>
  </si>
  <si>
    <t>True</t>
  </si>
  <si>
    <t>Zpracovatel:</t>
  </si>
  <si>
    <t>DSVA s.r.o. - Jozef Turza</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</si>
  <si>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</si>
  <si>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</si>
  <si>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</si>
  <si>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</si>
  <si>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</si>
  <si>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</si>
  <si>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</si>
  <si>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</si>
  <si>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</si>
  <si>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</si>
  <si>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</si>
  <si>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</si>
  <si>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</si>
  <si>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</si>
  <si>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</si>
  <si>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</si>
  <si>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</si>
  <si>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</si>
  <si>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</si>
  <si>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</si>
  <si>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</si>
  <si>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</si>
  <si>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</si>
  <si>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</si>
  <si>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</si>
  <si>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</si>
  <si>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</si>
  <si>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</si>
  <si>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</si>
  <si>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</si>
  <si>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</si>
  <si>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</si>
  <si>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</si>
  <si>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</si>
  <si>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</si>
  <si>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</si>
  <si>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</si>
  <si>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</si>
  <si>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</si>
  <si>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</si>
  <si>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</si>
  <si>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SO 101</t>
  </si>
  <si>
    <t>Řešení zpevněných ploch ulice Pohraniční stráže</t>
  </si>
  <si>
    <t>STA</t>
  </si>
  <si>
    <t>1</t>
  </si>
  <si>
    <t>{d6efb9fb-ec9a-44e6-bd92-288c3ef177b2}</t>
  </si>
  <si>
    <t>2</t>
  </si>
  <si>
    <t>SO 102</t>
  </si>
  <si>
    <t>Řešení zpevněných ploch ulice S.K. Neumanna</t>
  </si>
  <si>
    <t>{1b051a9b-70d8-4ceb-9d5e-326296a9029e}</t>
  </si>
  <si>
    <t>SO 103</t>
  </si>
  <si>
    <t>Parkoviště pro osobní auta na p.p.č.237/1 a p.p.č.237/2</t>
  </si>
  <si>
    <t>{ebe18edd-028c-43fa-a426-e4feeabdbc38}</t>
  </si>
  <si>
    <t>SO 201</t>
  </si>
  <si>
    <t>Stavební úpravy opěrné stěny - římsa</t>
  </si>
  <si>
    <t>{77360108-9c08-4083-8469-dd51386b9f6f}</t>
  </si>
  <si>
    <t>SO 301-1</t>
  </si>
  <si>
    <t>Deštová kanalizace ulice Pohraniční stráže</t>
  </si>
  <si>
    <t>{d56afc8d-a6fe-4524-a010-ee34399cd63c}</t>
  </si>
  <si>
    <t>SO 301-2</t>
  </si>
  <si>
    <t>Deštová kanalizace ulice S.K.Neumanna</t>
  </si>
  <si>
    <t>{c40f68e5-fdc8-415e-beec-20f77e29cdfb}</t>
  </si>
  <si>
    <t>SO 301-3</t>
  </si>
  <si>
    <t>Deštová kanalizace ulice parkoviště na p.p.č.237/1 a 237/2</t>
  </si>
  <si>
    <t>{fa9696a2-6ebe-4d4a-bc34-1345fed24f27}</t>
  </si>
  <si>
    <t>SO 301-4</t>
  </si>
  <si>
    <t>Elektroinstalace čerpací stanice ulice Zelená</t>
  </si>
  <si>
    <t>{321f5e2c-d587-4abb-97c1-c6af5ce70d1d}</t>
  </si>
  <si>
    <t>SO 431</t>
  </si>
  <si>
    <t>Veřejné osvětlení</t>
  </si>
  <si>
    <t>{0c39c18b-a83a-4dd1-a781-41c35a614c5d}</t>
  </si>
  <si>
    <t>SO 801</t>
  </si>
  <si>
    <t>Sadové úpravy</t>
  </si>
  <si>
    <t>{8d0d286a-83de-403e-98e0-3822f8d95a95}</t>
  </si>
  <si>
    <t>SO 901-1</t>
  </si>
  <si>
    <t>Autobusové přístřešky</t>
  </si>
  <si>
    <t>{9caca953-6946-4c93-adde-df39f3dfc720}</t>
  </si>
  <si>
    <t>SO 901-2</t>
  </si>
  <si>
    <t>Ostatní mobiliář</t>
  </si>
  <si>
    <t>{0e5b2a6d-13ce-4eef-8cde-0daeb9e72720}</t>
  </si>
  <si>
    <t>VRN</t>
  </si>
  <si>
    <t>Vedlejší rozpočtové náklady</t>
  </si>
  <si>
    <t>{411cac7d-7854-4b60-8be1-ff76065f6753}</t>
  </si>
  <si>
    <t>KRYCÍ LIST SOUPISU PRACÍ</t>
  </si>
  <si>
    <t>Objekt:</t>
  </si>
  <si>
    <t>SO 101 - Řešení zpevněných ploch ulice Pohraniční stráže</t>
  </si>
  <si>
    <t>REKAPITULACE ČLENĚNÍ SOUPISU PRACÍ</t>
  </si>
  <si>
    <t>Kód dílu - Popis</t>
  </si>
  <si>
    <t>Cena celkem [CZK]</t>
  </si>
  <si>
    <t>-1</t>
  </si>
  <si>
    <t>HSV - Práce a dodávky HSV</t>
  </si>
  <si>
    <t xml:space="preserve">    1 - Zemní práce</t>
  </si>
  <si>
    <t xml:space="preserve">    2 - Zakládání</t>
  </si>
  <si>
    <t xml:space="preserve">    3 - Svislé a kompletní konstrukce</t>
  </si>
  <si>
    <t xml:space="preserve">    4 - Vodorovné konstrukce</t>
  </si>
  <si>
    <t xml:space="preserve">    5 - Konstrukce typ A stan. km ZÚ - 0,060 - asfaltová</t>
  </si>
  <si>
    <t xml:space="preserve">    5.1 - Komunikace pozemní - kce - typC</t>
  </si>
  <si>
    <t xml:space="preserve">    5.2 - Komunikace pozemní - kce - typD</t>
  </si>
  <si>
    <t xml:space="preserve">    5.3 - Komunikace pozemní - kce - typE</t>
  </si>
  <si>
    <t xml:space="preserve">    5.4 - Komunikace pozemní - kce - typF</t>
  </si>
  <si>
    <t xml:space="preserve">    8 - Trubní vedení</t>
  </si>
  <si>
    <t xml:space="preserve">    9 - Ostatní konstrukce a práce, bourání</t>
  </si>
  <si>
    <t xml:space="preserve">    9.1 - Liniový odvodňovací žlab LŽ1</t>
  </si>
  <si>
    <t xml:space="preserve">    9.10 - Liniový odvodňovací žlab LŽ10</t>
  </si>
  <si>
    <t xml:space="preserve">    9.2 - Liniový odvodňovací žlab LŽ2</t>
  </si>
  <si>
    <t xml:space="preserve">    9.3 - Liniový odvodňovací žlab LŽ3</t>
  </si>
  <si>
    <t xml:space="preserve">    9.4 - Liniový odvodňovací žlab LŽ4</t>
  </si>
  <si>
    <t xml:space="preserve">    9.5 - Liniový odvodňovací žlab LŽ5</t>
  </si>
  <si>
    <t xml:space="preserve">    9.6 - Liniový odvodňovací žlab LŽ6</t>
  </si>
  <si>
    <t xml:space="preserve">    9.7 - Liniový odvodňovací žlab LŽ7</t>
  </si>
  <si>
    <t xml:space="preserve">    9.8 - Liniový odvodňovací žlab LŽ8</t>
  </si>
  <si>
    <t xml:space="preserve">    997 - Přesun sutě</t>
  </si>
  <si>
    <t xml:space="preserve">    998 - Přesun hmot</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</si>
  <si>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</si>
  <si>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</si>
  <si>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</si>
  <si>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</si>
  <si>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</si>
  <si>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</si>
  <si>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</si>
  <si>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</si>
  <si>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</si>
  <si>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</si>
  <si>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</si>
  <si>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</si>
  <si>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</si>
  <si>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</si>
  <si>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</si>
  <si>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</si>
  <si>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</si>
  <si>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</si>
  <si>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113106123</t>
  </si>
  <si>
    <t>Rozebrání dlažeb komunikací pro pěší s přemístěním hmot na skládku na vzdálenost do 3 m nebo s naložením na dopravní prostředek s ložem z kameniva nebo živice a s jakoukoliv výplní spár ručně ze zámkové dlažby</t>
  </si>
  <si>
    <t>m2</t>
  </si>
  <si>
    <t>CS ÚRS 2020 01</t>
  </si>
  <si>
    <t>4</t>
  </si>
  <si>
    <t>1227601240</t>
  </si>
  <si>
    <t>113107243</t>
  </si>
  <si>
    <t>Odstranění podkladů nebo krytů strojně plochy jednotlivě přes 200 m2 s přemístěním hmot na skládku na vzdálenost do 20 m nebo s naložením na dopravní prostředek živičných, o tl. vrstvy přes 100 do 150 mm</t>
  </si>
  <si>
    <t>709094332</t>
  </si>
  <si>
    <t>VV</t>
  </si>
  <si>
    <t>1037+573</t>
  </si>
  <si>
    <t>3</t>
  </si>
  <si>
    <t>113154223</t>
  </si>
  <si>
    <t>Frézování živičného podkladu nebo krytu s naložením na dopravní prostředek plochy přes 500 do 1 000 m2 bez překážek v trase pruhu šířky do 1 m, tloušťky vrstvy 50 mm</t>
  </si>
  <si>
    <t>-773610955</t>
  </si>
  <si>
    <t>1037</t>
  </si>
  <si>
    <t>113201112</t>
  </si>
  <si>
    <t>Vytrhání obrub s vybouráním lože, s přemístěním hmot na skládku na vzdálenost do 3 m nebo s naložením na dopravní prostředek silničních ležatých</t>
  </si>
  <si>
    <t>m</t>
  </si>
  <si>
    <t>508859254</t>
  </si>
  <si>
    <t>5</t>
  </si>
  <si>
    <t>122351105</t>
  </si>
  <si>
    <t>Odkopávky a prokopávky nezapažené strojně v hornině třídy těžitelnosti II skupiny 4 přes 500 do 1 000 m3</t>
  </si>
  <si>
    <t>m3</t>
  </si>
  <si>
    <t>870804292</t>
  </si>
  <si>
    <t>663"dle bilance zemních prací</t>
  </si>
  <si>
    <t>100"ostatní včetně rýhy pro chráničku cetin</t>
  </si>
  <si>
    <t>Součet</t>
  </si>
  <si>
    <t>6</t>
  </si>
  <si>
    <t>162751137</t>
  </si>
  <si>
    <t>Vodorovné přemístění výkopku nebo sypaniny po suchu na obvyklém dopravním prostředku, bez naložení výkopku, avšak se složením bez rozhrnutí z horniny třídy těžitelnosti II na vzdálenost skupiny 4 a 5 na vzdálenost přes 9 000 do 10 000 m</t>
  </si>
  <si>
    <t>-72540738</t>
  </si>
  <si>
    <t>763</t>
  </si>
  <si>
    <t>7</t>
  </si>
  <si>
    <t>162751139</t>
  </si>
  <si>
    <t>Vodorovné přemístění výkopku nebo sypaniny po suchu na obvyklém dopravním prostředku, bez naložení výkopku, avšak se složením bez rozhrnutí z horniny třídy těžitelnosti II na vzdálenost skupiny 4 a 5 na vzdálenost Příplatek k ceně za každých dalších i započatých 1 000 m</t>
  </si>
  <si>
    <t>1348299358</t>
  </si>
  <si>
    <t>P</t>
  </si>
  <si>
    <t>Poznámka k položce:
skládka 24km, Chocovice</t>
  </si>
  <si>
    <t>763*14</t>
  </si>
  <si>
    <t>8</t>
  </si>
  <si>
    <t>M</t>
  </si>
  <si>
    <t>28617046</t>
  </si>
  <si>
    <t>trubka kanalizační PP korugovaná DN 300x600 mm SN10</t>
  </si>
  <si>
    <t>-176218021</t>
  </si>
  <si>
    <t>Poznámka k položce:
chránička DK pod autobusovým přístřeškem,  nákup,doprava, osazení, zemní práce, zához, přebytek na skládku včetně</t>
  </si>
  <si>
    <t>9</t>
  </si>
  <si>
    <t>34571358</t>
  </si>
  <si>
    <t>trubka elektroinstalační ohebná dvoupláštová korugovaná (chránička) D160mm, HDPE+LDPE</t>
  </si>
  <si>
    <t>990441798</t>
  </si>
  <si>
    <t>Poznámka k položce:
chránička tlakové kanalizace, nákup,doprava, osazení, zemní práce, zához, přebytek na skládku včetně</t>
  </si>
  <si>
    <t>10</t>
  </si>
  <si>
    <t>174151101</t>
  </si>
  <si>
    <t>Zásyp sypaninou z jakékoliv horniny strojně s uložením výkopku ve vrstvách se zhutněním jam, šachet, rýh nebo kolem objektů v těchto vykopávkách</t>
  </si>
  <si>
    <t>-1697935963</t>
  </si>
  <si>
    <t>90*0,6*0,4"zásyp a obsyp chráničky cetin</t>
  </si>
  <si>
    <t>11</t>
  </si>
  <si>
    <t>58331200</t>
  </si>
  <si>
    <t>štěrkopísek netříděný zásypový</t>
  </si>
  <si>
    <t>t</t>
  </si>
  <si>
    <t>3165235</t>
  </si>
  <si>
    <t>21,6*1,7"zásyp a obsyp chráničky cetin</t>
  </si>
  <si>
    <t>12</t>
  </si>
  <si>
    <t>181951112</t>
  </si>
  <si>
    <t>Úprava pláně vyrovnáním výškových rozdílů strojně v hornině třídy těžitelnosti I, skupiny 1 až 3 se zhutněním</t>
  </si>
  <si>
    <t>1977626075</t>
  </si>
  <si>
    <t>(440+244+324+28+17+778+32)*1,2</t>
  </si>
  <si>
    <t>13</t>
  </si>
  <si>
    <t>28323010</t>
  </si>
  <si>
    <t>fólie profilovaná (nopová) drenážní HDPE s výškou nopů 20mm</t>
  </si>
  <si>
    <t>1828489159</t>
  </si>
  <si>
    <t>Poznámka k položce:
nákup, doprava, položení, včetně krycí lišty nebo utěsnění ze tmelu</t>
  </si>
  <si>
    <t>Zakládání</t>
  </si>
  <si>
    <t>14</t>
  </si>
  <si>
    <t>211971110</t>
  </si>
  <si>
    <t>Zřízení opláštění výplně z geotextilie odvodňovacích žeber nebo trativodů v rýze nebo zářezu se stěnami šikmými o sklonu do 1:2</t>
  </si>
  <si>
    <t>-1028540304</t>
  </si>
  <si>
    <t>1,2*278</t>
  </si>
  <si>
    <t>69311060</t>
  </si>
  <si>
    <t>geotextilie netkaná separační, ochranná, filtrační, drenážní PP 200g/m2</t>
  </si>
  <si>
    <t>-373756484</t>
  </si>
  <si>
    <t>16</t>
  </si>
  <si>
    <t>212752101</t>
  </si>
  <si>
    <t>Trativody z drenážních trubek pro liniové stavby a komunikace se zřízením štěrkového lože pod trubky a s jejich obsypem v otevřeném výkopu trubka korugovaná sendvičová PE-HD SN 4 celoperforovaná 360° DN 100</t>
  </si>
  <si>
    <t>-559571345</t>
  </si>
  <si>
    <t>Svislé a kompletní konstrukce</t>
  </si>
  <si>
    <t>17</t>
  </si>
  <si>
    <t>334121110</t>
  </si>
  <si>
    <t>Osazení prefabrikovaných opěr a pilířů z betonu železového hmotnosti dílce jednotlivě do 1 t</t>
  </si>
  <si>
    <t>kus</t>
  </si>
  <si>
    <t>1314979085</t>
  </si>
  <si>
    <t>6+8</t>
  </si>
  <si>
    <t>18</t>
  </si>
  <si>
    <t>IP01</t>
  </si>
  <si>
    <t>ŽB úhelník 80/50/100, zatížení do 16kN/m2</t>
  </si>
  <si>
    <t>ks</t>
  </si>
  <si>
    <t>723899338</t>
  </si>
  <si>
    <t>19</t>
  </si>
  <si>
    <t>IP02</t>
  </si>
  <si>
    <t>ŽB úhelník 60/50/100, zatížení do 16kN/m2</t>
  </si>
  <si>
    <t>-1341958167</t>
  </si>
  <si>
    <t>20</t>
  </si>
  <si>
    <t>339921132</t>
  </si>
  <si>
    <t>osazování palisád betonových v řadě se zabetonováním výšky palisády 1000 mm</t>
  </si>
  <si>
    <t>-398295887</t>
  </si>
  <si>
    <t>59228413</t>
  </si>
  <si>
    <t>palisáda betonová tyčová hranatá přírodní výška 1000mm</t>
  </si>
  <si>
    <t>-1768934390</t>
  </si>
  <si>
    <t>Poznámka k položce:
nákup,doprava</t>
  </si>
  <si>
    <t>22</t>
  </si>
  <si>
    <t>890311811</t>
  </si>
  <si>
    <t>Bourání šachet a jímek ručně velikosti obestavěného prostoru do 1,5 m3 ze železobetonu</t>
  </si>
  <si>
    <t>-1046018859</t>
  </si>
  <si>
    <t>Poznámka k položce:
Bourání vpustí a odstranění kanal. šachty</t>
  </si>
  <si>
    <t>5*0,25+1</t>
  </si>
  <si>
    <t>Vodorovné konstrukce</t>
  </si>
  <si>
    <t>23</t>
  </si>
  <si>
    <t>451315125</t>
  </si>
  <si>
    <t>podkladní a výplnové vrstvy z betonu prostého tlouštky do 150 mm beton C 16/20</t>
  </si>
  <si>
    <t>2105174003</t>
  </si>
  <si>
    <t>Poznámka k položce:
podkladní betonový polštář pro ZB úhelník</t>
  </si>
  <si>
    <t>24</t>
  </si>
  <si>
    <t>55244102</t>
  </si>
  <si>
    <t>Dodávka a montáž lapač litinový střešních splavenin DN 150</t>
  </si>
  <si>
    <t>-582670614</t>
  </si>
  <si>
    <t>Poznámka k položce:
nákup,doprava,položení včetně všech prvků  aprací souvosejících, včetně napojení na potrubí, lapač včetně koše a nutných zemních prací a obetonování</t>
  </si>
  <si>
    <t>25</t>
  </si>
  <si>
    <t>451315137</t>
  </si>
  <si>
    <t>Podkladní a výplňové vrstvy z betonu prostého tloušťky do 200 mm, z betonu C 25/30</t>
  </si>
  <si>
    <t>2012641985</t>
  </si>
  <si>
    <t>Poznámka k položce:
podkladní betonový polštář pro ŽB úhelník</t>
  </si>
  <si>
    <t>Konstrukce typ A stan. km ZÚ - 0,060 - asfaltová</t>
  </si>
  <si>
    <t>26</t>
  </si>
  <si>
    <t>564751111</t>
  </si>
  <si>
    <t>Podklad nebo kryt z kameniva hrubého drceného vel. 32-63 mm s rozprostřením a zhutněním, po zhutnění tl. 150 mm</t>
  </si>
  <si>
    <t>681563406</t>
  </si>
  <si>
    <t>440*1,25*2"sanace AZ aktivní zony 300mm</t>
  </si>
  <si>
    <t>27</t>
  </si>
  <si>
    <t>564831111</t>
  </si>
  <si>
    <t>Podklad ze štěrkodrti ŠD s rozprostřením a zhutněním, po zhutnění tl. 100 mm</t>
  </si>
  <si>
    <t>35388050</t>
  </si>
  <si>
    <t>440*1,2"sanace AZ</t>
  </si>
  <si>
    <t>28</t>
  </si>
  <si>
    <t>564851111</t>
  </si>
  <si>
    <t>Podklad ze štěrkodrti ŠD s rozprostřením a zhutněním, po zhutnění tl. 150 mm</t>
  </si>
  <si>
    <t>1948794256</t>
  </si>
  <si>
    <t>440*1,12"ŠDA fr. 0/32</t>
  </si>
  <si>
    <t>440*1,15"ŠDA fr. 0/63</t>
  </si>
  <si>
    <t>29</t>
  </si>
  <si>
    <t>565135111</t>
  </si>
  <si>
    <t>Asfaltový beton vrstva podkladní ACP 16 (obalované kamenivo střednězrnné - OKS) s rozprostřením a zhutněním v pruhu šířky přes 1,5 do 3 m, po zhutnění tl. 50 mm</t>
  </si>
  <si>
    <t>527999685</t>
  </si>
  <si>
    <t>440*1,1</t>
  </si>
  <si>
    <t>30</t>
  </si>
  <si>
    <t>573111115</t>
  </si>
  <si>
    <t>Postřik infiltrační PI z asfaltu silničního s posypem kamenivem, v množství 2,50 kg/m2</t>
  </si>
  <si>
    <t>-357917044</t>
  </si>
  <si>
    <t>440*1,15</t>
  </si>
  <si>
    <t>31</t>
  </si>
  <si>
    <t>577155112</t>
  </si>
  <si>
    <t>Asfaltový beton vrstva ložní ACL 16 (ABH) s rozprostřením a zhutněním z nemodifikovaného asfaltu v pruhu šířky do 3 m, po zhutnění tl. 60 mm</t>
  </si>
  <si>
    <t>844641196</t>
  </si>
  <si>
    <t>440*1,05</t>
  </si>
  <si>
    <t>32</t>
  </si>
  <si>
    <t>573211108</t>
  </si>
  <si>
    <t>Postřik spojovací PS bez posypu kamenivem z asfaltu silničního, v množství 0,40 kg/m2</t>
  </si>
  <si>
    <t>-573933721</t>
  </si>
  <si>
    <t>440*1,05"mezi ACO a ACL</t>
  </si>
  <si>
    <t>440*1,10"mezi ACL a ACP</t>
  </si>
  <si>
    <t>33</t>
  </si>
  <si>
    <t>577134141</t>
  </si>
  <si>
    <t>Asfaltový beton vrstva obrusná ACO 11 (ABS) s rozprostřením a se zhutněním z modifikovaného asfaltu v pruhu šířky přes 3 m, po zhutnění tl. 40 mm</t>
  </si>
  <si>
    <t>1469584005</t>
  </si>
  <si>
    <t>440</t>
  </si>
  <si>
    <t>440*0,1</t>
  </si>
  <si>
    <t>34</t>
  </si>
  <si>
    <t>919726124</t>
  </si>
  <si>
    <t>Geotextilie netkaná pro ochranu, separaci nebo filtraci měrná hmotnost přes 500 do 800 g/m2</t>
  </si>
  <si>
    <t>-411225808</t>
  </si>
  <si>
    <t>Poznámka k položce:
nákup,doprava,složení a položení pevnost CMD 10,2, tažnost CMD 80 %, statické protržení 1,7 kN, dynamické protržení 10 mm, propustnost vody 5,06 x 10-2 m/s, zakrýt v den uložení,</t>
  </si>
  <si>
    <t>50</t>
  </si>
  <si>
    <t>35</t>
  </si>
  <si>
    <t>564211111</t>
  </si>
  <si>
    <t>Podklad nebo podsyp ze štěrkopísku ŠP s rozprostřením, vlhčením a zhutněním, po zhutnění tl. 50 mm</t>
  </si>
  <si>
    <t>-904340017</t>
  </si>
  <si>
    <t>36</t>
  </si>
  <si>
    <t>564211111-20</t>
  </si>
  <si>
    <t>62834444</t>
  </si>
  <si>
    <t>5.1</t>
  </si>
  <si>
    <t>Komunikace pozemní - kce - typC</t>
  </si>
  <si>
    <t>37</t>
  </si>
  <si>
    <t>-373502049</t>
  </si>
  <si>
    <t>284*1,2*2"sanace AZ 300mm</t>
  </si>
  <si>
    <t>38</t>
  </si>
  <si>
    <t>1834872767</t>
  </si>
  <si>
    <t>284*1,15"sanace AZ</t>
  </si>
  <si>
    <t>39</t>
  </si>
  <si>
    <t>564861111</t>
  </si>
  <si>
    <t>Podklad ze štěrkodrti ŠD s rozprostřením a zhutněním, po zhutnění tl. 200 mm</t>
  </si>
  <si>
    <t>-1800170877</t>
  </si>
  <si>
    <t>284*1,1"ŠDB 0/45</t>
  </si>
  <si>
    <t>40</t>
  </si>
  <si>
    <t>564962111</t>
  </si>
  <si>
    <t>Podklad z mechanicky zpevněného kameniva MZK (minerální beton) s rozprostřením a s hutněním, po zhutnění tl. 200 mm</t>
  </si>
  <si>
    <t>1566547874</t>
  </si>
  <si>
    <t>284*1,05"MZK 0/32</t>
  </si>
  <si>
    <t>41</t>
  </si>
  <si>
    <t>596212212</t>
  </si>
  <si>
    <t>Kladení dlažby z betonových zámkových dlaždic pozemních komunikací s ložem z kameniva těženého nebo drceného tl. do 50 mm, s vyplněním spár, s dvojitým hutněním vibrováním a se smetením přebytečného materiálu na krajnici tl. 80 mm skupiny A, pro plochy přes 100 do 300 m2</t>
  </si>
  <si>
    <t>-157415907</t>
  </si>
  <si>
    <t>17"hmatová dlažba</t>
  </si>
  <si>
    <t>105+162"park. stání + sjezdy</t>
  </si>
  <si>
    <t>596212214</t>
  </si>
  <si>
    <t>Kladení dlažby z betonových zámkových dlaždic pozemních komunikací s ložem z kameniva těženého nebo drceného tl. do 50 mm, s vyplněním spár, s dvojitým hutněním vibrováním a se smetením přebytečného materiálu na krajnici tl. 80 mm skupiny A, pro plochy Příplatek k cenám za dlažbu z prvků dvou barev</t>
  </si>
  <si>
    <t>567851932</t>
  </si>
  <si>
    <t>Poznámka k položce:
VDZ - parkovacích stání</t>
  </si>
  <si>
    <t>43</t>
  </si>
  <si>
    <t>59245203</t>
  </si>
  <si>
    <t>dlažba zámková tvaru I 196x161x80mm barevná</t>
  </si>
  <si>
    <t>-2039041873</t>
  </si>
  <si>
    <t>Poznámka k položce:
třída kvality I</t>
  </si>
  <si>
    <t>105*1,02"parkovací stání</t>
  </si>
  <si>
    <t>44</t>
  </si>
  <si>
    <t>59245030</t>
  </si>
  <si>
    <t>dlažba tvar čtverec betonová 200x200x80mm přírodní</t>
  </si>
  <si>
    <t>21532885</t>
  </si>
  <si>
    <t>162*1,02"sjezdy</t>
  </si>
  <si>
    <t>45</t>
  </si>
  <si>
    <t>59245226</t>
  </si>
  <si>
    <t>dlažba tvar obdélník betonová pro nevidomé 200x100x80mm barevná</t>
  </si>
  <si>
    <t>627650893</t>
  </si>
  <si>
    <t>5.2</t>
  </si>
  <si>
    <t>Komunikace pozemní - kce - typD</t>
  </si>
  <si>
    <t>46</t>
  </si>
  <si>
    <t>-1804747331</t>
  </si>
  <si>
    <t>324*1,15*2"sanace AZ 300mm</t>
  </si>
  <si>
    <t>47</t>
  </si>
  <si>
    <t>-1179726323</t>
  </si>
  <si>
    <t>324*1,1"sanace AZ, ŠD 0/45</t>
  </si>
  <si>
    <t>48</t>
  </si>
  <si>
    <t>1619276133</t>
  </si>
  <si>
    <t>324*1,05"ŠDB 0/32</t>
  </si>
  <si>
    <t>49</t>
  </si>
  <si>
    <t>596211113</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</si>
  <si>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přes 300 m2</t>
  </si>
  <si>
    <t>-1473055130</t>
  </si>
  <si>
    <t>28"hmatová dlažba</t>
  </si>
  <si>
    <t>324</t>
  </si>
  <si>
    <t>59245021</t>
  </si>
  <si>
    <t>dlažba tvar čtverec betonová 200x200x60mm přírodní</t>
  </si>
  <si>
    <t>752712891</t>
  </si>
  <si>
    <t>324*1,01</t>
  </si>
  <si>
    <t>51</t>
  </si>
  <si>
    <t>59245263</t>
  </si>
  <si>
    <t>dlažba tvar čtverec betonová 200x200x60 mm přírodní</t>
  </si>
  <si>
    <t>-848024539</t>
  </si>
  <si>
    <t>52</t>
  </si>
  <si>
    <t>59245006</t>
  </si>
  <si>
    <t>dlažba tvar obdélník betonová pro nevidomé 200x100x60mm červená</t>
  </si>
  <si>
    <t>997665015</t>
  </si>
  <si>
    <t>5.3</t>
  </si>
  <si>
    <t>Komunikace pozemní - kce - typE</t>
  </si>
  <si>
    <t>53</t>
  </si>
  <si>
    <t>781265465</t>
  </si>
  <si>
    <t>778*1,05</t>
  </si>
  <si>
    <t>54</t>
  </si>
  <si>
    <t>175573653</t>
  </si>
  <si>
    <t>55</t>
  </si>
  <si>
    <t>2066195842</t>
  </si>
  <si>
    <t>778*1,025</t>
  </si>
  <si>
    <t>56</t>
  </si>
  <si>
    <t>-2119517509</t>
  </si>
  <si>
    <t>778*1,025"mezi ACO a ACL</t>
  </si>
  <si>
    <t>778*1,05"mezi ACL a ACP</t>
  </si>
  <si>
    <t>57</t>
  </si>
  <si>
    <t>-1371301456</t>
  </si>
  <si>
    <t>778</t>
  </si>
  <si>
    <t>778*0,1</t>
  </si>
  <si>
    <t>5.4</t>
  </si>
  <si>
    <t>Komunikace pozemní - kce - typF</t>
  </si>
  <si>
    <t>58</t>
  </si>
  <si>
    <t>464350112</t>
  </si>
  <si>
    <t>32*1,05</t>
  </si>
  <si>
    <t>59</t>
  </si>
  <si>
    <t>565145111</t>
  </si>
  <si>
    <t>Asfaltový beton vrstva podkladní ACP 16 (obalované kamenivo střednězrnné - OKS) s rozprostřením a zhutněním v pruhu šířky přes 1,5 do 3 m, po zhutnění tl. 60 mm</t>
  </si>
  <si>
    <t>1709523158</t>
  </si>
  <si>
    <t>60</t>
  </si>
  <si>
    <t>-2098409740</t>
  </si>
  <si>
    <t>32*1,025</t>
  </si>
  <si>
    <t>61</t>
  </si>
  <si>
    <t>-2107351511</t>
  </si>
  <si>
    <t>Trubní vedení</t>
  </si>
  <si>
    <t>62</t>
  </si>
  <si>
    <t>877265251</t>
  </si>
  <si>
    <t>Montáž tvarovek na kanalizačním potrubí z trub z plastu z tvrdého PVC nebo z polypropylenu v otevřeném výkopu nalepovacích hrdel (samostatných) DN 110</t>
  </si>
  <si>
    <t>1277536670</t>
  </si>
  <si>
    <t>63</t>
  </si>
  <si>
    <t>28611706</t>
  </si>
  <si>
    <t>nalepovací hrdlo samostatné kanalizace plastové KG DN 110</t>
  </si>
  <si>
    <t>89073473</t>
  </si>
  <si>
    <t>64</t>
  </si>
  <si>
    <t>895270102</t>
  </si>
  <si>
    <t>Proplachovací a kontrolní šachta z PE-HD pro drenáže liniových staveb DN 400 užitné výšky do 500 mm šachtové dno (DN šachty/DN vedení) DN 400/250 odbočné</t>
  </si>
  <si>
    <t>-39481459</t>
  </si>
  <si>
    <t>65</t>
  </si>
  <si>
    <t>895270221</t>
  </si>
  <si>
    <t>Proplachovací a kontrolní šachta z PE-HD pro drenáže liniových staveb DN 400 užitné výšky do 500 mm poklop litinový pro třídu zatížení A 15</t>
  </si>
  <si>
    <t>-386205783</t>
  </si>
  <si>
    <t>66</t>
  </si>
  <si>
    <t>899431111</t>
  </si>
  <si>
    <t>Výšková úprava uličního vstupu nebo vpusti do 200 mm zvýšením krycího hrnce, šoupěte nebo hydrantu bez úpravy armatur</t>
  </si>
  <si>
    <t>-1421689558</t>
  </si>
  <si>
    <t>Ostatní konstrukce a práce, bourání</t>
  </si>
  <si>
    <t>67</t>
  </si>
  <si>
    <t>914111111</t>
  </si>
  <si>
    <t>Montáž svislé dopravní značky základní velikosti do 1 m2 objímkami na sloupky nebo konzoly</t>
  </si>
  <si>
    <t>-420848472</t>
  </si>
  <si>
    <t>2"přesun IP6</t>
  </si>
  <si>
    <t>2"P6 nová</t>
  </si>
  <si>
    <t>2"IJ4a nová</t>
  </si>
  <si>
    <t>1"P2 nová</t>
  </si>
  <si>
    <t>68</t>
  </si>
  <si>
    <t>40445615</t>
  </si>
  <si>
    <t>značky upravující přednost P6 700mm</t>
  </si>
  <si>
    <t>204429002</t>
  </si>
  <si>
    <t>69</t>
  </si>
  <si>
    <t>40445611</t>
  </si>
  <si>
    <t>značky upravující přednost P2, P3, P8 500mm</t>
  </si>
  <si>
    <t>-1355446689</t>
  </si>
  <si>
    <t>70</t>
  </si>
  <si>
    <t>40445644</t>
  </si>
  <si>
    <t>informativní značky jiné IJ4a 500x500mm</t>
  </si>
  <si>
    <t>-434064873</t>
  </si>
  <si>
    <t>71</t>
  </si>
  <si>
    <t>914431112</t>
  </si>
  <si>
    <t>Montáž dopravního zrcadla na sloupky nebo konzoly velikosti do 1 m2</t>
  </si>
  <si>
    <t>-1769213446</t>
  </si>
  <si>
    <t>72</t>
  </si>
  <si>
    <t>40445201</t>
  </si>
  <si>
    <t>zrcadlo dopravní kruhové D 800mm</t>
  </si>
  <si>
    <t>-464346541</t>
  </si>
  <si>
    <t>Poznámka k položce:
vyhřívané</t>
  </si>
  <si>
    <t>73</t>
  </si>
  <si>
    <t>914511111</t>
  </si>
  <si>
    <t>Montáž sloupku dopravních značek délky do 3,5 m do betonového základu</t>
  </si>
  <si>
    <t>-215173946</t>
  </si>
  <si>
    <t>74</t>
  </si>
  <si>
    <t>40445225</t>
  </si>
  <si>
    <t>sloupek pro dopravní značku Zn D 60mm v 3,5m</t>
  </si>
  <si>
    <t>-63225331</t>
  </si>
  <si>
    <t>75</t>
  </si>
  <si>
    <t>915211111</t>
  </si>
  <si>
    <t>Vodorovné dopravní značení stříkaným plastem dělící čára šířky 125 mm souvislá bílá základní</t>
  </si>
  <si>
    <t>-297159901</t>
  </si>
  <si>
    <t>76</t>
  </si>
  <si>
    <t>915221111</t>
  </si>
  <si>
    <t>Vodorovné dopravní značení stříkaným plastem vodící čára bílá šířky 250 mm souvislá základní</t>
  </si>
  <si>
    <t>-1244860429</t>
  </si>
  <si>
    <t>77</t>
  </si>
  <si>
    <t>915231111</t>
  </si>
  <si>
    <t>Vodorovné dopravní značení stříkaným plastem přechody pro chodce, šipky, symboly nápisy bílé základní</t>
  </si>
  <si>
    <t>624629302</t>
  </si>
  <si>
    <t>16*0,5"V5</t>
  </si>
  <si>
    <t>3*6"přechod pro chodce</t>
  </si>
  <si>
    <t>12*2,75*2"2 x BUS zastávka</t>
  </si>
  <si>
    <t>78</t>
  </si>
  <si>
    <t>915231115</t>
  </si>
  <si>
    <t>Vodorovné dopravní značení stříkaným plastem přechody pro chodce, šipky, symboly nápisy žluté základní</t>
  </si>
  <si>
    <t>-1007947129</t>
  </si>
  <si>
    <t>6*1,5*2*2"barevné zvýraznění přechodu</t>
  </si>
  <si>
    <t>79</t>
  </si>
  <si>
    <t>916131213</t>
  </si>
  <si>
    <t>Osazení silničního obrubníku betonového se zřízením lože, s vyplněním a zatřením spár cementovou maltou stojatého s boční opěrou z betonu prostého, do lože z betonu prostého</t>
  </si>
  <si>
    <t>-1271297972</t>
  </si>
  <si>
    <t>306</t>
  </si>
  <si>
    <t>80</t>
  </si>
  <si>
    <t>59217031</t>
  </si>
  <si>
    <t>obrubník betonový silniční 1000x150x250mm</t>
  </si>
  <si>
    <t>241412909</t>
  </si>
  <si>
    <t>81</t>
  </si>
  <si>
    <t>59217035</t>
  </si>
  <si>
    <t>obrubník betonový obloukový vnější 780x150x250mm</t>
  </si>
  <si>
    <t>-371756921</t>
  </si>
  <si>
    <t>82</t>
  </si>
  <si>
    <t>916231213</t>
  </si>
  <si>
    <t>Osazení chodníkového obrubníku betonového se zřízením lože, s vyplněním a zatřením spár cementovou maltou stojatého s boční opěrou z betonu prostého, do lože z betonu prostého</t>
  </si>
  <si>
    <t>-570216664</t>
  </si>
  <si>
    <t>83</t>
  </si>
  <si>
    <t>59217016</t>
  </si>
  <si>
    <t>obrubník betonový chodníkový 1000x80x250mm</t>
  </si>
  <si>
    <t>-1199561883</t>
  </si>
  <si>
    <t>84</t>
  </si>
  <si>
    <t>592170161</t>
  </si>
  <si>
    <t>obrubník betonový chodníkový obloukový 80x250mm</t>
  </si>
  <si>
    <t>-1363198662</t>
  </si>
  <si>
    <t>85</t>
  </si>
  <si>
    <t>916271122</t>
  </si>
  <si>
    <t>Chodníkový obrubník z recyklované pryže kladený do pískového lože tl. do 40 mm svisle, s lepenými spoji, barva červená</t>
  </si>
  <si>
    <t>-1246727042</t>
  </si>
  <si>
    <t>Poznámka k položce:
maltové plochy</t>
  </si>
  <si>
    <t>86</t>
  </si>
  <si>
    <t>916431111</t>
  </si>
  <si>
    <t>Osazení betonového bezbariérového obrubníku s ložem betonovým tl. 150 mm úložná šířka do 400 mm</t>
  </si>
  <si>
    <t>-245413955</t>
  </si>
  <si>
    <t>87</t>
  </si>
  <si>
    <t>59217041</t>
  </si>
  <si>
    <t>obrubník betonový bezbariérový přímý</t>
  </si>
  <si>
    <t>1382252266</t>
  </si>
  <si>
    <t>88</t>
  </si>
  <si>
    <t>59217040</t>
  </si>
  <si>
    <t>obrubník betonový bezbariérový náběhový</t>
  </si>
  <si>
    <t>802499766</t>
  </si>
  <si>
    <t>89</t>
  </si>
  <si>
    <t>919735114</t>
  </si>
  <si>
    <t>Řezání stávajícího živičného krytu nebo podkladu hloubky přes 150 do 200 mm</t>
  </si>
  <si>
    <t>-1379450386</t>
  </si>
  <si>
    <t>90</t>
  </si>
  <si>
    <t>599141111</t>
  </si>
  <si>
    <t>Vyplnění spár mezi silničními dílci jakékoliv tloušťky živičnou zálivkou</t>
  </si>
  <si>
    <t>1917763993</t>
  </si>
  <si>
    <t>91</t>
  </si>
  <si>
    <t>919735125</t>
  </si>
  <si>
    <t>Řezání styčných hran obrub</t>
  </si>
  <si>
    <t>-1896850398</t>
  </si>
  <si>
    <t>92</t>
  </si>
  <si>
    <t>963041211</t>
  </si>
  <si>
    <t>Bourání mostních konstrukcí nosných konstrukcí z prostého betonu</t>
  </si>
  <si>
    <t>-2056847893</t>
  </si>
  <si>
    <t>6"Vybourání zákl. bet. Desky zastávky + podezdívky</t>
  </si>
  <si>
    <t>93</t>
  </si>
  <si>
    <t>966006211</t>
  </si>
  <si>
    <t>Odstranění (demontáž) svislých dopravních značek s odklizením materiálu na skládku na vzdálenost do 20 m nebo s naložením na dopravní prostředek ze sloupů, sloupků nebo konzol</t>
  </si>
  <si>
    <t>25913389</t>
  </si>
  <si>
    <t>94</t>
  </si>
  <si>
    <t>966006132</t>
  </si>
  <si>
    <t>Odstranění dopravních nebo orientačních značek se sloupkem s uložením hmot na vzdálenost do 20 m nebo s naložením na dopravní prostředek, se zásypem jam a jeho zhutněním s betonovou patkou</t>
  </si>
  <si>
    <t>2049170834</t>
  </si>
  <si>
    <t>95</t>
  </si>
  <si>
    <t>966008211</t>
  </si>
  <si>
    <t>Bourání odvodňovacího žlabu s odklizením a uložením vybouraného materiálu na skládku na vzdálenost do 10 m nebo s naložením na dopravní prostředek z betonových příkopových tvárnic nebo desek šířky do 500 mm</t>
  </si>
  <si>
    <t>-370739792</t>
  </si>
  <si>
    <t>9.1</t>
  </si>
  <si>
    <t>Liniový odvodňovací žlab LŽ1</t>
  </si>
  <si>
    <t>96</t>
  </si>
  <si>
    <t>935932415</t>
  </si>
  <si>
    <t>Odvodňovací plastový žlab pro třídu zatížení D 400 vnitřní šířky 100 mm s krycím roštem můstkovým z litiny</t>
  </si>
  <si>
    <t>-246294929</t>
  </si>
  <si>
    <t>Poznámka k položce:
LŽ1
vyrobený z SMC - nenasycený polyester vyztužený skelnými vlákny
kvalitativní standard např. MEA Water Management s.r.o. (mearin plus 100)
nákup,doprava,osazení,obetonování,napojení na potrubí,zemní práce,včetně všech prací a materialu pomocného</t>
  </si>
  <si>
    <t>97</t>
  </si>
  <si>
    <t>935932611</t>
  </si>
  <si>
    <t>Odvodňovací plastový žlab vpusť s kalovým košem pro žlab vnitřní šířky 100 mm</t>
  </si>
  <si>
    <t>1887678856</t>
  </si>
  <si>
    <t>Poznámka k položce:
kvalitativní standard např. MEA Water Management s.r.o. (mearin plus 100)
nákup,doprava,osazení,obetonování,napojení na potrubí,zemní práce,včetně všech prací a materialu pomocného</t>
  </si>
  <si>
    <t>9.10</t>
  </si>
  <si>
    <t>Liniový odvodňovací žlab LŽ10</t>
  </si>
  <si>
    <t>98</t>
  </si>
  <si>
    <t>-1189519659</t>
  </si>
  <si>
    <t>Poznámka k položce:
LŽ10
vyrobený z SMC - nenasycený polyester vyztužený skelnými vlákny
kvalitativní standard např. MEA Water Management s.r.o. (mearin plus 100)
nákup,doprava,osazení,obetonování,napojení na potrubí,zemní práce,včetně všech prací a materialu pomocného</t>
  </si>
  <si>
    <t>99</t>
  </si>
  <si>
    <t>1917157594</t>
  </si>
  <si>
    <t>9.2</t>
  </si>
  <si>
    <t>Liniový odvodňovací žlab LŽ2</t>
  </si>
  <si>
    <t>100</t>
  </si>
  <si>
    <t>-1644963710</t>
  </si>
  <si>
    <t>Poznámka k položce:
LŽ2
vyrobený z SMC - nenasycený polyester vyztužený skelnými vlákny
kvalitativní standard např. MEA Water Management s.r.o. (mearin plus 100)
nákup,doprava,osazení,obetonování,napojení na potrubí,zemní práce,včetně všech prací a materialu pomocného</t>
  </si>
  <si>
    <t>101</t>
  </si>
  <si>
    <t>899737921</t>
  </si>
  <si>
    <t>9.3</t>
  </si>
  <si>
    <t>Liniový odvodňovací žlab LŽ3</t>
  </si>
  <si>
    <t>102</t>
  </si>
  <si>
    <t>177757629</t>
  </si>
  <si>
    <t>Poznámka k položce:
LŽ3
vyrobený z SMC - nenasycený polyester vyztužený skelnými vlákny
kvalitativní standard např. MEA Water Management s.r.o. (mearin plus 100)
nákup,doprava,osazení,obetonování,napojení na potrubí,zemní práce,včetně všech prací a materialu pomocného</t>
  </si>
  <si>
    <t>103</t>
  </si>
  <si>
    <t>506919017</t>
  </si>
  <si>
    <t>9.4</t>
  </si>
  <si>
    <t>Liniový odvodňovací žlab LŽ4</t>
  </si>
  <si>
    <t>104</t>
  </si>
  <si>
    <t>935932314</t>
  </si>
  <si>
    <t>Odvodňovací plastový žlab pro třídu zatížení C 250 vnitřní šířky 100 mm s krycím roštem můstkovým z litiny</t>
  </si>
  <si>
    <t>1765896921</t>
  </si>
  <si>
    <t>Poznámka k položce:
LŽ4
vyrobený z SMC - nenasycený polyester vyztužený skelnými vlákny
kvalitativní standard např. MEA Water Management s.r.o. (mearin plus 100)
nákup,doprava,osazení,obetonování,napojení na potrubí,zemní práce,včetně všech prací a materialu pomocného</t>
  </si>
  <si>
    <t>105</t>
  </si>
  <si>
    <t>-1032490345</t>
  </si>
  <si>
    <t>9.5</t>
  </si>
  <si>
    <t>Liniový odvodňovací žlab LŽ5</t>
  </si>
  <si>
    <t>106</t>
  </si>
  <si>
    <t>312551264</t>
  </si>
  <si>
    <t>Poznámka k položce:
LŽ5
vyrobený z SMC - nenasycený polyester vyztužený skelnými vlákny
kvalitativní standard např. MEA Water Management s.r.o. (mearin plus 100)
nákup,doprava,osazení,obetonování,napojení na potrubí,zemní práce,včetně všech prací a materialu pomocného</t>
  </si>
  <si>
    <t>107</t>
  </si>
  <si>
    <t>-709608133</t>
  </si>
  <si>
    <t>9.6</t>
  </si>
  <si>
    <t>Liniový odvodňovací žlab LŽ6</t>
  </si>
  <si>
    <t>108</t>
  </si>
  <si>
    <t>661098361</t>
  </si>
  <si>
    <t>Poznámka k položce:
LŽ6
vyrobený z SMC - nenasycený polyester vyztužený skelnými vlákny
kvalitativní standard např. MEA Water Management s.r.o. (mearin plus 100)
nákup,doprava,osazení,obetonování,napojení na potrubí,zemní práce,včetně všech prací a materialu pomocného</t>
  </si>
  <si>
    <t>109</t>
  </si>
  <si>
    <t>205948430</t>
  </si>
  <si>
    <t>9.7</t>
  </si>
  <si>
    <t>Liniový odvodňovací žlab LŽ7</t>
  </si>
  <si>
    <t>110</t>
  </si>
  <si>
    <t>-1597910170</t>
  </si>
  <si>
    <t>Poznámka k položce:
LŽ7
vyrobený z SMC - nenasycený polyester vyztužený skelnými vlákny
kvalitativní standard např. MEA Water Management s.r.o. (mearin plus 100)
nákup,doprava,osazení,obetonování,napojení na potrubí,zemní práce,včetně všech prací a materialu pomocného</t>
  </si>
  <si>
    <t>111</t>
  </si>
  <si>
    <t>692891224</t>
  </si>
  <si>
    <t>9.8</t>
  </si>
  <si>
    <t>Liniový odvodňovací žlab LŽ8</t>
  </si>
  <si>
    <t>112</t>
  </si>
  <si>
    <t>-540028219</t>
  </si>
  <si>
    <t>Poznámka k položce:
LŽ8
vyrobený z SMC - nenasycený polyester vyztužený skelnými vlákny
kvalitativní standard např. MEA Water Management s.r.o. (mearin plus 100)
nákup,doprava,osazení,obetonování,napojení na potrubí,zemní práce,včetně všech prací a materialu pomocného</t>
  </si>
  <si>
    <t>113</t>
  </si>
  <si>
    <t>-1950148955</t>
  </si>
  <si>
    <t>997</t>
  </si>
  <si>
    <t>Přesun sutě</t>
  </si>
  <si>
    <t>114</t>
  </si>
  <si>
    <t>997002511</t>
  </si>
  <si>
    <t>Vodorovné přemístění suti a vybouraných hmot bez naložení, se složením a hrubým urovnáním na vzdálenost do 1 km</t>
  </si>
  <si>
    <t>-998900616</t>
  </si>
  <si>
    <t>115</t>
  </si>
  <si>
    <t>997002519</t>
  </si>
  <si>
    <t>Vodorovné přemístění suti a vybouraných hmot bez naložení, se složením a hrubým urovnáním Příplatek k ceně za každý další i započatý 1 km přes 1 km</t>
  </si>
  <si>
    <t>-913956495</t>
  </si>
  <si>
    <t>715,034*23 'Přepočtené koeficientem množství</t>
  </si>
  <si>
    <t>116</t>
  </si>
  <si>
    <t>997221861</t>
  </si>
  <si>
    <t>Poplatek za uložení stavebního odpadu na recyklační skládce (skládkovné) z prostého betonu zatříděného do Katalogu odpadů pod kódem 17 01 01</t>
  </si>
  <si>
    <t>1673914004</t>
  </si>
  <si>
    <t>29,12+19,14+7,5+0,008</t>
  </si>
  <si>
    <t>117</t>
  </si>
  <si>
    <t>997221625</t>
  </si>
  <si>
    <t>Poplatek za uložení stavebního odpadu na skládce (skládkovné) z armovaného betonu zatříděného do Katalogu odpadů pod kódem 17 01 01</t>
  </si>
  <si>
    <t>-1849276945</t>
  </si>
  <si>
    <t>118</t>
  </si>
  <si>
    <t>997221875</t>
  </si>
  <si>
    <t>Poplatek za uložení stavebního odpadu na recyklační skládce (skládkovné) asfaltového bez obsahu dehtu zatříděného do Katalogu odpadů pod kódem 17 03 02</t>
  </si>
  <si>
    <t>120792927</t>
  </si>
  <si>
    <t>132,736+508,76</t>
  </si>
  <si>
    <t>119</t>
  </si>
  <si>
    <t>997221873</t>
  </si>
  <si>
    <t>Poplatek za uložení stavebního odpadu na recyklační skládce (skládkovné) zeminy a kamení zatříděného do Katalogu odpadů pod kódem 17 05 04</t>
  </si>
  <si>
    <t>2033879086</t>
  </si>
  <si>
    <t>763*1,9</t>
  </si>
  <si>
    <t>998</t>
  </si>
  <si>
    <t>Přesun hmot</t>
  </si>
  <si>
    <t>120</t>
  </si>
  <si>
    <t>998225111</t>
  </si>
  <si>
    <t>Přesun hmot pro komunikace s krytem z kameniva, monolitickým betonovým nebo živičným dopravní vzdálenost do 200 m jakékoliv délky objektu</t>
  </si>
  <si>
    <t>-759404499</t>
  </si>
  <si>
    <t>SO 102 - Řešení zpevněných ploch ulice S.K. Neumanna</t>
  </si>
  <si>
    <t xml:space="preserve">    5.3 - Komunikace pozemní - kce - typG</t>
  </si>
  <si>
    <t>111211101</t>
  </si>
  <si>
    <t>Odstranění křovin a stromů s odstraněním kořenů ručně průměru kmene do 100 mm jakékoliv plochy v rovině nebo ve svahu o sklonu do 1:5</t>
  </si>
  <si>
    <t>-891257759</t>
  </si>
  <si>
    <t>Poznámka k položce:
odstranění živého plotu u školy</t>
  </si>
  <si>
    <t>162301501</t>
  </si>
  <si>
    <t>Vodorovné přemístění smýcených křovin do průměru kmene 100 mm na vzdálenost do 5 000 m</t>
  </si>
  <si>
    <t>-1285293885</t>
  </si>
  <si>
    <t>162301981</t>
  </si>
  <si>
    <t>Vodorovné přemístění smýcených křovin Příplatek k ceně za každých dalších i započatých 1 000 m</t>
  </si>
  <si>
    <t>-1610453701</t>
  </si>
  <si>
    <t>Poznámka k položce:
skládka chocovice</t>
  </si>
  <si>
    <t>18*19</t>
  </si>
  <si>
    <t>-629826680</t>
  </si>
  <si>
    <t>32"Vybourání chodníků a ploch z betonové dlažby</t>
  </si>
  <si>
    <t>23"Rozebrání a zpětné použití dlažby chodníku</t>
  </si>
  <si>
    <t>113106461</t>
  </si>
  <si>
    <t>Rozebrání dlažeb a dílců při překopech inženýrských sítí s přemístěním hmot na skládku na vzdálenost do 3 m nebo s naložením na dopravní prostředek strojně plochy jednotlivě přes 15 m2 vozovek a ploch, s jakoukoliv výplní spár z drobných kostek nebo odseků s ložem z kameniva těženého</t>
  </si>
  <si>
    <t>-135972585</t>
  </si>
  <si>
    <t>Poznámka k položce:
po očištění odvoz do skladu investora do 5km</t>
  </si>
  <si>
    <t>702"kostka 10/10 pod asfaltovou vozovkou</t>
  </si>
  <si>
    <t>113107342</t>
  </si>
  <si>
    <t>Odstranění podkladů nebo krytů strojně plochy jednotlivě do 50 m2 s přemístěním hmot na skládku na vzdálenost do 3 m nebo s naložením na dopravní prostředek živičných, o tl. vrstvy přes 50 do 100 mm</t>
  </si>
  <si>
    <t>-1839480183</t>
  </si>
  <si>
    <t>-2093987276</t>
  </si>
  <si>
    <t>122251105</t>
  </si>
  <si>
    <t>Odkopávky a prokopávky nezapažené strojně v hornině třídy těžitelnosti I skupiny 3 přes 500 do 1 000 m3</t>
  </si>
  <si>
    <t>-1529592126</t>
  </si>
  <si>
    <t>516"dle bilancí zemních prací</t>
  </si>
  <si>
    <t>50"ostatní</t>
  </si>
  <si>
    <t>162751117</t>
  </si>
  <si>
    <t>Vodorovné přemístění výkopku nebo sypaniny po suchu na obvyklém dopravním prostředku, bez naložení výkopku, avšak se složením bez rozhrnutí z horniny třídy těžitelnosti I skupiny 1 až 3 na vzdálenost přes 9 000 do 10 000 m</t>
  </si>
  <si>
    <t>68142460</t>
  </si>
  <si>
    <t>566</t>
  </si>
  <si>
    <t>162751119</t>
  </si>
  <si>
    <t>Vodorovné přemístění výkopku nebo sypaniny po suchu na obvyklém dopravním prostředku, bez naložení výkopku, avšak se složením bez rozhrnutí z horniny třídy těžitelnosti I skupiny 1 až 3 na vzdálenost Příplatek k ceně za každých dalších i započatých 1 000 m</t>
  </si>
  <si>
    <t>1422492335</t>
  </si>
  <si>
    <t>566*14</t>
  </si>
  <si>
    <t>1328783551</t>
  </si>
  <si>
    <t>(556+43+310+19+5+22+68+12)*1,2</t>
  </si>
  <si>
    <t>-1395717770</t>
  </si>
  <si>
    <t>39639441</t>
  </si>
  <si>
    <t>1,2*111</t>
  </si>
  <si>
    <t>99008329</t>
  </si>
  <si>
    <t>-537871913</t>
  </si>
  <si>
    <t>348401150</t>
  </si>
  <si>
    <t>Montáž oplocení z pletiva svařovaného do 1,5 m</t>
  </si>
  <si>
    <t>1876079194</t>
  </si>
  <si>
    <t>31324815</t>
  </si>
  <si>
    <t>svařované plotové pletivo v rolích 25m výšky 1,50m průměr drátu 3mm rozměr oka 50x50mm povrchová úprava Pz a komaxit</t>
  </si>
  <si>
    <t>2050943382</t>
  </si>
  <si>
    <t>338171113</t>
  </si>
  <si>
    <t>Montáž sloupků a vzpěr plotových ocelových trubkových nebo profilovaných výšky do 2,00 m se zabetonováním do 0,08 m3 do připravených jamek</t>
  </si>
  <si>
    <t>1215047883</t>
  </si>
  <si>
    <t>55342260</t>
  </si>
  <si>
    <t>sloupek plotový koncový Pz a komaxitový 2000/48x1,5mm</t>
  </si>
  <si>
    <t>1438914492</t>
  </si>
  <si>
    <t>55342252</t>
  </si>
  <si>
    <t>sloupek plotový průběžný Pz a komaxitový 2000/38x1,5mm</t>
  </si>
  <si>
    <t>-1140005130</t>
  </si>
  <si>
    <t>55342270</t>
  </si>
  <si>
    <t>vzpěra plotová 38x1,5mm včetně krytky s uchem 1500mm</t>
  </si>
  <si>
    <t>-1192661942</t>
  </si>
  <si>
    <t>644400614</t>
  </si>
  <si>
    <t>Poznámka k položce:
Bourání vpustě</t>
  </si>
  <si>
    <t>1*0,25</t>
  </si>
  <si>
    <t>1772773231</t>
  </si>
  <si>
    <t>556*1,25*2"sanace AZ 300mm</t>
  </si>
  <si>
    <t>2131085157</t>
  </si>
  <si>
    <t>556*1,2</t>
  </si>
  <si>
    <t>-388345873</t>
  </si>
  <si>
    <t>556*1,15</t>
  </si>
  <si>
    <t>567122111</t>
  </si>
  <si>
    <t>Podklad ze směsi stmelené cementem SC bez dilatačních spár, s rozprostřením a zhutněním SC C 8/10 (KSC I), po zhutnění tl. 120 mm</t>
  </si>
  <si>
    <t>-1636362299</t>
  </si>
  <si>
    <t>556*1,1</t>
  </si>
  <si>
    <t>-2146358146</t>
  </si>
  <si>
    <t>161549947</t>
  </si>
  <si>
    <t>556*1,05</t>
  </si>
  <si>
    <t>-439554111</t>
  </si>
  <si>
    <t>-1740879579</t>
  </si>
  <si>
    <t>556</t>
  </si>
  <si>
    <t>556*0,1</t>
  </si>
  <si>
    <t>-712594613</t>
  </si>
  <si>
    <t>1038467286</t>
  </si>
  <si>
    <t>1230747363</t>
  </si>
  <si>
    <t>1280901099</t>
  </si>
  <si>
    <t>62*1,2*2"sanace AZ 300mm</t>
  </si>
  <si>
    <t>970457483</t>
  </si>
  <si>
    <t>62*1,15</t>
  </si>
  <si>
    <t>1011007326</t>
  </si>
  <si>
    <t>62*1,1</t>
  </si>
  <si>
    <t>-15487827</t>
  </si>
  <si>
    <t>62*1,05</t>
  </si>
  <si>
    <t>976070669</t>
  </si>
  <si>
    <t>5"hmatová dlažba</t>
  </si>
  <si>
    <t>23"přeskládaný chodník, použití stávající dlažby</t>
  </si>
  <si>
    <t>-1125674539</t>
  </si>
  <si>
    <t>-1628016310</t>
  </si>
  <si>
    <t>43*1,03</t>
  </si>
  <si>
    <t>182238050</t>
  </si>
  <si>
    <t>14*1,02</t>
  </si>
  <si>
    <t>354834062</t>
  </si>
  <si>
    <t>-1482938716</t>
  </si>
  <si>
    <t>329*1,15*2"sanace AZ 300mm</t>
  </si>
  <si>
    <t>-1512644296</t>
  </si>
  <si>
    <t>329*1,1</t>
  </si>
  <si>
    <t>1048787387</t>
  </si>
  <si>
    <t>329*1,05</t>
  </si>
  <si>
    <t>-434101919</t>
  </si>
  <si>
    <t>310</t>
  </si>
  <si>
    <t>19"hmatová dlažba</t>
  </si>
  <si>
    <t>-1815826455</t>
  </si>
  <si>
    <t>310*1,01</t>
  </si>
  <si>
    <t>dlažba tvar obdélník betonová pro nevidomé 200x100x60mm barevná</t>
  </si>
  <si>
    <t>168378224</t>
  </si>
  <si>
    <t>Komunikace pozemní - kce - typG</t>
  </si>
  <si>
    <t>589116112</t>
  </si>
  <si>
    <t>Kryt pískových cest</t>
  </si>
  <si>
    <t>1210036650</t>
  </si>
  <si>
    <t>Poznámka k položce:
 písek 0/4, nákup,doprava,položení,hutnění a válcování</t>
  </si>
  <si>
    <t>903497069</t>
  </si>
  <si>
    <t>Poznámka k položce:
tl.0,4m, fr.0/32</t>
  </si>
  <si>
    <t>68*1,05</t>
  </si>
  <si>
    <t>1982287689</t>
  </si>
  <si>
    <t>22*1,05</t>
  </si>
  <si>
    <t>-652992753</t>
  </si>
  <si>
    <t>22*1,1</t>
  </si>
  <si>
    <t>-1938969004</t>
  </si>
  <si>
    <t>1072619281</t>
  </si>
  <si>
    <t>1277415996</t>
  </si>
  <si>
    <t>441469276</t>
  </si>
  <si>
    <t>-1698097174</t>
  </si>
  <si>
    <t>323135516</t>
  </si>
  <si>
    <t>564931512</t>
  </si>
  <si>
    <t>Podklad nebo podsyp z R-materiálu s rozprostřením a zhutněním, po zhutnění tl. 100 mm</t>
  </si>
  <si>
    <t>-1056687129</t>
  </si>
  <si>
    <t>12"pro přístup HZS k řece</t>
  </si>
  <si>
    <t>957610732</t>
  </si>
  <si>
    <t>-1518086879</t>
  </si>
  <si>
    <t>40445625</t>
  </si>
  <si>
    <t>informativní značky provozní IP8, IP9, IP11-IP13 500x700mm</t>
  </si>
  <si>
    <t>1094393051</t>
  </si>
  <si>
    <t>40445608</t>
  </si>
  <si>
    <t>značky upravující přednost P4 700mm</t>
  </si>
  <si>
    <t>-1739904347</t>
  </si>
  <si>
    <t>2034661287</t>
  </si>
  <si>
    <t>-1338675869</t>
  </si>
  <si>
    <t>1108645119</t>
  </si>
  <si>
    <t>474113489</t>
  </si>
  <si>
    <t>4"piktogram TP</t>
  </si>
  <si>
    <t>84515064</t>
  </si>
  <si>
    <t>-1772741068</t>
  </si>
  <si>
    <t>-478804549</t>
  </si>
  <si>
    <t>1125020642</t>
  </si>
  <si>
    <t>1388730359</t>
  </si>
  <si>
    <t>585585822</t>
  </si>
  <si>
    <t>1950382287</t>
  </si>
  <si>
    <t>-1780411409</t>
  </si>
  <si>
    <t>53133764</t>
  </si>
  <si>
    <t>962041211</t>
  </si>
  <si>
    <t>Bourání konstrukcí zdiva a pilířů z prostého betonu</t>
  </si>
  <si>
    <t>691757938</t>
  </si>
  <si>
    <t>966005211</t>
  </si>
  <si>
    <t>Rozebrání a odstranění silničního zábradlí a ocelových svodidel s přemístěním hmot na skládku na vzdálenost do 10 m nebo s naložením na dopravní prostředek, se zásypem jam po odstraněných sloupcích a s jeho zhutněním silničního zábradlí se sloupky osazenými do říms nebo krycích desek</t>
  </si>
  <si>
    <t>1264670408</t>
  </si>
  <si>
    <t>85"trubkové zábradlí na opěrné zdi</t>
  </si>
  <si>
    <t>166000014</t>
  </si>
  <si>
    <t>1811739878</t>
  </si>
  <si>
    <t>966023211</t>
  </si>
  <si>
    <t>Demontáž kamenných římsových desek na průčelním zdivu a křídlech</t>
  </si>
  <si>
    <t>1904175516</t>
  </si>
  <si>
    <t>13"Vybourání žul. Hlavy opěry</t>
  </si>
  <si>
    <t>966071822</t>
  </si>
  <si>
    <t>Rozebrání oplocení z pletiva drátěného se čtvercovými oky, výšky přes 1,6 do 2,0 m</t>
  </si>
  <si>
    <t>-1178259430</t>
  </si>
  <si>
    <t>28"odstranění drátěného plotu u školy</t>
  </si>
  <si>
    <t>966077121</t>
  </si>
  <si>
    <t>Odstranění různých konstrukcí na mostech doplňkových ocelových konstrukcí hmotnosti jednotlivě přes 20 do 50 kg</t>
  </si>
  <si>
    <t>1633209916</t>
  </si>
  <si>
    <t>1"odstranění info tabule</t>
  </si>
  <si>
    <t>966077141</t>
  </si>
  <si>
    <t>Odstranění různých konstrukcí na mostech doplňkových ocelových konstrukcí hmotnosti jednotlivě přes 100 do 500 kg</t>
  </si>
  <si>
    <t>1678078475</t>
  </si>
  <si>
    <t>1"odstranění autobusové zastávky</t>
  </si>
  <si>
    <t>979071122</t>
  </si>
  <si>
    <t>Očištění vybouraných dlažebních kostek od spojovacího materiálu, s uložením očištěných kostek na skládku, s odklizením odpadových hmot na hromady a s odklizením vybouraných kostek na vzdálenost do 3 m drobných, s původním vyplněním spár živicí nebo cementovou maltou</t>
  </si>
  <si>
    <t>-372213611</t>
  </si>
  <si>
    <t>1938257858</t>
  </si>
  <si>
    <t xml:space="preserve">Poznámka k položce:
2,309t kovového materiálu bude odvezeno k výkupu do sběrného dvora </t>
  </si>
  <si>
    <t>-1202690</t>
  </si>
  <si>
    <t>Poznámka k položce:
skládka 24km, Chocovice, kamenné vybourané kostky do skladu investora do 5 km</t>
  </si>
  <si>
    <t>465,391*23 'Přepočtené koeficientem množství</t>
  </si>
  <si>
    <t>1148932514</t>
  </si>
  <si>
    <t>-753185628</t>
  </si>
  <si>
    <t>14,3+8,7+13,2+0,246</t>
  </si>
  <si>
    <t>-1620308568</t>
  </si>
  <si>
    <t>566*1,9</t>
  </si>
  <si>
    <t>224,64+33,8</t>
  </si>
  <si>
    <t>-363156258</t>
  </si>
  <si>
    <t>IP04</t>
  </si>
  <si>
    <t>Poplatek za uložení stavebního odpadu na skládce (skládkovné) směsné stavební a demoliční odpady (netříděná suť) pod kódem 17 09 04</t>
  </si>
  <si>
    <t>1089655763</t>
  </si>
  <si>
    <t>0,069+0,818+0,016</t>
  </si>
  <si>
    <t>-1456989382</t>
  </si>
  <si>
    <t>SO 103 - Parkoviště pro osobní auta na p.p.č.237/1 a p.p.č.237/2</t>
  </si>
  <si>
    <t xml:space="preserve">    5.0 - Komunikace pozemní - kce - typB</t>
  </si>
  <si>
    <t xml:space="preserve">    9.9 - Liniový odvodňovací žlab LŽ9</t>
  </si>
  <si>
    <t>-2027518589</t>
  </si>
  <si>
    <t>113151111</t>
  </si>
  <si>
    <t>Rozebírání zpevněných ploch s přemístěním na skládku na vzdálenost do 20 m nebo s naložením na dopravní prostředek ze silničních panelů</t>
  </si>
  <si>
    <t>-137104679</t>
  </si>
  <si>
    <t>113154113</t>
  </si>
  <si>
    <t>Frézování živičného podkladu nebo krytu s naložením na dopravní prostředek plochy do 500 m2 bez překážek v trase pruhu šířky do 0,5 m, tloušťky vrstvy 50 mm</t>
  </si>
  <si>
    <t>1422400091</t>
  </si>
  <si>
    <t>593383966</t>
  </si>
  <si>
    <t>1861126115</t>
  </si>
  <si>
    <t>1105610894</t>
  </si>
  <si>
    <t>525"dle bilance zemních prací</t>
  </si>
  <si>
    <t>162251121</t>
  </si>
  <si>
    <t>Vodorovné přemístění výkopku nebo sypaniny po suchu na obvyklém dopravním prostředku, bez naložení výkopku, avšak se složením bez rozhrnutí z horniny třídy těžitelnosti II na vzdálenost skupiny 4 a 5 na vzdálenost do 20 m</t>
  </si>
  <si>
    <t>-590885708</t>
  </si>
  <si>
    <t>171151103</t>
  </si>
  <si>
    <t>Uložení sypanin do násypů s rozprostřením sypaniny ve vrstvách a s hrubým urovnáním zhutněných z hornin soudržných jakékoliv třídy těžitelnosti</t>
  </si>
  <si>
    <t>-223902452</t>
  </si>
  <si>
    <t>-979513945</t>
  </si>
  <si>
    <t>1675677861</t>
  </si>
  <si>
    <t>492*14</t>
  </si>
  <si>
    <t>-1229047427</t>
  </si>
  <si>
    <t>(27+541+4+227+7+2+145+16)*1,2</t>
  </si>
  <si>
    <t>1580176989</t>
  </si>
  <si>
    <t>Poznámka k položce:
nákup, doprava, položení, včetně krycí lišty nebo těsnění z tmelu</t>
  </si>
  <si>
    <t>59374080</t>
  </si>
  <si>
    <t>1,2*70</t>
  </si>
  <si>
    <t>-1674927645</t>
  </si>
  <si>
    <t>1822685708</t>
  </si>
  <si>
    <t>-1095157541</t>
  </si>
  <si>
    <t>348181116</t>
  </si>
  <si>
    <t>Montáž oplocení z dílců dřevěných na předem osazené sloupky, výšky přes 1,5 do 2,0 m</t>
  </si>
  <si>
    <t>435652733</t>
  </si>
  <si>
    <t>55342163</t>
  </si>
  <si>
    <t>nasazovací patka pod sloupek pro sloupek 60/60mm</t>
  </si>
  <si>
    <t>44460908</t>
  </si>
  <si>
    <t>55342152</t>
  </si>
  <si>
    <t>plotový sloupek ze zinkovaného jacklového profilu 60x60x1,5 dl 2,0m</t>
  </si>
  <si>
    <t>-550645315</t>
  </si>
  <si>
    <t>Poznámka k položce:
zinkovaný  a následně plastován potahem na barvu RAL 7016 antracit
kvalitativní standard např. Damiplast</t>
  </si>
  <si>
    <t>55342151</t>
  </si>
  <si>
    <t>plotový nosník jakl 50x30x1,8mm</t>
  </si>
  <si>
    <t>-110920646</t>
  </si>
  <si>
    <t>3*18,5</t>
  </si>
  <si>
    <t>60791002</t>
  </si>
  <si>
    <t>WPC plotovka dřevoplastová 90x15x1500mm</t>
  </si>
  <si>
    <t>663271624</t>
  </si>
  <si>
    <t>Poznámka k položce:
nákup, doprava a montáž
Kvalitativní standart Pilwood 90 x 15 x 1500</t>
  </si>
  <si>
    <t>59231512</t>
  </si>
  <si>
    <t>úchytka nosníku ke sloupku75x35x30mm Zn.</t>
  </si>
  <si>
    <t>1303567208</t>
  </si>
  <si>
    <t>-493676593</t>
  </si>
  <si>
    <t>Poznámka k položce:
Bourání vpustí</t>
  </si>
  <si>
    <t>-42562296</t>
  </si>
  <si>
    <t>27*1,25*2"sanace AZ 300mm</t>
  </si>
  <si>
    <t>-1017918141</t>
  </si>
  <si>
    <t>27*1,2</t>
  </si>
  <si>
    <t>1377757202</t>
  </si>
  <si>
    <t>27*1,12"ŠDA fr. 0/32</t>
  </si>
  <si>
    <t>27*1,15"ŠDA fr. 0/63</t>
  </si>
  <si>
    <t>-1841930230</t>
  </si>
  <si>
    <t>27*1,1</t>
  </si>
  <si>
    <t>-293642174</t>
  </si>
  <si>
    <t>27*1,15</t>
  </si>
  <si>
    <t>-220720654</t>
  </si>
  <si>
    <t>27*1,05</t>
  </si>
  <si>
    <t>-1166345523</t>
  </si>
  <si>
    <t>27*1,05"mezi ACO a ACL</t>
  </si>
  <si>
    <t>27*1,10"mezi ACL a ACP</t>
  </si>
  <si>
    <t>627955957</t>
  </si>
  <si>
    <t>-940627271</t>
  </si>
  <si>
    <t>-1844945934</t>
  </si>
  <si>
    <t>-564149586</t>
  </si>
  <si>
    <t>5.0</t>
  </si>
  <si>
    <t>Komunikace pozemní - kce - typB</t>
  </si>
  <si>
    <t>170395460</t>
  </si>
  <si>
    <t>541*1,25*2"sanace AZ 300mm</t>
  </si>
  <si>
    <t>-776608682</t>
  </si>
  <si>
    <t>541*1,2</t>
  </si>
  <si>
    <t>-911808130</t>
  </si>
  <si>
    <t>541*1,15</t>
  </si>
  <si>
    <t>-1289332651</t>
  </si>
  <si>
    <t>541*1,1</t>
  </si>
  <si>
    <t>2076702427</t>
  </si>
  <si>
    <t>-1353895586</t>
  </si>
  <si>
    <t>541*1,05</t>
  </si>
  <si>
    <t>17409475</t>
  </si>
  <si>
    <t>577134131-1</t>
  </si>
  <si>
    <t>Asfaltový beton vrstva obrusná ACO 11 (ABS) s rozprostřením a se zhutněním z modifikovaného asfaltu v pruhu šířky přes do 1,5 do 3 m, po zhutnění tl. 40 mm</t>
  </si>
  <si>
    <t>-1610243135</t>
  </si>
  <si>
    <t>278+263*1,1"vozovka + parkovací stání</t>
  </si>
  <si>
    <t>872721042</t>
  </si>
  <si>
    <t>6*1,2*2"sanace AZ 300mm</t>
  </si>
  <si>
    <t>-1897569082</t>
  </si>
  <si>
    <t>6*1,15</t>
  </si>
  <si>
    <t>-1145997925</t>
  </si>
  <si>
    <t>6*1,1</t>
  </si>
  <si>
    <t>876240639</t>
  </si>
  <si>
    <t>6*1,05</t>
  </si>
  <si>
    <t>-1603305650</t>
  </si>
  <si>
    <t>2"hmatová dlažba</t>
  </si>
  <si>
    <t>485993323</t>
  </si>
  <si>
    <t>4*1,03</t>
  </si>
  <si>
    <t>1752050074</t>
  </si>
  <si>
    <t>850310352</t>
  </si>
  <si>
    <t>234*1,15*2"sanace AZ 300mm</t>
  </si>
  <si>
    <t>66930919</t>
  </si>
  <si>
    <t>234*1,1</t>
  </si>
  <si>
    <t>332498441</t>
  </si>
  <si>
    <t>234*1,05</t>
  </si>
  <si>
    <t>-205338153</t>
  </si>
  <si>
    <t>227</t>
  </si>
  <si>
    <t>7"hmatová dlažba</t>
  </si>
  <si>
    <t>-1016385991</t>
  </si>
  <si>
    <t>227*1,02</t>
  </si>
  <si>
    <t>141953415</t>
  </si>
  <si>
    <t>kryt pískové cesty</t>
  </si>
  <si>
    <t>1127721319</t>
  </si>
  <si>
    <t>Poznámka k položce:
písek 0/4, nákup,doprava,položení,hutnění,válcování</t>
  </si>
  <si>
    <t>-2138030540</t>
  </si>
  <si>
    <t>Poznámka k položce:
tl.0,4m, fr. 0/32</t>
  </si>
  <si>
    <t>-924012359</t>
  </si>
  <si>
    <t>145*1,1</t>
  </si>
  <si>
    <t>-820083834</t>
  </si>
  <si>
    <t>145*1,05</t>
  </si>
  <si>
    <t>1815487671</t>
  </si>
  <si>
    <t>577134131-3</t>
  </si>
  <si>
    <t>-712033800</t>
  </si>
  <si>
    <t>565371935</t>
  </si>
  <si>
    <t>985476306</t>
  </si>
  <si>
    <t>109361966</t>
  </si>
  <si>
    <t>-571893381</t>
  </si>
  <si>
    <t>643115159</t>
  </si>
  <si>
    <t>-1705994730</t>
  </si>
  <si>
    <t>-2083995555</t>
  </si>
  <si>
    <t>-1489519824</t>
  </si>
  <si>
    <t>1613288294</t>
  </si>
  <si>
    <t>-967682709</t>
  </si>
  <si>
    <t>-434121572</t>
  </si>
  <si>
    <t>2*2"piktogram TP</t>
  </si>
  <si>
    <t>-1113709802</t>
  </si>
  <si>
    <t>644065115</t>
  </si>
  <si>
    <t>-1303639095</t>
  </si>
  <si>
    <t>-1329171985</t>
  </si>
  <si>
    <t>-71827301</t>
  </si>
  <si>
    <t>-266005797</t>
  </si>
  <si>
    <t>-1785712960</t>
  </si>
  <si>
    <t>1959268439</t>
  </si>
  <si>
    <t>-546879608</t>
  </si>
  <si>
    <t>962065212</t>
  </si>
  <si>
    <t>Bourání mostních konstrukcí zdiva a pilířů opěr dřevěných a pažení opěr ze dřeva tvrdého</t>
  </si>
  <si>
    <t>587961161</t>
  </si>
  <si>
    <t>965011111</t>
  </si>
  <si>
    <t>Demontáž základových prefabrikovaných konstrukcí z betonu železového patek hmotnosti jednotlivě do 5 t</t>
  </si>
  <si>
    <t>1220616453</t>
  </si>
  <si>
    <t>2"ŽB jehlany</t>
  </si>
  <si>
    <t>-1355902646</t>
  </si>
  <si>
    <t>-1038081816</t>
  </si>
  <si>
    <t>9.9</t>
  </si>
  <si>
    <t>Liniový odvodňovací žlab LŽ9</t>
  </si>
  <si>
    <t>1691682526</t>
  </si>
  <si>
    <t>Poznámka k položce:
LŽ9
vyrobený z SMC - nenasycený polyester vyztužený skelnými vlákny
kvalitativní standard např. MEA Water Management s.r.o. (mearin plus 100)
nákup,doprava,osazení,obetonování,napojení na potrubí,zemní práce,včetně všech prací a materialu pomocného</t>
  </si>
  <si>
    <t>-1303464715</t>
  </si>
  <si>
    <t>981664929</t>
  </si>
  <si>
    <t>-1853522042</t>
  </si>
  <si>
    <t>240,497*23 'Přepočtené koeficientem množství</t>
  </si>
  <si>
    <t>327958423</t>
  </si>
  <si>
    <t>3,55+0,48+6,96</t>
  </si>
  <si>
    <t>-1119949426</t>
  </si>
  <si>
    <t>38,48+40,6+0,082</t>
  </si>
  <si>
    <t>1009739892</t>
  </si>
  <si>
    <t>492*1,9</t>
  </si>
  <si>
    <t>320685691</t>
  </si>
  <si>
    <t>43,008+106,176</t>
  </si>
  <si>
    <t>-2130949199</t>
  </si>
  <si>
    <t>1,157+0,004</t>
  </si>
  <si>
    <t>-2147379341</t>
  </si>
  <si>
    <t>SO 201 - Stavební úpravy opěrné stěny - římsa</t>
  </si>
  <si>
    <t>DSVA s.r.o. - ing. Jiří Ševčík</t>
  </si>
  <si>
    <t xml:space="preserve">    1 - Bourání</t>
  </si>
  <si>
    <t xml:space="preserve">    783 - Dokončovací práce - nátěry</t>
  </si>
  <si>
    <t xml:space="preserve">    6 - Úpravy povrchů, podlahy a osazování výplní</t>
  </si>
  <si>
    <t xml:space="preserve">    9 - Ostatní konstrukce a práce</t>
  </si>
  <si>
    <t>Bourání</t>
  </si>
  <si>
    <t>132251253</t>
  </si>
  <si>
    <t xml:space="preserve">Hloubení nezapažených rýh šířky přes 800 do 2 000 mm strojně s urovnáním dna do předepsaného profilu a spádu v hornině třídy těžitelnosti I </t>
  </si>
  <si>
    <t>1452944461</t>
  </si>
  <si>
    <t>2*0,6*(81+1,5+3)</t>
  </si>
  <si>
    <t>15"ostatní</t>
  </si>
  <si>
    <t>Vodorovné přemístění výkopku nebo sypaniny po suchu na obvyklém dopravním prostředku, s naložení výkopku, avšak se složením s rozhrnutí z horniny třídy těžitelnosti I skupiny 1 až 3 na vzdálenost přes 9 000 do 10 000 m</t>
  </si>
  <si>
    <t>-784617384</t>
  </si>
  <si>
    <t>Poznámka k položce:
položka je včetně naložení a složení</t>
  </si>
  <si>
    <t>Vodorovné přemístění výkopku nebo sypaniny po suchu na obvyklém dopravním prostředku, snaložení výkopku, avšak se složením s rozhrnutí z horniny třídy těžitelnosti I skupiny 1 až 3 na vzdálenost Příplatek k ceně za každých dalších i započatých 1 000 m</t>
  </si>
  <si>
    <t>-481724574</t>
  </si>
  <si>
    <t>Poznámka k položce:
skládka do 24 km</t>
  </si>
  <si>
    <t>117,6*14</t>
  </si>
  <si>
    <t>1157098717</t>
  </si>
  <si>
    <t>117,6*1,9</t>
  </si>
  <si>
    <t>697833063</t>
  </si>
  <si>
    <t>Poznámka k položce:
plán po výkopech pro římsu</t>
  </si>
  <si>
    <t>85,5*1,7</t>
  </si>
  <si>
    <t>962021112</t>
  </si>
  <si>
    <t>Bourání mostních konstrukcí zdiva a pilířů z kamene nebo cihel</t>
  </si>
  <si>
    <t>-1844652583</t>
  </si>
  <si>
    <t>Poznámka k položce:
bourání kamenných kvádrů 2 řady, do skladu investora</t>
  </si>
  <si>
    <t>0,6*0,5*85,5</t>
  </si>
  <si>
    <t>962021112-1</t>
  </si>
  <si>
    <t>461284316</t>
  </si>
  <si>
    <t>Poznámka k položce:
bourání kamenných desek,do skladu investora</t>
  </si>
  <si>
    <t>0,5*0,15*85,5</t>
  </si>
  <si>
    <t>966075141</t>
  </si>
  <si>
    <t>Odstranění různých konstrukcí na mostech kovového zábradlí vcelku</t>
  </si>
  <si>
    <t>-834484587</t>
  </si>
  <si>
    <t>966077111</t>
  </si>
  <si>
    <t>Odstranění různých konstrukcí na mostech doplňkových ocelových konstrukcí hmotnosti jednotlivě do 20 kg</t>
  </si>
  <si>
    <t>-546412034</t>
  </si>
  <si>
    <t>Poznámka k položce:
odstranění kotevních patek včetně chemických kotev</t>
  </si>
  <si>
    <t>-854195409</t>
  </si>
  <si>
    <t>Poznámka k položce:
pro nutné dosypy základové jámy po vybudování nové římsy</t>
  </si>
  <si>
    <t>58337331</t>
  </si>
  <si>
    <t>štěrkopísek frakce 0/22</t>
  </si>
  <si>
    <t>727759320</t>
  </si>
  <si>
    <t>30*2,2</t>
  </si>
  <si>
    <t>783</t>
  </si>
  <si>
    <t>Dokončovací práce - nátěry</t>
  </si>
  <si>
    <t>783577211</t>
  </si>
  <si>
    <t>Krycí dvojnásobný nátěr asfaltovou ALP+2xALN</t>
  </si>
  <si>
    <t>1889574190</t>
  </si>
  <si>
    <t>Poznámka k položce:
konstrukce římsy na styku  s kční vrstvou vozovky, nákup,doprava,práce včetně pomocných prací a materialu</t>
  </si>
  <si>
    <t>(0,5+1,5+0,4+0,4)*85,5</t>
  </si>
  <si>
    <t>783947151</t>
  </si>
  <si>
    <t>Krycí (uzavírací) nátěr jednonásobný polyuretanový vodou ředitelný</t>
  </si>
  <si>
    <t>1064252107</t>
  </si>
  <si>
    <t>Poznámka k položce:
nákup,doprava,práce, včetně pomocných prací a materialu</t>
  </si>
  <si>
    <t>(0,2+1+0,75+0,3)*85,5</t>
  </si>
  <si>
    <t>317321118</t>
  </si>
  <si>
    <t>Římsy ze železového betonu C 30/37 XC2</t>
  </si>
  <si>
    <t>-383879223</t>
  </si>
  <si>
    <t>Poznámka k položce:
položka je včetně přesunu hmot, včetně vytvoření dilatačních spar po10-ti metrech, horní plocha římsy ve sklonu 4 %, nákup,doprava,práce, včetně pomocných prací a materialu</t>
  </si>
  <si>
    <t>1*0,75*85,5</t>
  </si>
  <si>
    <t>0,4*0,5*85,5</t>
  </si>
  <si>
    <t>0,75*0,2*(85,5-67,5)"předpokládané drobné rozšíření od stan. 67,5</t>
  </si>
  <si>
    <t>1,1*0,2*85</t>
  </si>
  <si>
    <t>5,33"rezerva na okrajích</t>
  </si>
  <si>
    <t>317353121</t>
  </si>
  <si>
    <t>Bednění mostní římsy zřízení všech tvarů</t>
  </si>
  <si>
    <t>1235410411</t>
  </si>
  <si>
    <t>(2*0,5+0,75+0,2+0,3)*85,5*1,1 "celkové množství s reservou 10 %</t>
  </si>
  <si>
    <t>317353221</t>
  </si>
  <si>
    <t>Bednění mostní římsy odstranění všech tvarů</t>
  </si>
  <si>
    <t>-1226243164</t>
  </si>
  <si>
    <t>317361116</t>
  </si>
  <si>
    <t>Výztuž mostních železobetonových říms z betonářské oceli 10 505 (R) nebo BSt 500</t>
  </si>
  <si>
    <t>1309241193</t>
  </si>
  <si>
    <t>Poznámka k položce:
nákup,doprava,položení, průměr 8,12,16 mm dle tabulky výztuže Ing. Čecha,včetně nutných spojovacích prvků, třmenů,obsahem jsou i trny do kamenné zdi, včetně pomocných prací a materialu</t>
  </si>
  <si>
    <t>0,1801+1,7789+0,1006</t>
  </si>
  <si>
    <t>317361411</t>
  </si>
  <si>
    <t>Výztuž mostních železobetonových říms ze svařovaných sítí do 6 kg/m2</t>
  </si>
  <si>
    <t>1806419013</t>
  </si>
  <si>
    <t>Poznámka k položce:
sít kari průměr 8-100/10,nákup,doprava,položení, včetně pomocných prací a materialu, dle tabulky výztuže pana Čecha</t>
  </si>
  <si>
    <t>240*0,0079 "pro 240 m2 sítě</t>
  </si>
  <si>
    <t>273362122</t>
  </si>
  <si>
    <t>Spojovací třmeny</t>
  </si>
  <si>
    <t>-417827986</t>
  </si>
  <si>
    <t>Poznámka k položce:
jedná se o vázací material pro výztuže, nákup,doprava,práce, včetně pomocných prací a materialu</t>
  </si>
  <si>
    <t>317661131</t>
  </si>
  <si>
    <t>Výplň spár monolitické římsy tmelem silikonovým, spára šířky do 15 mm</t>
  </si>
  <si>
    <t>60914610</t>
  </si>
  <si>
    <t>Poznámka k položce:
nákup,dop rava,položení, včetně pomocných prací a materialu</t>
  </si>
  <si>
    <t>348171112</t>
  </si>
  <si>
    <t>Osazení mostního ocelového zábradlí do bednění kapes říms</t>
  </si>
  <si>
    <t>-229311251</t>
  </si>
  <si>
    <t>Poznámka k položce:
práce včetně všech souvisejících</t>
  </si>
  <si>
    <t>55391213</t>
  </si>
  <si>
    <t>zábradlí dle části Ing. Čech</t>
  </si>
  <si>
    <t>2125106393</t>
  </si>
  <si>
    <t>Poznámka k položce:
nákup,doprava, atypický výrobek vyrobený dle podkladů Ing. Čecha, obdobná konstrukce jako na přilehlém stávajícím mostě, vzhledem ke podélnému sklonu římsy bude znovu přeměřeno na stavbě (osazení svislých příčlí a další) před zahájením výroby a odsouhlaseno investorem a TDI,
bude postupováno a rozpočtováno dle podkladů a výpisů prvků č.výkresu 2 a  3 Ing. Čecha,
to jest dlem výpisu prvků celková hmotnost konstrukce 3 025,5 kg</t>
  </si>
  <si>
    <t>977141118</t>
  </si>
  <si>
    <t>Vrty pro kotvy do betonu s vyplněním epoxidovým tmelem, průměru 18 mm, hloubky 120 mm</t>
  </si>
  <si>
    <t>-271647185</t>
  </si>
  <si>
    <t>Poznámka k položce:
položka včetně chemických kotev, nákup,doprava,práce</t>
  </si>
  <si>
    <t>6*22</t>
  </si>
  <si>
    <t>54879219</t>
  </si>
  <si>
    <t>šroub kotevní žárový Pz chemické patrony M16x125/38</t>
  </si>
  <si>
    <t>-1066246178</t>
  </si>
  <si>
    <t>Poznámka k položce:
šrouby včetně náhradních, nákup,doprava,práce</t>
  </si>
  <si>
    <t>762595001</t>
  </si>
  <si>
    <t>Ostatní spojovací prostředky neurčené</t>
  </si>
  <si>
    <t>soubor</t>
  </si>
  <si>
    <t>-1798848291</t>
  </si>
  <si>
    <t>596991114</t>
  </si>
  <si>
    <t>řezání kamene, kvádrů</t>
  </si>
  <si>
    <t>-1926474543</t>
  </si>
  <si>
    <t>Poznámka k položce:
práze, zbytková sut s odvozem na skládku</t>
  </si>
  <si>
    <t>334213221</t>
  </si>
  <si>
    <t>Zdivo pilířů, opěr a křídel mostů z lomového kamene štípaného nebo ručně vybíraného na maltu z pravidelných kamenů (na vazbu) objemu 1 kusu kamene přes 0,02 m3</t>
  </si>
  <si>
    <t>1962045926</t>
  </si>
  <si>
    <t>Poznámka k položce:
vyplnění zdiva chybějícími haklíky, práce včetně pomocných prací a pomocného materialu</t>
  </si>
  <si>
    <t>10*0,25</t>
  </si>
  <si>
    <t>58381089</t>
  </si>
  <si>
    <t>haklík řezaný</t>
  </si>
  <si>
    <t>1298204584</t>
  </si>
  <si>
    <t>Poznámka k položce:
nákup,doprava, složení na stavbě, kámen pro opravu poškozenýc kamenů v nábřežní zdi</t>
  </si>
  <si>
    <t>451315114</t>
  </si>
  <si>
    <t>Podkladní a výplňové vrstvy z betonu prostého tloušťky do 100 mm, z betonu C 12/15</t>
  </si>
  <si>
    <t>458047367</t>
  </si>
  <si>
    <t>Poznámka k položce:
nákup,doprava,práce</t>
  </si>
  <si>
    <t>1,3*85,5</t>
  </si>
  <si>
    <t>452471101</t>
  </si>
  <si>
    <t>Podkladní a výplňová vrstva z modifikované polymerní malty</t>
  </si>
  <si>
    <t>1966468636</t>
  </si>
  <si>
    <t>919131121</t>
  </si>
  <si>
    <t>vyvrtání otvorů do stávajícího kamene kluznými trny průměru18 mm, délky 400 mm</t>
  </si>
  <si>
    <t>-889603853</t>
  </si>
  <si>
    <t>Poznámka k položce:
vlastní trny jsou obsaženy v položce Výztuž mostních železobetonových říms, práce, včetně pomocných prací a materialu</t>
  </si>
  <si>
    <t>931994105</t>
  </si>
  <si>
    <t>Těsnění spáry těsnícím tmelem nebo jiným vhodným prostředkem</t>
  </si>
  <si>
    <t>1856450053</t>
  </si>
  <si>
    <t>Poznámka k položce:
utěsnění spár po vložení trnu, nákup,doprava,práce</t>
  </si>
  <si>
    <t>0,4*90</t>
  </si>
  <si>
    <t>Úpravy povrchů, podlahy a osazování výplní</t>
  </si>
  <si>
    <t>628612201</t>
  </si>
  <si>
    <t>Nátěr mostního zábradlí polyuretanový 1x vrchní</t>
  </si>
  <si>
    <t>808108874</t>
  </si>
  <si>
    <t>(0,7+0,75+0,2+0,2)*85,5</t>
  </si>
  <si>
    <t>628613611</t>
  </si>
  <si>
    <t>Žárové zinkování ponorem dílů ocelových konstrukcí mostů hmotnosti dílců do 100 kg</t>
  </si>
  <si>
    <t>kg</t>
  </si>
  <si>
    <t>1722312951</t>
  </si>
  <si>
    <t>628631221</t>
  </si>
  <si>
    <t>Spárování zdiva opěrných zdí a valů cementovou maltou hloubky spárování do 30 mm, zdiva kvádrového</t>
  </si>
  <si>
    <t>482189555</t>
  </si>
  <si>
    <t>Poznámka k položce:
oprava stávající kamenné zd, nákup,doprava,práce, včetně pomocných prací a materialu</t>
  </si>
  <si>
    <t>90*2,5</t>
  </si>
  <si>
    <t>334213911</t>
  </si>
  <si>
    <t>Oprava uvolněných kamenů, osazení do malty, lícování se stěnou</t>
  </si>
  <si>
    <t>-521802954</t>
  </si>
  <si>
    <t>Poznámka k položce:
v případě chybějícíh bude doplněno vybouranými, položka včetně nutného řezání kamenných kvádrů pro stávající otvor, včetně pomocných prací a materialu</t>
  </si>
  <si>
    <t>Ostatní konstrukce a práce</t>
  </si>
  <si>
    <t>918299231</t>
  </si>
  <si>
    <t>Očištění tlakovou vodou povrchů kamenných prvků</t>
  </si>
  <si>
    <t>65615102</t>
  </si>
  <si>
    <t>40"vybourané prvky</t>
  </si>
  <si>
    <t>225"stáv. stěna</t>
  </si>
  <si>
    <t>08113910</t>
  </si>
  <si>
    <t>voda povrchová pro jinou potřebu průmyslu a služeb</t>
  </si>
  <si>
    <t>1512174338</t>
  </si>
  <si>
    <t>416,667*0,12 'Přepočtené koeficientem množství</t>
  </si>
  <si>
    <t>931994142</t>
  </si>
  <si>
    <t xml:space="preserve">Těsnění spáry betonové konstrukce pásy, profily, tmely tmelem polyuretanovým spáry dilatační </t>
  </si>
  <si>
    <t>-538555196</t>
  </si>
  <si>
    <t>Poznámka k položce:
výplň dilatační spáry, nákup,doprava,práce, včetně pomocných prací a materialu</t>
  </si>
  <si>
    <t>938532111</t>
  </si>
  <si>
    <t>Příčná striáž betonových ploch mostovky do 2 mm</t>
  </si>
  <si>
    <t>-1715283176</t>
  </si>
  <si>
    <t>Poznámka k položce:
, včetně pomocných prací a materialu</t>
  </si>
  <si>
    <t>945221111</t>
  </si>
  <si>
    <t>Závěsná lávka – klec zavěšená na autojeřábu dosahu do 20 m</t>
  </si>
  <si>
    <t>Sh</t>
  </si>
  <si>
    <t>-1115991303</t>
  </si>
  <si>
    <t>Poznámka k položce:
závěsná plošina pro opravu zdiva nábřežní zdi, předpoklad 30 hodin, včetně autojeřábu,včetně všech souvisejících položek, pronájem,palivo, atd</t>
  </si>
  <si>
    <t>997211612</t>
  </si>
  <si>
    <t>Nakládání suti nebo vybouraných hmot na dopravní prostředky pro vodorovnou dopravu vybouraných hmot</t>
  </si>
  <si>
    <t>1555247744</t>
  </si>
  <si>
    <t>Poznámka k položce:
kvádry a dlaždice</t>
  </si>
  <si>
    <t>997211521</t>
  </si>
  <si>
    <t>Vodorovná doprava suti nebo vybouraných hmot vybouraných hmot se složením a hrubým urovnáním nebo s přeložením na jiný dopravní prostředek na vzdálenost do 1 km</t>
  </si>
  <si>
    <t>1465777487</t>
  </si>
  <si>
    <t>Poznámka k položce:
kamenné kvádry a dlaždice včetně složení na hromady do 2 km do skladu investora</t>
  </si>
  <si>
    <t>997211529</t>
  </si>
  <si>
    <t>Vodorovná doprava suti nebo vybouraných hmot vybouraných hmot se složením a hrubým urovnáním nebo s přeložením na jiný dopravní prostředek , na vzdálenost Příplatek k ceně za každý další i započatý 1 km přes 1 km</t>
  </si>
  <si>
    <t>1822260253</t>
  </si>
  <si>
    <t>Poznámka k položce:
2 km sklad investora</t>
  </si>
  <si>
    <t>997211611</t>
  </si>
  <si>
    <t>Nakládání suti nebo vybouraných hmot na dopravní prostředky pro vodorovnou dopravu suti</t>
  </si>
  <si>
    <t>-1316370853</t>
  </si>
  <si>
    <t>Poznámka k položce:
betonové desky</t>
  </si>
  <si>
    <t>997211511</t>
  </si>
  <si>
    <t>Vodorovná doprava suti nebo vybouraných hmot suti se složením a hrubým urovnáním, na vzdálenost do 1 km</t>
  </si>
  <si>
    <t>-133052136</t>
  </si>
  <si>
    <t>997211519</t>
  </si>
  <si>
    <t>Vodorovná doprava suti nebo vybouraných hmot suti se složením a hrubým urovnáním, na vzdálenost Příplatek k ceně za každý další i započatý 1 km přes 1 km</t>
  </si>
  <si>
    <t>2111455419</t>
  </si>
  <si>
    <t>5*24 "skládka do 24 km</t>
  </si>
  <si>
    <t>997221615</t>
  </si>
  <si>
    <t>Poplatek za uložení stavebního odpadu na skládce (skládkovné) z prostého betonu zatříděného do Katalogu odpadů pod kódem 17 01 01</t>
  </si>
  <si>
    <t>-1375803497</t>
  </si>
  <si>
    <t>Poznámka k položce:
zbytkový odpad po očištění kamenných prvků</t>
  </si>
  <si>
    <t>1099440575</t>
  </si>
  <si>
    <t>Poznámka k položce:
jedná se o kovovou sut</t>
  </si>
  <si>
    <t>998212111</t>
  </si>
  <si>
    <t>Přesun hmot pro mosty zděné, betonové monolitické, spřažené ocelobetonové nebo kovové vodorovná dopravní vzdálenost do 100 m výška mostu do 20 m</t>
  </si>
  <si>
    <t>412183390</t>
  </si>
  <si>
    <t>SO 301-1 - Deštová kanalizace ulice Pohraniční stráže</t>
  </si>
  <si>
    <t xml:space="preserve">    2 - Vsakovací šachta</t>
  </si>
  <si>
    <t xml:space="preserve">    VRN - Vedlejší rozpočtové náklady</t>
  </si>
  <si>
    <t>119001403</t>
  </si>
  <si>
    <t>Dočasné zajištění podzemního potrubí nebo vedení ve výkopišti ve stavu i poloze, ve kterých byla na začátku zemních prací a to s podepřením, vzepřením nebo vyvěšením, příp. s ochranným bedněním, se zřízením a odstraněním zajišťovací konstrukce</t>
  </si>
  <si>
    <t>-1881725394</t>
  </si>
  <si>
    <t>119001423</t>
  </si>
  <si>
    <t>Dočasné zajištění podzemního potrubí nebo vedení ve výkopišti ve stavu i poloze, ve kterých byla na začátku zemních prací a to s podepřením, vzepřením nebo vyvěšením, příp. s ochranným bedněním, se zřízením a odstraněním zajišťovací konstrukce, s opotřebením hmot kabelů a kabelových tratí z volně ložených kabelů a to přes 6 kabelů</t>
  </si>
  <si>
    <t>246373349</t>
  </si>
  <si>
    <t>132254204</t>
  </si>
  <si>
    <t>Hloubení zapažených rýh šířky přes 800 do 2 000 mm strojně s urovnáním dna do předepsaného profilu a spádu v hornině třídy těžitelnosti I skupiny 3 přes 100 do 500 m3</t>
  </si>
  <si>
    <t>-1740497600</t>
  </si>
  <si>
    <t>133254102</t>
  </si>
  <si>
    <t>Hloubení zapažených šachet strojně v hornině třídy těžitelnosti I skupiny 3 přes 20 do 50 m3</t>
  </si>
  <si>
    <t>474255747</t>
  </si>
  <si>
    <t>151101102</t>
  </si>
  <si>
    <t>Zřízení pažení a rozepření stěn rýh pro podzemní vedení příložné pro jakoukoliv mezerovitost, hloubky do 4 m</t>
  </si>
  <si>
    <t>1227958426</t>
  </si>
  <si>
    <t>151101112</t>
  </si>
  <si>
    <t>Odstranění pažení a rozepření stěn rýh pro podzemní vedení s uložením materiálu na vzdálenost do 3 m od kraje výkopu příložné, hloubky přes 2 do 4 m</t>
  </si>
  <si>
    <t>-196587319</t>
  </si>
  <si>
    <t>151101201</t>
  </si>
  <si>
    <t>Zřízení pažení stěn výkopu bez rozepření nebo vzepření příložné, hloubky do 4 m</t>
  </si>
  <si>
    <t>-301508270</t>
  </si>
  <si>
    <t>151101211</t>
  </si>
  <si>
    <t>Odstranění pažení stěn výkopu bez rozepření nebo vzepření s uložením pažin na vzdálenost do 3 m od okraje výkopu příložné, hloubky do 4 m</t>
  </si>
  <si>
    <t>1189277891</t>
  </si>
  <si>
    <t>161101101</t>
  </si>
  <si>
    <t>Svislé přemístění výkopku z horniny tř. 1 až 4 hl výkopu do 2,5 m</t>
  </si>
  <si>
    <t>CS ÚRS 2019 01</t>
  </si>
  <si>
    <t>-2104861435</t>
  </si>
  <si>
    <t>346</t>
  </si>
  <si>
    <t>626540608</t>
  </si>
  <si>
    <t>-1834998914</t>
  </si>
  <si>
    <t>346,5*14 'Přepočtené koeficientem množství</t>
  </si>
  <si>
    <t>171201201</t>
  </si>
  <si>
    <t>Uložení sypaniny na skládky</t>
  </si>
  <si>
    <t>898336116</t>
  </si>
  <si>
    <t>174101101R00</t>
  </si>
  <si>
    <t>Zásyp jam, rýh, šachet se zhutněním</t>
  </si>
  <si>
    <t>409665264</t>
  </si>
  <si>
    <t>Poznámka k položce:
změna oproti TZ: dle rozhodnutí investora zásypy novým nenamrzavým štěrkopískem bez použití stáv. výkopku</t>
  </si>
  <si>
    <t>1797124611</t>
  </si>
  <si>
    <t>Poznámka k položce:
nákup,doprava,složení, v ceně je přesun hmot</t>
  </si>
  <si>
    <t>232*1,9</t>
  </si>
  <si>
    <t>175101101RT2</t>
  </si>
  <si>
    <t>Obsyp potrub, s dodáním štěrkopísku frakce 0 - 22 mm</t>
  </si>
  <si>
    <t>-1954153760</t>
  </si>
  <si>
    <t>178160345</t>
  </si>
  <si>
    <t>70*1,9</t>
  </si>
  <si>
    <t>Vsakovací šachta</t>
  </si>
  <si>
    <t>174201101</t>
  </si>
  <si>
    <t>Zásyp sypaninou z jakékoliv horniny s uložením výkopku ve vrstvách bez zhutnění jam, šachet, rýh nebo kolem objektů v těchto vykopávkách</t>
  </si>
  <si>
    <t>CS ÚRS 2018 01</t>
  </si>
  <si>
    <t>299255943</t>
  </si>
  <si>
    <t>(1,5*1,5*2-0,6*0,6*3,14*2)*3 "vsakovací šachta</t>
  </si>
  <si>
    <t>58343930</t>
  </si>
  <si>
    <t>kamenivo drcené hrubé frakce 16/32</t>
  </si>
  <si>
    <t>-693671369</t>
  </si>
  <si>
    <t>2,239*2*3 "vsakovací šachta</t>
  </si>
  <si>
    <t>899103112</t>
  </si>
  <si>
    <t>Osazení poklopů litinových a ocelových včetně rámů pro třídu zatížení B125, C250</t>
  </si>
  <si>
    <t>1863988554</t>
  </si>
  <si>
    <t>3 "vsakovací šachta</t>
  </si>
  <si>
    <t>28661933</t>
  </si>
  <si>
    <t>poklop šachtový litinový dno DN 600 pro třídu zatížení B125</t>
  </si>
  <si>
    <t>312678014</t>
  </si>
  <si>
    <t>Poznámka k položce:
nákup,doprava,složení</t>
  </si>
  <si>
    <t>899620131</t>
  </si>
  <si>
    <t>Obetonování plastových šachet z polypropylenu betonem prostým v otevřeném výkopu, beton tř. C 16/20</t>
  </si>
  <si>
    <t>-428145511</t>
  </si>
  <si>
    <t>1,5*2*0,1*4*3</t>
  </si>
  <si>
    <t>894608211</t>
  </si>
  <si>
    <t>Výztuž šachet ze svařovaných sítí typu Kari</t>
  </si>
  <si>
    <t>921286444</t>
  </si>
  <si>
    <t>Poznámka k položce:
nákup,doprava,položení,vyvázání, ostatní pomocné práce a material</t>
  </si>
  <si>
    <t>899640111</t>
  </si>
  <si>
    <t>Bednění pro obetonování plastových šachet v otevřeném výkopu hranatých</t>
  </si>
  <si>
    <t>1159567058</t>
  </si>
  <si>
    <t>Poznámka k položce:
bednení i odbednění</t>
  </si>
  <si>
    <t>1,5*2*4*3</t>
  </si>
  <si>
    <t>specifikace 2</t>
  </si>
  <si>
    <t>Vsakovací šachta plastová, průměr 0,6 m, hl. 2 m</t>
  </si>
  <si>
    <t>-1364502650</t>
  </si>
  <si>
    <t>Poznámka k položce:
plastová PP šachta kruhového průřezu s perforací v dolní třetině určena k instalaci do travnaté plochy ke vsakování řádně předčištěných odpadních popřípadě dešťových vod, v plášti jímky je navařeno hrdlo s gumovým těsněním  pro napojení 2 x DN 150, a drhá šachta s napojení drenáže včetně přechodové tvarovky
osazení do výkopu stanovené hloubky na vodorovný podklad vytvořený zhutněným podsypem vhodné struktury, například lomový kámen frakce 16/32 mm, obsypání tělesa jímky štěrkem v souladu se všeobecnými technickými podmínkami výrobce</t>
  </si>
  <si>
    <t>212752112R00</t>
  </si>
  <si>
    <t>Trativody z drenážních trubek, lože, DN 100 mm</t>
  </si>
  <si>
    <t>-500781671</t>
  </si>
  <si>
    <t>Poznámka k položce:
nákup,doprava,složení na stavbě</t>
  </si>
  <si>
    <t>212753114R00</t>
  </si>
  <si>
    <t>Montáž ohebné dren. trubky do rýhy DN 100,bez lože</t>
  </si>
  <si>
    <t>-1708550516</t>
  </si>
  <si>
    <t>Poznámka k položce:
jedná se o trativody jako reservní v případě nutnosti odvodu propsáklé vody v rýhách nové kanalizace položené na dno rýhy  a další, položení,motáž včetně všech prací a spojovacích prvků, včetně napojení na šachtu nebo jiný výustní objekt - stáv. kanalizaci</t>
  </si>
  <si>
    <t>451572111RL2</t>
  </si>
  <si>
    <t>Lože pod potrubí z písku, vč.dodávky písku kopaného</t>
  </si>
  <si>
    <t>-702729488</t>
  </si>
  <si>
    <t>Poznámka k položce:
položka ostatní, reservní pro větší event. nutné podsypy</t>
  </si>
  <si>
    <t>564831111R00</t>
  </si>
  <si>
    <t>Podklad ze štěrkodrti po zhutnění tloušťky 10 cm</t>
  </si>
  <si>
    <t>-361278061</t>
  </si>
  <si>
    <t>567211110R00</t>
  </si>
  <si>
    <t>Podklad z prostého betonu tř. I tloušťky 10 cm</t>
  </si>
  <si>
    <t>-1109100327</t>
  </si>
  <si>
    <t>Poznámka k položce:
položka doplňková reservní pro stavbu, bude naceněna</t>
  </si>
  <si>
    <t>28614230R</t>
  </si>
  <si>
    <t>Trubka kanalizační ULTRA-RIB 2 SN 12 150x2000 mm, žebrovaná, PP, hnědá</t>
  </si>
  <si>
    <t>-782445826</t>
  </si>
  <si>
    <t>112/2</t>
  </si>
  <si>
    <t>28614236R</t>
  </si>
  <si>
    <t>Trubka kanalizační ULTRA-RIB 2 SN 12 250x2000 mm, žebrovaná, PP, hnědá</t>
  </si>
  <si>
    <t>317561045</t>
  </si>
  <si>
    <t>104/2</t>
  </si>
  <si>
    <t>28656310R</t>
  </si>
  <si>
    <t>Odbočka kanalizační ULTRA-RIB 2 DN 150/150/45°</t>
  </si>
  <si>
    <t>-1126597253</t>
  </si>
  <si>
    <t>Poznámka k položce:
nákup,doprava,montáž</t>
  </si>
  <si>
    <t>28656313R</t>
  </si>
  <si>
    <t>Odbočka kanalizační ULTRA-RIB 2 DN 250/150/45°</t>
  </si>
  <si>
    <t>2001317219</t>
  </si>
  <si>
    <t>55340324R</t>
  </si>
  <si>
    <t xml:space="preserve">Poklop a rám litinový jištěný, s odv., D400 </t>
  </si>
  <si>
    <t>1255982879</t>
  </si>
  <si>
    <t>Poznámka k položce:
nákup,doprava,montáž, pro šachty DN 1000
šachta 5,4,3,2,6,7</t>
  </si>
  <si>
    <t>871313121R00</t>
  </si>
  <si>
    <t>Montáž trub z plastu, gumový kroužek, DN 150, uliční vpusti</t>
  </si>
  <si>
    <t>224544790</t>
  </si>
  <si>
    <t>Poznámka k položce:
obsahuje všechny práce i související včetně napojení na šachty</t>
  </si>
  <si>
    <t>17"LŽ 6 až VS</t>
  </si>
  <si>
    <t>24 "LŽ8 až VS</t>
  </si>
  <si>
    <t>18 "přípojky vpustí UV10,9,8,7,5,4,1</t>
  </si>
  <si>
    <t>16"stoka 2</t>
  </si>
  <si>
    <t>36"stoka 1</t>
  </si>
  <si>
    <t>871319901RT1</t>
  </si>
  <si>
    <t>D+M Fólie výstražná hnědá - "KANALIZACE"</t>
  </si>
  <si>
    <t>-598385595</t>
  </si>
  <si>
    <t>Poznámka k položce:
nákup,doprava,položení</t>
  </si>
  <si>
    <t>104+111</t>
  </si>
  <si>
    <t>871373121R00</t>
  </si>
  <si>
    <t>Montáž trub z plastu, gumový kroužek, DN 250, hlavní řady</t>
  </si>
  <si>
    <t>2111866093</t>
  </si>
  <si>
    <t>9+16+29 "DŠ2-DŠ3-DŠ4-DŠ5</t>
  </si>
  <si>
    <t>9 "DŠ6 až DŠ2</t>
  </si>
  <si>
    <t>41 "stoka B LŽ 1 až DŠ6</t>
  </si>
  <si>
    <t>877313123R00</t>
  </si>
  <si>
    <t>Montáž tvarovek jednoos. plast. gum.kroužek DN 150</t>
  </si>
  <si>
    <t>728188480</t>
  </si>
  <si>
    <t>877363121R00</t>
  </si>
  <si>
    <t>Montáž tvarovek odboč. plast. gum. kroužek DN 250</t>
  </si>
  <si>
    <t>1193353789</t>
  </si>
  <si>
    <t>892581111R00</t>
  </si>
  <si>
    <t>Zkouška těsnosti kanalizace DN do 300, vodou</t>
  </si>
  <si>
    <t>-1299943832</t>
  </si>
  <si>
    <t>892583111R00</t>
  </si>
  <si>
    <t>Zabezpečení konců kanal. potrubí DN do 300, vodou</t>
  </si>
  <si>
    <t>úsek</t>
  </si>
  <si>
    <t>-1271606558</t>
  </si>
  <si>
    <t>892855114R00</t>
  </si>
  <si>
    <t>Kontrola kanalizace TV kamerou do 200 m</t>
  </si>
  <si>
    <t>-1683810745</t>
  </si>
  <si>
    <t>892855115R00</t>
  </si>
  <si>
    <t>Kontrola kanalizace TV kamerou do 500 m</t>
  </si>
  <si>
    <t>1858236560</t>
  </si>
  <si>
    <t>894411121R00</t>
  </si>
  <si>
    <t>Zřízení šachet z dílců, pro potrubí DN 250 prům DN 1000, včetně dodávky betonových dílců</t>
  </si>
  <si>
    <t>-427035109</t>
  </si>
  <si>
    <t>Poznámka k položce:
nákup,doprava,složení,položení,montáž včetně všech prací a prvků souvisejících, včetně těsnění, prstýnků, včetně štěrkových podsypů, včetně monolitického betonového dna, včetně přechodové desky,  včetně skruží a konusového dílce 1000/600, včetně napojení připojovacích trub, složení šachty bude vyhotoveno v rámci RDS realizační dokumentace zhotovitelem,
hloubka do 2 m</t>
  </si>
  <si>
    <t>1"DŠ 5 světlá hloubka 1,50 m</t>
  </si>
  <si>
    <t>1"DŠ 4 světlá hloubka 1,68 m</t>
  </si>
  <si>
    <t>1"DŠ 3 světlá hloubka 1,76 m</t>
  </si>
  <si>
    <t>1"DŠ 2 světlá hloubka 1,72 m</t>
  </si>
  <si>
    <t>1"DŠ 6 světlá hloubka 1,73 m</t>
  </si>
  <si>
    <t>1"DŠ 7 světlá hloubka 1,50 m</t>
  </si>
  <si>
    <t>895941311</t>
  </si>
  <si>
    <t>Zřízení vpusti kanalizační uliční z betonových dílců typ UVB-50</t>
  </si>
  <si>
    <t>-599668949</t>
  </si>
  <si>
    <t>899204112</t>
  </si>
  <si>
    <t>Osazení mříží litinových včetně rámů a košů na bahno pro třídu zatížení D400, E600</t>
  </si>
  <si>
    <t>-352532169</t>
  </si>
  <si>
    <t>Poznámka k položce:
práce a ostatní související včetně otvorů pro napojení drenáží</t>
  </si>
  <si>
    <t>59223857</t>
  </si>
  <si>
    <t>skruž pro uliční vpusť horní betonová 450x295x50mm</t>
  </si>
  <si>
    <t>311652100</t>
  </si>
  <si>
    <t>59223862</t>
  </si>
  <si>
    <t>skruž pro uliční vpusť středová betonová 450x295x50mm</t>
  </si>
  <si>
    <t>1836836511</t>
  </si>
  <si>
    <t>59223850</t>
  </si>
  <si>
    <t>dno pro uliční vpusť s výtokovým otvorem betonové 450x330x50mm</t>
  </si>
  <si>
    <t>-717086631</t>
  </si>
  <si>
    <t>59223871</t>
  </si>
  <si>
    <t>koš  pro uliční vpusti žárově Pz plech pro rám 500/500mm</t>
  </si>
  <si>
    <t>502165610</t>
  </si>
  <si>
    <t>55242320</t>
  </si>
  <si>
    <t>mříž vtoková litinová plochá 500x500mm</t>
  </si>
  <si>
    <t>364542593</t>
  </si>
  <si>
    <t>1905006532</t>
  </si>
  <si>
    <t>346,5*1,9</t>
  </si>
  <si>
    <t>998276101</t>
  </si>
  <si>
    <t>Přesun hmot pro trubní vedení hloubené z trub z plastických hmot nebo sklolaminátových pro vodovody nebo kanalizace v otevřeném výkopu dopravní vzdálenost do 15 m</t>
  </si>
  <si>
    <t>1977586414</t>
  </si>
  <si>
    <t>005231040R</t>
  </si>
  <si>
    <t>Provozní řády</t>
  </si>
  <si>
    <t>Soubor</t>
  </si>
  <si>
    <t>1152577571</t>
  </si>
  <si>
    <t>SO 301-2 - Deštová kanalizace ulice S.K.Neumanna</t>
  </si>
  <si>
    <t xml:space="preserve">    27 - Zakládání, drenáže</t>
  </si>
  <si>
    <t xml:space="preserve">    87 - Potrubí z trub plastických</t>
  </si>
  <si>
    <t>871797599</t>
  </si>
  <si>
    <t>2123794852</t>
  </si>
  <si>
    <t>-893736547</t>
  </si>
  <si>
    <t>129103101R00</t>
  </si>
  <si>
    <t>Čištění vodotečí, hl. do 2,5 m, š.do 5 m, v hor.2</t>
  </si>
  <si>
    <t>-192105326</t>
  </si>
  <si>
    <t>Poznámka k položce:
položka doplňková bude naceněna, bude čerpáno dle potřeby,</t>
  </si>
  <si>
    <t>133254103</t>
  </si>
  <si>
    <t>Hloubení zapažených šachet strojně v hornině třídy těžitelnosti I skupiny 3 přes 50 do 100 m3</t>
  </si>
  <si>
    <t>-246988354</t>
  </si>
  <si>
    <t>105,1</t>
  </si>
  <si>
    <t>25 "ostatní</t>
  </si>
  <si>
    <t>-581458355</t>
  </si>
  <si>
    <t>1600716665</t>
  </si>
  <si>
    <t>-1805447571</t>
  </si>
  <si>
    <t>-1735346747</t>
  </si>
  <si>
    <t>1638212294</t>
  </si>
  <si>
    <t>451</t>
  </si>
  <si>
    <t>618178561</t>
  </si>
  <si>
    <t>451+120</t>
  </si>
  <si>
    <t>-372664617</t>
  </si>
  <si>
    <t>571*14 'Přepočtené koeficientem množství</t>
  </si>
  <si>
    <t>-1484687944</t>
  </si>
  <si>
    <t>174111101</t>
  </si>
  <si>
    <t>Zásyp sypaninou z jakékoliv horniny ručně s uložením výkopku ve vrstvách se zhutněním jam, šachet, rýh nebo kolem objektů v těchto vykopávkách</t>
  </si>
  <si>
    <t>-1279735968</t>
  </si>
  <si>
    <t>1780144478</t>
  </si>
  <si>
    <t>218,7*1,9</t>
  </si>
  <si>
    <t>175111101</t>
  </si>
  <si>
    <t>Obsypání potrubí ručně sypaninou z vhodných hornin třídy těžitelnosti I a II, skupiny 1 až 4 nebo materiálem připraveným podél výkopu ve vzdálenosti do 3 m od jeho kraje pro jakoukoliv hloubku výkopu a míru zhutnění bez prohození sypaniny</t>
  </si>
  <si>
    <t>-2087568815</t>
  </si>
  <si>
    <t>1992369727</t>
  </si>
  <si>
    <t>69,9*1,9</t>
  </si>
  <si>
    <t>-2070645252</t>
  </si>
  <si>
    <t>(1,5*1,5*2-0,6*0,6*3,14*2)*2 "vsakovací šachta</t>
  </si>
  <si>
    <t>-1504712750</t>
  </si>
  <si>
    <t>2,239*2*2 "vsakovací šachta</t>
  </si>
  <si>
    <t>-893733653</t>
  </si>
  <si>
    <t>2 "vsakovací šachta</t>
  </si>
  <si>
    <t>-2034903181</t>
  </si>
  <si>
    <t>376099006</t>
  </si>
  <si>
    <t>1,5*2*0,1*4*2</t>
  </si>
  <si>
    <t>-1570518826</t>
  </si>
  <si>
    <t>1851454898</t>
  </si>
  <si>
    <t>1,5*2*4*2</t>
  </si>
  <si>
    <t>-354828831</t>
  </si>
  <si>
    <t>Poznámka k položce:
plastová PP šachta kruhového průřezu s perforací v dolní třetině určena k instalaci do travnaté plochy ke vsakování řádně předčištěných odpadních popřípadě dešťových vod, v plášti jímky je navařeno hrdlo s gumovým těsněním  pro napojení drenáže, včetně přechodové tvarovky;
osazení do výkopu stanovené hloubky na vodorovný podklad vytvořený zhutněným podsypem vhodné struktury, například lomový kámen frakce 16/32 mm, obsypání tělesa jímky štěrkem v souladu se všeobecnými technickými podmínkami výrobce</t>
  </si>
  <si>
    <t>Zakládání, drenáže</t>
  </si>
  <si>
    <t>-1351809701</t>
  </si>
  <si>
    <t>-320843349</t>
  </si>
  <si>
    <t>Poznámka k položce:
jedná se o trativody jako reservní v případě nutnosti odvodu prosáklé vody v rýhách nové kanalizace položené na dno rýhy a další, položení,montáž,včetně všech prací a spojovacích prvků,
včetně napojení na šachtu nebo jíný objekt - stáv. kanalizace</t>
  </si>
  <si>
    <t>273321321R00</t>
  </si>
  <si>
    <t>Železobeton základových desek C 20/25</t>
  </si>
  <si>
    <t>-678839135</t>
  </si>
  <si>
    <t>Poznámka k položce:
pro položku akumulační nádrže, nákup,doprava,položení</t>
  </si>
  <si>
    <t>273351215R00</t>
  </si>
  <si>
    <t>Bednění stěn základových desek - zřízení, odstranění</t>
  </si>
  <si>
    <t>-1585016647</t>
  </si>
  <si>
    <t>Poznámka k položce:
pro položku akumulační nádrže</t>
  </si>
  <si>
    <t>273361921R00</t>
  </si>
  <si>
    <t>Výztuž základových desek ze svařovaných sítí</t>
  </si>
  <si>
    <t>387482440</t>
  </si>
  <si>
    <t>Poznámka k položce:
pro položku akumulační nádrže, nákup, doprava ,položení, včetně všech prací a prvků souvisejících</t>
  </si>
  <si>
    <t>275111311R00</t>
  </si>
  <si>
    <t>Osazení zákl. bloků z prefa dílců do 500 kg, na MC</t>
  </si>
  <si>
    <t>1530537983</t>
  </si>
  <si>
    <t>Poznámka k položce:
položka pro ostatní práce, bude naceněna</t>
  </si>
  <si>
    <t>59212735R</t>
  </si>
  <si>
    <t>Podkladní blok pod potrubí, 65x40x80 cm</t>
  </si>
  <si>
    <t>-1956339896</t>
  </si>
  <si>
    <t>Poznámka k položce:
nákup,doprava, složení na stavbě</t>
  </si>
  <si>
    <t>870628525</t>
  </si>
  <si>
    <t>Poznámka k položce:
nákup, doprava, položení položka opstatní, reservní pro event. nutné větší podsypy</t>
  </si>
  <si>
    <t>462512270R00</t>
  </si>
  <si>
    <t>Zához z kamene s proštěrk. z terénu do 200 kg</t>
  </si>
  <si>
    <t>924301605</t>
  </si>
  <si>
    <t>Poznámka k položce:
výústní objekt - nákup,doprava,položení</t>
  </si>
  <si>
    <t>463212300R00</t>
  </si>
  <si>
    <t>Rovnanina tl.30cm do betonu, nad 3 m3, 200 kg, urov.líce</t>
  </si>
  <si>
    <t>-1268196991</t>
  </si>
  <si>
    <t>Poznámka k položce:
výústní objekt -nákup,doprava,položení</t>
  </si>
  <si>
    <t>1912606830</t>
  </si>
  <si>
    <t>-1521443883</t>
  </si>
  <si>
    <t>153191121</t>
  </si>
  <si>
    <t>Těsnění hradicích stěn nepropustnou hrázkou ze zhutněné sypaniny při stěně nebo nepropustnou výplní ze zhutněné sypaniny mezi stěnami zřízení</t>
  </si>
  <si>
    <t>-2033699846</t>
  </si>
  <si>
    <t>Poznámka k položce:
položka včetně nákupu zeminy, provizorní hráz pro práce v řece pro vytvoření výústního objektu</t>
  </si>
  <si>
    <t>153191131</t>
  </si>
  <si>
    <t>Těsnění hradicích stěn nepropustnou hrázkou ze zhutněné sypaniny při stěně nebo nepropustnou výplní ze zhutněné sypaniny mezi stěnami odstranění</t>
  </si>
  <si>
    <t>1889387861</t>
  </si>
  <si>
    <t>Poznámka k položce:
odstranění provizorní hráze</t>
  </si>
  <si>
    <t>899623171</t>
  </si>
  <si>
    <t>Obetonování potrubí nebo zdiva stok betonem prostým v otevřeném výkopu, beton tř. C 25/30</t>
  </si>
  <si>
    <t>1838658590</t>
  </si>
  <si>
    <t>2*3,14*0,1*0,2*33"obetonování výústní DN 150 v délce 33 m</t>
  </si>
  <si>
    <t>899643111</t>
  </si>
  <si>
    <t>Bednění pro obetonování potrubí v otevřeném výkopu</t>
  </si>
  <si>
    <t>-1319684221</t>
  </si>
  <si>
    <t>2*3,14*0,1*33</t>
  </si>
  <si>
    <t>352368211</t>
  </si>
  <si>
    <t>Výztuž části stok horní v otevřeném výkopu ze svařovaných sítí z drátů typu Kari</t>
  </si>
  <si>
    <t>-446137582</t>
  </si>
  <si>
    <t>0,45</t>
  </si>
  <si>
    <t>Potrubí z trub plastických</t>
  </si>
  <si>
    <t>-2099290120</t>
  </si>
  <si>
    <t>(33+10+10+10+27)/2</t>
  </si>
  <si>
    <t>-1675746055</t>
  </si>
  <si>
    <t>56/2</t>
  </si>
  <si>
    <t>1150337286</t>
  </si>
  <si>
    <t>-318208873</t>
  </si>
  <si>
    <t>Poznámka k položce:
šachta DŠ 8, DŠ 9, nákup,doprava,položení, montáž, poklop litinový včetně rámu pro DN 1000  šachtu</t>
  </si>
  <si>
    <t>Montáž trub z plastu, gumový kroužek, DN 150, uliční vpusti, přípojky</t>
  </si>
  <si>
    <t>1409962211</t>
  </si>
  <si>
    <t>1303927615</t>
  </si>
  <si>
    <t>-1258619190</t>
  </si>
  <si>
    <t>1660286185</t>
  </si>
  <si>
    <t>891372121R00</t>
  </si>
  <si>
    <t>Montáž kanalizačních zpětných klapek DN 150</t>
  </si>
  <si>
    <t>-487194454</t>
  </si>
  <si>
    <t>Poznámka k položce:
práce, včetně pomocncýh, jedná se o vyústění DN 150 do řeky, kde konec roury bude sešikmen seříznut dle terenu a za sešikmením bude osazena zpětná klapka a na sešikmený konec mříž atypiská proti vniknutí zvěře</t>
  </si>
  <si>
    <t>42284015</t>
  </si>
  <si>
    <t>klapka zpětná koncová litinová pro odpadní vodu L55 067 601 DN 150</t>
  </si>
  <si>
    <t>-863641933</t>
  </si>
  <si>
    <t xml:space="preserve">Poznámka k položce:
nákup,doprava, jednouzávěrový systém vybavený jednou klapkou s nerezovým chrom-niklovým krytem pro instalaci ve vodorovném směru DN 160, který zabraňuje zpětným průtokům do kanalizačního potrubí. Klapka funguje na principu gravitace, je vyrobena z vysoce kvalitního polypropylenu s přídavkem stabilizátoru, který zvyšuje odolnost vůči slunečnímu záření. Tento materiál je neškodný pro přírodní prostředí a odolný vůči vyšším teplotám i agresivním chemikáliím.
 </t>
  </si>
  <si>
    <t>825717729</t>
  </si>
  <si>
    <t>-460586073</t>
  </si>
  <si>
    <t>1261116308</t>
  </si>
  <si>
    <t>1150525655</t>
  </si>
  <si>
    <t>Zřízení šachet z dílců, pro potrubí DN 250, průměr 1000 mm včetně dodávky betonových dílců</t>
  </si>
  <si>
    <t>1121657908</t>
  </si>
  <si>
    <t>Poznámka k položce:
nákup,doprava,složení,položení,montáž včetně všech prací a prvků souvisejících, včetně těsnění, prstýnků, včetně štěrkových podsypů, včetně monolitického betonového dna, včetně přechodové desky,  včetně skruží a konusového dílce 1000/600, včetně napojení připojovacích trub, složení šachty bude vyhotoveno v rámci RDS realizační dokumentace zhotovitelem
světlá hloubka 1,50 m a 2,12 m</t>
  </si>
  <si>
    <t>1 "DŠ 8 světlá hloubka 1,50 m</t>
  </si>
  <si>
    <t>1" DŠ 9 světlá hloubka 2,12 m</t>
  </si>
  <si>
    <t>895941711R00</t>
  </si>
  <si>
    <t>Osazení akumulační nádrže samonosné, 20m3 , včetně kompletní dodávky a dopravy</t>
  </si>
  <si>
    <t>-1684530862</t>
  </si>
  <si>
    <t>Poznámka k položce:
nákup,doprava a montáž veškerého materialu souvisejícícho 
veškeré podklady v části SO301, Výkres D.131.12  a TZ, položka včetně štěrkodrti podsyp pod základ min tlouštka 20 cm</t>
  </si>
  <si>
    <t>-1514765805</t>
  </si>
  <si>
    <t>Poznámka k položce:
sestava dle TZ SO 301-2</t>
  </si>
  <si>
    <t>Osazení mříží litinových včetně rámů a košů na bahno pro třídu zatížení D400</t>
  </si>
  <si>
    <t>-1853347217</t>
  </si>
  <si>
    <t>-450837660</t>
  </si>
  <si>
    <t>-1920852511</t>
  </si>
  <si>
    <t>-1021653936</t>
  </si>
  <si>
    <t>koš pro uliční vpusti žárově Pz plech pro rám 500/500mm</t>
  </si>
  <si>
    <t>-1511718021</t>
  </si>
  <si>
    <t>-975207944</t>
  </si>
  <si>
    <t>895983419R00</t>
  </si>
  <si>
    <t>Osazení vpusti sorpční</t>
  </si>
  <si>
    <t>-1861989000</t>
  </si>
  <si>
    <t>Poznámka k položce:
nákup,doprava,osazení,montáž, včetně všch prací souvisejících, popis dle technické zprávy SO 301, SOL - 2/M včetně mříže pro pojezd vozidly do 40 t (D400). je vodotěsná svařovaná polypropylenová nádrž s gravitačně sedimentační komorou a dočištěním na sorpčním filtru, osazení zemi s obetonováním včetně betonu</t>
  </si>
  <si>
    <t>MAT89979</t>
  </si>
  <si>
    <t>Ochranná ocel.mříž pro roury DN150, žár.zink., včetně kotvícího materiálu</t>
  </si>
  <si>
    <t>kpl</t>
  </si>
  <si>
    <t>1466520187</t>
  </si>
  <si>
    <t>Poznámka k položce:
nákup,doprava,montáž včetně všech prvků a prací souvisejících,jedná se o atypický výrobek 
 slouží jako ochrana proti vniknutí zvířat do potrubí v místě vyústění DN 150 do řeky
bude vyrobena z galvanizované oceli, včetně připevnění přes objímku na potrubí
- na konci seříznuté roury, předpoklad elipsovitý tvar 150*250 mm (šířka x délka), tvar sítě s oky 10/10 mm, průměr drátu do 6  mm
-základí popis dle Výkersu SO 301 - D.1.3.1.15 "Výústní objekt přepadu deštové kanalizace</t>
  </si>
  <si>
    <t>1075041626</t>
  </si>
  <si>
    <t>451*1,9</t>
  </si>
  <si>
    <t>120*1,9 "čištění koryta</t>
  </si>
  <si>
    <t>1707934708</t>
  </si>
  <si>
    <t>229466028</t>
  </si>
  <si>
    <t>SO 301-3 - Deštová kanalizace ulice parkoviště na p.p.č.237/1 a 237/2</t>
  </si>
  <si>
    <t>-25490078</t>
  </si>
  <si>
    <t>1682948724</t>
  </si>
  <si>
    <t>2041244761</t>
  </si>
  <si>
    <t>1483671800</t>
  </si>
  <si>
    <t>120,8</t>
  </si>
  <si>
    <t>25 "ostatní, reserva</t>
  </si>
  <si>
    <t>1285822332</t>
  </si>
  <si>
    <t>-2101675700</t>
  </si>
  <si>
    <t>-762420257</t>
  </si>
  <si>
    <t>-1320990093</t>
  </si>
  <si>
    <t>2144621268</t>
  </si>
  <si>
    <t>297,4</t>
  </si>
  <si>
    <t>-594447015</t>
  </si>
  <si>
    <t>1332716102</t>
  </si>
  <si>
    <t>297,4*14 'Přepočtené koeficientem množství</t>
  </si>
  <si>
    <t>-287514747</t>
  </si>
  <si>
    <t>734436157</t>
  </si>
  <si>
    <t>1182598876</t>
  </si>
  <si>
    <t>195,6*1,9</t>
  </si>
  <si>
    <t>1880468826</t>
  </si>
  <si>
    <t>-1320509162</t>
  </si>
  <si>
    <t>29,7*1,9</t>
  </si>
  <si>
    <t>-344573549</t>
  </si>
  <si>
    <t>-164035084</t>
  </si>
  <si>
    <t>Poznámka k položce:
jedná se o trativody jako reservní v případě nutnosti odvodu propsáklé vody v rýhách nové kanalizace položené na dno rýhy  a další, položení,motáž včetně všech prací a spojovacích prvků,
včetně napojení na šachtu nebo jiný objekt - stáv. kanalizace</t>
  </si>
  <si>
    <t>1210689388</t>
  </si>
  <si>
    <t>Poznámka k položce:
pro položku čerpací stanice a akumulační nádrže, nákup,doprava,zabudování</t>
  </si>
  <si>
    <t>Bednění stěn základových desek - zřízení a odstanění</t>
  </si>
  <si>
    <t>1288801970</t>
  </si>
  <si>
    <t>Poznámka k položce:
pro položku čerpací stanice a akumulační nádrže</t>
  </si>
  <si>
    <t>487713771</t>
  </si>
  <si>
    <t>Poznámka k položce:
pro položku čerpací stanice a akumulační nádrže, nákup,doprava,položení včetně všech spojovacích prvků</t>
  </si>
  <si>
    <t>317120010RAA</t>
  </si>
  <si>
    <t>Osazení překladů prefa, otvor šířky do 105 cm, včetně dodávky RZP 1/10 119 x 14 x 14</t>
  </si>
  <si>
    <t>470717761</t>
  </si>
  <si>
    <t>348922211R00</t>
  </si>
  <si>
    <t>Zdivo plot.tl.200mm z tvar.hladkých přírod.KB-BLOK</t>
  </si>
  <si>
    <t>-1933784100</t>
  </si>
  <si>
    <t>Poznámka k položce:
nákup,doprava,položení včetně všech prací a prvků souvisejících</t>
  </si>
  <si>
    <t>-491712817</t>
  </si>
  <si>
    <t>Poznámka k položce:
položka ostatní, reservní pro větší event. nutné větší podsypy</t>
  </si>
  <si>
    <t>-954652556</t>
  </si>
  <si>
    <t>Poznámka k položce:
položka ostatní, reservní pro větší event. nutné větší podsypy,nákup,doprava,položení</t>
  </si>
  <si>
    <t>Poklop a rám litinový jištěný, D400,DN 1000</t>
  </si>
  <si>
    <t>1970653798</t>
  </si>
  <si>
    <t>Poznámka k položce:
nákup,doprava,položení,montáž, poklop litinový včetně rámu, pro DN 1000 šachtu</t>
  </si>
  <si>
    <t>55340324R-1</t>
  </si>
  <si>
    <t>Poklop a rám litinový jištěný, D400,DN 300</t>
  </si>
  <si>
    <t>1438126969</t>
  </si>
  <si>
    <t>Poznámka k položce:
nákup,doprava,položení,montáž, poklop litinový včetně rámu, pro DN 300 šachtu</t>
  </si>
  <si>
    <t>Zřízení šachet z dílců, pro potrubí DN 250, prům. 1,00 m, včetně dodávky betonových dílců, kompletní</t>
  </si>
  <si>
    <t>2014785795</t>
  </si>
  <si>
    <t>Poznámka k položce:
nákup,doprava,složení,položení,montáž včetně všech prací a prvků souvisejících, včetně těsnění, prstýnků, včetně štěrkových podsypů, včetně monolitického betonového dna, včetně přechodové desky, včetně skruží a konusového dílce 1000/600, včetně napojení připojovacích trub, složení šachty bude vyhotoveno v rámci RDS realizační dokumentace zhotovitelem, DŠ na stáv, potrubí bude včetně řezání stáv. potrubí, vybourání suti a nového napojení stáv. potrubí z obou stran včetně těsnění, spoje z obou stran budou obetonovány
hloubka do 2 m</t>
  </si>
  <si>
    <t>1"DŠ 1 světlá hloubka 1,80 m</t>
  </si>
  <si>
    <t>1"DŠ 0 světlá hloubka 1,65 m</t>
  </si>
  <si>
    <t>1" DŠ světlá hloubka 1,17 m</t>
  </si>
  <si>
    <t>894411121R00-1</t>
  </si>
  <si>
    <t>Zřízení šachet z dílců, pro potrubí DN 150, prům. 60 cm včetně dodávky betonových dílců,kompletní</t>
  </si>
  <si>
    <t>23291462</t>
  </si>
  <si>
    <t>Poznámka k položce:
nákup,doprava,složení,položení,montáž včetně všech prací a prvků souvisejících, včetně těsnění, prstýnků, včetně štěrkových podsypů, včetně monolitického betonového dna, včetně přechodové desky, včetně napojení připojovacích trub, složení šachty bude vyhotoveno v rámci RDS realizační dokumentace zhotovitelem
jedná se o změnu v PD po dohodě s investorem a projektantem, jedná se o záměnu šachty plastové LŠ1 DN 300  v parkovišti za betonovou DN 600
hloubka do 2,00 m</t>
  </si>
  <si>
    <t>1 "LŠ svtělá hlobka 1,60 m</t>
  </si>
  <si>
    <t>871184201</t>
  </si>
  <si>
    <t>Montáž kanalizačního potrubí z plastů z polyetylenu PE 100 svařovaných na tupo v otevřeném výkopu ve sklonu do 20 % SDR 11/PN16 D 40 x 3,7 mm</t>
  </si>
  <si>
    <t>-1088970485</t>
  </si>
  <si>
    <t>Poznámka k položce:
pro čerpaný přepad, obsahuje všechny práce i související včetně napojení na  šachty</t>
  </si>
  <si>
    <t>2119689978</t>
  </si>
  <si>
    <t>Poznámka k položce:
obsahuje všechny práce i související včetně napojení na  šachty</t>
  </si>
  <si>
    <t>20"lapol až DŠ 1</t>
  </si>
  <si>
    <t>32 "parkoviště, přípojky vpustí</t>
  </si>
  <si>
    <t>1171109758</t>
  </si>
  <si>
    <t>20 "DŠ1 až ČS1</t>
  </si>
  <si>
    <t>24 "DŠ1 až DŠ 2</t>
  </si>
  <si>
    <t>1250743285</t>
  </si>
  <si>
    <t>Poznámka k položce:
nákup,doprava, složení</t>
  </si>
  <si>
    <t>28615839</t>
  </si>
  <si>
    <t>Trubka  PE100 SDR11 PN16 DN 40</t>
  </si>
  <si>
    <t>-1249412009</t>
  </si>
  <si>
    <t>-1436807785</t>
  </si>
  <si>
    <t>2092018335</t>
  </si>
  <si>
    <t>56241591</t>
  </si>
  <si>
    <t>Dodávka a osazení - Odlučovač ropných látek G SOL 5/20, včetně 2ks poklopů</t>
  </si>
  <si>
    <t>715553404</t>
  </si>
  <si>
    <t>Poznámka k položce:
nákup, doprava, pokládka, montáž včetně překladů při povrchu pro přenos zatížení vozidlem,nadezdívky, betonové podkladní armované desky, dále dle výkresové části SO 301 D.131.13, štěrkodrt podsyp min 20 cm, včetně nutného bednění a odbednění
jedná se o vodotěsnou svařovací polypropylenovou nádrž,kalová jímka je součástí
kvalitativní standard například MEA, Karlovy Vary</t>
  </si>
  <si>
    <t>-722911793</t>
  </si>
  <si>
    <t>3 "nízká vpust sestava dle TZ SO 301-3</t>
  </si>
  <si>
    <t>1 "vpust sestava dle TZ SO 301-3</t>
  </si>
  <si>
    <t>1277009523</t>
  </si>
  <si>
    <t>-78593832</t>
  </si>
  <si>
    <t>-1187471084</t>
  </si>
  <si>
    <t>-307399162</t>
  </si>
  <si>
    <t>koš B1 pro uliční vpusti žárově Pz plech pro rám 500/500mm</t>
  </si>
  <si>
    <t>-900516503</t>
  </si>
  <si>
    <t>-548927711</t>
  </si>
  <si>
    <t>1586505933</t>
  </si>
  <si>
    <t>52+54+3</t>
  </si>
  <si>
    <t>1587455676</t>
  </si>
  <si>
    <t>-926616732</t>
  </si>
  <si>
    <t>-1308931979</t>
  </si>
  <si>
    <t>-516931232</t>
  </si>
  <si>
    <t>Dodávka a osazení akumulační nádrže samonosné, 20m3 , včetně kompletní dodávky a dopravy</t>
  </si>
  <si>
    <t>-1516960466</t>
  </si>
  <si>
    <t>8993211R</t>
  </si>
  <si>
    <t>Dodávka a osazení čerpací šachty vč.vystrojení,</t>
  </si>
  <si>
    <t>851485692</t>
  </si>
  <si>
    <t>Poznámka k položce:
nákup,doprava a montáž veškerého materialu souvisejícícho včetně nákup, doprava,montáž typového rozvaděče včetně servisních zásuvek 16A/230 V a 16A/400V (toto upřesnit v objednávce) - dle části D.1.3.1.18 Elektroinstalace
veškeré podklady v části SO301, Výkres D.131.11 a TZ, včetně štěrkopískový podsyp 
doporučený standard jako např.ASIO AS-PUMP 1770-3000 EO/PB-SV</t>
  </si>
  <si>
    <t>899623151R00</t>
  </si>
  <si>
    <t>Obetonování potrubí nebo zdiva stok betonem C16/20</t>
  </si>
  <si>
    <t>1573981064</t>
  </si>
  <si>
    <t>Poznámka k položce:
v místě specifikovaných stavbou</t>
  </si>
  <si>
    <t>899643111R00</t>
  </si>
  <si>
    <t>-880451742</t>
  </si>
  <si>
    <t>-1944417511</t>
  </si>
  <si>
    <t>297,4*1,9</t>
  </si>
  <si>
    <t>509806258</t>
  </si>
  <si>
    <t>2123170511</t>
  </si>
  <si>
    <t>SO 301-4 - Elektroinstalace čerpací stanice ulice Zelená</t>
  </si>
  <si>
    <t>PSV - Práce a dodávky PSV</t>
  </si>
  <si>
    <t xml:space="preserve">    741 - Elektromontáže</t>
  </si>
  <si>
    <t xml:space="preserve">      997 - Přesun sutě</t>
  </si>
  <si>
    <t xml:space="preserve">    OST - Ostatní</t>
  </si>
  <si>
    <t>PSV</t>
  </si>
  <si>
    <t>Práce a dodávky PSV</t>
  </si>
  <si>
    <t>1944674476</t>
  </si>
  <si>
    <t>26*0,2*0,35</t>
  </si>
  <si>
    <t>1985098151</t>
  </si>
  <si>
    <t>1,82*14 'Přepočtené koeficientem množství</t>
  </si>
  <si>
    <t>Poplatek za uložení stavebního odpadu na recyklační skládce (skládkovné) zeminy a kamení zatříděného do Katalogu odpadů pod kódem 17 05 04 a stavební suti</t>
  </si>
  <si>
    <t>-1331687094</t>
  </si>
  <si>
    <t>1,82*1,9</t>
  </si>
  <si>
    <t>Pol100</t>
  </si>
  <si>
    <t>Provizorní úprava terénu, zem. tř. 3</t>
  </si>
  <si>
    <t>-1215696547</t>
  </si>
  <si>
    <t>Pol104</t>
  </si>
  <si>
    <t>vybourání otvoru ve zdivu, kamenném, do tl. 45cm</t>
  </si>
  <si>
    <t>1094619900</t>
  </si>
  <si>
    <t>Poznámka k položce:
pro prostup kabelu stáv. zdivem, dle D.1.3.1.18 Elektroinstalace Technické zprávy a Situace   včetně začištění otvoru - doplnění zdiva, omítky, ostatní - nákup, doprava materialu a práce</t>
  </si>
  <si>
    <t>Pol105</t>
  </si>
  <si>
    <t>vybourání otvoru ve stropu, železobeton</t>
  </si>
  <si>
    <t>1485794022</t>
  </si>
  <si>
    <t>Poznámka k položce:
dle D.1.3.1.18 Elektroinstalace Technické zprávy a Situace  včetně začištění otvoru - doplnění materialem, omítka ,ostatní -nákup, doprava materialu a práce</t>
  </si>
  <si>
    <t>Pol94</t>
  </si>
  <si>
    <t>Vytyčení trasy podzemního,kabelového, ve volném terénu</t>
  </si>
  <si>
    <t>km</t>
  </si>
  <si>
    <t>276364778</t>
  </si>
  <si>
    <t>Pol95</t>
  </si>
  <si>
    <t>Sejmutí drnu</t>
  </si>
  <si>
    <t>1527498743</t>
  </si>
  <si>
    <t>Pol101</t>
  </si>
  <si>
    <t>Položení drnu</t>
  </si>
  <si>
    <t>-880385155</t>
  </si>
  <si>
    <t>Pol96</t>
  </si>
  <si>
    <t>Hloubení kabelových rýh ručně, hloubka 80cm, zem. tř. 3, šíře 35cm</t>
  </si>
  <si>
    <t>-2135830058</t>
  </si>
  <si>
    <t>Poznámka k položce:
včetně naložení a složení , výkopek pro znovupoužití cca 6 m3 odvézt na mezideponii do 10 m</t>
  </si>
  <si>
    <t>Pol97</t>
  </si>
  <si>
    <t>Kabelové lože z písku a štěrkopísku 8 cm nad kabel bez zakrytí</t>
  </si>
  <si>
    <t>1358841772</t>
  </si>
  <si>
    <t>Poznámka k položce:
položení písku</t>
  </si>
  <si>
    <t>Pol98</t>
  </si>
  <si>
    <t>Zakrytí výstražnou fólií šíře do 25 cm</t>
  </si>
  <si>
    <t>1780786099</t>
  </si>
  <si>
    <t>Poznámka k položce:
položení</t>
  </si>
  <si>
    <t>Pol99</t>
  </si>
  <si>
    <t>Ruční zásyp rýh, šířky 35cm, hloubky 80cm, zem. tř. 3 včetně zhutnění a urovnání povrchu</t>
  </si>
  <si>
    <t>-1326955363</t>
  </si>
  <si>
    <t>Poznámka k položce:
použití stáv. vhodného výkopku přesátého s výskytem kamenů do velikosti 5 cm</t>
  </si>
  <si>
    <t>741</t>
  </si>
  <si>
    <t>Elektromontáže</t>
  </si>
  <si>
    <t>Pol87</t>
  </si>
  <si>
    <t>DS204AC-B20/0,03; kombinace jistič/chránič; čtyřpólový; jmenovitý proud: 20 A; citlivost: 30 mA; charakteristika: B; Typ: AC</t>
  </si>
  <si>
    <t>1541546272</t>
  </si>
  <si>
    <t>Poznámka k položce:
nákup,doprava,montáž včetně všech prací a materialu souvisejícího</t>
  </si>
  <si>
    <t>Pol88</t>
  </si>
  <si>
    <t>S203M-B20; 3 fázový jistič, jmenovitý proud In: 20 A, vypínací charakteristika: B, vypínací schopnost Icn: 10 kA (kuchyně/družina)</t>
  </si>
  <si>
    <t>-760844535</t>
  </si>
  <si>
    <t>Pol89</t>
  </si>
  <si>
    <t>CYKY-J 5x4 (CYKY 5Cx4) silový kabel</t>
  </si>
  <si>
    <t>2128281649</t>
  </si>
  <si>
    <t>Pol90</t>
  </si>
  <si>
    <t>Lišta na kabely Kopos LHD 40x20 mm vkládací bílá</t>
  </si>
  <si>
    <t>-1069632118</t>
  </si>
  <si>
    <t>Pol91</t>
  </si>
  <si>
    <t>ukončení vodičů v rozváděči nebo na přístroji do 4 mm2</t>
  </si>
  <si>
    <t>394592156</t>
  </si>
  <si>
    <t>Poznámka k položce:
včetně všech prací a materialu souvisejícího</t>
  </si>
  <si>
    <t>Pol92</t>
  </si>
  <si>
    <t>Písek zásypový FR.0-4</t>
  </si>
  <si>
    <t>-836142200</t>
  </si>
  <si>
    <t>Pol93</t>
  </si>
  <si>
    <t>Folie ČEZ 33 rudá</t>
  </si>
  <si>
    <t>-1949047890</t>
  </si>
  <si>
    <t>-1026737303</t>
  </si>
  <si>
    <t>383141002</t>
  </si>
  <si>
    <t>0,5*24</t>
  </si>
  <si>
    <t>12*23 'Přepočtené koeficientem množství</t>
  </si>
  <si>
    <t>-210355783</t>
  </si>
  <si>
    <t>0,5</t>
  </si>
  <si>
    <t>OST</t>
  </si>
  <si>
    <t>Ostatní</t>
  </si>
  <si>
    <t>IP 21</t>
  </si>
  <si>
    <t>ostatní drobný material</t>
  </si>
  <si>
    <t>-1575954678</t>
  </si>
  <si>
    <t>Pol125</t>
  </si>
  <si>
    <t>Úprava stávajícího rozvaděče RH vč.mat.</t>
  </si>
  <si>
    <t>143165681</t>
  </si>
  <si>
    <t>Poznámka k položce:
dle D.1.3.1.18 Elektroinstalace Technické zprávy a Situace, včetně práce, nákupu a dodávky materialu, včetně všech prací a materialu souvisejících</t>
  </si>
  <si>
    <t>Pol126</t>
  </si>
  <si>
    <t>Výchozí revize</t>
  </si>
  <si>
    <t>hod</t>
  </si>
  <si>
    <t>2128713490</t>
  </si>
  <si>
    <t>Poznámka k položce:
dle D.1.3.1.18 Elektroinstalace Technické zprávy a Situace, nutné revize pro správce sítě a ostatní</t>
  </si>
  <si>
    <t>IP 20</t>
  </si>
  <si>
    <t>přesun hmot elektromaterial</t>
  </si>
  <si>
    <t>-1200895007</t>
  </si>
  <si>
    <t>SO 431 - Veřejné osvětlení</t>
  </si>
  <si>
    <t xml:space="preserve">744 - Elektromontáže </t>
  </si>
  <si>
    <t>744</t>
  </si>
  <si>
    <t xml:space="preserve">Elektromontáže </t>
  </si>
  <si>
    <t>jistič 16A/B,10 kA, 230/400V</t>
  </si>
  <si>
    <t>1910956815</t>
  </si>
  <si>
    <t>Pol1</t>
  </si>
  <si>
    <t>stožár ocel. bezpatic. DOS 80-V, manžeta, ŽZn</t>
  </si>
  <si>
    <t>534864717</t>
  </si>
  <si>
    <t>Pol2</t>
  </si>
  <si>
    <t>stožár ocel. bezpatic. DOS 80, manžeta, ŽZn</t>
  </si>
  <si>
    <t>-673011259</t>
  </si>
  <si>
    <t>Pol3</t>
  </si>
  <si>
    <t>stožár ocel. bezpatic. DOS 60, manžeta, ŽZn</t>
  </si>
  <si>
    <t>-1802239310</t>
  </si>
  <si>
    <t>Pol4</t>
  </si>
  <si>
    <t>stožár ocel. bezpatic. SB6-Z, manžeta, ŽZn</t>
  </si>
  <si>
    <t>1911829408</t>
  </si>
  <si>
    <t>Pol5</t>
  </si>
  <si>
    <t>výložník ocelový V89-100060-2-0°/180°, ŽZn</t>
  </si>
  <si>
    <t>1977837095</t>
  </si>
  <si>
    <t>Pol6</t>
  </si>
  <si>
    <t>výložník ocelový V89-100060-1-0°, ŽZn</t>
  </si>
  <si>
    <t>-1237969718</t>
  </si>
  <si>
    <t>Pol7</t>
  </si>
  <si>
    <t>výložník ocelový V89-150060-1-0°, ŽZn</t>
  </si>
  <si>
    <t>736013987</t>
  </si>
  <si>
    <t>Pol8</t>
  </si>
  <si>
    <t>výložník ocelový V89-200060-1-0°, ŽZn</t>
  </si>
  <si>
    <t>1933664168</t>
  </si>
  <si>
    <t>Pol9</t>
  </si>
  <si>
    <t>výložník ocelový ZAV 89100060-1-0°, ŽZn</t>
  </si>
  <si>
    <t>143356802</t>
  </si>
  <si>
    <t>Pol10</t>
  </si>
  <si>
    <t>stožárová výzbroj 16.4, průběžná s keramickou pojistkou 5x20/4A</t>
  </si>
  <si>
    <t>-1065493726</t>
  </si>
  <si>
    <t>Pol11</t>
  </si>
  <si>
    <t>stožárová výzbroj 16.4, odbočná s keramickou pojistkou 5x20/4A</t>
  </si>
  <si>
    <t>-1959301135</t>
  </si>
  <si>
    <t>Pol12</t>
  </si>
  <si>
    <t>stožárová výzbroj 16.4, odbočná se 2 keramickými poj. 5x20/4A</t>
  </si>
  <si>
    <t>-419008773</t>
  </si>
  <si>
    <t>Pol13</t>
  </si>
  <si>
    <t>stožárová zemní svorka</t>
  </si>
  <si>
    <t>-1625021842</t>
  </si>
  <si>
    <t>Pol14</t>
  </si>
  <si>
    <t>svítidlo SL11 mini LED/ST1.2a 830/44,9W/4632lm</t>
  </si>
  <si>
    <t>689539681</t>
  </si>
  <si>
    <t>Pol15</t>
  </si>
  <si>
    <t>svítidlo SL11 micro LED/ST1.2a 830/24,4W/2330lm</t>
  </si>
  <si>
    <t>1105178837</t>
  </si>
  <si>
    <t>Pol16</t>
  </si>
  <si>
    <t>svítidlo DigiStreet Micro BGP760 DPR1 5700/22W/3300lm</t>
  </si>
  <si>
    <t>2091466143</t>
  </si>
  <si>
    <t>Pol17</t>
  </si>
  <si>
    <t>kabel CYKY-J 4x16</t>
  </si>
  <si>
    <t>-1885867643</t>
  </si>
  <si>
    <t>Pol18</t>
  </si>
  <si>
    <t>kabel CYKY 3Cx1,5</t>
  </si>
  <si>
    <t>1332257892</t>
  </si>
  <si>
    <t>Pol19</t>
  </si>
  <si>
    <t>chránička KF 09063</t>
  </si>
  <si>
    <t>-785139620</t>
  </si>
  <si>
    <t>Pol20</t>
  </si>
  <si>
    <t>chránička KF 09040</t>
  </si>
  <si>
    <t>1142510415</t>
  </si>
  <si>
    <t>Pol21</t>
  </si>
  <si>
    <t>zemnící pásek FeZn 30x4 mm</t>
  </si>
  <si>
    <t>2097473121</t>
  </si>
  <si>
    <t>Pol22</t>
  </si>
  <si>
    <t>svorka pro zemnící pásek</t>
  </si>
  <si>
    <t>269909784</t>
  </si>
  <si>
    <t>Pol23</t>
  </si>
  <si>
    <t>izolovaná svorka Slip 22.1</t>
  </si>
  <si>
    <t>558602780</t>
  </si>
  <si>
    <t>Pol24</t>
  </si>
  <si>
    <t>výstražná folie s bleskem</t>
  </si>
  <si>
    <t>-1235286468</t>
  </si>
  <si>
    <t>Pol25</t>
  </si>
  <si>
    <t>krycí deska KAD 15</t>
  </si>
  <si>
    <t>-1811525880</t>
  </si>
  <si>
    <t>Pol26</t>
  </si>
  <si>
    <t>trubka AGROSIL plastová prům. 250 mm/1,2m</t>
  </si>
  <si>
    <t>573745193</t>
  </si>
  <si>
    <t>Pol27</t>
  </si>
  <si>
    <t>trubka AGROSIL plastová prům. 250 mm/1m</t>
  </si>
  <si>
    <t>1484380783</t>
  </si>
  <si>
    <t>Pol28</t>
  </si>
  <si>
    <t>beton pro základ ocelového stožáru 8 (0,64)</t>
  </si>
  <si>
    <t>-1197626038</t>
  </si>
  <si>
    <t>Pol29</t>
  </si>
  <si>
    <t>beton pro základ ocelového stožáru 6 (0,41)</t>
  </si>
  <si>
    <t>1349377798</t>
  </si>
  <si>
    <t>Pol30</t>
  </si>
  <si>
    <t>beton pro obetonování chrániček (0,06)</t>
  </si>
  <si>
    <t>-1579861327</t>
  </si>
  <si>
    <t>Pol31</t>
  </si>
  <si>
    <t>písek jemnozrnný</t>
  </si>
  <si>
    <t>1870789398</t>
  </si>
  <si>
    <t>Pol32</t>
  </si>
  <si>
    <t>drobný a pomocný materiál</t>
  </si>
  <si>
    <t>-1198331665</t>
  </si>
  <si>
    <t>Pol33</t>
  </si>
  <si>
    <t>demontáž 1f jističe z rozvodnice včetně odpojení</t>
  </si>
  <si>
    <t>-2136752344</t>
  </si>
  <si>
    <t>Pol34</t>
  </si>
  <si>
    <t>odpojení vodičů přípojkového kabelu z bet. sloupu 10÷16 (žíly)</t>
  </si>
  <si>
    <t>1251891700</t>
  </si>
  <si>
    <t>Pol35</t>
  </si>
  <si>
    <t>demontáž kabelu svodu z betonového sloupu, kabel pr. 16</t>
  </si>
  <si>
    <t>-209948857</t>
  </si>
  <si>
    <t>Pol36</t>
  </si>
  <si>
    <t>odkopání kabelu pro přeložku</t>
  </si>
  <si>
    <t>-1425339963</t>
  </si>
  <si>
    <t>Pol37</t>
  </si>
  <si>
    <t>demontáž podzemního vedení bez výkopu demontáž pole vzdušného vedení elektro</t>
  </si>
  <si>
    <t xml:space="preserve">ks </t>
  </si>
  <si>
    <t>-773567567</t>
  </si>
  <si>
    <t>Pol37-1</t>
  </si>
  <si>
    <t>664549902</t>
  </si>
  <si>
    <t>Pol38</t>
  </si>
  <si>
    <t>odpojení vodičů připojovacího kabelu svítidla 1,5 (žíly)</t>
  </si>
  <si>
    <t>1581755275</t>
  </si>
  <si>
    <t>Pol39</t>
  </si>
  <si>
    <t>demontáž připojovacího kabelu svítidla 1,5 (2m)</t>
  </si>
  <si>
    <t>-1129992786</t>
  </si>
  <si>
    <t>Pol40</t>
  </si>
  <si>
    <t>demontáž svítidla z podpěrného bodu -bet. sloup/konzole 6m</t>
  </si>
  <si>
    <t>-288292208</t>
  </si>
  <si>
    <t>Pol41</t>
  </si>
  <si>
    <t>demontáž výložníku, příruby svítidla na betonový stožáru</t>
  </si>
  <si>
    <t>1063092827</t>
  </si>
  <si>
    <t>Pol42</t>
  </si>
  <si>
    <t>demontáž svítidla ze světelného bodu (5)</t>
  </si>
  <si>
    <t>955756205</t>
  </si>
  <si>
    <t>Poznámka k položce:
Stránka 1 z 2</t>
  </si>
  <si>
    <t>Pol43</t>
  </si>
  <si>
    <t>odpojení vodičů napáj. kabelu ze svorkovnice do CY16 žíly</t>
  </si>
  <si>
    <t>741221103</t>
  </si>
  <si>
    <t>Pol44</t>
  </si>
  <si>
    <t>vytažení kabelu do pr. 16 ze stožáru (1,5m)</t>
  </si>
  <si>
    <t>1836489713</t>
  </si>
  <si>
    <t>Pol45</t>
  </si>
  <si>
    <t>demontáž ocelového stožáru 5m</t>
  </si>
  <si>
    <t>-2118012392</t>
  </si>
  <si>
    <t>Pol46</t>
  </si>
  <si>
    <t>vybourání patky parkového světelného bodu 5 (0,41)</t>
  </si>
  <si>
    <t>-916763549</t>
  </si>
  <si>
    <t>Pol47</t>
  </si>
  <si>
    <t>zahození a zhutnění vybourané patky stožáru 5 (0,41)</t>
  </si>
  <si>
    <t>343745494</t>
  </si>
  <si>
    <t>Pol48</t>
  </si>
  <si>
    <t>montáž 1f jističe do rozvodnice včetně zapojení</t>
  </si>
  <si>
    <t>-1084658460</t>
  </si>
  <si>
    <t>Pol49</t>
  </si>
  <si>
    <t>vytýčení nových světelných bodů</t>
  </si>
  <si>
    <t>1301242902</t>
  </si>
  <si>
    <t>Pol50</t>
  </si>
  <si>
    <t>výkop základu pro silniční ocelový stožár 8 (0,7)</t>
  </si>
  <si>
    <t>751137820</t>
  </si>
  <si>
    <t>Pol51</t>
  </si>
  <si>
    <t>stavba patky pro stožár 8</t>
  </si>
  <si>
    <t>-929085535</t>
  </si>
  <si>
    <t>Pol52</t>
  </si>
  <si>
    <t>instalace sloupu silničního světelného bodu (8)</t>
  </si>
  <si>
    <t>1450336039</t>
  </si>
  <si>
    <t>Pol53</t>
  </si>
  <si>
    <t>instalace výložníku silničního světelného bodu (8)</t>
  </si>
  <si>
    <t>-1079907898</t>
  </si>
  <si>
    <t>Pol54</t>
  </si>
  <si>
    <t>instalace svítidla silničního světelného bodu (8)</t>
  </si>
  <si>
    <t>994386435</t>
  </si>
  <si>
    <t>Pol55</t>
  </si>
  <si>
    <t>výkop základu pro ocelový stožár 6m (0,46)</t>
  </si>
  <si>
    <t>1323258219</t>
  </si>
  <si>
    <t>Pol56</t>
  </si>
  <si>
    <t>stavba patky pro stožár 6m</t>
  </si>
  <si>
    <t>-1812531919</t>
  </si>
  <si>
    <t>Pol57</t>
  </si>
  <si>
    <t>instalace sloupu světelného bodu 6m</t>
  </si>
  <si>
    <t>164725483</t>
  </si>
  <si>
    <t>Pol58</t>
  </si>
  <si>
    <t>instalace výložníku na ocel. stožár 6m</t>
  </si>
  <si>
    <t>64944608</t>
  </si>
  <si>
    <t>Pol59</t>
  </si>
  <si>
    <t>instalace svítidla světelného bodu 6m</t>
  </si>
  <si>
    <t>1713120984</t>
  </si>
  <si>
    <t>Pol60</t>
  </si>
  <si>
    <t>instalace svorkovnice</t>
  </si>
  <si>
    <t>507818319</t>
  </si>
  <si>
    <t>Pol61</t>
  </si>
  <si>
    <t>zatažení kabelu pr. 1,5 do sloupu</t>
  </si>
  <si>
    <t>1498337227</t>
  </si>
  <si>
    <t>Pol62</t>
  </si>
  <si>
    <t>připojení kabelu do svorkovnice a svítidla 1,5 (žíly)</t>
  </si>
  <si>
    <t>1254710864</t>
  </si>
  <si>
    <t>Pol63</t>
  </si>
  <si>
    <t>zavedení kabelu pr. 16 do sloupu</t>
  </si>
  <si>
    <t>834198280</t>
  </si>
  <si>
    <t>Pol64</t>
  </si>
  <si>
    <t>připojení kabelu 16 do svorkovnice stožáru (žíly)</t>
  </si>
  <si>
    <t>-1635006448</t>
  </si>
  <si>
    <t>Pol65</t>
  </si>
  <si>
    <t>vytýčení trasy kabelového vedení</t>
  </si>
  <si>
    <t>1043111140</t>
  </si>
  <si>
    <t>Pol66</t>
  </si>
  <si>
    <t>výkop v komunikaci (0,5x0,8)</t>
  </si>
  <si>
    <t>1232414763</t>
  </si>
  <si>
    <t>Pol67</t>
  </si>
  <si>
    <t>výkop v zeleném pásu (0,3x0,7)</t>
  </si>
  <si>
    <t>-1771200583</t>
  </si>
  <si>
    <t>Pol68</t>
  </si>
  <si>
    <t>výkop v chodníku (0,3x0,35)</t>
  </si>
  <si>
    <t>-1359416286</t>
  </si>
  <si>
    <t>Pol69</t>
  </si>
  <si>
    <t>pokládka zemnícího pásku</t>
  </si>
  <si>
    <t>97088020</t>
  </si>
  <si>
    <t>Pol70</t>
  </si>
  <si>
    <t>pokládka kabelů do pr. 16</t>
  </si>
  <si>
    <t>-2079475079</t>
  </si>
  <si>
    <t>Pol71</t>
  </si>
  <si>
    <t>pokládka chrániček</t>
  </si>
  <si>
    <t>474458785</t>
  </si>
  <si>
    <t>Pol72</t>
  </si>
  <si>
    <t>příplatek za zatažení kabelu do r. 16 do chráničky</t>
  </si>
  <si>
    <t>1223843815</t>
  </si>
  <si>
    <t>Pol73</t>
  </si>
  <si>
    <t>přeložení podzemního vedení bez výkopu zavedení kabelu pr. 10÷16 do ochr. el.instal.trubky</t>
  </si>
  <si>
    <t>-679205265</t>
  </si>
  <si>
    <t>Pol73-1</t>
  </si>
  <si>
    <t>1029396037</t>
  </si>
  <si>
    <t>Pol74</t>
  </si>
  <si>
    <t>připojení kabelu 10÷16 k venkovnímu vedení (žíly)</t>
  </si>
  <si>
    <t>410223416</t>
  </si>
  <si>
    <t>Pol75</t>
  </si>
  <si>
    <t>obetonování chrániček</t>
  </si>
  <si>
    <t>967056473</t>
  </si>
  <si>
    <t>Pol76</t>
  </si>
  <si>
    <t>násyp pískového lože (0,3x0,2)</t>
  </si>
  <si>
    <t>1726703691</t>
  </si>
  <si>
    <t>Pol77</t>
  </si>
  <si>
    <t>pokládka krycích desek CAD</t>
  </si>
  <si>
    <t>-1338763616</t>
  </si>
  <si>
    <t>Pol78</t>
  </si>
  <si>
    <t>zahození a zhutnění výkopů (0,5x0,65)</t>
  </si>
  <si>
    <t>-1397998640</t>
  </si>
  <si>
    <t>Pol79</t>
  </si>
  <si>
    <t>zahození a zhutnění výkopů (0,3x0,5)</t>
  </si>
  <si>
    <t>-816139121</t>
  </si>
  <si>
    <t>Pol80</t>
  </si>
  <si>
    <t>zahození a zhutnění výkopů (0,3x0,15)</t>
  </si>
  <si>
    <t>-653286209</t>
  </si>
  <si>
    <t>Pol81</t>
  </si>
  <si>
    <t>ostatní montážní a pomocné práce</t>
  </si>
  <si>
    <t>1349321236</t>
  </si>
  <si>
    <t>Pol82</t>
  </si>
  <si>
    <t>odvoz výkopku do 25 km a uložení na skládku vč. poplatku</t>
  </si>
  <si>
    <t>-1748529370</t>
  </si>
  <si>
    <t>Pol83</t>
  </si>
  <si>
    <t>ekologická likvidace svítidel</t>
  </si>
  <si>
    <t>924529826</t>
  </si>
  <si>
    <t>Pol84</t>
  </si>
  <si>
    <t>revize</t>
  </si>
  <si>
    <t>726118902</t>
  </si>
  <si>
    <t>Poznámka k položce:
papírová forma 4 originální kusy s originál oprávněním revizora</t>
  </si>
  <si>
    <t>Pol85</t>
  </si>
  <si>
    <t>doprava</t>
  </si>
  <si>
    <t>417496343</t>
  </si>
  <si>
    <t>Pol86</t>
  </si>
  <si>
    <t>zákres dle skutečného stavu</t>
  </si>
  <si>
    <t>997291005</t>
  </si>
  <si>
    <t xml:space="preserve">Poznámka k položce:
součástí bude geodetické zaměření tras a polohy svítidel, předání v papírové formě s geodetickým oprávněním a ve formě elektronické v programu dwg, dgn a podobném. Součástí předání bude u 1 x kompletní CD
Upozornění: Přesné délky kabelů musí být před zahájením prací ověřeny měřením
Ve specifikaci není zahrnuto:
- drobný spojovací a propojovací materiál
- odkrytí a konečná úprava povrchů provedená v rámci stavební části
Poznámka: Uváděné typy jsou doporučené, které lze nahradit ekvivalenty se stejnými parametry.
</t>
  </si>
  <si>
    <t>SO 801 - Sadové úpravy</t>
  </si>
  <si>
    <t>N00 - Sadové a vegetační úpravy</t>
  </si>
  <si>
    <t xml:space="preserve">    18 - Úprava terenu</t>
  </si>
  <si>
    <t xml:space="preserve">    HSV - Přesun hmot, ostatní</t>
  </si>
  <si>
    <t>N00</t>
  </si>
  <si>
    <t>Sadové a vegetační úpravy</t>
  </si>
  <si>
    <t>Úprava terenu</t>
  </si>
  <si>
    <t>181111122</t>
  </si>
  <si>
    <t>Plošná úprava terénu v zemině tř. 1 až 4 s urovnáním povrchu bez doplnění ornice souvislé plochy do 500 m2 při nerovnostech terénu přes 100 do 150 mm na svahu přes 1:5 do 1:2</t>
  </si>
  <si>
    <t>1085987109</t>
  </si>
  <si>
    <t>183911131</t>
  </si>
  <si>
    <t>kontrola dřevin</t>
  </si>
  <si>
    <t>535777800</t>
  </si>
  <si>
    <t>Poznámka k položce:
doplnění uhynulých rostlin, doplnění mulčovací kůry, kontrola pevnosti kotvení, kontrola úvazků, zápis do SDeníku o provedené kontrole v souladu  s závazným stanoviskem stavebního povolení
kontrola bude provedena před kolaudací a následně po 5 ti letech provozu</t>
  </si>
  <si>
    <t>185804312</t>
  </si>
  <si>
    <t>Zalití rostlin vodou- do doby přejímky stavby</t>
  </si>
  <si>
    <t>417780464</t>
  </si>
  <si>
    <t>300</t>
  </si>
  <si>
    <t>185808521</t>
  </si>
  <si>
    <t>sekání trávníku s naložením a odvozem odpadu do 20 km - do doby přejímky stavby</t>
  </si>
  <si>
    <t>ha</t>
  </si>
  <si>
    <t>-331055613</t>
  </si>
  <si>
    <t>Poznámka k položce:
v místech nutných</t>
  </si>
  <si>
    <t>0,05</t>
  </si>
  <si>
    <t>184802111</t>
  </si>
  <si>
    <t>Chemické odplevelení půdy před založením kultury, trávníku nebo zpevněných ploch o výměře jednotlivě přes 20 m2 v rovině nebo na svahu do 1:5 postřikem na široko</t>
  </si>
  <si>
    <t>-1925500838</t>
  </si>
  <si>
    <t>25234001</t>
  </si>
  <si>
    <t>herbicid totální systémový neselektivní</t>
  </si>
  <si>
    <t>litr</t>
  </si>
  <si>
    <t>-1958577730</t>
  </si>
  <si>
    <t>181151331</t>
  </si>
  <si>
    <t>Plošná úprava terénu v zemině tř. 1 až 4 s urovnáním povrchu bez doplnění ornice souvislé plochy přes 500 m2 při nerovnostech terénu přes 150 do 200 mm v rovině nebo na svahu do 1:5</t>
  </si>
  <si>
    <t>276323820</t>
  </si>
  <si>
    <t>183403113</t>
  </si>
  <si>
    <t>Obdělání půdy frézováním v rovině nebo na svahu do 1:5</t>
  </si>
  <si>
    <t>2019625731</t>
  </si>
  <si>
    <t>183403153</t>
  </si>
  <si>
    <t>Obdělání půdy hrabáním v rovině nebo na svahu do 1:5</t>
  </si>
  <si>
    <t>1281318884</t>
  </si>
  <si>
    <t>181311103</t>
  </si>
  <si>
    <t>Rozprostření a urovnání ornice v rovině nebo ve svahu sklonu do 1:5 ručně při souvislé ploše, tl. vrstvy do 200 mm</t>
  </si>
  <si>
    <t>2135935857</t>
  </si>
  <si>
    <t>181351103</t>
  </si>
  <si>
    <t>Rozprostření a urovnání ornice v rovině nebo ve svahu sklonu do 1:5 strojně při souvislé ploše přes 100 do 500 m2, tl. vrstvy do 200 mm</t>
  </si>
  <si>
    <t>-331800640</t>
  </si>
  <si>
    <t>181351003</t>
  </si>
  <si>
    <t>Rozprostření a urovnání ornice v rovině nebo ve svahu sklonu do 1:5 strojně při souvislé ploše do 100 m2, tl. vrstvy do 200 mm</t>
  </si>
  <si>
    <t>-1604189215</t>
  </si>
  <si>
    <t>10364101</t>
  </si>
  <si>
    <t>zemina pro terénní úpravy -  ornice, tl. 15 cm</t>
  </si>
  <si>
    <t>-1758995901</t>
  </si>
  <si>
    <t>Poznámka k položce:
nákup,doprava,složení, pouze kvalitní zemina - černozem, bez kamenů a balvanů, položka je včetně přesunu hmot</t>
  </si>
  <si>
    <t>1100*0,15*1,90</t>
  </si>
  <si>
    <t>183205111</t>
  </si>
  <si>
    <t>Založení záhonu pro výsadbu rostlin v rovině nebo na svahu do 1:5 v zemině tř. 1 až 2</t>
  </si>
  <si>
    <t>1085797162</t>
  </si>
  <si>
    <t>25191155</t>
  </si>
  <si>
    <t>Granulované hnojivo NPK</t>
  </si>
  <si>
    <t>-1104505753</t>
  </si>
  <si>
    <t>350*0,03</t>
  </si>
  <si>
    <t>183111114</t>
  </si>
  <si>
    <t>Hloubení jamek pro vysazování rostlin v zemině tř.1 až 4 bez výměny půdy v rovině nebo na svahu do 1:5, objemu přes 0,01 do 0,02 m3</t>
  </si>
  <si>
    <t>-1299745224</t>
  </si>
  <si>
    <t>184102111</t>
  </si>
  <si>
    <t>Výsadba dřeviny s balem do předem vyhloubené jamky se zalitím v rovině nebo na svahu do 1:5, při průměru balu přes 100 do 200 mm</t>
  </si>
  <si>
    <t>-862227237</t>
  </si>
  <si>
    <t>02652025</t>
  </si>
  <si>
    <t>šeřík obecný /Syringa vulgaris ´Charles Joly´  100/125cm</t>
  </si>
  <si>
    <t>-1096951516</t>
  </si>
  <si>
    <t>02650483.1</t>
  </si>
  <si>
    <t>Spiraea x cinerea  40/60cm</t>
  </si>
  <si>
    <t>-1489330185</t>
  </si>
  <si>
    <t>02650483.2</t>
  </si>
  <si>
    <t>Spiraea arguta  40/60cm</t>
  </si>
  <si>
    <t>-436756832</t>
  </si>
  <si>
    <t>02652024.1</t>
  </si>
  <si>
    <t>Lavandula angustifolia ´Hidcote´ 15/20cm</t>
  </si>
  <si>
    <t>1289116359</t>
  </si>
  <si>
    <t>00572610.1</t>
  </si>
  <si>
    <t>Caryopteris clandonensis  30/40cm</t>
  </si>
  <si>
    <t>400116506</t>
  </si>
  <si>
    <t>02652024</t>
  </si>
  <si>
    <t>růže /Rosa/</t>
  </si>
  <si>
    <t>-1065929383</t>
  </si>
  <si>
    <t>110"Rosa ´White Roadrunner´  15/20cm</t>
  </si>
  <si>
    <t>65"Rosa ´Purple Roadrunner´ 30/40cm</t>
  </si>
  <si>
    <t>75"Rosa ´Medeo´  30/40cm</t>
  </si>
  <si>
    <t>138"Rosa ´Knips´  15/20cm</t>
  </si>
  <si>
    <t>00572610.2</t>
  </si>
  <si>
    <t>Buddleja davidii</t>
  </si>
  <si>
    <t>995308006</t>
  </si>
  <si>
    <t>3"Buddleja davidii ´White Profusion´  30/40cm</t>
  </si>
  <si>
    <t>2"Buddleja davidii ´Royal Red´  30/40cm</t>
  </si>
  <si>
    <t>2"Buddleja davidii ´Empire Blue´  30/40cm</t>
  </si>
  <si>
    <t>02652023</t>
  </si>
  <si>
    <t>Zlatice prostřední /Forsythia intermedia -gold/ 40-60cm</t>
  </si>
  <si>
    <t>-532449040</t>
  </si>
  <si>
    <t>02652026.1</t>
  </si>
  <si>
    <t>Physocarpus opulifolius ´Diabolo´  100/125cm</t>
  </si>
  <si>
    <t>-1704823124</t>
  </si>
  <si>
    <t>02650530.1</t>
  </si>
  <si>
    <t>Perovskia atriplicifolia  30/40cm</t>
  </si>
  <si>
    <t>813630845</t>
  </si>
  <si>
    <t>02652025.1</t>
  </si>
  <si>
    <t>Syringa vulgaris ´Madame Lemoine´  100/125cm</t>
  </si>
  <si>
    <t>1133321874</t>
  </si>
  <si>
    <t>184816111</t>
  </si>
  <si>
    <t>Hnojení sazenic průmyslovými hnojivy v množství do 0,25 kg k jedné sazenici</t>
  </si>
  <si>
    <t>-498575471</t>
  </si>
  <si>
    <t>IP 102</t>
  </si>
  <si>
    <t>tabletové hnojivo 50g/strom</t>
  </si>
  <si>
    <t>-1802925577</t>
  </si>
  <si>
    <t>184911421</t>
  </si>
  <si>
    <t>Mulčování vysazených rostlin mulčovací kůrou, tl. do 100 mm v rovině nebo na svahu do 1:5</t>
  </si>
  <si>
    <t>1531844525</t>
  </si>
  <si>
    <t>10391100</t>
  </si>
  <si>
    <t>kůra mulčovací VL</t>
  </si>
  <si>
    <t>-1021488318</t>
  </si>
  <si>
    <t>300*0,07</t>
  </si>
  <si>
    <t>183101214</t>
  </si>
  <si>
    <t>Hloubení jamek pro vysazování rostlin v zemině tř.1 až 4 s výměnou půdy z 50% v rovině nebo na svahu do 1:5, objemu přes 0,05 do 0,125 m3</t>
  </si>
  <si>
    <t>825898147</t>
  </si>
  <si>
    <t>10311100</t>
  </si>
  <si>
    <t>rašelina zahradnická   VL</t>
  </si>
  <si>
    <t>-778076402</t>
  </si>
  <si>
    <t>Poznámka k položce:
nákup,doprava,položení a rozprostření</t>
  </si>
  <si>
    <t>1*0,0625 'Přepočtené koeficientem množství</t>
  </si>
  <si>
    <t>184102114</t>
  </si>
  <si>
    <t>Výsadba dřeviny s balem do předem vyhloubené jamky se zalitím v rovině nebo na svahu do 1:5, při průměru balu přes 400 do 500 mm</t>
  </si>
  <si>
    <t>2065895844</t>
  </si>
  <si>
    <t>02650430.1</t>
  </si>
  <si>
    <t>Amelanchier lamarckii</t>
  </si>
  <si>
    <t>1598446780</t>
  </si>
  <si>
    <t>184215112</t>
  </si>
  <si>
    <t>Ukotvení dřeviny kůly jedním kůlem, délky přes 1 do 2 m</t>
  </si>
  <si>
    <t>869104622</t>
  </si>
  <si>
    <t>60591253</t>
  </si>
  <si>
    <t>kůl vyvazovací dřevěný impregnovaný D 8cm dl 2m</t>
  </si>
  <si>
    <t>1806608563</t>
  </si>
  <si>
    <t>183101122</t>
  </si>
  <si>
    <t>Hloubení jamek pro vysazování rostlin v zemině tř.1 až 4 bez výměny půdy v rovině nebo na svahu do 1:5, objemu přes 1,00 do 2,00 m3</t>
  </si>
  <si>
    <t>-479831744</t>
  </si>
  <si>
    <t>184102117</t>
  </si>
  <si>
    <t>Výsadba dřeviny s balem do předem vyhloubené jamky se zalitím v rovině nebo na svahu do 1:5, při průměru balu přes 800 do 1000 mm</t>
  </si>
  <si>
    <t>-1831504523</t>
  </si>
  <si>
    <t>02650300.1</t>
  </si>
  <si>
    <t>Acer campestre Elsrijk 20/25cm</t>
  </si>
  <si>
    <t>-239649849</t>
  </si>
  <si>
    <t>Poznámka k položce:
20/25cm obvod kmene, nákup,doprava,složení na stavbě</t>
  </si>
  <si>
    <t>02650300.2</t>
  </si>
  <si>
    <t>Catalpa bignonioides 20/25cm</t>
  </si>
  <si>
    <t>-930005663</t>
  </si>
  <si>
    <t>Poznámka k položce:
20/25cm obvod kmene</t>
  </si>
  <si>
    <t>02650300.3</t>
  </si>
  <si>
    <t>Platanus x acerifolia Huissen 20/25cm</t>
  </si>
  <si>
    <t>-929375480</t>
  </si>
  <si>
    <t>02650300.4</t>
  </si>
  <si>
    <t>Platanus x acerifolia Pyramidalis 20/25cm</t>
  </si>
  <si>
    <t>1570521811</t>
  </si>
  <si>
    <t>02650300.5</t>
  </si>
  <si>
    <t>Robinia pseudoacacia Bessoniana</t>
  </si>
  <si>
    <t>600968150</t>
  </si>
  <si>
    <t>184215133</t>
  </si>
  <si>
    <t>Ukotvení dřeviny kůly třemi kůly, délky přes 2 do 3 m</t>
  </si>
  <si>
    <t>1098637081</t>
  </si>
  <si>
    <t>60591255</t>
  </si>
  <si>
    <t>kůl vyvazovací dřevěný impregnovaný D 8cm dl 2,5m</t>
  </si>
  <si>
    <t>646356502</t>
  </si>
  <si>
    <t>60591257</t>
  </si>
  <si>
    <t>kůl vyvazovací dřevěný impregnovaný D 8cm dl 3m</t>
  </si>
  <si>
    <t>-176871341</t>
  </si>
  <si>
    <t>Poznámka k položce:
včetně textilního úvazku 20m</t>
  </si>
  <si>
    <t>181411131</t>
  </si>
  <si>
    <t>Založení trávníku na půdě předem připravené plochy do 1000 m2 výsevem včetně utažení parkového v rovině nebo na svahu do 1:5</t>
  </si>
  <si>
    <t>1729452031</t>
  </si>
  <si>
    <t>00572410</t>
  </si>
  <si>
    <t>osivo směs travní parková</t>
  </si>
  <si>
    <t>-155067986</t>
  </si>
  <si>
    <t>280*0,025 'Přepočtené koeficientem množství</t>
  </si>
  <si>
    <t>181411131.1</t>
  </si>
  <si>
    <t>-331086109</t>
  </si>
  <si>
    <t>Poznámka k položce:
květnatá louka</t>
  </si>
  <si>
    <t>00572420</t>
  </si>
  <si>
    <t>osivo směs travní parková okrasná</t>
  </si>
  <si>
    <t>2075225775</t>
  </si>
  <si>
    <t>Poznámka k položce:
směs květnaté louky s podílem letniček (0,004kg/m2), nákup,doprava,složení na stavbě</t>
  </si>
  <si>
    <t>470*0,015 'Přepočtené koeficientem množství</t>
  </si>
  <si>
    <t>Přesun hmot, ostatní</t>
  </si>
  <si>
    <t>-1786916547</t>
  </si>
  <si>
    <t>08211321.1</t>
  </si>
  <si>
    <t>voda pitná pro ostatní odběratele</t>
  </si>
  <si>
    <t>2124185535</t>
  </si>
  <si>
    <t>SO 901-1 - Autobusové přístřešky</t>
  </si>
  <si>
    <t>IP030</t>
  </si>
  <si>
    <t>Betonové základy a zemní práce pro přístřešek</t>
  </si>
  <si>
    <t>-1776906486</t>
  </si>
  <si>
    <t>Poznámka k položce:
položka včetně betonových patek pro sloupky přístřešku dle požadavku výrobce, včetně nutných zemních prací a odvozu zeminy na skládku včetně, včetně všech pomocných prací a materialu</t>
  </si>
  <si>
    <t>IP03</t>
  </si>
  <si>
    <t>Montáž autobusového přístřešku</t>
  </si>
  <si>
    <t>-573032390</t>
  </si>
  <si>
    <t>Poznámka k položce:
dodávka spodní stavby: základ. patky o rozměru 250/250/600mm
+ montáž na připravený základ, včetně všech pomocných prací a materialu</t>
  </si>
  <si>
    <t>IP03.1</t>
  </si>
  <si>
    <t>Autobusový přístřešek</t>
  </si>
  <si>
    <t>-1145185561</t>
  </si>
  <si>
    <t>Poznámka k položce:
nákup, doprava, složení na stavbě
Odstín RAL 8017
kvalitativní standard např. KLASIK-2-04(Kovyb s.r.o.), bližší dle STZ (Souhrnná technická zpráva)</t>
  </si>
  <si>
    <t>IP03.2</t>
  </si>
  <si>
    <t>Nosič jízdního řádu</t>
  </si>
  <si>
    <t>937797101</t>
  </si>
  <si>
    <t>Poznámka k položce:
nákup, doprava a montáž,včetně všech pomocných prací
kvalitativní standard např. (Kovyb s.r.o.), bližší dle STZ</t>
  </si>
  <si>
    <t>IP03.3</t>
  </si>
  <si>
    <t>Lavička autobusového přístřešku</t>
  </si>
  <si>
    <t>828613059</t>
  </si>
  <si>
    <t xml:space="preserve">Poznámka k položce:
nákup, doprava a montáž,včetně všech pomocných prací a materialu
odstín RAL 8017
kvalitativní standard např. Lavička KLASIK(Kovyb s.r.o.), bližší dle STZ
</t>
  </si>
  <si>
    <t>Označník k autobusovému přístřešku</t>
  </si>
  <si>
    <t>-784711498</t>
  </si>
  <si>
    <t>Poznámka k položce:
nákup, doprava a montáž včetně patky a uchycení,včetně zemních prací a odvozu na skládku včetně
kvalitativní standard např. OZN-01-A(Kovyb s.r.o.), bližší dle STZ</t>
  </si>
  <si>
    <t>SO 901-2 - Ostatní mobiliář</t>
  </si>
  <si>
    <t>74910143</t>
  </si>
  <si>
    <t>Odpadkový kovový koš  se stříškou a s dřevěným obkladem</t>
  </si>
  <si>
    <t>276995623</t>
  </si>
  <si>
    <t>Poznámka k položce:
Nákup, doprava, pevná montáž uchycení, včetně betonové základu dle instrukcí výrobce, zemních prací, přebytek odvoz na skládku včetně, včetně všch pomocných prací a materialu
Parkový koš na odpadky se stříškou bude zhotoven z kovové kostry barvené práškovým komaxitem RAL 8017 a lakovaného masivního smrkového dřeva.
Rozměry odpadkového koše jsou 400x400x1050 mm. Obsah vložky koše je 65 L
kvalitativní standard např. KOVO-ART, bližší dle STZ
Přesné umístění bude dohodnuto se zástupcem investora, koš bude možno demontovat a schovat na zime</t>
  </si>
  <si>
    <t>74910109</t>
  </si>
  <si>
    <t>lavička s opěradlem (nekotvená) 2000x500x800mm konstrukce-ocel, sedák-dřevo</t>
  </si>
  <si>
    <t>-760410143</t>
  </si>
  <si>
    <t>Poznámka k položce:
Nákup, doprava a montáž s  uchycením k podkladu formou šroubů přes patku, včetně betonových základů a zemních prací, přebytek s odvozem na skládku včetně
pro možnost odmontování lavičky na zimu, včetně všch pomocných prací a materialu
Odstín RAL 8017.
kvalitativni standard např. lavička spartan BIS - Rekord, bližší dle STZ</t>
  </si>
  <si>
    <t>VRN - Vedlejší rozpočtové náklady</t>
  </si>
  <si>
    <t xml:space="preserve">    VRN1 - Průzkumné, geodetické a projektové práce</t>
  </si>
  <si>
    <t xml:space="preserve">    VRN2 - Řízení stavby</t>
  </si>
  <si>
    <t xml:space="preserve">    VRN3 - Zařízení staveniště</t>
  </si>
  <si>
    <t xml:space="preserve">    VRN4 - Inženýrská činnost</t>
  </si>
  <si>
    <t xml:space="preserve">    VRN7 - Provozní vlivy a územní vlivy</t>
  </si>
  <si>
    <t>VRN1</t>
  </si>
  <si>
    <t>Průzkumné, geodetické a projektové práce</t>
  </si>
  <si>
    <t>011002000</t>
  </si>
  <si>
    <t>Průzkumné práce-vytyčení stáv. inženýrských sítí</t>
  </si>
  <si>
    <t>1024</t>
  </si>
  <si>
    <t>767034279</t>
  </si>
  <si>
    <t>Poznámka k položce:
vytyčení stáv. inženýrských sítí za účasti správce sítě nebo jeho pokynů,  projednání jejich ochrany před poškození se správcem, včetně určení dimenze a hloubky sítě, bude protokolovávčetně určení dimenze a hloubky sítě, bude protokolováno, používáno při stavbě a součástí stavebního deníku</t>
  </si>
  <si>
    <t>011503000</t>
  </si>
  <si>
    <t>Stavební průzkum stáv. deštových svodů</t>
  </si>
  <si>
    <t>-672200568</t>
  </si>
  <si>
    <t>Poznámka k položce:
kontrola deštových svodů a prověření jejich funkčnosti v napojení, včetně případné opravy lapače splavenin, opravy přípojky délky do 4 m</t>
  </si>
  <si>
    <t>011503000-1</t>
  </si>
  <si>
    <t>Stavební průzkum stavu přilehlých objektů</t>
  </si>
  <si>
    <t>-1642163631</t>
  </si>
  <si>
    <t>Poznámka k položce:
Fotodokumentace stáv. stavu přilehlých objektů tj. fasády, ploty, vrata atd., včetně nutných sádrových terčíků pro monitoring již stávajících prasklin a další způsoby pasportizace, průběžné zápisy o objektech souvisejících se stavbou</t>
  </si>
  <si>
    <t>012103000</t>
  </si>
  <si>
    <t>Geodetické práce před výstavbou</t>
  </si>
  <si>
    <t>-954651322</t>
  </si>
  <si>
    <t>Poznámka k položce:
vytyčení hranic pozemků, vytyčení hranice odnětí půdy a zajištění jejich nepřekročení, vytyčení staveniště a stavebního objektu, určení průběhu nadzemního nebo podzemního stávajícího i plánovaného vedení, určení vytyčovací sítě, ...</t>
  </si>
  <si>
    <t>012203000</t>
  </si>
  <si>
    <t>Geodetické práce při provádění stavby</t>
  </si>
  <si>
    <t>-716150305</t>
  </si>
  <si>
    <t>Poznámka k položce:
výšková měření, výpočet objemů, atd. které mají charakter kontrolních a upřesnujících činností
geodetické zaměřování všech inženýrských sítí - optika, kanalizace deštová,  veřejné osvětlení,opěrná zed atd  nutno respektovat</t>
  </si>
  <si>
    <t>012303000</t>
  </si>
  <si>
    <t>Geodetické práce po výstavbě</t>
  </si>
  <si>
    <t>-2076799366</t>
  </si>
  <si>
    <t>Poznámka k položce:
geodetické zaměření provedení všech stavebních objektů, včetně  hloubek šachet a potrubí, hloubek uložení ostatních sítí, podéných profilů a dimenze všech nových inženýrských sítí, VO, Optika, deštová kanalizace, římsa a zábradlí, ostatní dle požadavku TDI a investora</t>
  </si>
  <si>
    <t>012403000</t>
  </si>
  <si>
    <t>Kartografické práce</t>
  </si>
  <si>
    <t>1417743461</t>
  </si>
  <si>
    <t>Poznámka k položce:
geometrický plán stavby včetně všech kartografických prací,bude předán 4 x originál pro vklad do katastru</t>
  </si>
  <si>
    <t>013244000</t>
  </si>
  <si>
    <t>Realizační dokumentace stavby (RDS)</t>
  </si>
  <si>
    <t>512</t>
  </si>
  <si>
    <t>-2110001139</t>
  </si>
  <si>
    <t>Poznámka k položce:
řešení dílčích detailů, nutných vyvolaných změn, koordinační řezy s pokládkou Cetin, ČEZ, splaškové kanalizace, řešení konkretních požadavků vybraného zhotovitele , ostatní</t>
  </si>
  <si>
    <t>013254000</t>
  </si>
  <si>
    <t>Dokumentace skutečného provedení stavby (DSPS)</t>
  </si>
  <si>
    <t>1402568526</t>
  </si>
  <si>
    <t>Poznámka k položce:
vyhotovení na podkladě komplexního geodetického zaměření provedeného stavu, 4 x paré, 1 x CD, pro účely SÚ ke kolaudaci, bude zpracováno dle příloh vyžadující vyhláška 499/2006 Sb.</t>
  </si>
  <si>
    <t>013294000</t>
  </si>
  <si>
    <t>Ostatní dokumentace</t>
  </si>
  <si>
    <t>878155200</t>
  </si>
  <si>
    <t>Poznámka k položce:
předání závěrečného paré se splněnými podmínkami správců a podmínkami vydaného stavebního a vodoprávního povolení, včetně jejich stanovisek ke stavbě, počet kusů 4</t>
  </si>
  <si>
    <t>VRN2</t>
  </si>
  <si>
    <t>Řízení stavby</t>
  </si>
  <si>
    <t>011314000</t>
  </si>
  <si>
    <t>Archeologický dohled</t>
  </si>
  <si>
    <t>-1371194669</t>
  </si>
  <si>
    <t>Poznámka k položce:
předpokládaný dohled archeologa během výstavby s frekvencí cca. 1 x týdně</t>
  </si>
  <si>
    <t>VRN3</t>
  </si>
  <si>
    <t>Zařízení staveniště</t>
  </si>
  <si>
    <t>032002000</t>
  </si>
  <si>
    <t>Vybavení a zařízení staveniště</t>
  </si>
  <si>
    <t>-9702326</t>
  </si>
  <si>
    <t>Poznámka k položce:
jsou objekty a zařízení, která slouží po dobu provádění stavby k provozním,výrobním a sociálním účelům zhotovitele a ostatním subjektům výstavby. Vybavení potřebná pro realizaci stavby, včetně nutného oddrenážování staveniště, včetně zřízení příjezdu, staveniště není v té samé ulici, nutno respektovat vybavení dle Souhrnné zprávy, započíst veškerý nutný provoz a zabezpečení, včetně připojení energií, oplocení, zabezpečení přilehlých pozemků, osvětlení, dopravní značení na vlastním staveništi (směrové tabule příkazů a zákazů, ostatní)</t>
  </si>
  <si>
    <t>034303000</t>
  </si>
  <si>
    <t>Dopravní značení na staveništi-pěší provoz</t>
  </si>
  <si>
    <t>-548009569</t>
  </si>
  <si>
    <t>Poznámka k položce:
hlavní obsah :zřízení bezkolizních přístupů pěších do obytných budov během stavby a hlavně během výstavby bezbarierových ramp, v případě tělesně postiženého zajistit pozvolnou rampou, vzhledem k etapovitosti projektu je počítáno na jednu etapu: 3 ks přechodových lávek min délky 2 m doporučených z pororoštu včetně oboustranného zábradlí a oboustranných nášlapných plechů, mobilní oplocení s mobilními patkami výplně z drátového pletiva výšky 2 m pro oddělení pěší komunikace od staveniště min 200 m mobilního oplocení, mobilní zábrany výšky do 1 m pro 50 m, přejezdové ocelové , duralové rampy s protiskluzným povrchem  pro překrytí položených kabelů  na terenu cca.  10 ks, zátěžové desky pro ochranu povrchu s protiskluzovou úpravou cca. 10 m2,bezpečnostní pásky červenobílé cca. 100 m, provizorní osvětlení při soumraku a v noci - přívod energie včetně mobilních lamp cca. 3 ks mobilních lamp, dopravní značky a směrové tabule cca. 10 ks, provizorní nastavitená schodiště z pororoštu min. šířky 1,00 m s oboustranným zábradlím pro koordinace s přilehlými vlastníky a obyvateli. Deponované zeminy a materialy budou zajištěny proti prašnosti. Veškerá výše uvedená množství jsou pouze předpokládaná orientační, firma přizpůsobí svým vlastním vnitřním předpisům a svému pracovnímu postupu tak , aby plně vyhovovalo plánu bezpečnosti BOZP zák. č. 309/2006 Sb.</t>
  </si>
  <si>
    <t>034303000-1</t>
  </si>
  <si>
    <t>Dopravní značení na staveništi - automobilový provoz</t>
  </si>
  <si>
    <t>-1507786379</t>
  </si>
  <si>
    <t>Poznámka k položce:
Hlavní obsah: mobiní oplocení s mobilními patkami z výplně drátového pletiva mion 100 m, přejezdové plechy ocelové předpokládaných rozměrů 3 * 1,5 m pro zatížení osobních a nákladních aut předpoklad 8 ks ,přejezdové rampy ocelové pro překrytí položených kabelů a na terenu 10 ks, zátěžové přejezdové desky pro ochranu povrchu cca. 10 m2, mobilní zábrany cca. 20 m. Veškerá výše uvedená množství jsou pouze předpokládaná orientační, firma přizpůsobí svým vlastním vnitřním předpisům a svému pracovnímu postupu tak , aby plně vyhovovalo plánu bezpečnosti BOZP zák. č. 309/2006 Sb.</t>
  </si>
  <si>
    <t>034503000</t>
  </si>
  <si>
    <t>Informační tabule na staveništi</t>
  </si>
  <si>
    <t>1499947554</t>
  </si>
  <si>
    <t>Poznámka k položce:
včetně všech grafických náležitostí, standartní popis a obrázek Situace stavby, včetně vyhotovení a umístění štítku "Stavba povolena"</t>
  </si>
  <si>
    <t>039002000</t>
  </si>
  <si>
    <t>Zrušení zařízení staveniště</t>
  </si>
  <si>
    <t>-1276952037</t>
  </si>
  <si>
    <t>Poznámka k položce:
uvedení používaných ploch do původního stavu, protokolární předání vlastníkům nemovitostí</t>
  </si>
  <si>
    <t>VRN4</t>
  </si>
  <si>
    <t>Inženýrská činnost</t>
  </si>
  <si>
    <t>043103000</t>
  </si>
  <si>
    <t>Zkoušky bez rozlišení</t>
  </si>
  <si>
    <t>397331541</t>
  </si>
  <si>
    <t>044002000</t>
  </si>
  <si>
    <t>Revize</t>
  </si>
  <si>
    <t>678179541</t>
  </si>
  <si>
    <t>Poznámka k položce:
veškeré dodatečné dílčí revize neobsažené ve stavebním objektu dané specializace</t>
  </si>
  <si>
    <t>045303000</t>
  </si>
  <si>
    <t>Koordinační činnost</t>
  </si>
  <si>
    <t>-646838842</t>
  </si>
  <si>
    <t>Poznámka k položce:
Koordinační a kompletační činnost dodavatele (koordinace s pracemi, které bude provádět jiný zhotovitel - Cetin, ČEZ, splašková kanalizace),koordinace s přilehlými vlastníky a obyvateli,koordinace a dohled nad dodržováním podmínek platného stavebního a VH povolení</t>
  </si>
  <si>
    <t>VRN7</t>
  </si>
  <si>
    <t>Provozní vlivy a územní vlivy</t>
  </si>
  <si>
    <t>072103011</t>
  </si>
  <si>
    <t xml:space="preserve">Zajištění DIO komunikace II. a III. třídy
</t>
  </si>
  <si>
    <t>-1072234464</t>
  </si>
  <si>
    <t>Poznámka k položce:
výchozím ZOV je schválená část PD D.1.9 SO 901 Základy organizace výstavby ZOV
před stavbou bude znovu projednáno s DI Policií, zažádáno o přechodné dopravní značení, je třeba počítat se semafory a objíždkami dle zpracované SO 901,včetně stálé údržby přechodného značení, včetně stálé údržby přilehlých stávajících komunikací při výjezdu techniky na tyto komunikace</t>
  </si>
  <si>
    <t>075002000</t>
  </si>
  <si>
    <t>Ochranná pásma</t>
  </si>
  <si>
    <t>-1833072997</t>
  </si>
  <si>
    <t>Poznámka k položce:
respektování a přizpůsobení prací v ochranných pásmech elektrického vedení, vodárenská (vodní zdroje,vodojemy.čistírny vod,vodovodní řady),přírodních hodnot (zákaz poškození přírodního prostředí,zákaz hluku), protipožární a jiná, dále ochrana odkrytých stáv. zařízení dle stavebného povolení, obnovení výstražných folií porušených během stavby</t>
  </si>
  <si>
    <t>060001000</t>
  </si>
  <si>
    <t>Základní rozdělení průvodních činností a nákladů územní vlivy</t>
  </si>
  <si>
    <t>CS ÚRS 2014 01</t>
  </si>
  <si>
    <t>-1858847168</t>
  </si>
  <si>
    <t xml:space="preserve">Poznámka k položce:
Územní vlivy - nemožnost použití těžkých strojů hutnících, práce v blízkosti zástavby, ztížené dopravní podmínky při přepravě materiaul průjezdu obcí, další
</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</si>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</sst>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6">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4" fillId="0" borderId="0" applyNumberFormat="0" applyFill="0" applyBorder="0" applyAlignment="0" applyProtection="0"/>
  </cellStyleXfs>
  <cellXfs count="358">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0" fillId="0" borderId="0" xfId="0" applyAlignment="1">
      <alignment horizontal="center"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4" fillId="0" borderId="0" xfId="0" applyFont="1" applyAlignment="1" applyProtection="1">
      <alignment horizontal="left" vertical="center"/>
      <protection/>
    </xf>
    <xf numFmtId="0" fontId="15"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7"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7"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0" fontId="3" fillId="0" borderId="0" xfId="0" applyFont="1" applyAlignment="1" applyProtection="1">
      <alignment horizontal="left" vertical="top"/>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8"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8"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19" fillId="0" borderId="0" xfId="0" applyNumberFormat="1" applyFont="1" applyAlignment="1" applyProtection="1">
      <alignment vertical="center"/>
      <protection/>
    </xf>
    <xf numFmtId="0" fontId="2" fillId="0" borderId="3" xfId="0" applyFont="1" applyBorder="1" applyAlignment="1">
      <alignment vertical="center"/>
    </xf>
    <xf numFmtId="0" fontId="19"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8"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0" fillId="0" borderId="11" xfId="0" applyFont="1" applyBorder="1" applyAlignment="1">
      <alignment horizontal="center" vertical="center"/>
    </xf>
    <xf numFmtId="0" fontId="20"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1" fillId="0" borderId="14" xfId="0" applyFont="1" applyBorder="1" applyAlignment="1">
      <alignment horizontal="left" vertical="center"/>
    </xf>
    <xf numFmtId="0" fontId="21"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1" fillId="0" borderId="14" xfId="0" applyFont="1" applyBorder="1" applyAlignment="1" applyProtection="1">
      <alignment horizontal="left" vertical="center"/>
      <protection/>
    </xf>
    <xf numFmtId="0" fontId="21"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2" fillId="4" borderId="6" xfId="0" applyFont="1" applyFill="1" applyBorder="1" applyAlignment="1" applyProtection="1">
      <alignment horizontal="center" vertical="center"/>
      <protection/>
    </xf>
    <xf numFmtId="0" fontId="22"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2" fillId="4" borderId="7" xfId="0" applyFont="1" applyFill="1" applyBorder="1" applyAlignment="1" applyProtection="1">
      <alignment horizontal="center" vertical="center"/>
      <protection/>
    </xf>
    <xf numFmtId="0" fontId="22" fillId="4" borderId="7" xfId="0" applyFont="1" applyFill="1" applyBorder="1" applyAlignment="1" applyProtection="1">
      <alignment horizontal="right" vertical="center"/>
      <protection/>
    </xf>
    <xf numFmtId="0" fontId="22" fillId="4" borderId="8" xfId="0" applyFont="1" applyFill="1" applyBorder="1" applyAlignment="1" applyProtection="1">
      <alignment horizontal="center" vertical="center"/>
      <protection/>
    </xf>
    <xf numFmtId="0" fontId="23" fillId="0" borderId="16" xfId="0" applyFont="1" applyBorder="1" applyAlignment="1" applyProtection="1">
      <alignment horizontal="center" vertical="center" wrapText="1"/>
      <protection/>
    </xf>
    <xf numFmtId="0" fontId="23" fillId="0" borderId="17" xfId="0" applyFont="1" applyBorder="1" applyAlignment="1" applyProtection="1">
      <alignment horizontal="center" vertical="center" wrapText="1"/>
      <protection/>
    </xf>
    <xf numFmtId="0" fontId="23"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0" fillId="0" borderId="14" xfId="0" applyNumberFormat="1" applyFont="1" applyBorder="1" applyAlignment="1" applyProtection="1">
      <alignment vertical="center"/>
      <protection/>
    </xf>
    <xf numFmtId="4" fontId="20" fillId="0" borderId="0" xfId="0" applyNumberFormat="1" applyFont="1" applyBorder="1" applyAlignment="1" applyProtection="1">
      <alignment vertical="center"/>
      <protection/>
    </xf>
    <xf numFmtId="166" fontId="20" fillId="0" borderId="0" xfId="0" applyNumberFormat="1" applyFont="1" applyBorder="1" applyAlignment="1" applyProtection="1">
      <alignment vertical="center"/>
      <protection/>
    </xf>
    <xf numFmtId="4" fontId="20" fillId="0" borderId="15" xfId="0" applyNumberFormat="1" applyFont="1" applyBorder="1" applyAlignment="1" applyProtection="1">
      <alignment vertical="center"/>
      <protection/>
    </xf>
    <xf numFmtId="0" fontId="5"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6" fillId="0" borderId="3" xfId="0" applyFont="1" applyBorder="1" applyAlignment="1" applyProtection="1">
      <alignment vertical="center"/>
      <protection/>
    </xf>
    <xf numFmtId="0" fontId="27" fillId="0" borderId="0" xfId="0" applyFont="1" applyAlignment="1" applyProtection="1">
      <alignment vertical="center"/>
      <protection/>
    </xf>
    <xf numFmtId="0" fontId="27" fillId="0" borderId="0" xfId="0" applyFont="1" applyAlignment="1" applyProtection="1">
      <alignment horizontal="left" vertical="center" wrapText="1"/>
      <protection/>
    </xf>
    <xf numFmtId="0" fontId="28" fillId="0" borderId="0" xfId="0" applyFont="1" applyAlignment="1" applyProtection="1">
      <alignment vertical="center"/>
      <protection/>
    </xf>
    <xf numFmtId="4" fontId="28"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9" fillId="0" borderId="14" xfId="0" applyNumberFormat="1" applyFont="1" applyBorder="1" applyAlignment="1" applyProtection="1">
      <alignment vertical="center"/>
      <protection/>
    </xf>
    <xf numFmtId="4" fontId="29" fillId="0" borderId="0" xfId="0" applyNumberFormat="1" applyFont="1" applyBorder="1" applyAlignment="1" applyProtection="1">
      <alignment vertical="center"/>
      <protection/>
    </xf>
    <xf numFmtId="166" fontId="29" fillId="0" borderId="0" xfId="0" applyNumberFormat="1" applyFont="1" applyBorder="1" applyAlignment="1" applyProtection="1">
      <alignment vertical="center"/>
      <protection/>
    </xf>
    <xf numFmtId="4" fontId="29" fillId="0" borderId="15" xfId="0" applyNumberFormat="1" applyFont="1" applyBorder="1" applyAlignment="1" applyProtection="1">
      <alignment vertical="center"/>
      <protection/>
    </xf>
    <xf numFmtId="0" fontId="6" fillId="0" borderId="0" xfId="0" applyFont="1" applyAlignment="1">
      <alignment horizontal="left" vertical="center"/>
    </xf>
    <xf numFmtId="4" fontId="29" fillId="0" borderId="19" xfId="0" applyNumberFormat="1" applyFont="1" applyBorder="1" applyAlignment="1" applyProtection="1">
      <alignment vertical="center"/>
      <protection/>
    </xf>
    <xf numFmtId="4" fontId="29" fillId="0" borderId="20" xfId="0" applyNumberFormat="1" applyFont="1" applyBorder="1" applyAlignment="1" applyProtection="1">
      <alignment vertical="center"/>
      <protection/>
    </xf>
    <xf numFmtId="166" fontId="29" fillId="0" borderId="20" xfId="0" applyNumberFormat="1" applyFont="1" applyBorder="1" applyAlignment="1" applyProtection="1">
      <alignment vertical="center"/>
      <protection/>
    </xf>
    <xf numFmtId="4" fontId="29"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4" fillId="0" borderId="0" xfId="0" applyFont="1" applyAlignment="1">
      <alignment horizontal="left" vertical="center"/>
    </xf>
    <xf numFmtId="0" fontId="30"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0" fillId="0" borderId="3"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2" xfId="0" applyFont="1" applyBorder="1" applyAlignment="1">
      <alignment vertical="center"/>
    </xf>
    <xf numFmtId="0" fontId="0" fillId="0" borderId="12" xfId="0" applyFont="1" applyBorder="1" applyAlignment="1" applyProtection="1">
      <alignment vertical="center"/>
      <protection locked="0"/>
    </xf>
    <xf numFmtId="0" fontId="18" fillId="0" borderId="0" xfId="0" applyFont="1" applyAlignment="1">
      <alignment horizontal="left" vertical="center"/>
    </xf>
    <xf numFmtId="4" fontId="24"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1"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xf>
    <xf numFmtId="0" fontId="22"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2" fillId="4" borderId="0" xfId="0" applyFont="1" applyFill="1" applyAlignment="1" applyProtection="1">
      <alignment horizontal="right" vertical="center"/>
      <protection/>
    </xf>
    <xf numFmtId="0" fontId="31"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2" fillId="4" borderId="16" xfId="0" applyFont="1" applyFill="1" applyBorder="1" applyAlignment="1" applyProtection="1">
      <alignment horizontal="center" vertical="center" wrapText="1"/>
      <protection/>
    </xf>
    <xf numFmtId="0" fontId="22" fillId="4" borderId="17" xfId="0" applyFont="1" applyFill="1" applyBorder="1" applyAlignment="1" applyProtection="1">
      <alignment horizontal="center" vertical="center" wrapText="1"/>
      <protection/>
    </xf>
    <xf numFmtId="0" fontId="22" fillId="4" borderId="17" xfId="0" applyFont="1" applyFill="1" applyBorder="1" applyAlignment="1" applyProtection="1">
      <alignment horizontal="center" vertical="center" wrapText="1"/>
      <protection locked="0"/>
    </xf>
    <xf numFmtId="0" fontId="22"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4" fillId="0" borderId="0" xfId="0" applyNumberFormat="1" applyFont="1" applyAlignment="1" applyProtection="1">
      <alignment/>
      <protection/>
    </xf>
    <xf numFmtId="0" fontId="0" fillId="0" borderId="12" xfId="0" applyBorder="1" applyAlignment="1" applyProtection="1">
      <alignment vertical="center"/>
      <protection/>
    </xf>
    <xf numFmtId="166" fontId="32" fillId="0" borderId="12" xfId="0" applyNumberFormat="1" applyFont="1" applyBorder="1" applyAlignment="1" applyProtection="1">
      <alignment/>
      <protection/>
    </xf>
    <xf numFmtId="166" fontId="32" fillId="0" borderId="13" xfId="0" applyNumberFormat="1" applyFont="1" applyBorder="1" applyAlignment="1" applyProtection="1">
      <alignment/>
      <protection/>
    </xf>
    <xf numFmtId="4" fontId="33"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2" fillId="0" borderId="22" xfId="0" applyFont="1" applyBorder="1" applyAlignment="1" applyProtection="1">
      <alignment horizontal="center" vertical="center"/>
      <protection/>
    </xf>
    <xf numFmtId="49" fontId="22" fillId="0" borderId="22" xfId="0" applyNumberFormat="1" applyFont="1" applyBorder="1" applyAlignment="1" applyProtection="1">
      <alignment horizontal="left" vertical="center" wrapText="1"/>
      <protection/>
    </xf>
    <xf numFmtId="0" fontId="22" fillId="0" borderId="22" xfId="0" applyFont="1" applyBorder="1" applyAlignment="1" applyProtection="1">
      <alignment horizontal="left" vertical="center" wrapText="1"/>
      <protection/>
    </xf>
    <xf numFmtId="0" fontId="22" fillId="0" borderId="22" xfId="0" applyFont="1" applyBorder="1" applyAlignment="1" applyProtection="1">
      <alignment horizontal="center" vertical="center" wrapText="1"/>
      <protection/>
    </xf>
    <xf numFmtId="167" fontId="22" fillId="0" borderId="22" xfId="0" applyNumberFormat="1" applyFont="1" applyBorder="1" applyAlignment="1" applyProtection="1">
      <alignment vertical="center"/>
      <protection/>
    </xf>
    <xf numFmtId="4" fontId="22" fillId="2" borderId="22" xfId="0" applyNumberFormat="1" applyFont="1" applyFill="1" applyBorder="1" applyAlignment="1" applyProtection="1">
      <alignment vertical="center"/>
      <protection locked="0"/>
    </xf>
    <xf numFmtId="4" fontId="22" fillId="0" borderId="22" xfId="0" applyNumberFormat="1" applyFont="1" applyBorder="1" applyAlignment="1" applyProtection="1">
      <alignment vertical="center"/>
      <protection/>
    </xf>
    <xf numFmtId="0" fontId="23" fillId="2" borderId="14" xfId="0" applyFont="1" applyFill="1" applyBorder="1" applyAlignment="1" applyProtection="1">
      <alignment horizontal="left" vertical="center"/>
      <protection locked="0"/>
    </xf>
    <xf numFmtId="0" fontId="23" fillId="0" borderId="0" xfId="0" applyFont="1" applyBorder="1" applyAlignment="1" applyProtection="1">
      <alignment horizontal="center" vertical="center"/>
      <protection/>
    </xf>
    <xf numFmtId="166" fontId="23" fillId="0" borderId="0" xfId="0" applyNumberFormat="1" applyFont="1" applyBorder="1" applyAlignment="1" applyProtection="1">
      <alignment vertical="center"/>
      <protection/>
    </xf>
    <xf numFmtId="166" fontId="23" fillId="0" borderId="15" xfId="0" applyNumberFormat="1" applyFont="1" applyBorder="1" applyAlignment="1" applyProtection="1">
      <alignment vertical="center"/>
      <protection/>
    </xf>
    <xf numFmtId="0" fontId="22" fillId="0" borderId="0" xfId="0" applyFont="1" applyAlignment="1">
      <alignment horizontal="left" vertical="center"/>
    </xf>
    <xf numFmtId="4" fontId="0" fillId="0" borderId="0" xfId="0" applyNumberFormat="1" applyFont="1" applyAlignment="1">
      <alignment vertical="center"/>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34"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35" fillId="0" borderId="0" xfId="0" applyFont="1" applyAlignment="1" applyProtection="1">
      <alignment vertical="center" wrapText="1"/>
      <protection/>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36" fillId="0" borderId="22" xfId="0" applyFont="1" applyBorder="1" applyAlignment="1" applyProtection="1">
      <alignment horizontal="center" vertical="center"/>
      <protection/>
    </xf>
    <xf numFmtId="49" fontId="36" fillId="0" borderId="22" xfId="0" applyNumberFormat="1" applyFont="1" applyBorder="1" applyAlignment="1" applyProtection="1">
      <alignment horizontal="left" vertical="center" wrapText="1"/>
      <protection/>
    </xf>
    <xf numFmtId="0" fontId="36" fillId="0" borderId="22" xfId="0" applyFont="1" applyBorder="1" applyAlignment="1" applyProtection="1">
      <alignment horizontal="left" vertical="center" wrapText="1"/>
      <protection/>
    </xf>
    <xf numFmtId="0" fontId="36" fillId="0" borderId="22" xfId="0" applyFont="1" applyBorder="1" applyAlignment="1" applyProtection="1">
      <alignment horizontal="center" vertical="center" wrapText="1"/>
      <protection/>
    </xf>
    <xf numFmtId="167" fontId="36" fillId="0" borderId="22" xfId="0" applyNumberFormat="1" applyFont="1" applyBorder="1" applyAlignment="1" applyProtection="1">
      <alignment vertical="center"/>
      <protection/>
    </xf>
    <xf numFmtId="4" fontId="36" fillId="2" borderId="22" xfId="0" applyNumberFormat="1" applyFont="1" applyFill="1" applyBorder="1" applyAlignment="1" applyProtection="1">
      <alignment vertical="center"/>
      <protection locked="0"/>
    </xf>
    <xf numFmtId="4" fontId="36" fillId="0" borderId="22" xfId="0" applyNumberFormat="1" applyFont="1" applyBorder="1" applyAlignment="1" applyProtection="1">
      <alignment vertical="center"/>
      <protection/>
    </xf>
    <xf numFmtId="0" fontId="37" fillId="0" borderId="3" xfId="0" applyFont="1" applyBorder="1" applyAlignment="1">
      <alignment vertical="center"/>
    </xf>
    <xf numFmtId="0" fontId="36" fillId="2" borderId="14" xfId="0" applyFont="1" applyFill="1" applyBorder="1" applyAlignment="1" applyProtection="1">
      <alignment horizontal="left" vertical="center"/>
      <protection locked="0"/>
    </xf>
    <xf numFmtId="0" fontId="36" fillId="0" borderId="0" xfId="0" applyFont="1" applyBorder="1" applyAlignment="1" applyProtection="1">
      <alignment horizontal="center" vertical="center"/>
      <protection/>
    </xf>
    <xf numFmtId="0" fontId="23" fillId="2" borderId="19" xfId="0" applyFont="1" applyFill="1" applyBorder="1" applyAlignment="1" applyProtection="1">
      <alignment horizontal="left" vertical="center"/>
      <protection locked="0"/>
    </xf>
    <xf numFmtId="0" fontId="23"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3" fillId="0" borderId="20" xfId="0" applyNumberFormat="1" applyFont="1" applyBorder="1" applyAlignment="1" applyProtection="1">
      <alignment vertical="center"/>
      <protection/>
    </xf>
    <xf numFmtId="166" fontId="23" fillId="0" borderId="21" xfId="0" applyNumberFormat="1" applyFont="1" applyBorder="1" applyAlignment="1" applyProtection="1">
      <alignment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1" xfId="0" applyFont="1" applyBorder="1" applyAlignment="1" applyProtection="1">
      <alignment vertical="center"/>
      <protection/>
    </xf>
    <xf numFmtId="0" fontId="0" fillId="0" borderId="0" xfId="0" applyAlignment="1">
      <alignment vertical="top"/>
    </xf>
    <xf numFmtId="0" fontId="12" fillId="0" borderId="23" xfId="0" applyFont="1" applyBorder="1" applyAlignment="1">
      <alignment vertical="center" wrapText="1"/>
    </xf>
    <xf numFmtId="0" fontId="12" fillId="0" borderId="24" xfId="0" applyFont="1" applyBorder="1" applyAlignment="1">
      <alignment vertical="center" wrapText="1"/>
    </xf>
    <xf numFmtId="0" fontId="12" fillId="0" borderId="25" xfId="0" applyFont="1" applyBorder="1" applyAlignment="1">
      <alignment vertical="center" wrapText="1"/>
    </xf>
    <xf numFmtId="0" fontId="12" fillId="0" borderId="26" xfId="0" applyFont="1" applyBorder="1" applyAlignment="1">
      <alignment horizontal="center" vertical="center" wrapText="1"/>
    </xf>
    <xf numFmtId="0" fontId="38" fillId="0" borderId="0"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26" xfId="0" applyFont="1" applyBorder="1" applyAlignment="1">
      <alignment vertical="center" wrapText="1"/>
    </xf>
    <xf numFmtId="0" fontId="39" fillId="0" borderId="28" xfId="0" applyFont="1" applyBorder="1" applyAlignment="1">
      <alignment horizontal="left" wrapText="1"/>
    </xf>
    <xf numFmtId="0" fontId="12" fillId="0" borderId="27" xfId="0" applyFont="1" applyBorder="1" applyAlignment="1">
      <alignment vertical="center" wrapText="1"/>
    </xf>
    <xf numFmtId="0" fontId="39" fillId="0" borderId="0" xfId="0" applyFont="1" applyBorder="1" applyAlignment="1">
      <alignment horizontal="left" vertical="center" wrapText="1"/>
    </xf>
    <xf numFmtId="0" fontId="40" fillId="0" borderId="0" xfId="0" applyFont="1" applyBorder="1" applyAlignment="1">
      <alignment horizontal="left" vertical="center" wrapText="1"/>
    </xf>
    <xf numFmtId="0" fontId="40" fillId="0" borderId="26" xfId="0" applyFont="1" applyBorder="1" applyAlignment="1">
      <alignment vertical="center" wrapText="1"/>
    </xf>
    <xf numFmtId="0" fontId="40" fillId="0" borderId="0" xfId="0" applyFont="1" applyBorder="1" applyAlignment="1">
      <alignment vertical="center" wrapText="1"/>
    </xf>
    <xf numFmtId="0" fontId="40" fillId="0" borderId="0" xfId="0" applyFont="1" applyBorder="1" applyAlignment="1">
      <alignment horizontal="left" vertical="center"/>
    </xf>
    <xf numFmtId="0" fontId="40" fillId="0" borderId="0" xfId="0" applyFont="1" applyBorder="1" applyAlignment="1">
      <alignment vertical="center"/>
    </xf>
    <xf numFmtId="49" fontId="40" fillId="0" borderId="0" xfId="0" applyNumberFormat="1" applyFont="1" applyBorder="1" applyAlignment="1">
      <alignment horizontal="left" vertical="center" wrapText="1"/>
    </xf>
    <xf numFmtId="49" fontId="40" fillId="0" borderId="0" xfId="0" applyNumberFormat="1" applyFont="1" applyBorder="1" applyAlignment="1">
      <alignment vertical="center" wrapText="1"/>
    </xf>
    <xf numFmtId="0" fontId="12" fillId="0" borderId="29" xfId="0" applyFont="1" applyBorder="1" applyAlignment="1">
      <alignment vertical="center" wrapText="1"/>
    </xf>
    <xf numFmtId="0" fontId="41" fillId="0" borderId="28" xfId="0" applyFont="1" applyBorder="1" applyAlignment="1">
      <alignment vertical="center" wrapText="1"/>
    </xf>
    <xf numFmtId="0" fontId="12" fillId="0" borderId="30" xfId="0" applyFont="1" applyBorder="1" applyAlignment="1">
      <alignment vertical="center" wrapText="1"/>
    </xf>
    <xf numFmtId="0" fontId="12" fillId="0" borderId="0" xfId="0" applyFont="1" applyBorder="1" applyAlignment="1">
      <alignment vertical="top"/>
    </xf>
    <xf numFmtId="0" fontId="12" fillId="0" borderId="0" xfId="0" applyFont="1" applyAlignment="1">
      <alignment vertical="top"/>
    </xf>
    <xf numFmtId="0" fontId="12" fillId="0" borderId="23" xfId="0" applyFont="1" applyBorder="1" applyAlignment="1">
      <alignment horizontal="left" vertical="center"/>
    </xf>
    <xf numFmtId="0" fontId="12" fillId="0" borderId="24" xfId="0" applyFont="1" applyBorder="1" applyAlignment="1">
      <alignment horizontal="left" vertical="center"/>
    </xf>
    <xf numFmtId="0" fontId="12" fillId="0" borderId="25" xfId="0" applyFont="1" applyBorder="1" applyAlignment="1">
      <alignment horizontal="left" vertical="center"/>
    </xf>
    <xf numFmtId="0" fontId="12" fillId="0" borderId="26" xfId="0" applyFont="1" applyBorder="1" applyAlignment="1">
      <alignment horizontal="left" vertical="center"/>
    </xf>
    <xf numFmtId="0" fontId="38" fillId="0" borderId="0" xfId="0" applyFont="1" applyBorder="1" applyAlignment="1">
      <alignment horizontal="center" vertical="center"/>
    </xf>
    <xf numFmtId="0" fontId="12" fillId="0" borderId="27" xfId="0" applyFont="1" applyBorder="1" applyAlignment="1">
      <alignment horizontal="left" vertical="center"/>
    </xf>
    <xf numFmtId="0" fontId="39" fillId="0" borderId="0" xfId="0" applyFont="1" applyBorder="1" applyAlignment="1">
      <alignment horizontal="left" vertical="center"/>
    </xf>
    <xf numFmtId="0" fontId="42" fillId="0" borderId="0" xfId="0" applyFont="1" applyAlignment="1">
      <alignment horizontal="left" vertical="center"/>
    </xf>
    <xf numFmtId="0" fontId="39" fillId="0" borderId="28" xfId="0" applyFont="1" applyBorder="1" applyAlignment="1">
      <alignment horizontal="left" vertical="center"/>
    </xf>
    <xf numFmtId="0" fontId="39" fillId="0" borderId="28" xfId="0" applyFont="1" applyBorder="1" applyAlignment="1">
      <alignment horizontal="center" vertical="center"/>
    </xf>
    <xf numFmtId="0" fontId="42" fillId="0" borderId="28" xfId="0" applyFont="1" applyBorder="1" applyAlignment="1">
      <alignment horizontal="left" vertical="center"/>
    </xf>
    <xf numFmtId="0" fontId="43" fillId="0" borderId="0" xfId="0" applyFont="1" applyBorder="1" applyAlignment="1">
      <alignment horizontal="left" vertical="center"/>
    </xf>
    <xf numFmtId="0" fontId="40" fillId="0" borderId="0" xfId="0" applyFont="1" applyAlignment="1">
      <alignment horizontal="left" vertical="center"/>
    </xf>
    <xf numFmtId="0" fontId="40" fillId="0" borderId="0" xfId="0" applyFont="1" applyBorder="1" applyAlignment="1">
      <alignment horizontal="center" vertical="center"/>
    </xf>
    <xf numFmtId="0" fontId="40" fillId="0" borderId="26" xfId="0" applyFont="1" applyBorder="1" applyAlignment="1">
      <alignment horizontal="lef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12" fillId="0" borderId="29" xfId="0" applyFont="1" applyBorder="1" applyAlignment="1">
      <alignment horizontal="left" vertical="center"/>
    </xf>
    <xf numFmtId="0" fontId="41" fillId="0" borderId="28" xfId="0" applyFont="1" applyBorder="1" applyAlignment="1">
      <alignment horizontal="left" vertical="center"/>
    </xf>
    <xf numFmtId="0" fontId="12" fillId="0" borderId="30" xfId="0" applyFont="1" applyBorder="1" applyAlignment="1">
      <alignment horizontal="left" vertical="center"/>
    </xf>
    <xf numFmtId="0" fontId="12" fillId="0" borderId="0" xfId="0" applyFont="1" applyBorder="1" applyAlignment="1">
      <alignment horizontal="left" vertical="center"/>
    </xf>
    <xf numFmtId="0" fontId="41" fillId="0" borderId="0" xfId="0" applyFont="1" applyBorder="1" applyAlignment="1">
      <alignment horizontal="left" vertical="center"/>
    </xf>
    <xf numFmtId="0" fontId="42" fillId="0" borderId="0" xfId="0" applyFont="1" applyBorder="1" applyAlignment="1">
      <alignment horizontal="left" vertical="center"/>
    </xf>
    <xf numFmtId="0" fontId="40" fillId="0" borderId="28" xfId="0" applyFont="1" applyBorder="1" applyAlignment="1">
      <alignment horizontal="left" vertical="center"/>
    </xf>
    <xf numFmtId="0" fontId="12" fillId="0" borderId="0" xfId="0" applyFont="1" applyBorder="1" applyAlignment="1">
      <alignment horizontal="left" vertical="center" wrapText="1"/>
    </xf>
    <xf numFmtId="0" fontId="40" fillId="0" borderId="0" xfId="0" applyFont="1" applyBorder="1" applyAlignment="1">
      <alignment horizontal="center"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12" fillId="0" borderId="25" xfId="0" applyFont="1" applyBorder="1" applyAlignment="1">
      <alignment horizontal="left" vertical="center" wrapText="1"/>
    </xf>
    <xf numFmtId="0" fontId="12" fillId="0" borderId="26" xfId="0" applyFont="1" applyBorder="1" applyAlignment="1">
      <alignment horizontal="left" vertical="center" wrapText="1"/>
    </xf>
    <xf numFmtId="0" fontId="12" fillId="0" borderId="27" xfId="0" applyFont="1" applyBorder="1" applyAlignment="1">
      <alignment horizontal="left" vertical="center" wrapText="1"/>
    </xf>
    <xf numFmtId="0" fontId="42" fillId="0" borderId="26" xfId="0" applyFont="1" applyBorder="1" applyAlignment="1">
      <alignment horizontal="left" vertical="center" wrapText="1"/>
    </xf>
    <xf numFmtId="0" fontId="42" fillId="0" borderId="27" xfId="0" applyFont="1" applyBorder="1" applyAlignment="1">
      <alignment horizontal="left" vertical="center" wrapText="1"/>
    </xf>
    <xf numFmtId="0" fontId="40" fillId="0" borderId="26" xfId="0" applyFont="1" applyBorder="1" applyAlignment="1">
      <alignment horizontal="left" vertical="center" wrapText="1"/>
    </xf>
    <xf numFmtId="0" fontId="40" fillId="0" borderId="27" xfId="0" applyFont="1" applyBorder="1" applyAlignment="1">
      <alignment horizontal="left" vertical="center" wrapText="1"/>
    </xf>
    <xf numFmtId="0" fontId="40" fillId="0" borderId="27" xfId="0" applyFont="1" applyBorder="1" applyAlignment="1">
      <alignment horizontal="left" vertical="center"/>
    </xf>
    <xf numFmtId="0" fontId="40" fillId="0" borderId="29" xfId="0" applyFont="1" applyBorder="1" applyAlignment="1">
      <alignment horizontal="left" vertical="center" wrapText="1"/>
    </xf>
    <xf numFmtId="0" fontId="40" fillId="0" borderId="28" xfId="0" applyFont="1" applyBorder="1" applyAlignment="1">
      <alignment horizontal="left" vertical="center" wrapText="1"/>
    </xf>
    <xf numFmtId="0" fontId="40" fillId="0" borderId="30" xfId="0" applyFont="1" applyBorder="1" applyAlignment="1">
      <alignment horizontal="left" vertical="center" wrapText="1"/>
    </xf>
    <xf numFmtId="0" fontId="40" fillId="0" borderId="0" xfId="0" applyFont="1" applyBorder="1" applyAlignment="1">
      <alignment horizontal="left" vertical="top"/>
    </xf>
    <xf numFmtId="0" fontId="40" fillId="0" borderId="0" xfId="0" applyFont="1" applyBorder="1" applyAlignment="1">
      <alignment horizontal="center" vertical="top"/>
    </xf>
    <xf numFmtId="0" fontId="40" fillId="0" borderId="29" xfId="0" applyFont="1" applyBorder="1" applyAlignment="1">
      <alignment horizontal="left" vertical="center"/>
    </xf>
    <xf numFmtId="0" fontId="40" fillId="0" borderId="30" xfId="0" applyFont="1" applyBorder="1" applyAlignment="1">
      <alignment horizontal="left" vertical="center"/>
    </xf>
    <xf numFmtId="0" fontId="42" fillId="0" borderId="0" xfId="0" applyFont="1" applyAlignment="1">
      <alignment vertical="center"/>
    </xf>
    <xf numFmtId="0" fontId="39" fillId="0" borderId="0" xfId="0" applyFont="1" applyBorder="1" applyAlignment="1">
      <alignment vertical="center"/>
    </xf>
    <xf numFmtId="0" fontId="42" fillId="0" borderId="28" xfId="0" applyFont="1" applyBorder="1" applyAlignment="1">
      <alignment vertical="center"/>
    </xf>
    <xf numFmtId="0" fontId="39" fillId="0" borderId="28" xfId="0" applyFont="1" applyBorder="1" applyAlignment="1">
      <alignment vertical="center"/>
    </xf>
    <xf numFmtId="0" fontId="0" fillId="0" borderId="0" xfId="0" applyBorder="1" applyAlignment="1">
      <alignment vertical="top"/>
    </xf>
    <xf numFmtId="49" fontId="40" fillId="0" borderId="0" xfId="0" applyNumberFormat="1" applyFont="1" applyBorder="1" applyAlignment="1">
      <alignment horizontal="left" vertical="center"/>
    </xf>
    <xf numFmtId="0" fontId="0" fillId="0" borderId="28" xfId="0" applyBorder="1" applyAlignment="1">
      <alignment vertical="top"/>
    </xf>
    <xf numFmtId="0" fontId="39" fillId="0" borderId="28" xfId="0" applyFont="1" applyBorder="1" applyAlignment="1">
      <alignment horizontal="left"/>
    </xf>
    <xf numFmtId="0" fontId="42" fillId="0" borderId="28" xfId="0" applyFont="1" applyBorder="1" applyAlignment="1">
      <alignment/>
    </xf>
    <xf numFmtId="0" fontId="12" fillId="0" borderId="26" xfId="0" applyFont="1" applyBorder="1" applyAlignment="1">
      <alignment vertical="top"/>
    </xf>
    <xf numFmtId="0" fontId="12" fillId="0" borderId="27" xfId="0" applyFont="1" applyBorder="1" applyAlignment="1">
      <alignment vertical="top"/>
    </xf>
    <xf numFmtId="0" fontId="12" fillId="0" borderId="0" xfId="0" applyFont="1" applyBorder="1" applyAlignment="1">
      <alignment horizontal="center" vertical="center"/>
    </xf>
    <xf numFmtId="0" fontId="12" fillId="0" borderId="0" xfId="0" applyFont="1" applyBorder="1" applyAlignment="1">
      <alignment horizontal="left" vertical="top"/>
    </xf>
    <xf numFmtId="0" fontId="12" fillId="0" borderId="29" xfId="0" applyFont="1" applyBorder="1" applyAlignment="1">
      <alignment vertical="top"/>
    </xf>
    <xf numFmtId="0" fontId="12" fillId="0" borderId="28" xfId="0" applyFont="1" applyBorder="1" applyAlignment="1">
      <alignment vertical="top"/>
    </xf>
    <xf numFmtId="0" fontId="12"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69"/>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6" t="s">
        <v>0</v>
      </c>
      <c r="AZ1" s="16" t="s">
        <v>1</v>
      </c>
      <c r="BA1" s="16" t="s">
        <v>2</v>
      </c>
      <c r="BB1" s="16" t="s">
        <v>3</v>
      </c>
      <c r="BT1" s="16" t="s">
        <v>4</v>
      </c>
      <c r="BU1" s="16" t="s">
        <v>4</v>
      </c>
      <c r="BV1" s="16" t="s">
        <v>5</v>
      </c>
    </row>
    <row r="2" spans="44:72" s="1" customFormat="1" ht="36.95" customHeight="1">
      <c r="AR2" s="1"/>
      <c r="AS2" s="1"/>
      <c r="AT2" s="1"/>
      <c r="AU2" s="1"/>
      <c r="AV2" s="1"/>
      <c r="AW2" s="1"/>
      <c r="AX2" s="1"/>
      <c r="AY2" s="1"/>
      <c r="AZ2" s="1"/>
      <c r="BA2" s="1"/>
      <c r="BB2" s="1"/>
      <c r="BC2" s="1"/>
      <c r="BD2" s="1"/>
      <c r="BE2" s="1"/>
      <c r="BS2" s="17" t="s">
        <v>6</v>
      </c>
      <c r="BT2" s="17" t="s">
        <v>7</v>
      </c>
    </row>
    <row r="3" spans="2:72" s="1" customFormat="1"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pans="2:71" s="1" customFormat="1" ht="24.95"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0"/>
      <c r="AS4" s="24" t="s">
        <v>10</v>
      </c>
      <c r="BE4" s="25" t="s">
        <v>11</v>
      </c>
      <c r="BS4" s="17" t="s">
        <v>12</v>
      </c>
    </row>
    <row r="5" spans="2:71" s="1" customFormat="1" ht="12" customHeight="1">
      <c r="B5" s="21"/>
      <c r="C5" s="22"/>
      <c r="D5" s="26" t="s">
        <v>13</v>
      </c>
      <c r="E5" s="22"/>
      <c r="F5" s="22"/>
      <c r="G5" s="22"/>
      <c r="H5" s="22"/>
      <c r="I5" s="22"/>
      <c r="J5" s="22"/>
      <c r="K5" s="27" t="s">
        <v>14</v>
      </c>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0"/>
      <c r="BE5" s="28" t="s">
        <v>15</v>
      </c>
      <c r="BS5" s="17" t="s">
        <v>6</v>
      </c>
    </row>
    <row r="6" spans="2:71" s="1" customFormat="1" ht="36.95" customHeight="1">
      <c r="B6" s="21"/>
      <c r="C6" s="22"/>
      <c r="D6" s="29" t="s">
        <v>16</v>
      </c>
      <c r="E6" s="22"/>
      <c r="F6" s="22"/>
      <c r="G6" s="22"/>
      <c r="H6" s="22"/>
      <c r="I6" s="22"/>
      <c r="J6" s="22"/>
      <c r="K6" s="30" t="s">
        <v>17</v>
      </c>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0"/>
      <c r="BE6" s="31"/>
      <c r="BS6" s="17" t="s">
        <v>6</v>
      </c>
    </row>
    <row r="7" spans="2:71" s="1" customFormat="1" ht="12" customHeight="1">
      <c r="B7" s="21"/>
      <c r="C7" s="22"/>
      <c r="D7" s="32" t="s">
        <v>18</v>
      </c>
      <c r="E7" s="22"/>
      <c r="F7" s="22"/>
      <c r="G7" s="22"/>
      <c r="H7" s="22"/>
      <c r="I7" s="22"/>
      <c r="J7" s="22"/>
      <c r="K7" s="27" t="s">
        <v>19</v>
      </c>
      <c r="L7" s="22"/>
      <c r="M7" s="22"/>
      <c r="N7" s="22"/>
      <c r="O7" s="22"/>
      <c r="P7" s="22"/>
      <c r="Q7" s="22"/>
      <c r="R7" s="22"/>
      <c r="S7" s="22"/>
      <c r="T7" s="22"/>
      <c r="U7" s="22"/>
      <c r="V7" s="22"/>
      <c r="W7" s="22"/>
      <c r="X7" s="22"/>
      <c r="Y7" s="22"/>
      <c r="Z7" s="22"/>
      <c r="AA7" s="22"/>
      <c r="AB7" s="22"/>
      <c r="AC7" s="22"/>
      <c r="AD7" s="22"/>
      <c r="AE7" s="22"/>
      <c r="AF7" s="22"/>
      <c r="AG7" s="22"/>
      <c r="AH7" s="22"/>
      <c r="AI7" s="22"/>
      <c r="AJ7" s="22"/>
      <c r="AK7" s="32" t="s">
        <v>20</v>
      </c>
      <c r="AL7" s="22"/>
      <c r="AM7" s="22"/>
      <c r="AN7" s="27" t="s">
        <v>21</v>
      </c>
      <c r="AO7" s="22"/>
      <c r="AP7" s="22"/>
      <c r="AQ7" s="22"/>
      <c r="AR7" s="20"/>
      <c r="BE7" s="31"/>
      <c r="BS7" s="17" t="s">
        <v>6</v>
      </c>
    </row>
    <row r="8" spans="2:71" s="1" customFormat="1" ht="12" customHeight="1">
      <c r="B8" s="21"/>
      <c r="C8" s="22"/>
      <c r="D8" s="32" t="s">
        <v>22</v>
      </c>
      <c r="E8" s="22"/>
      <c r="F8" s="22"/>
      <c r="G8" s="22"/>
      <c r="H8" s="22"/>
      <c r="I8" s="22"/>
      <c r="J8" s="22"/>
      <c r="K8" s="27" t="s">
        <v>23</v>
      </c>
      <c r="L8" s="22"/>
      <c r="M8" s="22"/>
      <c r="N8" s="22"/>
      <c r="O8" s="22"/>
      <c r="P8" s="22"/>
      <c r="Q8" s="22"/>
      <c r="R8" s="22"/>
      <c r="S8" s="22"/>
      <c r="T8" s="22"/>
      <c r="U8" s="22"/>
      <c r="V8" s="22"/>
      <c r="W8" s="22"/>
      <c r="X8" s="22"/>
      <c r="Y8" s="22"/>
      <c r="Z8" s="22"/>
      <c r="AA8" s="22"/>
      <c r="AB8" s="22"/>
      <c r="AC8" s="22"/>
      <c r="AD8" s="22"/>
      <c r="AE8" s="22"/>
      <c r="AF8" s="22"/>
      <c r="AG8" s="22"/>
      <c r="AH8" s="22"/>
      <c r="AI8" s="22"/>
      <c r="AJ8" s="22"/>
      <c r="AK8" s="32" t="s">
        <v>24</v>
      </c>
      <c r="AL8" s="22"/>
      <c r="AM8" s="22"/>
      <c r="AN8" s="33" t="s">
        <v>25</v>
      </c>
      <c r="AO8" s="22"/>
      <c r="AP8" s="22"/>
      <c r="AQ8" s="22"/>
      <c r="AR8" s="20"/>
      <c r="BE8" s="31"/>
      <c r="BS8" s="17" t="s">
        <v>6</v>
      </c>
    </row>
    <row r="9" spans="2:71" s="1" customFormat="1" ht="29.25"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6" t="s">
        <v>26</v>
      </c>
      <c r="AL9" s="22"/>
      <c r="AM9" s="22"/>
      <c r="AN9" s="34" t="s">
        <v>27</v>
      </c>
      <c r="AO9" s="22"/>
      <c r="AP9" s="22"/>
      <c r="AQ9" s="22"/>
      <c r="AR9" s="20"/>
      <c r="BE9" s="31"/>
      <c r="BS9" s="17" t="s">
        <v>6</v>
      </c>
    </row>
    <row r="10" spans="2:71" s="1" customFormat="1" ht="12" customHeight="1">
      <c r="B10" s="21"/>
      <c r="C10" s="22"/>
      <c r="D10" s="32" t="s">
        <v>28</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32" t="s">
        <v>29</v>
      </c>
      <c r="AL10" s="22"/>
      <c r="AM10" s="22"/>
      <c r="AN10" s="27" t="s">
        <v>30</v>
      </c>
      <c r="AO10" s="22"/>
      <c r="AP10" s="22"/>
      <c r="AQ10" s="22"/>
      <c r="AR10" s="20"/>
      <c r="BE10" s="31"/>
      <c r="BS10" s="17" t="s">
        <v>6</v>
      </c>
    </row>
    <row r="11" spans="2:71" s="1" customFormat="1" ht="18.45" customHeight="1">
      <c r="B11" s="21"/>
      <c r="C11" s="22"/>
      <c r="D11" s="22"/>
      <c r="E11" s="27" t="s">
        <v>31</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32" t="s">
        <v>32</v>
      </c>
      <c r="AL11" s="22"/>
      <c r="AM11" s="22"/>
      <c r="AN11" s="27" t="s">
        <v>33</v>
      </c>
      <c r="AO11" s="22"/>
      <c r="AP11" s="22"/>
      <c r="AQ11" s="22"/>
      <c r="AR11" s="20"/>
      <c r="BE11" s="31"/>
      <c r="BS11" s="17" t="s">
        <v>6</v>
      </c>
    </row>
    <row r="12" spans="2:71" s="1" customFormat="1" ht="6.95"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0"/>
      <c r="BE12" s="31"/>
      <c r="BS12" s="17" t="s">
        <v>6</v>
      </c>
    </row>
    <row r="13" spans="2:71" s="1" customFormat="1" ht="12" customHeight="1">
      <c r="B13" s="21"/>
      <c r="C13" s="22"/>
      <c r="D13" s="32" t="s">
        <v>34</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32" t="s">
        <v>29</v>
      </c>
      <c r="AL13" s="22"/>
      <c r="AM13" s="22"/>
      <c r="AN13" s="35" t="s">
        <v>35</v>
      </c>
      <c r="AO13" s="22"/>
      <c r="AP13" s="22"/>
      <c r="AQ13" s="22"/>
      <c r="AR13" s="20"/>
      <c r="BE13" s="31"/>
      <c r="BS13" s="17" t="s">
        <v>6</v>
      </c>
    </row>
    <row r="14" spans="2:71" ht="12">
      <c r="B14" s="21"/>
      <c r="C14" s="22"/>
      <c r="D14" s="22"/>
      <c r="E14" s="35" t="s">
        <v>35</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2" t="s">
        <v>32</v>
      </c>
      <c r="AL14" s="22"/>
      <c r="AM14" s="22"/>
      <c r="AN14" s="35" t="s">
        <v>35</v>
      </c>
      <c r="AO14" s="22"/>
      <c r="AP14" s="22"/>
      <c r="AQ14" s="22"/>
      <c r="AR14" s="20"/>
      <c r="BE14" s="31"/>
      <c r="BS14" s="17" t="s">
        <v>6</v>
      </c>
    </row>
    <row r="15" spans="2:71" s="1" customFormat="1" ht="6.95"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0"/>
      <c r="BE15" s="31"/>
      <c r="BS15" s="17" t="s">
        <v>4</v>
      </c>
    </row>
    <row r="16" spans="2:71" s="1" customFormat="1" ht="12" customHeight="1">
      <c r="B16" s="21"/>
      <c r="C16" s="22"/>
      <c r="D16" s="32" t="s">
        <v>36</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32" t="s">
        <v>29</v>
      </c>
      <c r="AL16" s="22"/>
      <c r="AM16" s="22"/>
      <c r="AN16" s="27" t="s">
        <v>37</v>
      </c>
      <c r="AO16" s="22"/>
      <c r="AP16" s="22"/>
      <c r="AQ16" s="22"/>
      <c r="AR16" s="20"/>
      <c r="BE16" s="31"/>
      <c r="BS16" s="17" t="s">
        <v>4</v>
      </c>
    </row>
    <row r="17" spans="2:71" s="1" customFormat="1" ht="18.45" customHeight="1">
      <c r="B17" s="21"/>
      <c r="C17" s="22"/>
      <c r="D17" s="22"/>
      <c r="E17" s="27" t="s">
        <v>38</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32" t="s">
        <v>32</v>
      </c>
      <c r="AL17" s="22"/>
      <c r="AM17" s="22"/>
      <c r="AN17" s="27" t="s">
        <v>33</v>
      </c>
      <c r="AO17" s="22"/>
      <c r="AP17" s="22"/>
      <c r="AQ17" s="22"/>
      <c r="AR17" s="20"/>
      <c r="BE17" s="31"/>
      <c r="BS17" s="17" t="s">
        <v>39</v>
      </c>
    </row>
    <row r="18" spans="2:71" s="1" customFormat="1" ht="6.95"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0"/>
      <c r="BE18" s="31"/>
      <c r="BS18" s="17" t="s">
        <v>6</v>
      </c>
    </row>
    <row r="19" spans="2:71" s="1" customFormat="1" ht="12" customHeight="1">
      <c r="B19" s="21"/>
      <c r="C19" s="22"/>
      <c r="D19" s="32" t="s">
        <v>40</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32" t="s">
        <v>29</v>
      </c>
      <c r="AL19" s="22"/>
      <c r="AM19" s="22"/>
      <c r="AN19" s="27" t="s">
        <v>37</v>
      </c>
      <c r="AO19" s="22"/>
      <c r="AP19" s="22"/>
      <c r="AQ19" s="22"/>
      <c r="AR19" s="20"/>
      <c r="BE19" s="31"/>
      <c r="BS19" s="17" t="s">
        <v>6</v>
      </c>
    </row>
    <row r="20" spans="2:71" s="1" customFormat="1" ht="18.45" customHeight="1">
      <c r="B20" s="21"/>
      <c r="C20" s="22"/>
      <c r="D20" s="22"/>
      <c r="E20" s="27" t="s">
        <v>41</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32" t="s">
        <v>32</v>
      </c>
      <c r="AL20" s="22"/>
      <c r="AM20" s="22"/>
      <c r="AN20" s="27" t="s">
        <v>33</v>
      </c>
      <c r="AO20" s="22"/>
      <c r="AP20" s="22"/>
      <c r="AQ20" s="22"/>
      <c r="AR20" s="20"/>
      <c r="BE20" s="31"/>
      <c r="BS20" s="17" t="s">
        <v>4</v>
      </c>
    </row>
    <row r="21" spans="2:57" s="1" customFormat="1" ht="6.95"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0"/>
      <c r="BE21" s="31"/>
    </row>
    <row r="22" spans="2:57" s="1" customFormat="1" ht="12" customHeight="1">
      <c r="B22" s="21"/>
      <c r="C22" s="22"/>
      <c r="D22" s="32" t="s">
        <v>42</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0"/>
      <c r="BE22" s="31"/>
    </row>
    <row r="23" spans="2:57" s="1" customFormat="1" ht="47.25" customHeight="1">
      <c r="B23" s="21"/>
      <c r="C23" s="22"/>
      <c r="D23" s="22"/>
      <c r="E23" s="37" t="s">
        <v>43</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22"/>
      <c r="AP23" s="22"/>
      <c r="AQ23" s="22"/>
      <c r="AR23" s="20"/>
      <c r="BE23" s="31"/>
    </row>
    <row r="24" spans="2:57" s="1" customFormat="1" ht="6.95"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0"/>
      <c r="BE24" s="31"/>
    </row>
    <row r="25" spans="2:57" s="1" customFormat="1" ht="6.95" customHeight="1">
      <c r="B25" s="21"/>
      <c r="C25" s="22"/>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22"/>
      <c r="AQ25" s="22"/>
      <c r="AR25" s="20"/>
      <c r="BE25" s="31"/>
    </row>
    <row r="26" spans="1:57" s="2" customFormat="1" ht="25.9" customHeight="1">
      <c r="A26" s="39"/>
      <c r="B26" s="40"/>
      <c r="C26" s="41"/>
      <c r="D26" s="42" t="s">
        <v>44</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4">
        <f>ROUND(AG54,2)</f>
        <v>0</v>
      </c>
      <c r="AL26" s="43"/>
      <c r="AM26" s="43"/>
      <c r="AN26" s="43"/>
      <c r="AO26" s="43"/>
      <c r="AP26" s="41"/>
      <c r="AQ26" s="41"/>
      <c r="AR26" s="45"/>
      <c r="BE26" s="31"/>
    </row>
    <row r="27" spans="1:57" s="2" customFormat="1" ht="6.95" customHeight="1">
      <c r="A27" s="39"/>
      <c r="B27" s="40"/>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5"/>
      <c r="BE27" s="31"/>
    </row>
    <row r="28" spans="1:57" s="2" customFormat="1" ht="12">
      <c r="A28" s="39"/>
      <c r="B28" s="40"/>
      <c r="C28" s="41"/>
      <c r="D28" s="41"/>
      <c r="E28" s="41"/>
      <c r="F28" s="41"/>
      <c r="G28" s="41"/>
      <c r="H28" s="41"/>
      <c r="I28" s="41"/>
      <c r="J28" s="41"/>
      <c r="K28" s="41"/>
      <c r="L28" s="46" t="s">
        <v>45</v>
      </c>
      <c r="M28" s="46"/>
      <c r="N28" s="46"/>
      <c r="O28" s="46"/>
      <c r="P28" s="46"/>
      <c r="Q28" s="41"/>
      <c r="R28" s="41"/>
      <c r="S28" s="41"/>
      <c r="T28" s="41"/>
      <c r="U28" s="41"/>
      <c r="V28" s="41"/>
      <c r="W28" s="46" t="s">
        <v>46</v>
      </c>
      <c r="X28" s="46"/>
      <c r="Y28" s="46"/>
      <c r="Z28" s="46"/>
      <c r="AA28" s="46"/>
      <c r="AB28" s="46"/>
      <c r="AC28" s="46"/>
      <c r="AD28" s="46"/>
      <c r="AE28" s="46"/>
      <c r="AF28" s="41"/>
      <c r="AG28" s="41"/>
      <c r="AH28" s="41"/>
      <c r="AI28" s="41"/>
      <c r="AJ28" s="41"/>
      <c r="AK28" s="46" t="s">
        <v>47</v>
      </c>
      <c r="AL28" s="46"/>
      <c r="AM28" s="46"/>
      <c r="AN28" s="46"/>
      <c r="AO28" s="46"/>
      <c r="AP28" s="41"/>
      <c r="AQ28" s="41"/>
      <c r="AR28" s="45"/>
      <c r="BE28" s="31"/>
    </row>
    <row r="29" spans="1:57" s="3" customFormat="1" ht="14.4" customHeight="1">
      <c r="A29" s="3"/>
      <c r="B29" s="47"/>
      <c r="C29" s="48"/>
      <c r="D29" s="32" t="s">
        <v>48</v>
      </c>
      <c r="E29" s="48"/>
      <c r="F29" s="32" t="s">
        <v>49</v>
      </c>
      <c r="G29" s="48"/>
      <c r="H29" s="48"/>
      <c r="I29" s="48"/>
      <c r="J29" s="48"/>
      <c r="K29" s="48"/>
      <c r="L29" s="49">
        <v>0.21</v>
      </c>
      <c r="M29" s="48"/>
      <c r="N29" s="48"/>
      <c r="O29" s="48"/>
      <c r="P29" s="48"/>
      <c r="Q29" s="48"/>
      <c r="R29" s="48"/>
      <c r="S29" s="48"/>
      <c r="T29" s="48"/>
      <c r="U29" s="48"/>
      <c r="V29" s="48"/>
      <c r="W29" s="50">
        <f>ROUND(AZ54,2)</f>
        <v>0</v>
      </c>
      <c r="X29" s="48"/>
      <c r="Y29" s="48"/>
      <c r="Z29" s="48"/>
      <c r="AA29" s="48"/>
      <c r="AB29" s="48"/>
      <c r="AC29" s="48"/>
      <c r="AD29" s="48"/>
      <c r="AE29" s="48"/>
      <c r="AF29" s="48"/>
      <c r="AG29" s="48"/>
      <c r="AH29" s="48"/>
      <c r="AI29" s="48"/>
      <c r="AJ29" s="48"/>
      <c r="AK29" s="50">
        <f>ROUND(AV54,2)</f>
        <v>0</v>
      </c>
      <c r="AL29" s="48"/>
      <c r="AM29" s="48"/>
      <c r="AN29" s="48"/>
      <c r="AO29" s="48"/>
      <c r="AP29" s="48"/>
      <c r="AQ29" s="48"/>
      <c r="AR29" s="51"/>
      <c r="BE29" s="52"/>
    </row>
    <row r="30" spans="1:57" s="3" customFormat="1" ht="14.4" customHeight="1">
      <c r="A30" s="3"/>
      <c r="B30" s="47"/>
      <c r="C30" s="48"/>
      <c r="D30" s="48"/>
      <c r="E30" s="48"/>
      <c r="F30" s="32" t="s">
        <v>50</v>
      </c>
      <c r="G30" s="48"/>
      <c r="H30" s="48"/>
      <c r="I30" s="48"/>
      <c r="J30" s="48"/>
      <c r="K30" s="48"/>
      <c r="L30" s="49">
        <v>0.15</v>
      </c>
      <c r="M30" s="48"/>
      <c r="N30" s="48"/>
      <c r="O30" s="48"/>
      <c r="P30" s="48"/>
      <c r="Q30" s="48"/>
      <c r="R30" s="48"/>
      <c r="S30" s="48"/>
      <c r="T30" s="48"/>
      <c r="U30" s="48"/>
      <c r="V30" s="48"/>
      <c r="W30" s="50">
        <f>ROUND(BA54,2)</f>
        <v>0</v>
      </c>
      <c r="X30" s="48"/>
      <c r="Y30" s="48"/>
      <c r="Z30" s="48"/>
      <c r="AA30" s="48"/>
      <c r="AB30" s="48"/>
      <c r="AC30" s="48"/>
      <c r="AD30" s="48"/>
      <c r="AE30" s="48"/>
      <c r="AF30" s="48"/>
      <c r="AG30" s="48"/>
      <c r="AH30" s="48"/>
      <c r="AI30" s="48"/>
      <c r="AJ30" s="48"/>
      <c r="AK30" s="50">
        <f>ROUND(AW54,2)</f>
        <v>0</v>
      </c>
      <c r="AL30" s="48"/>
      <c r="AM30" s="48"/>
      <c r="AN30" s="48"/>
      <c r="AO30" s="48"/>
      <c r="AP30" s="48"/>
      <c r="AQ30" s="48"/>
      <c r="AR30" s="51"/>
      <c r="BE30" s="52"/>
    </row>
    <row r="31" spans="1:57" s="3" customFormat="1" ht="14.4" customHeight="1" hidden="1">
      <c r="A31" s="3"/>
      <c r="B31" s="47"/>
      <c r="C31" s="48"/>
      <c r="D31" s="48"/>
      <c r="E31" s="48"/>
      <c r="F31" s="32" t="s">
        <v>51</v>
      </c>
      <c r="G31" s="48"/>
      <c r="H31" s="48"/>
      <c r="I31" s="48"/>
      <c r="J31" s="48"/>
      <c r="K31" s="48"/>
      <c r="L31" s="49">
        <v>0.21</v>
      </c>
      <c r="M31" s="48"/>
      <c r="N31" s="48"/>
      <c r="O31" s="48"/>
      <c r="P31" s="48"/>
      <c r="Q31" s="48"/>
      <c r="R31" s="48"/>
      <c r="S31" s="48"/>
      <c r="T31" s="48"/>
      <c r="U31" s="48"/>
      <c r="V31" s="48"/>
      <c r="W31" s="50">
        <f>ROUND(BB54,2)</f>
        <v>0</v>
      </c>
      <c r="X31" s="48"/>
      <c r="Y31" s="48"/>
      <c r="Z31" s="48"/>
      <c r="AA31" s="48"/>
      <c r="AB31" s="48"/>
      <c r="AC31" s="48"/>
      <c r="AD31" s="48"/>
      <c r="AE31" s="48"/>
      <c r="AF31" s="48"/>
      <c r="AG31" s="48"/>
      <c r="AH31" s="48"/>
      <c r="AI31" s="48"/>
      <c r="AJ31" s="48"/>
      <c r="AK31" s="50">
        <v>0</v>
      </c>
      <c r="AL31" s="48"/>
      <c r="AM31" s="48"/>
      <c r="AN31" s="48"/>
      <c r="AO31" s="48"/>
      <c r="AP31" s="48"/>
      <c r="AQ31" s="48"/>
      <c r="AR31" s="51"/>
      <c r="BE31" s="52"/>
    </row>
    <row r="32" spans="1:57" s="3" customFormat="1" ht="14.4" customHeight="1" hidden="1">
      <c r="A32" s="3"/>
      <c r="B32" s="47"/>
      <c r="C32" s="48"/>
      <c r="D32" s="48"/>
      <c r="E32" s="48"/>
      <c r="F32" s="32" t="s">
        <v>52</v>
      </c>
      <c r="G32" s="48"/>
      <c r="H32" s="48"/>
      <c r="I32" s="48"/>
      <c r="J32" s="48"/>
      <c r="K32" s="48"/>
      <c r="L32" s="49">
        <v>0.15</v>
      </c>
      <c r="M32" s="48"/>
      <c r="N32" s="48"/>
      <c r="O32" s="48"/>
      <c r="P32" s="48"/>
      <c r="Q32" s="48"/>
      <c r="R32" s="48"/>
      <c r="S32" s="48"/>
      <c r="T32" s="48"/>
      <c r="U32" s="48"/>
      <c r="V32" s="48"/>
      <c r="W32" s="50">
        <f>ROUND(BC54,2)</f>
        <v>0</v>
      </c>
      <c r="X32" s="48"/>
      <c r="Y32" s="48"/>
      <c r="Z32" s="48"/>
      <c r="AA32" s="48"/>
      <c r="AB32" s="48"/>
      <c r="AC32" s="48"/>
      <c r="AD32" s="48"/>
      <c r="AE32" s="48"/>
      <c r="AF32" s="48"/>
      <c r="AG32" s="48"/>
      <c r="AH32" s="48"/>
      <c r="AI32" s="48"/>
      <c r="AJ32" s="48"/>
      <c r="AK32" s="50">
        <v>0</v>
      </c>
      <c r="AL32" s="48"/>
      <c r="AM32" s="48"/>
      <c r="AN32" s="48"/>
      <c r="AO32" s="48"/>
      <c r="AP32" s="48"/>
      <c r="AQ32" s="48"/>
      <c r="AR32" s="51"/>
      <c r="BE32" s="52"/>
    </row>
    <row r="33" spans="1:57" s="3" customFormat="1" ht="14.4" customHeight="1" hidden="1">
      <c r="A33" s="3"/>
      <c r="B33" s="47"/>
      <c r="C33" s="48"/>
      <c r="D33" s="48"/>
      <c r="E33" s="48"/>
      <c r="F33" s="32" t="s">
        <v>53</v>
      </c>
      <c r="G33" s="48"/>
      <c r="H33" s="48"/>
      <c r="I33" s="48"/>
      <c r="J33" s="48"/>
      <c r="K33" s="48"/>
      <c r="L33" s="49">
        <v>0</v>
      </c>
      <c r="M33" s="48"/>
      <c r="N33" s="48"/>
      <c r="O33" s="48"/>
      <c r="P33" s="48"/>
      <c r="Q33" s="48"/>
      <c r="R33" s="48"/>
      <c r="S33" s="48"/>
      <c r="T33" s="48"/>
      <c r="U33" s="48"/>
      <c r="V33" s="48"/>
      <c r="W33" s="50">
        <f>ROUND(BD54,2)</f>
        <v>0</v>
      </c>
      <c r="X33" s="48"/>
      <c r="Y33" s="48"/>
      <c r="Z33" s="48"/>
      <c r="AA33" s="48"/>
      <c r="AB33" s="48"/>
      <c r="AC33" s="48"/>
      <c r="AD33" s="48"/>
      <c r="AE33" s="48"/>
      <c r="AF33" s="48"/>
      <c r="AG33" s="48"/>
      <c r="AH33" s="48"/>
      <c r="AI33" s="48"/>
      <c r="AJ33" s="48"/>
      <c r="AK33" s="50">
        <v>0</v>
      </c>
      <c r="AL33" s="48"/>
      <c r="AM33" s="48"/>
      <c r="AN33" s="48"/>
      <c r="AO33" s="48"/>
      <c r="AP33" s="48"/>
      <c r="AQ33" s="48"/>
      <c r="AR33" s="51"/>
      <c r="BE33" s="3"/>
    </row>
    <row r="34" spans="1:57" s="2" customFormat="1" ht="6.95" customHeight="1">
      <c r="A34" s="39"/>
      <c r="B34" s="40"/>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5"/>
      <c r="BE34" s="39"/>
    </row>
    <row r="35" spans="1:57" s="2" customFormat="1" ht="25.9" customHeight="1">
      <c r="A35" s="39"/>
      <c r="B35" s="40"/>
      <c r="C35" s="53"/>
      <c r="D35" s="54" t="s">
        <v>54</v>
      </c>
      <c r="E35" s="55"/>
      <c r="F35" s="55"/>
      <c r="G35" s="55"/>
      <c r="H35" s="55"/>
      <c r="I35" s="55"/>
      <c r="J35" s="55"/>
      <c r="K35" s="55"/>
      <c r="L35" s="55"/>
      <c r="M35" s="55"/>
      <c r="N35" s="55"/>
      <c r="O35" s="55"/>
      <c r="P35" s="55"/>
      <c r="Q35" s="55"/>
      <c r="R35" s="55"/>
      <c r="S35" s="55"/>
      <c r="T35" s="56" t="s">
        <v>55</v>
      </c>
      <c r="U35" s="55"/>
      <c r="V35" s="55"/>
      <c r="W35" s="55"/>
      <c r="X35" s="57" t="s">
        <v>56</v>
      </c>
      <c r="Y35" s="55"/>
      <c r="Z35" s="55"/>
      <c r="AA35" s="55"/>
      <c r="AB35" s="55"/>
      <c r="AC35" s="55"/>
      <c r="AD35" s="55"/>
      <c r="AE35" s="55"/>
      <c r="AF35" s="55"/>
      <c r="AG35" s="55"/>
      <c r="AH35" s="55"/>
      <c r="AI35" s="55"/>
      <c r="AJ35" s="55"/>
      <c r="AK35" s="58">
        <f>SUM(AK26:AK33)</f>
        <v>0</v>
      </c>
      <c r="AL35" s="55"/>
      <c r="AM35" s="55"/>
      <c r="AN35" s="55"/>
      <c r="AO35" s="59"/>
      <c r="AP35" s="53"/>
      <c r="AQ35" s="53"/>
      <c r="AR35" s="45"/>
      <c r="BE35" s="39"/>
    </row>
    <row r="36" spans="1:57" s="2" customFormat="1" ht="6.95" customHeight="1">
      <c r="A36" s="39"/>
      <c r="B36" s="40"/>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5"/>
      <c r="BE36" s="39"/>
    </row>
    <row r="37" spans="1:57" s="2" customFormat="1" ht="6.95" customHeight="1">
      <c r="A37" s="39"/>
      <c r="B37" s="60"/>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45"/>
      <c r="BE37" s="39"/>
    </row>
    <row r="41" spans="1:57" s="2" customFormat="1" ht="6.95" customHeight="1">
      <c r="A41" s="39"/>
      <c r="B41" s="62"/>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45"/>
      <c r="BE41" s="39"/>
    </row>
    <row r="42" spans="1:57" s="2" customFormat="1" ht="24.95" customHeight="1">
      <c r="A42" s="39"/>
      <c r="B42" s="40"/>
      <c r="C42" s="23" t="s">
        <v>57</v>
      </c>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5"/>
      <c r="BE42" s="39"/>
    </row>
    <row r="43" spans="1:57" s="2" customFormat="1" ht="6.95" customHeight="1">
      <c r="A43" s="39"/>
      <c r="B43" s="40"/>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5"/>
      <c r="BE43" s="39"/>
    </row>
    <row r="44" spans="1:57" s="4" customFormat="1" ht="12" customHeight="1">
      <c r="A44" s="4"/>
      <c r="B44" s="64"/>
      <c r="C44" s="32" t="s">
        <v>13</v>
      </c>
      <c r="D44" s="65"/>
      <c r="E44" s="65"/>
      <c r="F44" s="65"/>
      <c r="G44" s="65"/>
      <c r="H44" s="65"/>
      <c r="I44" s="65"/>
      <c r="J44" s="65"/>
      <c r="K44" s="65"/>
      <c r="L44" s="65" t="str">
        <f>K5</f>
        <v>702018</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6"/>
      <c r="BE44" s="4"/>
    </row>
    <row r="45" spans="1:57" s="5" customFormat="1" ht="36.95" customHeight="1">
      <c r="A45" s="5"/>
      <c r="B45" s="67"/>
      <c r="C45" s="68" t="s">
        <v>16</v>
      </c>
      <c r="D45" s="69"/>
      <c r="E45" s="69"/>
      <c r="F45" s="69"/>
      <c r="G45" s="69"/>
      <c r="H45" s="69"/>
      <c r="I45" s="69"/>
      <c r="J45" s="69"/>
      <c r="K45" s="69"/>
      <c r="L45" s="70" t="str">
        <f>K6</f>
        <v>Řešení zpevněných ploch, parkoviště a bus zastávek u školy, Svatava</v>
      </c>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71"/>
      <c r="BE45" s="5"/>
    </row>
    <row r="46" spans="1:57" s="2" customFormat="1" ht="6.95" customHeight="1">
      <c r="A46" s="39"/>
      <c r="B46" s="40"/>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5"/>
      <c r="BE46" s="39"/>
    </row>
    <row r="47" spans="1:57" s="2" customFormat="1" ht="12" customHeight="1">
      <c r="A47" s="39"/>
      <c r="B47" s="40"/>
      <c r="C47" s="32" t="s">
        <v>22</v>
      </c>
      <c r="D47" s="41"/>
      <c r="E47" s="41"/>
      <c r="F47" s="41"/>
      <c r="G47" s="41"/>
      <c r="H47" s="41"/>
      <c r="I47" s="41"/>
      <c r="J47" s="41"/>
      <c r="K47" s="41"/>
      <c r="L47" s="72" t="str">
        <f>IF(K8="","",K8)</f>
        <v>Svatava</v>
      </c>
      <c r="M47" s="41"/>
      <c r="N47" s="41"/>
      <c r="O47" s="41"/>
      <c r="P47" s="41"/>
      <c r="Q47" s="41"/>
      <c r="R47" s="41"/>
      <c r="S47" s="41"/>
      <c r="T47" s="41"/>
      <c r="U47" s="41"/>
      <c r="V47" s="41"/>
      <c r="W47" s="41"/>
      <c r="X47" s="41"/>
      <c r="Y47" s="41"/>
      <c r="Z47" s="41"/>
      <c r="AA47" s="41"/>
      <c r="AB47" s="41"/>
      <c r="AC47" s="41"/>
      <c r="AD47" s="41"/>
      <c r="AE47" s="41"/>
      <c r="AF47" s="41"/>
      <c r="AG47" s="41"/>
      <c r="AH47" s="41"/>
      <c r="AI47" s="32" t="s">
        <v>24</v>
      </c>
      <c r="AJ47" s="41"/>
      <c r="AK47" s="41"/>
      <c r="AL47" s="41"/>
      <c r="AM47" s="73" t="str">
        <f>IF(AN8="","",AN8)</f>
        <v>18. 9. 2020</v>
      </c>
      <c r="AN47" s="73"/>
      <c r="AO47" s="41"/>
      <c r="AP47" s="41"/>
      <c r="AQ47" s="41"/>
      <c r="AR47" s="45"/>
      <c r="BE47" s="39"/>
    </row>
    <row r="48" spans="1:57" s="2" customFormat="1" ht="6.95" customHeight="1">
      <c r="A48" s="39"/>
      <c r="B48" s="40"/>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5"/>
      <c r="BE48" s="39"/>
    </row>
    <row r="49" spans="1:57" s="2" customFormat="1" ht="25.65" customHeight="1">
      <c r="A49" s="39"/>
      <c r="B49" s="40"/>
      <c r="C49" s="32" t="s">
        <v>28</v>
      </c>
      <c r="D49" s="41"/>
      <c r="E49" s="41"/>
      <c r="F49" s="41"/>
      <c r="G49" s="41"/>
      <c r="H49" s="41"/>
      <c r="I49" s="41"/>
      <c r="J49" s="41"/>
      <c r="K49" s="41"/>
      <c r="L49" s="65" t="str">
        <f>IF(E11="","",E11)</f>
        <v>Městys Svatava, Svatava, ČSA 277, 357 03</v>
      </c>
      <c r="M49" s="41"/>
      <c r="N49" s="41"/>
      <c r="O49" s="41"/>
      <c r="P49" s="41"/>
      <c r="Q49" s="41"/>
      <c r="R49" s="41"/>
      <c r="S49" s="41"/>
      <c r="T49" s="41"/>
      <c r="U49" s="41"/>
      <c r="V49" s="41"/>
      <c r="W49" s="41"/>
      <c r="X49" s="41"/>
      <c r="Y49" s="41"/>
      <c r="Z49" s="41"/>
      <c r="AA49" s="41"/>
      <c r="AB49" s="41"/>
      <c r="AC49" s="41"/>
      <c r="AD49" s="41"/>
      <c r="AE49" s="41"/>
      <c r="AF49" s="41"/>
      <c r="AG49" s="41"/>
      <c r="AH49" s="41"/>
      <c r="AI49" s="32" t="s">
        <v>36</v>
      </c>
      <c r="AJ49" s="41"/>
      <c r="AK49" s="41"/>
      <c r="AL49" s="41"/>
      <c r="AM49" s="74" t="str">
        <f>IF(E17="","",E17)</f>
        <v>DSVA s.r.o.,nám. Krále Jiřího z Poděbrad 6, 350 02</v>
      </c>
      <c r="AN49" s="65"/>
      <c r="AO49" s="65"/>
      <c r="AP49" s="65"/>
      <c r="AQ49" s="41"/>
      <c r="AR49" s="45"/>
      <c r="AS49" s="75" t="s">
        <v>58</v>
      </c>
      <c r="AT49" s="76"/>
      <c r="AU49" s="77"/>
      <c r="AV49" s="77"/>
      <c r="AW49" s="77"/>
      <c r="AX49" s="77"/>
      <c r="AY49" s="77"/>
      <c r="AZ49" s="77"/>
      <c r="BA49" s="77"/>
      <c r="BB49" s="77"/>
      <c r="BC49" s="77"/>
      <c r="BD49" s="78"/>
      <c r="BE49" s="39"/>
    </row>
    <row r="50" spans="1:57" s="2" customFormat="1" ht="15.15" customHeight="1">
      <c r="A50" s="39"/>
      <c r="B50" s="40"/>
      <c r="C50" s="32" t="s">
        <v>34</v>
      </c>
      <c r="D50" s="41"/>
      <c r="E50" s="41"/>
      <c r="F50" s="41"/>
      <c r="G50" s="41"/>
      <c r="H50" s="41"/>
      <c r="I50" s="41"/>
      <c r="J50" s="41"/>
      <c r="K50" s="41"/>
      <c r="L50" s="65" t="str">
        <f>IF(E14="Vyplň údaj","",E14)</f>
        <v/>
      </c>
      <c r="M50" s="41"/>
      <c r="N50" s="41"/>
      <c r="O50" s="41"/>
      <c r="P50" s="41"/>
      <c r="Q50" s="41"/>
      <c r="R50" s="41"/>
      <c r="S50" s="41"/>
      <c r="T50" s="41"/>
      <c r="U50" s="41"/>
      <c r="V50" s="41"/>
      <c r="W50" s="41"/>
      <c r="X50" s="41"/>
      <c r="Y50" s="41"/>
      <c r="Z50" s="41"/>
      <c r="AA50" s="41"/>
      <c r="AB50" s="41"/>
      <c r="AC50" s="41"/>
      <c r="AD50" s="41"/>
      <c r="AE50" s="41"/>
      <c r="AF50" s="41"/>
      <c r="AG50" s="41"/>
      <c r="AH50" s="41"/>
      <c r="AI50" s="32" t="s">
        <v>40</v>
      </c>
      <c r="AJ50" s="41"/>
      <c r="AK50" s="41"/>
      <c r="AL50" s="41"/>
      <c r="AM50" s="74" t="str">
        <f>IF(E20="","",E20)</f>
        <v>DSVA s.r.o. - Jozef Turza</v>
      </c>
      <c r="AN50" s="65"/>
      <c r="AO50" s="65"/>
      <c r="AP50" s="65"/>
      <c r="AQ50" s="41"/>
      <c r="AR50" s="45"/>
      <c r="AS50" s="79"/>
      <c r="AT50" s="80"/>
      <c r="AU50" s="81"/>
      <c r="AV50" s="81"/>
      <c r="AW50" s="81"/>
      <c r="AX50" s="81"/>
      <c r="AY50" s="81"/>
      <c r="AZ50" s="81"/>
      <c r="BA50" s="81"/>
      <c r="BB50" s="81"/>
      <c r="BC50" s="81"/>
      <c r="BD50" s="82"/>
      <c r="BE50" s="39"/>
    </row>
    <row r="51" spans="1:57" s="2" customFormat="1" ht="10.8" customHeight="1">
      <c r="A51" s="39"/>
      <c r="B51" s="40"/>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5"/>
      <c r="AS51" s="83"/>
      <c r="AT51" s="84"/>
      <c r="AU51" s="85"/>
      <c r="AV51" s="85"/>
      <c r="AW51" s="85"/>
      <c r="AX51" s="85"/>
      <c r="AY51" s="85"/>
      <c r="AZ51" s="85"/>
      <c r="BA51" s="85"/>
      <c r="BB51" s="85"/>
      <c r="BC51" s="85"/>
      <c r="BD51" s="86"/>
      <c r="BE51" s="39"/>
    </row>
    <row r="52" spans="1:57" s="2" customFormat="1" ht="29.25" customHeight="1">
      <c r="A52" s="39"/>
      <c r="B52" s="40"/>
      <c r="C52" s="87" t="s">
        <v>59</v>
      </c>
      <c r="D52" s="88"/>
      <c r="E52" s="88"/>
      <c r="F52" s="88"/>
      <c r="G52" s="88"/>
      <c r="H52" s="89"/>
      <c r="I52" s="90" t="s">
        <v>60</v>
      </c>
      <c r="J52" s="88"/>
      <c r="K52" s="88"/>
      <c r="L52" s="88"/>
      <c r="M52" s="88"/>
      <c r="N52" s="88"/>
      <c r="O52" s="88"/>
      <c r="P52" s="88"/>
      <c r="Q52" s="88"/>
      <c r="R52" s="88"/>
      <c r="S52" s="88"/>
      <c r="T52" s="88"/>
      <c r="U52" s="88"/>
      <c r="V52" s="88"/>
      <c r="W52" s="88"/>
      <c r="X52" s="88"/>
      <c r="Y52" s="88"/>
      <c r="Z52" s="88"/>
      <c r="AA52" s="88"/>
      <c r="AB52" s="88"/>
      <c r="AC52" s="88"/>
      <c r="AD52" s="88"/>
      <c r="AE52" s="88"/>
      <c r="AF52" s="88"/>
      <c r="AG52" s="91" t="s">
        <v>61</v>
      </c>
      <c r="AH52" s="88"/>
      <c r="AI52" s="88"/>
      <c r="AJ52" s="88"/>
      <c r="AK52" s="88"/>
      <c r="AL52" s="88"/>
      <c r="AM52" s="88"/>
      <c r="AN52" s="90" t="s">
        <v>62</v>
      </c>
      <c r="AO52" s="88"/>
      <c r="AP52" s="88"/>
      <c r="AQ52" s="92" t="s">
        <v>63</v>
      </c>
      <c r="AR52" s="45"/>
      <c r="AS52" s="93" t="s">
        <v>64</v>
      </c>
      <c r="AT52" s="94" t="s">
        <v>65</v>
      </c>
      <c r="AU52" s="94" t="s">
        <v>66</v>
      </c>
      <c r="AV52" s="94" t="s">
        <v>67</v>
      </c>
      <c r="AW52" s="94" t="s">
        <v>68</v>
      </c>
      <c r="AX52" s="94" t="s">
        <v>69</v>
      </c>
      <c r="AY52" s="94" t="s">
        <v>70</v>
      </c>
      <c r="AZ52" s="94" t="s">
        <v>71</v>
      </c>
      <c r="BA52" s="94" t="s">
        <v>72</v>
      </c>
      <c r="BB52" s="94" t="s">
        <v>73</v>
      </c>
      <c r="BC52" s="94" t="s">
        <v>74</v>
      </c>
      <c r="BD52" s="95" t="s">
        <v>75</v>
      </c>
      <c r="BE52" s="39"/>
    </row>
    <row r="53" spans="1:57" s="2" customFormat="1" ht="10.8" customHeight="1">
      <c r="A53" s="39"/>
      <c r="B53" s="40"/>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5"/>
      <c r="AS53" s="96"/>
      <c r="AT53" s="97"/>
      <c r="AU53" s="97"/>
      <c r="AV53" s="97"/>
      <c r="AW53" s="97"/>
      <c r="AX53" s="97"/>
      <c r="AY53" s="97"/>
      <c r="AZ53" s="97"/>
      <c r="BA53" s="97"/>
      <c r="BB53" s="97"/>
      <c r="BC53" s="97"/>
      <c r="BD53" s="98"/>
      <c r="BE53" s="39"/>
    </row>
    <row r="54" spans="1:90" s="6" customFormat="1" ht="32.4" customHeight="1">
      <c r="A54" s="6"/>
      <c r="B54" s="99"/>
      <c r="C54" s="100" t="s">
        <v>76</v>
      </c>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2">
        <f>ROUND(SUM(AG55:AG67),2)</f>
        <v>0</v>
      </c>
      <c r="AH54" s="102"/>
      <c r="AI54" s="102"/>
      <c r="AJ54" s="102"/>
      <c r="AK54" s="102"/>
      <c r="AL54" s="102"/>
      <c r="AM54" s="102"/>
      <c r="AN54" s="103">
        <f>SUM(AG54,AT54)</f>
        <v>0</v>
      </c>
      <c r="AO54" s="103"/>
      <c r="AP54" s="103"/>
      <c r="AQ54" s="104" t="s">
        <v>33</v>
      </c>
      <c r="AR54" s="105"/>
      <c r="AS54" s="106">
        <f>ROUND(SUM(AS55:AS67),2)</f>
        <v>0</v>
      </c>
      <c r="AT54" s="107">
        <f>ROUND(SUM(AV54:AW54),2)</f>
        <v>0</v>
      </c>
      <c r="AU54" s="108">
        <f>ROUND(SUM(AU55:AU67),5)</f>
        <v>0</v>
      </c>
      <c r="AV54" s="107">
        <f>ROUND(AZ54*L29,2)</f>
        <v>0</v>
      </c>
      <c r="AW54" s="107">
        <f>ROUND(BA54*L30,2)</f>
        <v>0</v>
      </c>
      <c r="AX54" s="107">
        <f>ROUND(BB54*L29,2)</f>
        <v>0</v>
      </c>
      <c r="AY54" s="107">
        <f>ROUND(BC54*L30,2)</f>
        <v>0</v>
      </c>
      <c r="AZ54" s="107">
        <f>ROUND(SUM(AZ55:AZ67),2)</f>
        <v>0</v>
      </c>
      <c r="BA54" s="107">
        <f>ROUND(SUM(BA55:BA67),2)</f>
        <v>0</v>
      </c>
      <c r="BB54" s="107">
        <f>ROUND(SUM(BB55:BB67),2)</f>
        <v>0</v>
      </c>
      <c r="BC54" s="107">
        <f>ROUND(SUM(BC55:BC67),2)</f>
        <v>0</v>
      </c>
      <c r="BD54" s="109">
        <f>ROUND(SUM(BD55:BD67),2)</f>
        <v>0</v>
      </c>
      <c r="BE54" s="6"/>
      <c r="BS54" s="110" t="s">
        <v>77</v>
      </c>
      <c r="BT54" s="110" t="s">
        <v>78</v>
      </c>
      <c r="BU54" s="111" t="s">
        <v>79</v>
      </c>
      <c r="BV54" s="110" t="s">
        <v>80</v>
      </c>
      <c r="BW54" s="110" t="s">
        <v>5</v>
      </c>
      <c r="BX54" s="110" t="s">
        <v>81</v>
      </c>
      <c r="CL54" s="110" t="s">
        <v>19</v>
      </c>
    </row>
    <row r="55" spans="1:91" s="7" customFormat="1" ht="24.75" customHeight="1">
      <c r="A55" s="112" t="s">
        <v>82</v>
      </c>
      <c r="B55" s="113"/>
      <c r="C55" s="114"/>
      <c r="D55" s="115" t="s">
        <v>83</v>
      </c>
      <c r="E55" s="115"/>
      <c r="F55" s="115"/>
      <c r="G55" s="115"/>
      <c r="H55" s="115"/>
      <c r="I55" s="116"/>
      <c r="J55" s="115" t="s">
        <v>84</v>
      </c>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7">
        <f>'SO 101 - Řešení zpevněnýc...'!J30</f>
        <v>0</v>
      </c>
      <c r="AH55" s="116"/>
      <c r="AI55" s="116"/>
      <c r="AJ55" s="116"/>
      <c r="AK55" s="116"/>
      <c r="AL55" s="116"/>
      <c r="AM55" s="116"/>
      <c r="AN55" s="117">
        <f>SUM(AG55,AT55)</f>
        <v>0</v>
      </c>
      <c r="AO55" s="116"/>
      <c r="AP55" s="116"/>
      <c r="AQ55" s="118" t="s">
        <v>85</v>
      </c>
      <c r="AR55" s="119"/>
      <c r="AS55" s="120">
        <v>0</v>
      </c>
      <c r="AT55" s="121">
        <f>ROUND(SUM(AV55:AW55),2)</f>
        <v>0</v>
      </c>
      <c r="AU55" s="122">
        <f>'SO 101 - Řešení zpevněnýc...'!P102</f>
        <v>0</v>
      </c>
      <c r="AV55" s="121">
        <f>'SO 101 - Řešení zpevněnýc...'!J33</f>
        <v>0</v>
      </c>
      <c r="AW55" s="121">
        <f>'SO 101 - Řešení zpevněnýc...'!J34</f>
        <v>0</v>
      </c>
      <c r="AX55" s="121">
        <f>'SO 101 - Řešení zpevněnýc...'!J35</f>
        <v>0</v>
      </c>
      <c r="AY55" s="121">
        <f>'SO 101 - Řešení zpevněnýc...'!J36</f>
        <v>0</v>
      </c>
      <c r="AZ55" s="121">
        <f>'SO 101 - Řešení zpevněnýc...'!F33</f>
        <v>0</v>
      </c>
      <c r="BA55" s="121">
        <f>'SO 101 - Řešení zpevněnýc...'!F34</f>
        <v>0</v>
      </c>
      <c r="BB55" s="121">
        <f>'SO 101 - Řešení zpevněnýc...'!F35</f>
        <v>0</v>
      </c>
      <c r="BC55" s="121">
        <f>'SO 101 - Řešení zpevněnýc...'!F36</f>
        <v>0</v>
      </c>
      <c r="BD55" s="123">
        <f>'SO 101 - Řešení zpevněnýc...'!F37</f>
        <v>0</v>
      </c>
      <c r="BE55" s="7"/>
      <c r="BT55" s="124" t="s">
        <v>86</v>
      </c>
      <c r="BV55" s="124" t="s">
        <v>80</v>
      </c>
      <c r="BW55" s="124" t="s">
        <v>87</v>
      </c>
      <c r="BX55" s="124" t="s">
        <v>5</v>
      </c>
      <c r="CL55" s="124" t="s">
        <v>19</v>
      </c>
      <c r="CM55" s="124" t="s">
        <v>88</v>
      </c>
    </row>
    <row r="56" spans="1:91" s="7" customFormat="1" ht="24.75" customHeight="1">
      <c r="A56" s="112" t="s">
        <v>82</v>
      </c>
      <c r="B56" s="113"/>
      <c r="C56" s="114"/>
      <c r="D56" s="115" t="s">
        <v>89</v>
      </c>
      <c r="E56" s="115"/>
      <c r="F56" s="115"/>
      <c r="G56" s="115"/>
      <c r="H56" s="115"/>
      <c r="I56" s="116"/>
      <c r="J56" s="115" t="s">
        <v>90</v>
      </c>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7">
        <f>'SO 102 - Řešení zpevněnýc...'!J30</f>
        <v>0</v>
      </c>
      <c r="AH56" s="116"/>
      <c r="AI56" s="116"/>
      <c r="AJ56" s="116"/>
      <c r="AK56" s="116"/>
      <c r="AL56" s="116"/>
      <c r="AM56" s="116"/>
      <c r="AN56" s="117">
        <f>SUM(AG56,AT56)</f>
        <v>0</v>
      </c>
      <c r="AO56" s="116"/>
      <c r="AP56" s="116"/>
      <c r="AQ56" s="118" t="s">
        <v>85</v>
      </c>
      <c r="AR56" s="119"/>
      <c r="AS56" s="120">
        <v>0</v>
      </c>
      <c r="AT56" s="121">
        <f>ROUND(SUM(AV56:AW56),2)</f>
        <v>0</v>
      </c>
      <c r="AU56" s="122">
        <f>'SO 102 - Řešení zpevněnýc...'!P92</f>
        <v>0</v>
      </c>
      <c r="AV56" s="121">
        <f>'SO 102 - Řešení zpevněnýc...'!J33</f>
        <v>0</v>
      </c>
      <c r="AW56" s="121">
        <f>'SO 102 - Řešení zpevněnýc...'!J34</f>
        <v>0</v>
      </c>
      <c r="AX56" s="121">
        <f>'SO 102 - Řešení zpevněnýc...'!J35</f>
        <v>0</v>
      </c>
      <c r="AY56" s="121">
        <f>'SO 102 - Řešení zpevněnýc...'!J36</f>
        <v>0</v>
      </c>
      <c r="AZ56" s="121">
        <f>'SO 102 - Řešení zpevněnýc...'!F33</f>
        <v>0</v>
      </c>
      <c r="BA56" s="121">
        <f>'SO 102 - Řešení zpevněnýc...'!F34</f>
        <v>0</v>
      </c>
      <c r="BB56" s="121">
        <f>'SO 102 - Řešení zpevněnýc...'!F35</f>
        <v>0</v>
      </c>
      <c r="BC56" s="121">
        <f>'SO 102 - Řešení zpevněnýc...'!F36</f>
        <v>0</v>
      </c>
      <c r="BD56" s="123">
        <f>'SO 102 - Řešení zpevněnýc...'!F37</f>
        <v>0</v>
      </c>
      <c r="BE56" s="7"/>
      <c r="BT56" s="124" t="s">
        <v>86</v>
      </c>
      <c r="BV56" s="124" t="s">
        <v>80</v>
      </c>
      <c r="BW56" s="124" t="s">
        <v>91</v>
      </c>
      <c r="BX56" s="124" t="s">
        <v>5</v>
      </c>
      <c r="CL56" s="124" t="s">
        <v>19</v>
      </c>
      <c r="CM56" s="124" t="s">
        <v>88</v>
      </c>
    </row>
    <row r="57" spans="1:91" s="7" customFormat="1" ht="24.75" customHeight="1">
      <c r="A57" s="112" t="s">
        <v>82</v>
      </c>
      <c r="B57" s="113"/>
      <c r="C57" s="114"/>
      <c r="D57" s="115" t="s">
        <v>92</v>
      </c>
      <c r="E57" s="115"/>
      <c r="F57" s="115"/>
      <c r="G57" s="115"/>
      <c r="H57" s="115"/>
      <c r="I57" s="116"/>
      <c r="J57" s="115" t="s">
        <v>93</v>
      </c>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7">
        <f>'SO 103 - Parkoviště pro o...'!J30</f>
        <v>0</v>
      </c>
      <c r="AH57" s="116"/>
      <c r="AI57" s="116"/>
      <c r="AJ57" s="116"/>
      <c r="AK57" s="116"/>
      <c r="AL57" s="116"/>
      <c r="AM57" s="116"/>
      <c r="AN57" s="117">
        <f>SUM(AG57,AT57)</f>
        <v>0</v>
      </c>
      <c r="AO57" s="116"/>
      <c r="AP57" s="116"/>
      <c r="AQ57" s="118" t="s">
        <v>85</v>
      </c>
      <c r="AR57" s="119"/>
      <c r="AS57" s="120">
        <v>0</v>
      </c>
      <c r="AT57" s="121">
        <f>ROUND(SUM(AV57:AW57),2)</f>
        <v>0</v>
      </c>
      <c r="AU57" s="122">
        <f>'SO 103 - Parkoviště pro o...'!P94</f>
        <v>0</v>
      </c>
      <c r="AV57" s="121">
        <f>'SO 103 - Parkoviště pro o...'!J33</f>
        <v>0</v>
      </c>
      <c r="AW57" s="121">
        <f>'SO 103 - Parkoviště pro o...'!J34</f>
        <v>0</v>
      </c>
      <c r="AX57" s="121">
        <f>'SO 103 - Parkoviště pro o...'!J35</f>
        <v>0</v>
      </c>
      <c r="AY57" s="121">
        <f>'SO 103 - Parkoviště pro o...'!J36</f>
        <v>0</v>
      </c>
      <c r="AZ57" s="121">
        <f>'SO 103 - Parkoviště pro o...'!F33</f>
        <v>0</v>
      </c>
      <c r="BA57" s="121">
        <f>'SO 103 - Parkoviště pro o...'!F34</f>
        <v>0</v>
      </c>
      <c r="BB57" s="121">
        <f>'SO 103 - Parkoviště pro o...'!F35</f>
        <v>0</v>
      </c>
      <c r="BC57" s="121">
        <f>'SO 103 - Parkoviště pro o...'!F36</f>
        <v>0</v>
      </c>
      <c r="BD57" s="123">
        <f>'SO 103 - Parkoviště pro o...'!F37</f>
        <v>0</v>
      </c>
      <c r="BE57" s="7"/>
      <c r="BT57" s="124" t="s">
        <v>86</v>
      </c>
      <c r="BV57" s="124" t="s">
        <v>80</v>
      </c>
      <c r="BW57" s="124" t="s">
        <v>94</v>
      </c>
      <c r="BX57" s="124" t="s">
        <v>5</v>
      </c>
      <c r="CL57" s="124" t="s">
        <v>19</v>
      </c>
      <c r="CM57" s="124" t="s">
        <v>88</v>
      </c>
    </row>
    <row r="58" spans="1:91" s="7" customFormat="1" ht="16.5" customHeight="1">
      <c r="A58" s="112" t="s">
        <v>82</v>
      </c>
      <c r="B58" s="113"/>
      <c r="C58" s="114"/>
      <c r="D58" s="115" t="s">
        <v>95</v>
      </c>
      <c r="E58" s="115"/>
      <c r="F58" s="115"/>
      <c r="G58" s="115"/>
      <c r="H58" s="115"/>
      <c r="I58" s="116"/>
      <c r="J58" s="115" t="s">
        <v>96</v>
      </c>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7">
        <f>'SO 201 - Stavební úpravy ...'!J30</f>
        <v>0</v>
      </c>
      <c r="AH58" s="116"/>
      <c r="AI58" s="116"/>
      <c r="AJ58" s="116"/>
      <c r="AK58" s="116"/>
      <c r="AL58" s="116"/>
      <c r="AM58" s="116"/>
      <c r="AN58" s="117">
        <f>SUM(AG58,AT58)</f>
        <v>0</v>
      </c>
      <c r="AO58" s="116"/>
      <c r="AP58" s="116"/>
      <c r="AQ58" s="118" t="s">
        <v>85</v>
      </c>
      <c r="AR58" s="119"/>
      <c r="AS58" s="120">
        <v>0</v>
      </c>
      <c r="AT58" s="121">
        <f>ROUND(SUM(AV58:AW58),2)</f>
        <v>0</v>
      </c>
      <c r="AU58" s="122">
        <f>'SO 201 - Stavební úpravy ...'!P88</f>
        <v>0</v>
      </c>
      <c r="AV58" s="121">
        <f>'SO 201 - Stavební úpravy ...'!J33</f>
        <v>0</v>
      </c>
      <c r="AW58" s="121">
        <f>'SO 201 - Stavební úpravy ...'!J34</f>
        <v>0</v>
      </c>
      <c r="AX58" s="121">
        <f>'SO 201 - Stavební úpravy ...'!J35</f>
        <v>0</v>
      </c>
      <c r="AY58" s="121">
        <f>'SO 201 - Stavební úpravy ...'!J36</f>
        <v>0</v>
      </c>
      <c r="AZ58" s="121">
        <f>'SO 201 - Stavební úpravy ...'!F33</f>
        <v>0</v>
      </c>
      <c r="BA58" s="121">
        <f>'SO 201 - Stavební úpravy ...'!F34</f>
        <v>0</v>
      </c>
      <c r="BB58" s="121">
        <f>'SO 201 - Stavební úpravy ...'!F35</f>
        <v>0</v>
      </c>
      <c r="BC58" s="121">
        <f>'SO 201 - Stavební úpravy ...'!F36</f>
        <v>0</v>
      </c>
      <c r="BD58" s="123">
        <f>'SO 201 - Stavební úpravy ...'!F37</f>
        <v>0</v>
      </c>
      <c r="BE58" s="7"/>
      <c r="BT58" s="124" t="s">
        <v>86</v>
      </c>
      <c r="BV58" s="124" t="s">
        <v>80</v>
      </c>
      <c r="BW58" s="124" t="s">
        <v>97</v>
      </c>
      <c r="BX58" s="124" t="s">
        <v>5</v>
      </c>
      <c r="CL58" s="124" t="s">
        <v>19</v>
      </c>
      <c r="CM58" s="124" t="s">
        <v>88</v>
      </c>
    </row>
    <row r="59" spans="1:91" s="7" customFormat="1" ht="24.75" customHeight="1">
      <c r="A59" s="112" t="s">
        <v>82</v>
      </c>
      <c r="B59" s="113"/>
      <c r="C59" s="114"/>
      <c r="D59" s="115" t="s">
        <v>98</v>
      </c>
      <c r="E59" s="115"/>
      <c r="F59" s="115"/>
      <c r="G59" s="115"/>
      <c r="H59" s="115"/>
      <c r="I59" s="116"/>
      <c r="J59" s="115" t="s">
        <v>99</v>
      </c>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7">
        <f>'SO 301-1 - Deštová kanali...'!J30</f>
        <v>0</v>
      </c>
      <c r="AH59" s="116"/>
      <c r="AI59" s="116"/>
      <c r="AJ59" s="116"/>
      <c r="AK59" s="116"/>
      <c r="AL59" s="116"/>
      <c r="AM59" s="116"/>
      <c r="AN59" s="117">
        <f>SUM(AG59,AT59)</f>
        <v>0</v>
      </c>
      <c r="AO59" s="116"/>
      <c r="AP59" s="116"/>
      <c r="AQ59" s="118" t="s">
        <v>85</v>
      </c>
      <c r="AR59" s="119"/>
      <c r="AS59" s="120">
        <v>0</v>
      </c>
      <c r="AT59" s="121">
        <f>ROUND(SUM(AV59:AW59),2)</f>
        <v>0</v>
      </c>
      <c r="AU59" s="122">
        <f>'SO 301-1 - Deštová kanali...'!P87</f>
        <v>0</v>
      </c>
      <c r="AV59" s="121">
        <f>'SO 301-1 - Deštová kanali...'!J33</f>
        <v>0</v>
      </c>
      <c r="AW59" s="121">
        <f>'SO 301-1 - Deštová kanali...'!J34</f>
        <v>0</v>
      </c>
      <c r="AX59" s="121">
        <f>'SO 301-1 - Deštová kanali...'!J35</f>
        <v>0</v>
      </c>
      <c r="AY59" s="121">
        <f>'SO 301-1 - Deštová kanali...'!J36</f>
        <v>0</v>
      </c>
      <c r="AZ59" s="121">
        <f>'SO 301-1 - Deštová kanali...'!F33</f>
        <v>0</v>
      </c>
      <c r="BA59" s="121">
        <f>'SO 301-1 - Deštová kanali...'!F34</f>
        <v>0</v>
      </c>
      <c r="BB59" s="121">
        <f>'SO 301-1 - Deštová kanali...'!F35</f>
        <v>0</v>
      </c>
      <c r="BC59" s="121">
        <f>'SO 301-1 - Deštová kanali...'!F36</f>
        <v>0</v>
      </c>
      <c r="BD59" s="123">
        <f>'SO 301-1 - Deštová kanali...'!F37</f>
        <v>0</v>
      </c>
      <c r="BE59" s="7"/>
      <c r="BT59" s="124" t="s">
        <v>86</v>
      </c>
      <c r="BV59" s="124" t="s">
        <v>80</v>
      </c>
      <c r="BW59" s="124" t="s">
        <v>100</v>
      </c>
      <c r="BX59" s="124" t="s">
        <v>5</v>
      </c>
      <c r="CL59" s="124" t="s">
        <v>19</v>
      </c>
      <c r="CM59" s="124" t="s">
        <v>88</v>
      </c>
    </row>
    <row r="60" spans="1:91" s="7" customFormat="1" ht="24.75" customHeight="1">
      <c r="A60" s="112" t="s">
        <v>82</v>
      </c>
      <c r="B60" s="113"/>
      <c r="C60" s="114"/>
      <c r="D60" s="115" t="s">
        <v>101</v>
      </c>
      <c r="E60" s="115"/>
      <c r="F60" s="115"/>
      <c r="G60" s="115"/>
      <c r="H60" s="115"/>
      <c r="I60" s="116"/>
      <c r="J60" s="115" t="s">
        <v>102</v>
      </c>
      <c r="K60" s="115"/>
      <c r="L60" s="115"/>
      <c r="M60" s="115"/>
      <c r="N60" s="115"/>
      <c r="O60" s="115"/>
      <c r="P60" s="115"/>
      <c r="Q60" s="115"/>
      <c r="R60" s="115"/>
      <c r="S60" s="115"/>
      <c r="T60" s="115"/>
      <c r="U60" s="115"/>
      <c r="V60" s="115"/>
      <c r="W60" s="115"/>
      <c r="X60" s="115"/>
      <c r="Y60" s="115"/>
      <c r="Z60" s="115"/>
      <c r="AA60" s="115"/>
      <c r="AB60" s="115"/>
      <c r="AC60" s="115"/>
      <c r="AD60" s="115"/>
      <c r="AE60" s="115"/>
      <c r="AF60" s="115"/>
      <c r="AG60" s="117">
        <f>'SO 301-2 - Deštová kanali...'!J30</f>
        <v>0</v>
      </c>
      <c r="AH60" s="116"/>
      <c r="AI60" s="116"/>
      <c r="AJ60" s="116"/>
      <c r="AK60" s="116"/>
      <c r="AL60" s="116"/>
      <c r="AM60" s="116"/>
      <c r="AN60" s="117">
        <f>SUM(AG60,AT60)</f>
        <v>0</v>
      </c>
      <c r="AO60" s="116"/>
      <c r="AP60" s="116"/>
      <c r="AQ60" s="118" t="s">
        <v>85</v>
      </c>
      <c r="AR60" s="119"/>
      <c r="AS60" s="120">
        <v>0</v>
      </c>
      <c r="AT60" s="121">
        <f>ROUND(SUM(AV60:AW60),2)</f>
        <v>0</v>
      </c>
      <c r="AU60" s="122">
        <f>'SO 301-2 - Deštová kanali...'!P89</f>
        <v>0</v>
      </c>
      <c r="AV60" s="121">
        <f>'SO 301-2 - Deštová kanali...'!J33</f>
        <v>0</v>
      </c>
      <c r="AW60" s="121">
        <f>'SO 301-2 - Deštová kanali...'!J34</f>
        <v>0</v>
      </c>
      <c r="AX60" s="121">
        <f>'SO 301-2 - Deštová kanali...'!J35</f>
        <v>0</v>
      </c>
      <c r="AY60" s="121">
        <f>'SO 301-2 - Deštová kanali...'!J36</f>
        <v>0</v>
      </c>
      <c r="AZ60" s="121">
        <f>'SO 301-2 - Deštová kanali...'!F33</f>
        <v>0</v>
      </c>
      <c r="BA60" s="121">
        <f>'SO 301-2 - Deštová kanali...'!F34</f>
        <v>0</v>
      </c>
      <c r="BB60" s="121">
        <f>'SO 301-2 - Deštová kanali...'!F35</f>
        <v>0</v>
      </c>
      <c r="BC60" s="121">
        <f>'SO 301-2 - Deštová kanali...'!F36</f>
        <v>0</v>
      </c>
      <c r="BD60" s="123">
        <f>'SO 301-2 - Deštová kanali...'!F37</f>
        <v>0</v>
      </c>
      <c r="BE60" s="7"/>
      <c r="BT60" s="124" t="s">
        <v>86</v>
      </c>
      <c r="BV60" s="124" t="s">
        <v>80</v>
      </c>
      <c r="BW60" s="124" t="s">
        <v>103</v>
      </c>
      <c r="BX60" s="124" t="s">
        <v>5</v>
      </c>
      <c r="CL60" s="124" t="s">
        <v>19</v>
      </c>
      <c r="CM60" s="124" t="s">
        <v>88</v>
      </c>
    </row>
    <row r="61" spans="1:91" s="7" customFormat="1" ht="24.75" customHeight="1">
      <c r="A61" s="112" t="s">
        <v>82</v>
      </c>
      <c r="B61" s="113"/>
      <c r="C61" s="114"/>
      <c r="D61" s="115" t="s">
        <v>104</v>
      </c>
      <c r="E61" s="115"/>
      <c r="F61" s="115"/>
      <c r="G61" s="115"/>
      <c r="H61" s="115"/>
      <c r="I61" s="116"/>
      <c r="J61" s="115" t="s">
        <v>105</v>
      </c>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7">
        <f>'SO 301-3 - Deštová kanali...'!J30</f>
        <v>0</v>
      </c>
      <c r="AH61" s="116"/>
      <c r="AI61" s="116"/>
      <c r="AJ61" s="116"/>
      <c r="AK61" s="116"/>
      <c r="AL61" s="116"/>
      <c r="AM61" s="116"/>
      <c r="AN61" s="117">
        <f>SUM(AG61,AT61)</f>
        <v>0</v>
      </c>
      <c r="AO61" s="116"/>
      <c r="AP61" s="116"/>
      <c r="AQ61" s="118" t="s">
        <v>85</v>
      </c>
      <c r="AR61" s="119"/>
      <c r="AS61" s="120">
        <v>0</v>
      </c>
      <c r="AT61" s="121">
        <f>ROUND(SUM(AV61:AW61),2)</f>
        <v>0</v>
      </c>
      <c r="AU61" s="122">
        <f>'SO 301-3 - Deštová kanali...'!P88</f>
        <v>0</v>
      </c>
      <c r="AV61" s="121">
        <f>'SO 301-3 - Deštová kanali...'!J33</f>
        <v>0</v>
      </c>
      <c r="AW61" s="121">
        <f>'SO 301-3 - Deštová kanali...'!J34</f>
        <v>0</v>
      </c>
      <c r="AX61" s="121">
        <f>'SO 301-3 - Deštová kanali...'!J35</f>
        <v>0</v>
      </c>
      <c r="AY61" s="121">
        <f>'SO 301-3 - Deštová kanali...'!J36</f>
        <v>0</v>
      </c>
      <c r="AZ61" s="121">
        <f>'SO 301-3 - Deštová kanali...'!F33</f>
        <v>0</v>
      </c>
      <c r="BA61" s="121">
        <f>'SO 301-3 - Deštová kanali...'!F34</f>
        <v>0</v>
      </c>
      <c r="BB61" s="121">
        <f>'SO 301-3 - Deštová kanali...'!F35</f>
        <v>0</v>
      </c>
      <c r="BC61" s="121">
        <f>'SO 301-3 - Deštová kanali...'!F36</f>
        <v>0</v>
      </c>
      <c r="BD61" s="123">
        <f>'SO 301-3 - Deštová kanali...'!F37</f>
        <v>0</v>
      </c>
      <c r="BE61" s="7"/>
      <c r="BT61" s="124" t="s">
        <v>86</v>
      </c>
      <c r="BV61" s="124" t="s">
        <v>80</v>
      </c>
      <c r="BW61" s="124" t="s">
        <v>106</v>
      </c>
      <c r="BX61" s="124" t="s">
        <v>5</v>
      </c>
      <c r="CL61" s="124" t="s">
        <v>19</v>
      </c>
      <c r="CM61" s="124" t="s">
        <v>88</v>
      </c>
    </row>
    <row r="62" spans="1:91" s="7" customFormat="1" ht="24.75" customHeight="1">
      <c r="A62" s="112" t="s">
        <v>82</v>
      </c>
      <c r="B62" s="113"/>
      <c r="C62" s="114"/>
      <c r="D62" s="115" t="s">
        <v>107</v>
      </c>
      <c r="E62" s="115"/>
      <c r="F62" s="115"/>
      <c r="G62" s="115"/>
      <c r="H62" s="115"/>
      <c r="I62" s="116"/>
      <c r="J62" s="115" t="s">
        <v>108</v>
      </c>
      <c r="K62" s="115"/>
      <c r="L62" s="115"/>
      <c r="M62" s="115"/>
      <c r="N62" s="115"/>
      <c r="O62" s="115"/>
      <c r="P62" s="115"/>
      <c r="Q62" s="115"/>
      <c r="R62" s="115"/>
      <c r="S62" s="115"/>
      <c r="T62" s="115"/>
      <c r="U62" s="115"/>
      <c r="V62" s="115"/>
      <c r="W62" s="115"/>
      <c r="X62" s="115"/>
      <c r="Y62" s="115"/>
      <c r="Z62" s="115"/>
      <c r="AA62" s="115"/>
      <c r="AB62" s="115"/>
      <c r="AC62" s="115"/>
      <c r="AD62" s="115"/>
      <c r="AE62" s="115"/>
      <c r="AF62" s="115"/>
      <c r="AG62" s="117">
        <f>'SO 301-4 - Elektroinstala...'!J30</f>
        <v>0</v>
      </c>
      <c r="AH62" s="116"/>
      <c r="AI62" s="116"/>
      <c r="AJ62" s="116"/>
      <c r="AK62" s="116"/>
      <c r="AL62" s="116"/>
      <c r="AM62" s="116"/>
      <c r="AN62" s="117">
        <f>SUM(AG62,AT62)</f>
        <v>0</v>
      </c>
      <c r="AO62" s="116"/>
      <c r="AP62" s="116"/>
      <c r="AQ62" s="118" t="s">
        <v>85</v>
      </c>
      <c r="AR62" s="119"/>
      <c r="AS62" s="120">
        <v>0</v>
      </c>
      <c r="AT62" s="121">
        <f>ROUND(SUM(AV62:AW62),2)</f>
        <v>0</v>
      </c>
      <c r="AU62" s="122">
        <f>'SO 301-4 - Elektroinstala...'!P84</f>
        <v>0</v>
      </c>
      <c r="AV62" s="121">
        <f>'SO 301-4 - Elektroinstala...'!J33</f>
        <v>0</v>
      </c>
      <c r="AW62" s="121">
        <f>'SO 301-4 - Elektroinstala...'!J34</f>
        <v>0</v>
      </c>
      <c r="AX62" s="121">
        <f>'SO 301-4 - Elektroinstala...'!J35</f>
        <v>0</v>
      </c>
      <c r="AY62" s="121">
        <f>'SO 301-4 - Elektroinstala...'!J36</f>
        <v>0</v>
      </c>
      <c r="AZ62" s="121">
        <f>'SO 301-4 - Elektroinstala...'!F33</f>
        <v>0</v>
      </c>
      <c r="BA62" s="121">
        <f>'SO 301-4 - Elektroinstala...'!F34</f>
        <v>0</v>
      </c>
      <c r="BB62" s="121">
        <f>'SO 301-4 - Elektroinstala...'!F35</f>
        <v>0</v>
      </c>
      <c r="BC62" s="121">
        <f>'SO 301-4 - Elektroinstala...'!F36</f>
        <v>0</v>
      </c>
      <c r="BD62" s="123">
        <f>'SO 301-4 - Elektroinstala...'!F37</f>
        <v>0</v>
      </c>
      <c r="BE62" s="7"/>
      <c r="BT62" s="124" t="s">
        <v>86</v>
      </c>
      <c r="BV62" s="124" t="s">
        <v>80</v>
      </c>
      <c r="BW62" s="124" t="s">
        <v>109</v>
      </c>
      <c r="BX62" s="124" t="s">
        <v>5</v>
      </c>
      <c r="CL62" s="124" t="s">
        <v>19</v>
      </c>
      <c r="CM62" s="124" t="s">
        <v>88</v>
      </c>
    </row>
    <row r="63" spans="1:91" s="7" customFormat="1" ht="16.5" customHeight="1">
      <c r="A63" s="112" t="s">
        <v>82</v>
      </c>
      <c r="B63" s="113"/>
      <c r="C63" s="114"/>
      <c r="D63" s="115" t="s">
        <v>110</v>
      </c>
      <c r="E63" s="115"/>
      <c r="F63" s="115"/>
      <c r="G63" s="115"/>
      <c r="H63" s="115"/>
      <c r="I63" s="116"/>
      <c r="J63" s="115" t="s">
        <v>111</v>
      </c>
      <c r="K63" s="115"/>
      <c r="L63" s="115"/>
      <c r="M63" s="115"/>
      <c r="N63" s="115"/>
      <c r="O63" s="115"/>
      <c r="P63" s="115"/>
      <c r="Q63" s="115"/>
      <c r="R63" s="115"/>
      <c r="S63" s="115"/>
      <c r="T63" s="115"/>
      <c r="U63" s="115"/>
      <c r="V63" s="115"/>
      <c r="W63" s="115"/>
      <c r="X63" s="115"/>
      <c r="Y63" s="115"/>
      <c r="Z63" s="115"/>
      <c r="AA63" s="115"/>
      <c r="AB63" s="115"/>
      <c r="AC63" s="115"/>
      <c r="AD63" s="115"/>
      <c r="AE63" s="115"/>
      <c r="AF63" s="115"/>
      <c r="AG63" s="117">
        <f>'SO 431 - Veřejné osvětlení'!J30</f>
        <v>0</v>
      </c>
      <c r="AH63" s="116"/>
      <c r="AI63" s="116"/>
      <c r="AJ63" s="116"/>
      <c r="AK63" s="116"/>
      <c r="AL63" s="116"/>
      <c r="AM63" s="116"/>
      <c r="AN63" s="117">
        <f>SUM(AG63,AT63)</f>
        <v>0</v>
      </c>
      <c r="AO63" s="116"/>
      <c r="AP63" s="116"/>
      <c r="AQ63" s="118" t="s">
        <v>85</v>
      </c>
      <c r="AR63" s="119"/>
      <c r="AS63" s="120">
        <v>0</v>
      </c>
      <c r="AT63" s="121">
        <f>ROUND(SUM(AV63:AW63),2)</f>
        <v>0</v>
      </c>
      <c r="AU63" s="122">
        <f>'SO 431 - Veřejné osvětlení'!P80</f>
        <v>0</v>
      </c>
      <c r="AV63" s="121">
        <f>'SO 431 - Veřejné osvětlení'!J33</f>
        <v>0</v>
      </c>
      <c r="AW63" s="121">
        <f>'SO 431 - Veřejné osvětlení'!J34</f>
        <v>0</v>
      </c>
      <c r="AX63" s="121">
        <f>'SO 431 - Veřejné osvětlení'!J35</f>
        <v>0</v>
      </c>
      <c r="AY63" s="121">
        <f>'SO 431 - Veřejné osvětlení'!J36</f>
        <v>0</v>
      </c>
      <c r="AZ63" s="121">
        <f>'SO 431 - Veřejné osvětlení'!F33</f>
        <v>0</v>
      </c>
      <c r="BA63" s="121">
        <f>'SO 431 - Veřejné osvětlení'!F34</f>
        <v>0</v>
      </c>
      <c r="BB63" s="121">
        <f>'SO 431 - Veřejné osvětlení'!F35</f>
        <v>0</v>
      </c>
      <c r="BC63" s="121">
        <f>'SO 431 - Veřejné osvětlení'!F36</f>
        <v>0</v>
      </c>
      <c r="BD63" s="123">
        <f>'SO 431 - Veřejné osvětlení'!F37</f>
        <v>0</v>
      </c>
      <c r="BE63" s="7"/>
      <c r="BT63" s="124" t="s">
        <v>86</v>
      </c>
      <c r="BV63" s="124" t="s">
        <v>80</v>
      </c>
      <c r="BW63" s="124" t="s">
        <v>112</v>
      </c>
      <c r="BX63" s="124" t="s">
        <v>5</v>
      </c>
      <c r="CL63" s="124" t="s">
        <v>19</v>
      </c>
      <c r="CM63" s="124" t="s">
        <v>88</v>
      </c>
    </row>
    <row r="64" spans="1:91" s="7" customFormat="1" ht="16.5" customHeight="1">
      <c r="A64" s="112" t="s">
        <v>82</v>
      </c>
      <c r="B64" s="113"/>
      <c r="C64" s="114"/>
      <c r="D64" s="115" t="s">
        <v>113</v>
      </c>
      <c r="E64" s="115"/>
      <c r="F64" s="115"/>
      <c r="G64" s="115"/>
      <c r="H64" s="115"/>
      <c r="I64" s="116"/>
      <c r="J64" s="115" t="s">
        <v>114</v>
      </c>
      <c r="K64" s="115"/>
      <c r="L64" s="115"/>
      <c r="M64" s="115"/>
      <c r="N64" s="115"/>
      <c r="O64" s="115"/>
      <c r="P64" s="115"/>
      <c r="Q64" s="115"/>
      <c r="R64" s="115"/>
      <c r="S64" s="115"/>
      <c r="T64" s="115"/>
      <c r="U64" s="115"/>
      <c r="V64" s="115"/>
      <c r="W64" s="115"/>
      <c r="X64" s="115"/>
      <c r="Y64" s="115"/>
      <c r="Z64" s="115"/>
      <c r="AA64" s="115"/>
      <c r="AB64" s="115"/>
      <c r="AC64" s="115"/>
      <c r="AD64" s="115"/>
      <c r="AE64" s="115"/>
      <c r="AF64" s="115"/>
      <c r="AG64" s="117">
        <f>'SO 801 - Sadové úpravy'!J30</f>
        <v>0</v>
      </c>
      <c r="AH64" s="116"/>
      <c r="AI64" s="116"/>
      <c r="AJ64" s="116"/>
      <c r="AK64" s="116"/>
      <c r="AL64" s="116"/>
      <c r="AM64" s="116"/>
      <c r="AN64" s="117">
        <f>SUM(AG64,AT64)</f>
        <v>0</v>
      </c>
      <c r="AO64" s="116"/>
      <c r="AP64" s="116"/>
      <c r="AQ64" s="118" t="s">
        <v>85</v>
      </c>
      <c r="AR64" s="119"/>
      <c r="AS64" s="120">
        <v>0</v>
      </c>
      <c r="AT64" s="121">
        <f>ROUND(SUM(AV64:AW64),2)</f>
        <v>0</v>
      </c>
      <c r="AU64" s="122">
        <f>'SO 801 - Sadové úpravy'!P83</f>
        <v>0</v>
      </c>
      <c r="AV64" s="121">
        <f>'SO 801 - Sadové úpravy'!J33</f>
        <v>0</v>
      </c>
      <c r="AW64" s="121">
        <f>'SO 801 - Sadové úpravy'!J34</f>
        <v>0</v>
      </c>
      <c r="AX64" s="121">
        <f>'SO 801 - Sadové úpravy'!J35</f>
        <v>0</v>
      </c>
      <c r="AY64" s="121">
        <f>'SO 801 - Sadové úpravy'!J36</f>
        <v>0</v>
      </c>
      <c r="AZ64" s="121">
        <f>'SO 801 - Sadové úpravy'!F33</f>
        <v>0</v>
      </c>
      <c r="BA64" s="121">
        <f>'SO 801 - Sadové úpravy'!F34</f>
        <v>0</v>
      </c>
      <c r="BB64" s="121">
        <f>'SO 801 - Sadové úpravy'!F35</f>
        <v>0</v>
      </c>
      <c r="BC64" s="121">
        <f>'SO 801 - Sadové úpravy'!F36</f>
        <v>0</v>
      </c>
      <c r="BD64" s="123">
        <f>'SO 801 - Sadové úpravy'!F37</f>
        <v>0</v>
      </c>
      <c r="BE64" s="7"/>
      <c r="BT64" s="124" t="s">
        <v>86</v>
      </c>
      <c r="BV64" s="124" t="s">
        <v>80</v>
      </c>
      <c r="BW64" s="124" t="s">
        <v>115</v>
      </c>
      <c r="BX64" s="124" t="s">
        <v>5</v>
      </c>
      <c r="CL64" s="124" t="s">
        <v>19</v>
      </c>
      <c r="CM64" s="124" t="s">
        <v>88</v>
      </c>
    </row>
    <row r="65" spans="1:91" s="7" customFormat="1" ht="24.75" customHeight="1">
      <c r="A65" s="112" t="s">
        <v>82</v>
      </c>
      <c r="B65" s="113"/>
      <c r="C65" s="114"/>
      <c r="D65" s="115" t="s">
        <v>116</v>
      </c>
      <c r="E65" s="115"/>
      <c r="F65" s="115"/>
      <c r="G65" s="115"/>
      <c r="H65" s="115"/>
      <c r="I65" s="116"/>
      <c r="J65" s="115" t="s">
        <v>117</v>
      </c>
      <c r="K65" s="115"/>
      <c r="L65" s="115"/>
      <c r="M65" s="115"/>
      <c r="N65" s="115"/>
      <c r="O65" s="115"/>
      <c r="P65" s="115"/>
      <c r="Q65" s="115"/>
      <c r="R65" s="115"/>
      <c r="S65" s="115"/>
      <c r="T65" s="115"/>
      <c r="U65" s="115"/>
      <c r="V65" s="115"/>
      <c r="W65" s="115"/>
      <c r="X65" s="115"/>
      <c r="Y65" s="115"/>
      <c r="Z65" s="115"/>
      <c r="AA65" s="115"/>
      <c r="AB65" s="115"/>
      <c r="AC65" s="115"/>
      <c r="AD65" s="115"/>
      <c r="AE65" s="115"/>
      <c r="AF65" s="115"/>
      <c r="AG65" s="117">
        <f>'SO 901-1 - Autobusové pří...'!J30</f>
        <v>0</v>
      </c>
      <c r="AH65" s="116"/>
      <c r="AI65" s="116"/>
      <c r="AJ65" s="116"/>
      <c r="AK65" s="116"/>
      <c r="AL65" s="116"/>
      <c r="AM65" s="116"/>
      <c r="AN65" s="117">
        <f>SUM(AG65,AT65)</f>
        <v>0</v>
      </c>
      <c r="AO65" s="116"/>
      <c r="AP65" s="116"/>
      <c r="AQ65" s="118" t="s">
        <v>85</v>
      </c>
      <c r="AR65" s="119"/>
      <c r="AS65" s="120">
        <v>0</v>
      </c>
      <c r="AT65" s="121">
        <f>ROUND(SUM(AV65:AW65),2)</f>
        <v>0</v>
      </c>
      <c r="AU65" s="122">
        <f>'SO 901-1 - Autobusové pří...'!P81</f>
        <v>0</v>
      </c>
      <c r="AV65" s="121">
        <f>'SO 901-1 - Autobusové pří...'!J33</f>
        <v>0</v>
      </c>
      <c r="AW65" s="121">
        <f>'SO 901-1 - Autobusové pří...'!J34</f>
        <v>0</v>
      </c>
      <c r="AX65" s="121">
        <f>'SO 901-1 - Autobusové pří...'!J35</f>
        <v>0</v>
      </c>
      <c r="AY65" s="121">
        <f>'SO 901-1 - Autobusové pří...'!J36</f>
        <v>0</v>
      </c>
      <c r="AZ65" s="121">
        <f>'SO 901-1 - Autobusové pří...'!F33</f>
        <v>0</v>
      </c>
      <c r="BA65" s="121">
        <f>'SO 901-1 - Autobusové pří...'!F34</f>
        <v>0</v>
      </c>
      <c r="BB65" s="121">
        <f>'SO 901-1 - Autobusové pří...'!F35</f>
        <v>0</v>
      </c>
      <c r="BC65" s="121">
        <f>'SO 901-1 - Autobusové pří...'!F36</f>
        <v>0</v>
      </c>
      <c r="BD65" s="123">
        <f>'SO 901-1 - Autobusové pří...'!F37</f>
        <v>0</v>
      </c>
      <c r="BE65" s="7"/>
      <c r="BT65" s="124" t="s">
        <v>86</v>
      </c>
      <c r="BV65" s="124" t="s">
        <v>80</v>
      </c>
      <c r="BW65" s="124" t="s">
        <v>118</v>
      </c>
      <c r="BX65" s="124" t="s">
        <v>5</v>
      </c>
      <c r="CL65" s="124" t="s">
        <v>19</v>
      </c>
      <c r="CM65" s="124" t="s">
        <v>88</v>
      </c>
    </row>
    <row r="66" spans="1:91" s="7" customFormat="1" ht="24.75" customHeight="1">
      <c r="A66" s="112" t="s">
        <v>82</v>
      </c>
      <c r="B66" s="113"/>
      <c r="C66" s="114"/>
      <c r="D66" s="115" t="s">
        <v>119</v>
      </c>
      <c r="E66" s="115"/>
      <c r="F66" s="115"/>
      <c r="G66" s="115"/>
      <c r="H66" s="115"/>
      <c r="I66" s="116"/>
      <c r="J66" s="115" t="s">
        <v>120</v>
      </c>
      <c r="K66" s="115"/>
      <c r="L66" s="115"/>
      <c r="M66" s="115"/>
      <c r="N66" s="115"/>
      <c r="O66" s="115"/>
      <c r="P66" s="115"/>
      <c r="Q66" s="115"/>
      <c r="R66" s="115"/>
      <c r="S66" s="115"/>
      <c r="T66" s="115"/>
      <c r="U66" s="115"/>
      <c r="V66" s="115"/>
      <c r="W66" s="115"/>
      <c r="X66" s="115"/>
      <c r="Y66" s="115"/>
      <c r="Z66" s="115"/>
      <c r="AA66" s="115"/>
      <c r="AB66" s="115"/>
      <c r="AC66" s="115"/>
      <c r="AD66" s="115"/>
      <c r="AE66" s="115"/>
      <c r="AF66" s="115"/>
      <c r="AG66" s="117">
        <f>'SO 901-2 - Ostatní mobiliář'!J30</f>
        <v>0</v>
      </c>
      <c r="AH66" s="116"/>
      <c r="AI66" s="116"/>
      <c r="AJ66" s="116"/>
      <c r="AK66" s="116"/>
      <c r="AL66" s="116"/>
      <c r="AM66" s="116"/>
      <c r="AN66" s="117">
        <f>SUM(AG66,AT66)</f>
        <v>0</v>
      </c>
      <c r="AO66" s="116"/>
      <c r="AP66" s="116"/>
      <c r="AQ66" s="118" t="s">
        <v>85</v>
      </c>
      <c r="AR66" s="119"/>
      <c r="AS66" s="120">
        <v>0</v>
      </c>
      <c r="AT66" s="121">
        <f>ROUND(SUM(AV66:AW66),2)</f>
        <v>0</v>
      </c>
      <c r="AU66" s="122">
        <f>'SO 901-2 - Ostatní mobiliář'!P81</f>
        <v>0</v>
      </c>
      <c r="AV66" s="121">
        <f>'SO 901-2 - Ostatní mobiliář'!J33</f>
        <v>0</v>
      </c>
      <c r="AW66" s="121">
        <f>'SO 901-2 - Ostatní mobiliář'!J34</f>
        <v>0</v>
      </c>
      <c r="AX66" s="121">
        <f>'SO 901-2 - Ostatní mobiliář'!J35</f>
        <v>0</v>
      </c>
      <c r="AY66" s="121">
        <f>'SO 901-2 - Ostatní mobiliář'!J36</f>
        <v>0</v>
      </c>
      <c r="AZ66" s="121">
        <f>'SO 901-2 - Ostatní mobiliář'!F33</f>
        <v>0</v>
      </c>
      <c r="BA66" s="121">
        <f>'SO 901-2 - Ostatní mobiliář'!F34</f>
        <v>0</v>
      </c>
      <c r="BB66" s="121">
        <f>'SO 901-2 - Ostatní mobiliář'!F35</f>
        <v>0</v>
      </c>
      <c r="BC66" s="121">
        <f>'SO 901-2 - Ostatní mobiliář'!F36</f>
        <v>0</v>
      </c>
      <c r="BD66" s="123">
        <f>'SO 901-2 - Ostatní mobiliář'!F37</f>
        <v>0</v>
      </c>
      <c r="BE66" s="7"/>
      <c r="BT66" s="124" t="s">
        <v>86</v>
      </c>
      <c r="BV66" s="124" t="s">
        <v>80</v>
      </c>
      <c r="BW66" s="124" t="s">
        <v>121</v>
      </c>
      <c r="BX66" s="124" t="s">
        <v>5</v>
      </c>
      <c r="CL66" s="124" t="s">
        <v>19</v>
      </c>
      <c r="CM66" s="124" t="s">
        <v>88</v>
      </c>
    </row>
    <row r="67" spans="1:91" s="7" customFormat="1" ht="16.5" customHeight="1">
      <c r="A67" s="112" t="s">
        <v>82</v>
      </c>
      <c r="B67" s="113"/>
      <c r="C67" s="114"/>
      <c r="D67" s="115" t="s">
        <v>122</v>
      </c>
      <c r="E67" s="115"/>
      <c r="F67" s="115"/>
      <c r="G67" s="115"/>
      <c r="H67" s="115"/>
      <c r="I67" s="116"/>
      <c r="J67" s="115" t="s">
        <v>123</v>
      </c>
      <c r="K67" s="115"/>
      <c r="L67" s="115"/>
      <c r="M67" s="115"/>
      <c r="N67" s="115"/>
      <c r="O67" s="115"/>
      <c r="P67" s="115"/>
      <c r="Q67" s="115"/>
      <c r="R67" s="115"/>
      <c r="S67" s="115"/>
      <c r="T67" s="115"/>
      <c r="U67" s="115"/>
      <c r="V67" s="115"/>
      <c r="W67" s="115"/>
      <c r="X67" s="115"/>
      <c r="Y67" s="115"/>
      <c r="Z67" s="115"/>
      <c r="AA67" s="115"/>
      <c r="AB67" s="115"/>
      <c r="AC67" s="115"/>
      <c r="AD67" s="115"/>
      <c r="AE67" s="115"/>
      <c r="AF67" s="115"/>
      <c r="AG67" s="117">
        <f>'VRN - Vedlejší rozpočtové...'!J30</f>
        <v>0</v>
      </c>
      <c r="AH67" s="116"/>
      <c r="AI67" s="116"/>
      <c r="AJ67" s="116"/>
      <c r="AK67" s="116"/>
      <c r="AL67" s="116"/>
      <c r="AM67" s="116"/>
      <c r="AN67" s="117">
        <f>SUM(AG67,AT67)</f>
        <v>0</v>
      </c>
      <c r="AO67" s="116"/>
      <c r="AP67" s="116"/>
      <c r="AQ67" s="118" t="s">
        <v>85</v>
      </c>
      <c r="AR67" s="119"/>
      <c r="AS67" s="125">
        <v>0</v>
      </c>
      <c r="AT67" s="126">
        <f>ROUND(SUM(AV67:AW67),2)</f>
        <v>0</v>
      </c>
      <c r="AU67" s="127">
        <f>'VRN - Vedlejší rozpočtové...'!P85</f>
        <v>0</v>
      </c>
      <c r="AV67" s="126">
        <f>'VRN - Vedlejší rozpočtové...'!J33</f>
        <v>0</v>
      </c>
      <c r="AW67" s="126">
        <f>'VRN - Vedlejší rozpočtové...'!J34</f>
        <v>0</v>
      </c>
      <c r="AX67" s="126">
        <f>'VRN - Vedlejší rozpočtové...'!J35</f>
        <v>0</v>
      </c>
      <c r="AY67" s="126">
        <f>'VRN - Vedlejší rozpočtové...'!J36</f>
        <v>0</v>
      </c>
      <c r="AZ67" s="126">
        <f>'VRN - Vedlejší rozpočtové...'!F33</f>
        <v>0</v>
      </c>
      <c r="BA67" s="126">
        <f>'VRN - Vedlejší rozpočtové...'!F34</f>
        <v>0</v>
      </c>
      <c r="BB67" s="126">
        <f>'VRN - Vedlejší rozpočtové...'!F35</f>
        <v>0</v>
      </c>
      <c r="BC67" s="126">
        <f>'VRN - Vedlejší rozpočtové...'!F36</f>
        <v>0</v>
      </c>
      <c r="BD67" s="128">
        <f>'VRN - Vedlejší rozpočtové...'!F37</f>
        <v>0</v>
      </c>
      <c r="BE67" s="7"/>
      <c r="BT67" s="124" t="s">
        <v>86</v>
      </c>
      <c r="BV67" s="124" t="s">
        <v>80</v>
      </c>
      <c r="BW67" s="124" t="s">
        <v>124</v>
      </c>
      <c r="BX67" s="124" t="s">
        <v>5</v>
      </c>
      <c r="CL67" s="124" t="s">
        <v>19</v>
      </c>
      <c r="CM67" s="124" t="s">
        <v>88</v>
      </c>
    </row>
    <row r="68" spans="1:57" s="2" customFormat="1" ht="30" customHeight="1">
      <c r="A68" s="39"/>
      <c r="B68" s="40"/>
      <c r="C68" s="41"/>
      <c r="D68" s="41"/>
      <c r="E68" s="41"/>
      <c r="F68" s="41"/>
      <c r="G68" s="41"/>
      <c r="H68" s="41"/>
      <c r="I68" s="41"/>
      <c r="J68" s="41"/>
      <c r="K68" s="41"/>
      <c r="L68" s="41"/>
      <c r="M68" s="41"/>
      <c r="N68" s="41"/>
      <c r="O68" s="41"/>
      <c r="P68" s="41"/>
      <c r="Q68" s="41"/>
      <c r="R68" s="41"/>
      <c r="S68" s="41"/>
      <c r="T68" s="41"/>
      <c r="U68" s="41"/>
      <c r="V68" s="41"/>
      <c r="W68" s="41"/>
      <c r="X68" s="41"/>
      <c r="Y68" s="41"/>
      <c r="Z68" s="41"/>
      <c r="AA68" s="41"/>
      <c r="AB68" s="41"/>
      <c r="AC68" s="41"/>
      <c r="AD68" s="41"/>
      <c r="AE68" s="41"/>
      <c r="AF68" s="41"/>
      <c r="AG68" s="41"/>
      <c r="AH68" s="41"/>
      <c r="AI68" s="41"/>
      <c r="AJ68" s="41"/>
      <c r="AK68" s="41"/>
      <c r="AL68" s="41"/>
      <c r="AM68" s="41"/>
      <c r="AN68" s="41"/>
      <c r="AO68" s="41"/>
      <c r="AP68" s="41"/>
      <c r="AQ68" s="41"/>
      <c r="AR68" s="45"/>
      <c r="AS68" s="39"/>
      <c r="AT68" s="39"/>
      <c r="AU68" s="39"/>
      <c r="AV68" s="39"/>
      <c r="AW68" s="39"/>
      <c r="AX68" s="39"/>
      <c r="AY68" s="39"/>
      <c r="AZ68" s="39"/>
      <c r="BA68" s="39"/>
      <c r="BB68" s="39"/>
      <c r="BC68" s="39"/>
      <c r="BD68" s="39"/>
      <c r="BE68" s="39"/>
    </row>
    <row r="69" spans="1:57" s="2" customFormat="1" ht="6.95" customHeight="1">
      <c r="A69" s="39"/>
      <c r="B69" s="60"/>
      <c r="C69" s="61"/>
      <c r="D69" s="61"/>
      <c r="E69" s="61"/>
      <c r="F69" s="61"/>
      <c r="G69" s="61"/>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45"/>
      <c r="AS69" s="39"/>
      <c r="AT69" s="39"/>
      <c r="AU69" s="39"/>
      <c r="AV69" s="39"/>
      <c r="AW69" s="39"/>
      <c r="AX69" s="39"/>
      <c r="AY69" s="39"/>
      <c r="AZ69" s="39"/>
      <c r="BA69" s="39"/>
      <c r="BB69" s="39"/>
      <c r="BC69" s="39"/>
      <c r="BD69" s="39"/>
      <c r="BE69" s="39"/>
    </row>
  </sheetData>
  <sheetProtection password="CC35" sheet="1" objects="1" scenarios="1" formatColumns="0" formatRows="0"/>
  <mergeCells count="90">
    <mergeCell ref="C52:G52"/>
    <mergeCell ref="D61:H61"/>
    <mergeCell ref="D58:H58"/>
    <mergeCell ref="D55:H55"/>
    <mergeCell ref="D59:H59"/>
    <mergeCell ref="D60:H60"/>
    <mergeCell ref="D56:H56"/>
    <mergeCell ref="D57:H57"/>
    <mergeCell ref="D62:H62"/>
    <mergeCell ref="D63:H63"/>
    <mergeCell ref="D64:H64"/>
    <mergeCell ref="I52:AF52"/>
    <mergeCell ref="J61:AF61"/>
    <mergeCell ref="J60:AF60"/>
    <mergeCell ref="J62:AF62"/>
    <mergeCell ref="J63:AF63"/>
    <mergeCell ref="J59:AF59"/>
    <mergeCell ref="J57:AF57"/>
    <mergeCell ref="J58:AF58"/>
    <mergeCell ref="J64:AF64"/>
    <mergeCell ref="J56:AF56"/>
    <mergeCell ref="J55:AF55"/>
    <mergeCell ref="L45:AO45"/>
    <mergeCell ref="D65:H65"/>
    <mergeCell ref="J65:AF65"/>
    <mergeCell ref="D66:H66"/>
    <mergeCell ref="J66:AF66"/>
    <mergeCell ref="D67:H67"/>
    <mergeCell ref="J67:AF67"/>
    <mergeCell ref="AG54:AM54"/>
    <mergeCell ref="BE5:BE32"/>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AK35:AO35"/>
    <mergeCell ref="X35:AB35"/>
    <mergeCell ref="AR2:BE2"/>
    <mergeCell ref="AG63:AM63"/>
    <mergeCell ref="AG62:AM62"/>
    <mergeCell ref="AG52:AM52"/>
    <mergeCell ref="AG60:AM60"/>
    <mergeCell ref="AG55:AM55"/>
    <mergeCell ref="AG59:AM59"/>
    <mergeCell ref="AG61:AM61"/>
    <mergeCell ref="AG57:AM57"/>
    <mergeCell ref="AG64:AM64"/>
    <mergeCell ref="AG56:AM56"/>
    <mergeCell ref="AG58:AM58"/>
    <mergeCell ref="AM47:AN47"/>
    <mergeCell ref="AM49:AP49"/>
    <mergeCell ref="AM50:AP50"/>
    <mergeCell ref="AN64:AP64"/>
    <mergeCell ref="AN63:AP63"/>
    <mergeCell ref="AN57:AP57"/>
    <mergeCell ref="AN52:AP52"/>
    <mergeCell ref="AN62:AP62"/>
    <mergeCell ref="AN61:AP61"/>
    <mergeCell ref="AN56:AP56"/>
    <mergeCell ref="AN60:AP60"/>
    <mergeCell ref="AN58:AP58"/>
    <mergeCell ref="AN59:AP59"/>
    <mergeCell ref="AN55:AP55"/>
    <mergeCell ref="AS49:AT51"/>
    <mergeCell ref="AN65:AP65"/>
    <mergeCell ref="AG65:AM65"/>
    <mergeCell ref="AN66:AP66"/>
    <mergeCell ref="AG66:AM66"/>
    <mergeCell ref="AN67:AP67"/>
    <mergeCell ref="AG67:AM67"/>
    <mergeCell ref="AN54:AP54"/>
  </mergeCells>
  <hyperlinks>
    <hyperlink ref="A55" location="'SO 101 - Řešení zpevněnýc...'!C2" display="/"/>
    <hyperlink ref="A56" location="'SO 102 - Řešení zpevněnýc...'!C2" display="/"/>
    <hyperlink ref="A57" location="'SO 103 - Parkoviště pro o...'!C2" display="/"/>
    <hyperlink ref="A58" location="'SO 201 - Stavební úpravy ...'!C2" display="/"/>
    <hyperlink ref="A59" location="'SO 301-1 - Deštová kanali...'!C2" display="/"/>
    <hyperlink ref="A60" location="'SO 301-2 - Deštová kanali...'!C2" display="/"/>
    <hyperlink ref="A61" location="'SO 301-3 - Deštová kanali...'!C2" display="/"/>
    <hyperlink ref="A62" location="'SO 301-4 - Elektroinstala...'!C2" display="/"/>
    <hyperlink ref="A63" location="'SO 431 - Veřejné osvětlení'!C2" display="/"/>
    <hyperlink ref="A64" location="'SO 801 - Sadové úpravy'!C2" display="/"/>
    <hyperlink ref="A65" location="'SO 901-1 - Autobusové pří...'!C2" display="/"/>
    <hyperlink ref="A66" location="'SO 901-2 - Ostatní mobiliář'!C2" display="/"/>
    <hyperlink ref="A67" location="'VRN - Vedlejší rozpočtové...'!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2:BM183"/>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7" t="s">
        <v>112</v>
      </c>
    </row>
    <row r="3" spans="2:46" s="1" customFormat="1" ht="6.95" customHeight="1">
      <c r="B3" s="130"/>
      <c r="C3" s="131"/>
      <c r="D3" s="131"/>
      <c r="E3" s="131"/>
      <c r="F3" s="131"/>
      <c r="G3" s="131"/>
      <c r="H3" s="131"/>
      <c r="I3" s="132"/>
      <c r="J3" s="131"/>
      <c r="K3" s="131"/>
      <c r="L3" s="20"/>
      <c r="AT3" s="17" t="s">
        <v>88</v>
      </c>
    </row>
    <row r="4" spans="2:46" s="1" customFormat="1" ht="24.95" customHeight="1">
      <c r="B4" s="20"/>
      <c r="D4" s="133" t="s">
        <v>125</v>
      </c>
      <c r="I4" s="129"/>
      <c r="L4" s="20"/>
      <c r="M4" s="134" t="s">
        <v>10</v>
      </c>
      <c r="AT4" s="17" t="s">
        <v>4</v>
      </c>
    </row>
    <row r="5" spans="2:12" s="1" customFormat="1" ht="6.95" customHeight="1">
      <c r="B5" s="20"/>
      <c r="I5" s="129"/>
      <c r="L5" s="20"/>
    </row>
    <row r="6" spans="2:12" s="1" customFormat="1" ht="12" customHeight="1">
      <c r="B6" s="20"/>
      <c r="D6" s="135" t="s">
        <v>16</v>
      </c>
      <c r="I6" s="129"/>
      <c r="L6" s="20"/>
    </row>
    <row r="7" spans="2:12" s="1" customFormat="1" ht="16.5" customHeight="1">
      <c r="B7" s="20"/>
      <c r="E7" s="136" t="str">
        <f>'Rekapitulace stavby'!K6</f>
        <v>Řešení zpevněných ploch, parkoviště a bus zastávek u školy, Svatava</v>
      </c>
      <c r="F7" s="135"/>
      <c r="G7" s="135"/>
      <c r="H7" s="135"/>
      <c r="I7" s="129"/>
      <c r="L7" s="20"/>
    </row>
    <row r="8" spans="1:31" s="2" customFormat="1" ht="12" customHeight="1">
      <c r="A8" s="39"/>
      <c r="B8" s="45"/>
      <c r="C8" s="39"/>
      <c r="D8" s="135" t="s">
        <v>126</v>
      </c>
      <c r="E8" s="39"/>
      <c r="F8" s="39"/>
      <c r="G8" s="39"/>
      <c r="H8" s="39"/>
      <c r="I8" s="137"/>
      <c r="J8" s="39"/>
      <c r="K8" s="39"/>
      <c r="L8" s="138"/>
      <c r="S8" s="39"/>
      <c r="T8" s="39"/>
      <c r="U8" s="39"/>
      <c r="V8" s="39"/>
      <c r="W8" s="39"/>
      <c r="X8" s="39"/>
      <c r="Y8" s="39"/>
      <c r="Z8" s="39"/>
      <c r="AA8" s="39"/>
      <c r="AB8" s="39"/>
      <c r="AC8" s="39"/>
      <c r="AD8" s="39"/>
      <c r="AE8" s="39"/>
    </row>
    <row r="9" spans="1:31" s="2" customFormat="1" ht="16.5" customHeight="1">
      <c r="A9" s="39"/>
      <c r="B9" s="45"/>
      <c r="C9" s="39"/>
      <c r="D9" s="39"/>
      <c r="E9" s="139" t="s">
        <v>1904</v>
      </c>
      <c r="F9" s="39"/>
      <c r="G9" s="39"/>
      <c r="H9" s="39"/>
      <c r="I9" s="137"/>
      <c r="J9" s="39"/>
      <c r="K9" s="39"/>
      <c r="L9" s="138"/>
      <c r="S9" s="39"/>
      <c r="T9" s="39"/>
      <c r="U9" s="39"/>
      <c r="V9" s="39"/>
      <c r="W9" s="39"/>
      <c r="X9" s="39"/>
      <c r="Y9" s="39"/>
      <c r="Z9" s="39"/>
      <c r="AA9" s="39"/>
      <c r="AB9" s="39"/>
      <c r="AC9" s="39"/>
      <c r="AD9" s="39"/>
      <c r="AE9" s="39"/>
    </row>
    <row r="10" spans="1:31" s="2" customFormat="1" ht="12">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pans="1:31" s="2" customFormat="1" ht="12" customHeight="1">
      <c r="A11" s="39"/>
      <c r="B11" s="45"/>
      <c r="C11" s="39"/>
      <c r="D11" s="135" t="s">
        <v>18</v>
      </c>
      <c r="E11" s="39"/>
      <c r="F11" s="140" t="s">
        <v>19</v>
      </c>
      <c r="G11" s="39"/>
      <c r="H11" s="39"/>
      <c r="I11" s="141" t="s">
        <v>20</v>
      </c>
      <c r="J11" s="140" t="s">
        <v>33</v>
      </c>
      <c r="K11" s="39"/>
      <c r="L11" s="138"/>
      <c r="S11" s="39"/>
      <c r="T11" s="39"/>
      <c r="U11" s="39"/>
      <c r="V11" s="39"/>
      <c r="W11" s="39"/>
      <c r="X11" s="39"/>
      <c r="Y11" s="39"/>
      <c r="Z11" s="39"/>
      <c r="AA11" s="39"/>
      <c r="AB11" s="39"/>
      <c r="AC11" s="39"/>
      <c r="AD11" s="39"/>
      <c r="AE11" s="39"/>
    </row>
    <row r="12" spans="1:31" s="2" customFormat="1" ht="12" customHeight="1">
      <c r="A12" s="39"/>
      <c r="B12" s="45"/>
      <c r="C12" s="39"/>
      <c r="D12" s="135" t="s">
        <v>22</v>
      </c>
      <c r="E12" s="39"/>
      <c r="F12" s="140" t="s">
        <v>23</v>
      </c>
      <c r="G12" s="39"/>
      <c r="H12" s="39"/>
      <c r="I12" s="141" t="s">
        <v>24</v>
      </c>
      <c r="J12" s="142" t="str">
        <f>'Rekapitulace stavby'!AN8</f>
        <v>18. 9. 2020</v>
      </c>
      <c r="K12" s="39"/>
      <c r="L12" s="13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7"/>
      <c r="J13" s="39"/>
      <c r="K13" s="39"/>
      <c r="L13" s="138"/>
      <c r="S13" s="39"/>
      <c r="T13" s="39"/>
      <c r="U13" s="39"/>
      <c r="V13" s="39"/>
      <c r="W13" s="39"/>
      <c r="X13" s="39"/>
      <c r="Y13" s="39"/>
      <c r="Z13" s="39"/>
      <c r="AA13" s="39"/>
      <c r="AB13" s="39"/>
      <c r="AC13" s="39"/>
      <c r="AD13" s="39"/>
      <c r="AE13" s="39"/>
    </row>
    <row r="14" spans="1:31" s="2" customFormat="1" ht="12" customHeight="1">
      <c r="A14" s="39"/>
      <c r="B14" s="45"/>
      <c r="C14" s="39"/>
      <c r="D14" s="135" t="s">
        <v>28</v>
      </c>
      <c r="E14" s="39"/>
      <c r="F14" s="39"/>
      <c r="G14" s="39"/>
      <c r="H14" s="39"/>
      <c r="I14" s="141" t="s">
        <v>29</v>
      </c>
      <c r="J14" s="140" t="s">
        <v>30</v>
      </c>
      <c r="K14" s="39"/>
      <c r="L14" s="138"/>
      <c r="S14" s="39"/>
      <c r="T14" s="39"/>
      <c r="U14" s="39"/>
      <c r="V14" s="39"/>
      <c r="W14" s="39"/>
      <c r="X14" s="39"/>
      <c r="Y14" s="39"/>
      <c r="Z14" s="39"/>
      <c r="AA14" s="39"/>
      <c r="AB14" s="39"/>
      <c r="AC14" s="39"/>
      <c r="AD14" s="39"/>
      <c r="AE14" s="39"/>
    </row>
    <row r="15" spans="1:31" s="2" customFormat="1" ht="18" customHeight="1">
      <c r="A15" s="39"/>
      <c r="B15" s="45"/>
      <c r="C15" s="39"/>
      <c r="D15" s="39"/>
      <c r="E15" s="140" t="s">
        <v>31</v>
      </c>
      <c r="F15" s="39"/>
      <c r="G15" s="39"/>
      <c r="H15" s="39"/>
      <c r="I15" s="141" t="s">
        <v>32</v>
      </c>
      <c r="J15" s="140" t="s">
        <v>33</v>
      </c>
      <c r="K15" s="39"/>
      <c r="L15" s="13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pans="1:31" s="2" customFormat="1" ht="12" customHeight="1">
      <c r="A17" s="39"/>
      <c r="B17" s="45"/>
      <c r="C17" s="39"/>
      <c r="D17" s="135" t="s">
        <v>34</v>
      </c>
      <c r="E17" s="39"/>
      <c r="F17" s="39"/>
      <c r="G17" s="39"/>
      <c r="H17" s="39"/>
      <c r="I17" s="141" t="s">
        <v>29</v>
      </c>
      <c r="J17" s="33" t="str">
        <f>'Rekapitulace stavby'!AN13</f>
        <v>Vyplň údaj</v>
      </c>
      <c r="K17" s="39"/>
      <c r="L17" s="138"/>
      <c r="S17" s="39"/>
      <c r="T17" s="39"/>
      <c r="U17" s="39"/>
      <c r="V17" s="39"/>
      <c r="W17" s="39"/>
      <c r="X17" s="39"/>
      <c r="Y17" s="39"/>
      <c r="Z17" s="39"/>
      <c r="AA17" s="39"/>
      <c r="AB17" s="39"/>
      <c r="AC17" s="39"/>
      <c r="AD17" s="39"/>
      <c r="AE17" s="39"/>
    </row>
    <row r="18" spans="1:31" s="2" customFormat="1" ht="18" customHeight="1">
      <c r="A18" s="39"/>
      <c r="B18" s="45"/>
      <c r="C18" s="39"/>
      <c r="D18" s="39"/>
      <c r="E18" s="33" t="str">
        <f>'Rekapitulace stavby'!E14</f>
        <v>Vyplň údaj</v>
      </c>
      <c r="F18" s="140"/>
      <c r="G18" s="140"/>
      <c r="H18" s="140"/>
      <c r="I18" s="141" t="s">
        <v>32</v>
      </c>
      <c r="J18" s="33" t="str">
        <f>'Rekapitulace stavby'!AN14</f>
        <v>Vyplň údaj</v>
      </c>
      <c r="K18" s="39"/>
      <c r="L18" s="13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pans="1:31" s="2" customFormat="1" ht="12" customHeight="1">
      <c r="A20" s="39"/>
      <c r="B20" s="45"/>
      <c r="C20" s="39"/>
      <c r="D20" s="135" t="s">
        <v>36</v>
      </c>
      <c r="E20" s="39"/>
      <c r="F20" s="39"/>
      <c r="G20" s="39"/>
      <c r="H20" s="39"/>
      <c r="I20" s="141" t="s">
        <v>29</v>
      </c>
      <c r="J20" s="140" t="s">
        <v>37</v>
      </c>
      <c r="K20" s="39"/>
      <c r="L20" s="138"/>
      <c r="S20" s="39"/>
      <c r="T20" s="39"/>
      <c r="U20" s="39"/>
      <c r="V20" s="39"/>
      <c r="W20" s="39"/>
      <c r="X20" s="39"/>
      <c r="Y20" s="39"/>
      <c r="Z20" s="39"/>
      <c r="AA20" s="39"/>
      <c r="AB20" s="39"/>
      <c r="AC20" s="39"/>
      <c r="AD20" s="39"/>
      <c r="AE20" s="39"/>
    </row>
    <row r="21" spans="1:31" s="2" customFormat="1" ht="18" customHeight="1">
      <c r="A21" s="39"/>
      <c r="B21" s="45"/>
      <c r="C21" s="39"/>
      <c r="D21" s="39"/>
      <c r="E21" s="140" t="s">
        <v>38</v>
      </c>
      <c r="F21" s="39"/>
      <c r="G21" s="39"/>
      <c r="H21" s="39"/>
      <c r="I21" s="141" t="s">
        <v>32</v>
      </c>
      <c r="J21" s="140" t="s">
        <v>33</v>
      </c>
      <c r="K21" s="39"/>
      <c r="L21" s="13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pans="1:31" s="2" customFormat="1" ht="12" customHeight="1">
      <c r="A23" s="39"/>
      <c r="B23" s="45"/>
      <c r="C23" s="39"/>
      <c r="D23" s="135" t="s">
        <v>40</v>
      </c>
      <c r="E23" s="39"/>
      <c r="F23" s="39"/>
      <c r="G23" s="39"/>
      <c r="H23" s="39"/>
      <c r="I23" s="141" t="s">
        <v>29</v>
      </c>
      <c r="J23" s="140" t="s">
        <v>37</v>
      </c>
      <c r="K23" s="39"/>
      <c r="L23" s="138"/>
      <c r="S23" s="39"/>
      <c r="T23" s="39"/>
      <c r="U23" s="39"/>
      <c r="V23" s="39"/>
      <c r="W23" s="39"/>
      <c r="X23" s="39"/>
      <c r="Y23" s="39"/>
      <c r="Z23" s="39"/>
      <c r="AA23" s="39"/>
      <c r="AB23" s="39"/>
      <c r="AC23" s="39"/>
      <c r="AD23" s="39"/>
      <c r="AE23" s="39"/>
    </row>
    <row r="24" spans="1:31" s="2" customFormat="1" ht="18" customHeight="1">
      <c r="A24" s="39"/>
      <c r="B24" s="45"/>
      <c r="C24" s="39"/>
      <c r="D24" s="39"/>
      <c r="E24" s="140" t="s">
        <v>1107</v>
      </c>
      <c r="F24" s="39"/>
      <c r="G24" s="39"/>
      <c r="H24" s="39"/>
      <c r="I24" s="141" t="s">
        <v>32</v>
      </c>
      <c r="J24" s="140" t="s">
        <v>33</v>
      </c>
      <c r="K24" s="39"/>
      <c r="L24" s="13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pans="1:31" s="2" customFormat="1" ht="12" customHeight="1">
      <c r="A26" s="39"/>
      <c r="B26" s="45"/>
      <c r="C26" s="39"/>
      <c r="D26" s="135" t="s">
        <v>42</v>
      </c>
      <c r="E26" s="39"/>
      <c r="F26" s="39"/>
      <c r="G26" s="39"/>
      <c r="H26" s="39"/>
      <c r="I26" s="137"/>
      <c r="J26" s="39"/>
      <c r="K26" s="39"/>
      <c r="L26" s="138"/>
      <c r="S26" s="39"/>
      <c r="T26" s="39"/>
      <c r="U26" s="39"/>
      <c r="V26" s="39"/>
      <c r="W26" s="39"/>
      <c r="X26" s="39"/>
      <c r="Y26" s="39"/>
      <c r="Z26" s="39"/>
      <c r="AA26" s="39"/>
      <c r="AB26" s="39"/>
      <c r="AC26" s="39"/>
      <c r="AD26" s="39"/>
      <c r="AE26" s="39"/>
    </row>
    <row r="27" spans="1:31" s="8" customFormat="1" ht="16.5" customHeight="1">
      <c r="A27" s="143"/>
      <c r="B27" s="144"/>
      <c r="C27" s="143"/>
      <c r="D27" s="143"/>
      <c r="E27" s="145" t="s">
        <v>33</v>
      </c>
      <c r="F27" s="145"/>
      <c r="G27" s="145"/>
      <c r="H27" s="145"/>
      <c r="I27" s="146"/>
      <c r="J27" s="143"/>
      <c r="K27" s="143"/>
      <c r="L27" s="147"/>
      <c r="S27" s="143"/>
      <c r="T27" s="143"/>
      <c r="U27" s="143"/>
      <c r="V27" s="143"/>
      <c r="W27" s="143"/>
      <c r="X27" s="143"/>
      <c r="Y27" s="143"/>
      <c r="Z27" s="143"/>
      <c r="AA27" s="143"/>
      <c r="AB27" s="143"/>
      <c r="AC27" s="143"/>
      <c r="AD27" s="143"/>
      <c r="AE27" s="143"/>
    </row>
    <row r="28" spans="1:31" s="2" customFormat="1" ht="6.95"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pans="1:31" s="2" customFormat="1" ht="6.95" customHeight="1">
      <c r="A29" s="39"/>
      <c r="B29" s="45"/>
      <c r="C29" s="39"/>
      <c r="D29" s="148"/>
      <c r="E29" s="148"/>
      <c r="F29" s="148"/>
      <c r="G29" s="148"/>
      <c r="H29" s="148"/>
      <c r="I29" s="149"/>
      <c r="J29" s="148"/>
      <c r="K29" s="148"/>
      <c r="L29" s="138"/>
      <c r="S29" s="39"/>
      <c r="T29" s="39"/>
      <c r="U29" s="39"/>
      <c r="V29" s="39"/>
      <c r="W29" s="39"/>
      <c r="X29" s="39"/>
      <c r="Y29" s="39"/>
      <c r="Z29" s="39"/>
      <c r="AA29" s="39"/>
      <c r="AB29" s="39"/>
      <c r="AC29" s="39"/>
      <c r="AD29" s="39"/>
      <c r="AE29" s="39"/>
    </row>
    <row r="30" spans="1:31" s="2" customFormat="1" ht="25.4" customHeight="1">
      <c r="A30" s="39"/>
      <c r="B30" s="45"/>
      <c r="C30" s="39"/>
      <c r="D30" s="150" t="s">
        <v>44</v>
      </c>
      <c r="E30" s="39"/>
      <c r="F30" s="39"/>
      <c r="G30" s="39"/>
      <c r="H30" s="39"/>
      <c r="I30" s="137"/>
      <c r="J30" s="151">
        <f>ROUND(J80,2)</f>
        <v>0</v>
      </c>
      <c r="K30" s="39"/>
      <c r="L30" s="138"/>
      <c r="S30" s="39"/>
      <c r="T30" s="39"/>
      <c r="U30" s="39"/>
      <c r="V30" s="39"/>
      <c r="W30" s="39"/>
      <c r="X30" s="39"/>
      <c r="Y30" s="39"/>
      <c r="Z30" s="39"/>
      <c r="AA30" s="39"/>
      <c r="AB30" s="39"/>
      <c r="AC30" s="39"/>
      <c r="AD30" s="39"/>
      <c r="AE30" s="39"/>
    </row>
    <row r="31" spans="1:31" s="2" customFormat="1" ht="6.95" customHeight="1">
      <c r="A31" s="39"/>
      <c r="B31" s="45"/>
      <c r="C31" s="39"/>
      <c r="D31" s="148"/>
      <c r="E31" s="148"/>
      <c r="F31" s="148"/>
      <c r="G31" s="148"/>
      <c r="H31" s="148"/>
      <c r="I31" s="149"/>
      <c r="J31" s="148"/>
      <c r="K31" s="148"/>
      <c r="L31" s="138"/>
      <c r="S31" s="39"/>
      <c r="T31" s="39"/>
      <c r="U31" s="39"/>
      <c r="V31" s="39"/>
      <c r="W31" s="39"/>
      <c r="X31" s="39"/>
      <c r="Y31" s="39"/>
      <c r="Z31" s="39"/>
      <c r="AA31" s="39"/>
      <c r="AB31" s="39"/>
      <c r="AC31" s="39"/>
      <c r="AD31" s="39"/>
      <c r="AE31" s="39"/>
    </row>
    <row r="32" spans="1:31" s="2" customFormat="1" ht="14.4" customHeight="1">
      <c r="A32" s="39"/>
      <c r="B32" s="45"/>
      <c r="C32" s="39"/>
      <c r="D32" s="39"/>
      <c r="E32" s="39"/>
      <c r="F32" s="152" t="s">
        <v>46</v>
      </c>
      <c r="G32" s="39"/>
      <c r="H32" s="39"/>
      <c r="I32" s="153" t="s">
        <v>45</v>
      </c>
      <c r="J32" s="152" t="s">
        <v>47</v>
      </c>
      <c r="K32" s="39"/>
      <c r="L32" s="138"/>
      <c r="S32" s="39"/>
      <c r="T32" s="39"/>
      <c r="U32" s="39"/>
      <c r="V32" s="39"/>
      <c r="W32" s="39"/>
      <c r="X32" s="39"/>
      <c r="Y32" s="39"/>
      <c r="Z32" s="39"/>
      <c r="AA32" s="39"/>
      <c r="AB32" s="39"/>
      <c r="AC32" s="39"/>
      <c r="AD32" s="39"/>
      <c r="AE32" s="39"/>
    </row>
    <row r="33" spans="1:31" s="2" customFormat="1" ht="14.4" customHeight="1">
      <c r="A33" s="39"/>
      <c r="B33" s="45"/>
      <c r="C33" s="39"/>
      <c r="D33" s="154" t="s">
        <v>48</v>
      </c>
      <c r="E33" s="135" t="s">
        <v>49</v>
      </c>
      <c r="F33" s="155">
        <f>ROUND((SUM(BE80:BE182)),2)</f>
        <v>0</v>
      </c>
      <c r="G33" s="39"/>
      <c r="H33" s="39"/>
      <c r="I33" s="156">
        <v>0.21</v>
      </c>
      <c r="J33" s="155">
        <f>ROUND(((SUM(BE80:BE182))*I33),2)</f>
        <v>0</v>
      </c>
      <c r="K33" s="39"/>
      <c r="L33" s="138"/>
      <c r="S33" s="39"/>
      <c r="T33" s="39"/>
      <c r="U33" s="39"/>
      <c r="V33" s="39"/>
      <c r="W33" s="39"/>
      <c r="X33" s="39"/>
      <c r="Y33" s="39"/>
      <c r="Z33" s="39"/>
      <c r="AA33" s="39"/>
      <c r="AB33" s="39"/>
      <c r="AC33" s="39"/>
      <c r="AD33" s="39"/>
      <c r="AE33" s="39"/>
    </row>
    <row r="34" spans="1:31" s="2" customFormat="1" ht="14.4" customHeight="1">
      <c r="A34" s="39"/>
      <c r="B34" s="45"/>
      <c r="C34" s="39"/>
      <c r="D34" s="39"/>
      <c r="E34" s="135" t="s">
        <v>50</v>
      </c>
      <c r="F34" s="155">
        <f>ROUND((SUM(BF80:BF182)),2)</f>
        <v>0</v>
      </c>
      <c r="G34" s="39"/>
      <c r="H34" s="39"/>
      <c r="I34" s="156">
        <v>0.15</v>
      </c>
      <c r="J34" s="155">
        <f>ROUND(((SUM(BF80:BF182))*I34),2)</f>
        <v>0</v>
      </c>
      <c r="K34" s="39"/>
      <c r="L34" s="138"/>
      <c r="S34" s="39"/>
      <c r="T34" s="39"/>
      <c r="U34" s="39"/>
      <c r="V34" s="39"/>
      <c r="W34" s="39"/>
      <c r="X34" s="39"/>
      <c r="Y34" s="39"/>
      <c r="Z34" s="39"/>
      <c r="AA34" s="39"/>
      <c r="AB34" s="39"/>
      <c r="AC34" s="39"/>
      <c r="AD34" s="39"/>
      <c r="AE34" s="39"/>
    </row>
    <row r="35" spans="1:31" s="2" customFormat="1" ht="14.4" customHeight="1" hidden="1">
      <c r="A35" s="39"/>
      <c r="B35" s="45"/>
      <c r="C35" s="39"/>
      <c r="D35" s="39"/>
      <c r="E35" s="135" t="s">
        <v>51</v>
      </c>
      <c r="F35" s="155">
        <f>ROUND((SUM(BG80:BG182)),2)</f>
        <v>0</v>
      </c>
      <c r="G35" s="39"/>
      <c r="H35" s="39"/>
      <c r="I35" s="156">
        <v>0.21</v>
      </c>
      <c r="J35" s="155">
        <f>0</f>
        <v>0</v>
      </c>
      <c r="K35" s="39"/>
      <c r="L35" s="138"/>
      <c r="S35" s="39"/>
      <c r="T35" s="39"/>
      <c r="U35" s="39"/>
      <c r="V35" s="39"/>
      <c r="W35" s="39"/>
      <c r="X35" s="39"/>
      <c r="Y35" s="39"/>
      <c r="Z35" s="39"/>
      <c r="AA35" s="39"/>
      <c r="AB35" s="39"/>
      <c r="AC35" s="39"/>
      <c r="AD35" s="39"/>
      <c r="AE35" s="39"/>
    </row>
    <row r="36" spans="1:31" s="2" customFormat="1" ht="14.4" customHeight="1" hidden="1">
      <c r="A36" s="39"/>
      <c r="B36" s="45"/>
      <c r="C36" s="39"/>
      <c r="D36" s="39"/>
      <c r="E36" s="135" t="s">
        <v>52</v>
      </c>
      <c r="F36" s="155">
        <f>ROUND((SUM(BH80:BH182)),2)</f>
        <v>0</v>
      </c>
      <c r="G36" s="39"/>
      <c r="H36" s="39"/>
      <c r="I36" s="156">
        <v>0.15</v>
      </c>
      <c r="J36" s="155">
        <f>0</f>
        <v>0</v>
      </c>
      <c r="K36" s="39"/>
      <c r="L36" s="138"/>
      <c r="S36" s="39"/>
      <c r="T36" s="39"/>
      <c r="U36" s="39"/>
      <c r="V36" s="39"/>
      <c r="W36" s="39"/>
      <c r="X36" s="39"/>
      <c r="Y36" s="39"/>
      <c r="Z36" s="39"/>
      <c r="AA36" s="39"/>
      <c r="AB36" s="39"/>
      <c r="AC36" s="39"/>
      <c r="AD36" s="39"/>
      <c r="AE36" s="39"/>
    </row>
    <row r="37" spans="1:31" s="2" customFormat="1" ht="14.4" customHeight="1" hidden="1">
      <c r="A37" s="39"/>
      <c r="B37" s="45"/>
      <c r="C37" s="39"/>
      <c r="D37" s="39"/>
      <c r="E37" s="135" t="s">
        <v>53</v>
      </c>
      <c r="F37" s="155">
        <f>ROUND((SUM(BI80:BI182)),2)</f>
        <v>0</v>
      </c>
      <c r="G37" s="39"/>
      <c r="H37" s="39"/>
      <c r="I37" s="156">
        <v>0</v>
      </c>
      <c r="J37" s="155">
        <f>0</f>
        <v>0</v>
      </c>
      <c r="K37" s="39"/>
      <c r="L37" s="138"/>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pans="1:31" s="2" customFormat="1" ht="25.4" customHeight="1">
      <c r="A39" s="39"/>
      <c r="B39" s="45"/>
      <c r="C39" s="157"/>
      <c r="D39" s="158" t="s">
        <v>54</v>
      </c>
      <c r="E39" s="159"/>
      <c r="F39" s="159"/>
      <c r="G39" s="160" t="s">
        <v>55</v>
      </c>
      <c r="H39" s="161" t="s">
        <v>56</v>
      </c>
      <c r="I39" s="162"/>
      <c r="J39" s="163">
        <f>SUM(J30:J37)</f>
        <v>0</v>
      </c>
      <c r="K39" s="164"/>
      <c r="L39" s="138"/>
      <c r="S39" s="39"/>
      <c r="T39" s="39"/>
      <c r="U39" s="39"/>
      <c r="V39" s="39"/>
      <c r="W39" s="39"/>
      <c r="X39" s="39"/>
      <c r="Y39" s="39"/>
      <c r="Z39" s="39"/>
      <c r="AA39" s="39"/>
      <c r="AB39" s="39"/>
      <c r="AC39" s="39"/>
      <c r="AD39" s="39"/>
      <c r="AE39" s="39"/>
    </row>
    <row r="40" spans="1:31" s="2" customFormat="1" ht="14.4" customHeight="1">
      <c r="A40" s="39"/>
      <c r="B40" s="165"/>
      <c r="C40" s="166"/>
      <c r="D40" s="166"/>
      <c r="E40" s="166"/>
      <c r="F40" s="166"/>
      <c r="G40" s="166"/>
      <c r="H40" s="166"/>
      <c r="I40" s="167"/>
      <c r="J40" s="166"/>
      <c r="K40" s="166"/>
      <c r="L40" s="138"/>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70"/>
      <c r="J44" s="169"/>
      <c r="K44" s="169"/>
      <c r="L44" s="138"/>
      <c r="S44" s="39"/>
      <c r="T44" s="39"/>
      <c r="U44" s="39"/>
      <c r="V44" s="39"/>
      <c r="W44" s="39"/>
      <c r="X44" s="39"/>
      <c r="Y44" s="39"/>
      <c r="Z44" s="39"/>
      <c r="AA44" s="39"/>
      <c r="AB44" s="39"/>
      <c r="AC44" s="39"/>
      <c r="AD44" s="39"/>
      <c r="AE44" s="39"/>
    </row>
    <row r="45" spans="1:31" s="2" customFormat="1" ht="24.95" customHeight="1">
      <c r="A45" s="39"/>
      <c r="B45" s="40"/>
      <c r="C45" s="23" t="s">
        <v>128</v>
      </c>
      <c r="D45" s="41"/>
      <c r="E45" s="41"/>
      <c r="F45" s="41"/>
      <c r="G45" s="41"/>
      <c r="H45" s="41"/>
      <c r="I45" s="137"/>
      <c r="J45" s="41"/>
      <c r="K45" s="41"/>
      <c r="L45" s="138"/>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pans="1:31" s="2" customFormat="1" ht="12" customHeight="1">
      <c r="A47" s="39"/>
      <c r="B47" s="40"/>
      <c r="C47" s="32" t="s">
        <v>16</v>
      </c>
      <c r="D47" s="41"/>
      <c r="E47" s="41"/>
      <c r="F47" s="41"/>
      <c r="G47" s="41"/>
      <c r="H47" s="41"/>
      <c r="I47" s="137"/>
      <c r="J47" s="41"/>
      <c r="K47" s="41"/>
      <c r="L47" s="138"/>
      <c r="S47" s="39"/>
      <c r="T47" s="39"/>
      <c r="U47" s="39"/>
      <c r="V47" s="39"/>
      <c r="W47" s="39"/>
      <c r="X47" s="39"/>
      <c r="Y47" s="39"/>
      <c r="Z47" s="39"/>
      <c r="AA47" s="39"/>
      <c r="AB47" s="39"/>
      <c r="AC47" s="39"/>
      <c r="AD47" s="39"/>
      <c r="AE47" s="39"/>
    </row>
    <row r="48" spans="1:31" s="2" customFormat="1" ht="16.5" customHeight="1">
      <c r="A48" s="39"/>
      <c r="B48" s="40"/>
      <c r="C48" s="41"/>
      <c r="D48" s="41"/>
      <c r="E48" s="171" t="str">
        <f>E7</f>
        <v>Řešení zpevněných ploch, parkoviště a bus zastávek u školy, Svatava</v>
      </c>
      <c r="F48" s="32"/>
      <c r="G48" s="32"/>
      <c r="H48" s="32"/>
      <c r="I48" s="137"/>
      <c r="J48" s="41"/>
      <c r="K48" s="41"/>
      <c r="L48" s="138"/>
      <c r="S48" s="39"/>
      <c r="T48" s="39"/>
      <c r="U48" s="39"/>
      <c r="V48" s="39"/>
      <c r="W48" s="39"/>
      <c r="X48" s="39"/>
      <c r="Y48" s="39"/>
      <c r="Z48" s="39"/>
      <c r="AA48" s="39"/>
      <c r="AB48" s="39"/>
      <c r="AC48" s="39"/>
      <c r="AD48" s="39"/>
      <c r="AE48" s="39"/>
    </row>
    <row r="49" spans="1:31" s="2" customFormat="1" ht="12" customHeight="1">
      <c r="A49" s="39"/>
      <c r="B49" s="40"/>
      <c r="C49" s="32" t="s">
        <v>126</v>
      </c>
      <c r="D49" s="41"/>
      <c r="E49" s="41"/>
      <c r="F49" s="41"/>
      <c r="G49" s="41"/>
      <c r="H49" s="41"/>
      <c r="I49" s="137"/>
      <c r="J49" s="41"/>
      <c r="K49" s="41"/>
      <c r="L49" s="138"/>
      <c r="S49" s="39"/>
      <c r="T49" s="39"/>
      <c r="U49" s="39"/>
      <c r="V49" s="39"/>
      <c r="W49" s="39"/>
      <c r="X49" s="39"/>
      <c r="Y49" s="39"/>
      <c r="Z49" s="39"/>
      <c r="AA49" s="39"/>
      <c r="AB49" s="39"/>
      <c r="AC49" s="39"/>
      <c r="AD49" s="39"/>
      <c r="AE49" s="39"/>
    </row>
    <row r="50" spans="1:31" s="2" customFormat="1" ht="16.5" customHeight="1">
      <c r="A50" s="39"/>
      <c r="B50" s="40"/>
      <c r="C50" s="41"/>
      <c r="D50" s="41"/>
      <c r="E50" s="70" t="str">
        <f>E9</f>
        <v>SO 431 - Veřejné osvětlení</v>
      </c>
      <c r="F50" s="41"/>
      <c r="G50" s="41"/>
      <c r="H50" s="41"/>
      <c r="I50" s="137"/>
      <c r="J50" s="41"/>
      <c r="K50" s="41"/>
      <c r="L50" s="138"/>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pans="1:31" s="2" customFormat="1" ht="12" customHeight="1">
      <c r="A52" s="39"/>
      <c r="B52" s="40"/>
      <c r="C52" s="32" t="s">
        <v>22</v>
      </c>
      <c r="D52" s="41"/>
      <c r="E52" s="41"/>
      <c r="F52" s="27" t="str">
        <f>F12</f>
        <v>Svatava</v>
      </c>
      <c r="G52" s="41"/>
      <c r="H52" s="41"/>
      <c r="I52" s="141" t="s">
        <v>24</v>
      </c>
      <c r="J52" s="73" t="str">
        <f>IF(J12="","",J12)</f>
        <v>18. 9. 2020</v>
      </c>
      <c r="K52" s="41"/>
      <c r="L52" s="13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pans="1:31" s="2" customFormat="1" ht="40.05" customHeight="1">
      <c r="A54" s="39"/>
      <c r="B54" s="40"/>
      <c r="C54" s="32" t="s">
        <v>28</v>
      </c>
      <c r="D54" s="41"/>
      <c r="E54" s="41"/>
      <c r="F54" s="27" t="str">
        <f>E15</f>
        <v>Městys Svatava, Svatava, ČSA 277, 357 03</v>
      </c>
      <c r="G54" s="41"/>
      <c r="H54" s="41"/>
      <c r="I54" s="141" t="s">
        <v>36</v>
      </c>
      <c r="J54" s="37" t="str">
        <f>E21</f>
        <v>DSVA s.r.o.,nám. Krále Jiřího z Poděbrad 6, 350 02</v>
      </c>
      <c r="K54" s="41"/>
      <c r="L54" s="138"/>
      <c r="S54" s="39"/>
      <c r="T54" s="39"/>
      <c r="U54" s="39"/>
      <c r="V54" s="39"/>
      <c r="W54" s="39"/>
      <c r="X54" s="39"/>
      <c r="Y54" s="39"/>
      <c r="Z54" s="39"/>
      <c r="AA54" s="39"/>
      <c r="AB54" s="39"/>
      <c r="AC54" s="39"/>
      <c r="AD54" s="39"/>
      <c r="AE54" s="39"/>
    </row>
    <row r="55" spans="1:31" s="2" customFormat="1" ht="25.65" customHeight="1">
      <c r="A55" s="39"/>
      <c r="B55" s="40"/>
      <c r="C55" s="32" t="s">
        <v>34</v>
      </c>
      <c r="D55" s="41"/>
      <c r="E55" s="41"/>
      <c r="F55" s="27" t="str">
        <f>IF(E18="","",E18)</f>
        <v>Vyplň údaj</v>
      </c>
      <c r="G55" s="41"/>
      <c r="H55" s="41"/>
      <c r="I55" s="141" t="s">
        <v>40</v>
      </c>
      <c r="J55" s="37" t="str">
        <f>E24</f>
        <v>DSVA s.r.o. - ing. Jiří Ševčík</v>
      </c>
      <c r="K55" s="41"/>
      <c r="L55" s="138"/>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pans="1:31" s="2" customFormat="1" ht="29.25" customHeight="1">
      <c r="A57" s="39"/>
      <c r="B57" s="40"/>
      <c r="C57" s="172" t="s">
        <v>129</v>
      </c>
      <c r="D57" s="173"/>
      <c r="E57" s="173"/>
      <c r="F57" s="173"/>
      <c r="G57" s="173"/>
      <c r="H57" s="173"/>
      <c r="I57" s="174"/>
      <c r="J57" s="175" t="s">
        <v>130</v>
      </c>
      <c r="K57" s="173"/>
      <c r="L57" s="13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pans="1:47" s="2" customFormat="1" ht="22.8" customHeight="1">
      <c r="A59" s="39"/>
      <c r="B59" s="40"/>
      <c r="C59" s="176" t="s">
        <v>76</v>
      </c>
      <c r="D59" s="41"/>
      <c r="E59" s="41"/>
      <c r="F59" s="41"/>
      <c r="G59" s="41"/>
      <c r="H59" s="41"/>
      <c r="I59" s="137"/>
      <c r="J59" s="103">
        <f>J80</f>
        <v>0</v>
      </c>
      <c r="K59" s="41"/>
      <c r="L59" s="138"/>
      <c r="S59" s="39"/>
      <c r="T59" s="39"/>
      <c r="U59" s="39"/>
      <c r="V59" s="39"/>
      <c r="W59" s="39"/>
      <c r="X59" s="39"/>
      <c r="Y59" s="39"/>
      <c r="Z59" s="39"/>
      <c r="AA59" s="39"/>
      <c r="AB59" s="39"/>
      <c r="AC59" s="39"/>
      <c r="AD59" s="39"/>
      <c r="AE59" s="39"/>
      <c r="AU59" s="17" t="s">
        <v>131</v>
      </c>
    </row>
    <row r="60" spans="1:31" s="9" customFormat="1" ht="24.95" customHeight="1">
      <c r="A60" s="9"/>
      <c r="B60" s="177"/>
      <c r="C60" s="178"/>
      <c r="D60" s="179" t="s">
        <v>1905</v>
      </c>
      <c r="E60" s="180"/>
      <c r="F60" s="180"/>
      <c r="G60" s="180"/>
      <c r="H60" s="180"/>
      <c r="I60" s="181"/>
      <c r="J60" s="182">
        <f>J81</f>
        <v>0</v>
      </c>
      <c r="K60" s="178"/>
      <c r="L60" s="183"/>
      <c r="S60" s="9"/>
      <c r="T60" s="9"/>
      <c r="U60" s="9"/>
      <c r="V60" s="9"/>
      <c r="W60" s="9"/>
      <c r="X60" s="9"/>
      <c r="Y60" s="9"/>
      <c r="Z60" s="9"/>
      <c r="AA60" s="9"/>
      <c r="AB60" s="9"/>
      <c r="AC60" s="9"/>
      <c r="AD60" s="9"/>
      <c r="AE60" s="9"/>
    </row>
    <row r="61" spans="1:31" s="2" customFormat="1" ht="21.8" customHeight="1">
      <c r="A61" s="39"/>
      <c r="B61" s="40"/>
      <c r="C61" s="41"/>
      <c r="D61" s="41"/>
      <c r="E61" s="41"/>
      <c r="F61" s="41"/>
      <c r="G61" s="41"/>
      <c r="H61" s="41"/>
      <c r="I61" s="137"/>
      <c r="J61" s="41"/>
      <c r="K61" s="41"/>
      <c r="L61" s="138"/>
      <c r="S61" s="39"/>
      <c r="T61" s="39"/>
      <c r="U61" s="39"/>
      <c r="V61" s="39"/>
      <c r="W61" s="39"/>
      <c r="X61" s="39"/>
      <c r="Y61" s="39"/>
      <c r="Z61" s="39"/>
      <c r="AA61" s="39"/>
      <c r="AB61" s="39"/>
      <c r="AC61" s="39"/>
      <c r="AD61" s="39"/>
      <c r="AE61" s="39"/>
    </row>
    <row r="62" spans="1:31" s="2" customFormat="1" ht="6.95" customHeight="1">
      <c r="A62" s="39"/>
      <c r="B62" s="60"/>
      <c r="C62" s="61"/>
      <c r="D62" s="61"/>
      <c r="E62" s="61"/>
      <c r="F62" s="61"/>
      <c r="G62" s="61"/>
      <c r="H62" s="61"/>
      <c r="I62" s="167"/>
      <c r="J62" s="61"/>
      <c r="K62" s="61"/>
      <c r="L62" s="138"/>
      <c r="S62" s="39"/>
      <c r="T62" s="39"/>
      <c r="U62" s="39"/>
      <c r="V62" s="39"/>
      <c r="W62" s="39"/>
      <c r="X62" s="39"/>
      <c r="Y62" s="39"/>
      <c r="Z62" s="39"/>
      <c r="AA62" s="39"/>
      <c r="AB62" s="39"/>
      <c r="AC62" s="39"/>
      <c r="AD62" s="39"/>
      <c r="AE62" s="39"/>
    </row>
    <row r="66" spans="1:31" s="2" customFormat="1" ht="6.95" customHeight="1">
      <c r="A66" s="39"/>
      <c r="B66" s="62"/>
      <c r="C66" s="63"/>
      <c r="D66" s="63"/>
      <c r="E66" s="63"/>
      <c r="F66" s="63"/>
      <c r="G66" s="63"/>
      <c r="H66" s="63"/>
      <c r="I66" s="170"/>
      <c r="J66" s="63"/>
      <c r="K66" s="63"/>
      <c r="L66" s="138"/>
      <c r="S66" s="39"/>
      <c r="T66" s="39"/>
      <c r="U66" s="39"/>
      <c r="V66" s="39"/>
      <c r="W66" s="39"/>
      <c r="X66" s="39"/>
      <c r="Y66" s="39"/>
      <c r="Z66" s="39"/>
      <c r="AA66" s="39"/>
      <c r="AB66" s="39"/>
      <c r="AC66" s="39"/>
      <c r="AD66" s="39"/>
      <c r="AE66" s="39"/>
    </row>
    <row r="67" spans="1:31" s="2" customFormat="1" ht="24.95" customHeight="1">
      <c r="A67" s="39"/>
      <c r="B67" s="40"/>
      <c r="C67" s="23" t="s">
        <v>155</v>
      </c>
      <c r="D67" s="41"/>
      <c r="E67" s="41"/>
      <c r="F67" s="41"/>
      <c r="G67" s="41"/>
      <c r="H67" s="41"/>
      <c r="I67" s="137"/>
      <c r="J67" s="41"/>
      <c r="K67" s="41"/>
      <c r="L67" s="138"/>
      <c r="S67" s="39"/>
      <c r="T67" s="39"/>
      <c r="U67" s="39"/>
      <c r="V67" s="39"/>
      <c r="W67" s="39"/>
      <c r="X67" s="39"/>
      <c r="Y67" s="39"/>
      <c r="Z67" s="39"/>
      <c r="AA67" s="39"/>
      <c r="AB67" s="39"/>
      <c r="AC67" s="39"/>
      <c r="AD67" s="39"/>
      <c r="AE67" s="39"/>
    </row>
    <row r="68" spans="1:31" s="2" customFormat="1" ht="6.95" customHeight="1">
      <c r="A68" s="39"/>
      <c r="B68" s="40"/>
      <c r="C68" s="41"/>
      <c r="D68" s="41"/>
      <c r="E68" s="41"/>
      <c r="F68" s="41"/>
      <c r="G68" s="41"/>
      <c r="H68" s="41"/>
      <c r="I68" s="137"/>
      <c r="J68" s="41"/>
      <c r="K68" s="41"/>
      <c r="L68" s="138"/>
      <c r="S68" s="39"/>
      <c r="T68" s="39"/>
      <c r="U68" s="39"/>
      <c r="V68" s="39"/>
      <c r="W68" s="39"/>
      <c r="X68" s="39"/>
      <c r="Y68" s="39"/>
      <c r="Z68" s="39"/>
      <c r="AA68" s="39"/>
      <c r="AB68" s="39"/>
      <c r="AC68" s="39"/>
      <c r="AD68" s="39"/>
      <c r="AE68" s="39"/>
    </row>
    <row r="69" spans="1:31" s="2" customFormat="1" ht="12" customHeight="1">
      <c r="A69" s="39"/>
      <c r="B69" s="40"/>
      <c r="C69" s="32" t="s">
        <v>16</v>
      </c>
      <c r="D69" s="41"/>
      <c r="E69" s="41"/>
      <c r="F69" s="41"/>
      <c r="G69" s="41"/>
      <c r="H69" s="41"/>
      <c r="I69" s="137"/>
      <c r="J69" s="41"/>
      <c r="K69" s="41"/>
      <c r="L69" s="138"/>
      <c r="S69" s="39"/>
      <c r="T69" s="39"/>
      <c r="U69" s="39"/>
      <c r="V69" s="39"/>
      <c r="W69" s="39"/>
      <c r="X69" s="39"/>
      <c r="Y69" s="39"/>
      <c r="Z69" s="39"/>
      <c r="AA69" s="39"/>
      <c r="AB69" s="39"/>
      <c r="AC69" s="39"/>
      <c r="AD69" s="39"/>
      <c r="AE69" s="39"/>
    </row>
    <row r="70" spans="1:31" s="2" customFormat="1" ht="16.5" customHeight="1">
      <c r="A70" s="39"/>
      <c r="B70" s="40"/>
      <c r="C70" s="41"/>
      <c r="D70" s="41"/>
      <c r="E70" s="171" t="str">
        <f>E7</f>
        <v>Řešení zpevněných ploch, parkoviště a bus zastávek u školy, Svatava</v>
      </c>
      <c r="F70" s="32"/>
      <c r="G70" s="32"/>
      <c r="H70" s="32"/>
      <c r="I70" s="137"/>
      <c r="J70" s="41"/>
      <c r="K70" s="41"/>
      <c r="L70" s="138"/>
      <c r="S70" s="39"/>
      <c r="T70" s="39"/>
      <c r="U70" s="39"/>
      <c r="V70" s="39"/>
      <c r="W70" s="39"/>
      <c r="X70" s="39"/>
      <c r="Y70" s="39"/>
      <c r="Z70" s="39"/>
      <c r="AA70" s="39"/>
      <c r="AB70" s="39"/>
      <c r="AC70" s="39"/>
      <c r="AD70" s="39"/>
      <c r="AE70" s="39"/>
    </row>
    <row r="71" spans="1:31" s="2" customFormat="1" ht="12" customHeight="1">
      <c r="A71" s="39"/>
      <c r="B71" s="40"/>
      <c r="C71" s="32" t="s">
        <v>126</v>
      </c>
      <c r="D71" s="41"/>
      <c r="E71" s="41"/>
      <c r="F71" s="41"/>
      <c r="G71" s="41"/>
      <c r="H71" s="41"/>
      <c r="I71" s="137"/>
      <c r="J71" s="41"/>
      <c r="K71" s="41"/>
      <c r="L71" s="138"/>
      <c r="S71" s="39"/>
      <c r="T71" s="39"/>
      <c r="U71" s="39"/>
      <c r="V71" s="39"/>
      <c r="W71" s="39"/>
      <c r="X71" s="39"/>
      <c r="Y71" s="39"/>
      <c r="Z71" s="39"/>
      <c r="AA71" s="39"/>
      <c r="AB71" s="39"/>
      <c r="AC71" s="39"/>
      <c r="AD71" s="39"/>
      <c r="AE71" s="39"/>
    </row>
    <row r="72" spans="1:31" s="2" customFormat="1" ht="16.5" customHeight="1">
      <c r="A72" s="39"/>
      <c r="B72" s="40"/>
      <c r="C72" s="41"/>
      <c r="D72" s="41"/>
      <c r="E72" s="70" t="str">
        <f>E9</f>
        <v>SO 431 - Veřejné osvětlení</v>
      </c>
      <c r="F72" s="41"/>
      <c r="G72" s="41"/>
      <c r="H72" s="41"/>
      <c r="I72" s="137"/>
      <c r="J72" s="41"/>
      <c r="K72" s="41"/>
      <c r="L72" s="138"/>
      <c r="S72" s="39"/>
      <c r="T72" s="39"/>
      <c r="U72" s="39"/>
      <c r="V72" s="39"/>
      <c r="W72" s="39"/>
      <c r="X72" s="39"/>
      <c r="Y72" s="39"/>
      <c r="Z72" s="39"/>
      <c r="AA72" s="39"/>
      <c r="AB72" s="39"/>
      <c r="AC72" s="39"/>
      <c r="AD72" s="39"/>
      <c r="AE72" s="39"/>
    </row>
    <row r="73" spans="1:31" s="2" customFormat="1" ht="6.95" customHeight="1">
      <c r="A73" s="39"/>
      <c r="B73" s="40"/>
      <c r="C73" s="41"/>
      <c r="D73" s="41"/>
      <c r="E73" s="41"/>
      <c r="F73" s="41"/>
      <c r="G73" s="41"/>
      <c r="H73" s="41"/>
      <c r="I73" s="137"/>
      <c r="J73" s="41"/>
      <c r="K73" s="41"/>
      <c r="L73" s="138"/>
      <c r="S73" s="39"/>
      <c r="T73" s="39"/>
      <c r="U73" s="39"/>
      <c r="V73" s="39"/>
      <c r="W73" s="39"/>
      <c r="X73" s="39"/>
      <c r="Y73" s="39"/>
      <c r="Z73" s="39"/>
      <c r="AA73" s="39"/>
      <c r="AB73" s="39"/>
      <c r="AC73" s="39"/>
      <c r="AD73" s="39"/>
      <c r="AE73" s="39"/>
    </row>
    <row r="74" spans="1:31" s="2" customFormat="1" ht="12" customHeight="1">
      <c r="A74" s="39"/>
      <c r="B74" s="40"/>
      <c r="C74" s="32" t="s">
        <v>22</v>
      </c>
      <c r="D74" s="41"/>
      <c r="E74" s="41"/>
      <c r="F74" s="27" t="str">
        <f>F12</f>
        <v>Svatava</v>
      </c>
      <c r="G74" s="41"/>
      <c r="H74" s="41"/>
      <c r="I74" s="141" t="s">
        <v>24</v>
      </c>
      <c r="J74" s="73" t="str">
        <f>IF(J12="","",J12)</f>
        <v>18. 9. 2020</v>
      </c>
      <c r="K74" s="41"/>
      <c r="L74" s="138"/>
      <c r="S74" s="39"/>
      <c r="T74" s="39"/>
      <c r="U74" s="39"/>
      <c r="V74" s="39"/>
      <c r="W74" s="39"/>
      <c r="X74" s="39"/>
      <c r="Y74" s="39"/>
      <c r="Z74" s="39"/>
      <c r="AA74" s="39"/>
      <c r="AB74" s="39"/>
      <c r="AC74" s="39"/>
      <c r="AD74" s="39"/>
      <c r="AE74" s="39"/>
    </row>
    <row r="75" spans="1:31" s="2" customFormat="1" ht="6.95" customHeight="1">
      <c r="A75" s="39"/>
      <c r="B75" s="40"/>
      <c r="C75" s="41"/>
      <c r="D75" s="41"/>
      <c r="E75" s="41"/>
      <c r="F75" s="41"/>
      <c r="G75" s="41"/>
      <c r="H75" s="41"/>
      <c r="I75" s="137"/>
      <c r="J75" s="41"/>
      <c r="K75" s="41"/>
      <c r="L75" s="138"/>
      <c r="S75" s="39"/>
      <c r="T75" s="39"/>
      <c r="U75" s="39"/>
      <c r="V75" s="39"/>
      <c r="W75" s="39"/>
      <c r="X75" s="39"/>
      <c r="Y75" s="39"/>
      <c r="Z75" s="39"/>
      <c r="AA75" s="39"/>
      <c r="AB75" s="39"/>
      <c r="AC75" s="39"/>
      <c r="AD75" s="39"/>
      <c r="AE75" s="39"/>
    </row>
    <row r="76" spans="1:31" s="2" customFormat="1" ht="40.05" customHeight="1">
      <c r="A76" s="39"/>
      <c r="B76" s="40"/>
      <c r="C76" s="32" t="s">
        <v>28</v>
      </c>
      <c r="D76" s="41"/>
      <c r="E76" s="41"/>
      <c r="F76" s="27" t="str">
        <f>E15</f>
        <v>Městys Svatava, Svatava, ČSA 277, 357 03</v>
      </c>
      <c r="G76" s="41"/>
      <c r="H76" s="41"/>
      <c r="I76" s="141" t="s">
        <v>36</v>
      </c>
      <c r="J76" s="37" t="str">
        <f>E21</f>
        <v>DSVA s.r.o.,nám. Krále Jiřího z Poděbrad 6, 350 02</v>
      </c>
      <c r="K76" s="41"/>
      <c r="L76" s="138"/>
      <c r="S76" s="39"/>
      <c r="T76" s="39"/>
      <c r="U76" s="39"/>
      <c r="V76" s="39"/>
      <c r="W76" s="39"/>
      <c r="X76" s="39"/>
      <c r="Y76" s="39"/>
      <c r="Z76" s="39"/>
      <c r="AA76" s="39"/>
      <c r="AB76" s="39"/>
      <c r="AC76" s="39"/>
      <c r="AD76" s="39"/>
      <c r="AE76" s="39"/>
    </row>
    <row r="77" spans="1:31" s="2" customFormat="1" ht="25.65" customHeight="1">
      <c r="A77" s="39"/>
      <c r="B77" s="40"/>
      <c r="C77" s="32" t="s">
        <v>34</v>
      </c>
      <c r="D77" s="41"/>
      <c r="E77" s="41"/>
      <c r="F77" s="27" t="str">
        <f>IF(E18="","",E18)</f>
        <v>Vyplň údaj</v>
      </c>
      <c r="G77" s="41"/>
      <c r="H77" s="41"/>
      <c r="I77" s="141" t="s">
        <v>40</v>
      </c>
      <c r="J77" s="37" t="str">
        <f>E24</f>
        <v>DSVA s.r.o. - ing. Jiří Ševčík</v>
      </c>
      <c r="K77" s="41"/>
      <c r="L77" s="138"/>
      <c r="S77" s="39"/>
      <c r="T77" s="39"/>
      <c r="U77" s="39"/>
      <c r="V77" s="39"/>
      <c r="W77" s="39"/>
      <c r="X77" s="39"/>
      <c r="Y77" s="39"/>
      <c r="Z77" s="39"/>
      <c r="AA77" s="39"/>
      <c r="AB77" s="39"/>
      <c r="AC77" s="39"/>
      <c r="AD77" s="39"/>
      <c r="AE77" s="39"/>
    </row>
    <row r="78" spans="1:31" s="2" customFormat="1" ht="10.3" customHeight="1">
      <c r="A78" s="39"/>
      <c r="B78" s="40"/>
      <c r="C78" s="41"/>
      <c r="D78" s="41"/>
      <c r="E78" s="41"/>
      <c r="F78" s="41"/>
      <c r="G78" s="41"/>
      <c r="H78" s="41"/>
      <c r="I78" s="137"/>
      <c r="J78" s="41"/>
      <c r="K78" s="41"/>
      <c r="L78" s="138"/>
      <c r="S78" s="39"/>
      <c r="T78" s="39"/>
      <c r="U78" s="39"/>
      <c r="V78" s="39"/>
      <c r="W78" s="39"/>
      <c r="X78" s="39"/>
      <c r="Y78" s="39"/>
      <c r="Z78" s="39"/>
      <c r="AA78" s="39"/>
      <c r="AB78" s="39"/>
      <c r="AC78" s="39"/>
      <c r="AD78" s="39"/>
      <c r="AE78" s="39"/>
    </row>
    <row r="79" spans="1:31" s="11" customFormat="1" ht="29.25" customHeight="1">
      <c r="A79" s="191"/>
      <c r="B79" s="192"/>
      <c r="C79" s="193" t="s">
        <v>156</v>
      </c>
      <c r="D79" s="194" t="s">
        <v>63</v>
      </c>
      <c r="E79" s="194" t="s">
        <v>59</v>
      </c>
      <c r="F79" s="194" t="s">
        <v>60</v>
      </c>
      <c r="G79" s="194" t="s">
        <v>157</v>
      </c>
      <c r="H79" s="194" t="s">
        <v>158</v>
      </c>
      <c r="I79" s="195" t="s">
        <v>159</v>
      </c>
      <c r="J79" s="194" t="s">
        <v>130</v>
      </c>
      <c r="K79" s="196" t="s">
        <v>160</v>
      </c>
      <c r="L79" s="197"/>
      <c r="M79" s="93" t="s">
        <v>33</v>
      </c>
      <c r="N79" s="94" t="s">
        <v>48</v>
      </c>
      <c r="O79" s="94" t="s">
        <v>161</v>
      </c>
      <c r="P79" s="94" t="s">
        <v>162</v>
      </c>
      <c r="Q79" s="94" t="s">
        <v>163</v>
      </c>
      <c r="R79" s="94" t="s">
        <v>164</v>
      </c>
      <c r="S79" s="94" t="s">
        <v>165</v>
      </c>
      <c r="T79" s="95" t="s">
        <v>166</v>
      </c>
      <c r="U79" s="191"/>
      <c r="V79" s="191"/>
      <c r="W79" s="191"/>
      <c r="X79" s="191"/>
      <c r="Y79" s="191"/>
      <c r="Z79" s="191"/>
      <c r="AA79" s="191"/>
      <c r="AB79" s="191"/>
      <c r="AC79" s="191"/>
      <c r="AD79" s="191"/>
      <c r="AE79" s="191"/>
    </row>
    <row r="80" spans="1:63" s="2" customFormat="1" ht="22.8" customHeight="1">
      <c r="A80" s="39"/>
      <c r="B80" s="40"/>
      <c r="C80" s="100" t="s">
        <v>167</v>
      </c>
      <c r="D80" s="41"/>
      <c r="E80" s="41"/>
      <c r="F80" s="41"/>
      <c r="G80" s="41"/>
      <c r="H80" s="41"/>
      <c r="I80" s="137"/>
      <c r="J80" s="198">
        <f>BK80</f>
        <v>0</v>
      </c>
      <c r="K80" s="41"/>
      <c r="L80" s="45"/>
      <c r="M80" s="96"/>
      <c r="N80" s="199"/>
      <c r="O80" s="97"/>
      <c r="P80" s="200">
        <f>P81</f>
        <v>0</v>
      </c>
      <c r="Q80" s="97"/>
      <c r="R80" s="200">
        <f>R81</f>
        <v>0</v>
      </c>
      <c r="S80" s="97"/>
      <c r="T80" s="201">
        <f>T81</f>
        <v>0</v>
      </c>
      <c r="U80" s="39"/>
      <c r="V80" s="39"/>
      <c r="W80" s="39"/>
      <c r="X80" s="39"/>
      <c r="Y80" s="39"/>
      <c r="Z80" s="39"/>
      <c r="AA80" s="39"/>
      <c r="AB80" s="39"/>
      <c r="AC80" s="39"/>
      <c r="AD80" s="39"/>
      <c r="AE80" s="39"/>
      <c r="AT80" s="17" t="s">
        <v>77</v>
      </c>
      <c r="AU80" s="17" t="s">
        <v>131</v>
      </c>
      <c r="BK80" s="202">
        <f>BK81</f>
        <v>0</v>
      </c>
    </row>
    <row r="81" spans="1:63" s="12" customFormat="1" ht="25.9" customHeight="1">
      <c r="A81" s="12"/>
      <c r="B81" s="203"/>
      <c r="C81" s="204"/>
      <c r="D81" s="205" t="s">
        <v>77</v>
      </c>
      <c r="E81" s="206" t="s">
        <v>1906</v>
      </c>
      <c r="F81" s="206" t="s">
        <v>1907</v>
      </c>
      <c r="G81" s="204"/>
      <c r="H81" s="204"/>
      <c r="I81" s="207"/>
      <c r="J81" s="208">
        <f>BK81</f>
        <v>0</v>
      </c>
      <c r="K81" s="204"/>
      <c r="L81" s="209"/>
      <c r="M81" s="210"/>
      <c r="N81" s="211"/>
      <c r="O81" s="211"/>
      <c r="P81" s="212">
        <f>SUM(P82:P182)</f>
        <v>0</v>
      </c>
      <c r="Q81" s="211"/>
      <c r="R81" s="212">
        <f>SUM(R82:R182)</f>
        <v>0</v>
      </c>
      <c r="S81" s="211"/>
      <c r="T81" s="213">
        <f>SUM(T82:T182)</f>
        <v>0</v>
      </c>
      <c r="U81" s="12"/>
      <c r="V81" s="12"/>
      <c r="W81" s="12"/>
      <c r="X81" s="12"/>
      <c r="Y81" s="12"/>
      <c r="Z81" s="12"/>
      <c r="AA81" s="12"/>
      <c r="AB81" s="12"/>
      <c r="AC81" s="12"/>
      <c r="AD81" s="12"/>
      <c r="AE81" s="12"/>
      <c r="AR81" s="214" t="s">
        <v>88</v>
      </c>
      <c r="AT81" s="215" t="s">
        <v>77</v>
      </c>
      <c r="AU81" s="215" t="s">
        <v>78</v>
      </c>
      <c r="AY81" s="214" t="s">
        <v>170</v>
      </c>
      <c r="BK81" s="216">
        <f>SUM(BK82:BK182)</f>
        <v>0</v>
      </c>
    </row>
    <row r="82" spans="1:65" s="2" customFormat="1" ht="16.5" customHeight="1">
      <c r="A82" s="39"/>
      <c r="B82" s="40"/>
      <c r="C82" s="219" t="s">
        <v>86</v>
      </c>
      <c r="D82" s="219" t="s">
        <v>172</v>
      </c>
      <c r="E82" s="220" t="s">
        <v>636</v>
      </c>
      <c r="F82" s="221" t="s">
        <v>1908</v>
      </c>
      <c r="G82" s="222" t="s">
        <v>268</v>
      </c>
      <c r="H82" s="223">
        <v>3</v>
      </c>
      <c r="I82" s="224"/>
      <c r="J82" s="225">
        <f>ROUND(I82*H82,2)</f>
        <v>0</v>
      </c>
      <c r="K82" s="221" t="s">
        <v>33</v>
      </c>
      <c r="L82" s="45"/>
      <c r="M82" s="226" t="s">
        <v>33</v>
      </c>
      <c r="N82" s="227" t="s">
        <v>49</v>
      </c>
      <c r="O82" s="85"/>
      <c r="P82" s="228">
        <f>O82*H82</f>
        <v>0</v>
      </c>
      <c r="Q82" s="228">
        <v>0</v>
      </c>
      <c r="R82" s="228">
        <f>Q82*H82</f>
        <v>0</v>
      </c>
      <c r="S82" s="228">
        <v>0</v>
      </c>
      <c r="T82" s="229">
        <f>S82*H82</f>
        <v>0</v>
      </c>
      <c r="U82" s="39"/>
      <c r="V82" s="39"/>
      <c r="W82" s="39"/>
      <c r="X82" s="39"/>
      <c r="Y82" s="39"/>
      <c r="Z82" s="39"/>
      <c r="AA82" s="39"/>
      <c r="AB82" s="39"/>
      <c r="AC82" s="39"/>
      <c r="AD82" s="39"/>
      <c r="AE82" s="39"/>
      <c r="AR82" s="230" t="s">
        <v>177</v>
      </c>
      <c r="AT82" s="230" t="s">
        <v>172</v>
      </c>
      <c r="AU82" s="230" t="s">
        <v>86</v>
      </c>
      <c r="AY82" s="17" t="s">
        <v>170</v>
      </c>
      <c r="BE82" s="231">
        <f>IF(N82="základní",J82,0)</f>
        <v>0</v>
      </c>
      <c r="BF82" s="231">
        <f>IF(N82="snížená",J82,0)</f>
        <v>0</v>
      </c>
      <c r="BG82" s="231">
        <f>IF(N82="zákl. přenesená",J82,0)</f>
        <v>0</v>
      </c>
      <c r="BH82" s="231">
        <f>IF(N82="sníž. přenesená",J82,0)</f>
        <v>0</v>
      </c>
      <c r="BI82" s="231">
        <f>IF(N82="nulová",J82,0)</f>
        <v>0</v>
      </c>
      <c r="BJ82" s="17" t="s">
        <v>86</v>
      </c>
      <c r="BK82" s="231">
        <f>ROUND(I82*H82,2)</f>
        <v>0</v>
      </c>
      <c r="BL82" s="17" t="s">
        <v>177</v>
      </c>
      <c r="BM82" s="230" t="s">
        <v>1909</v>
      </c>
    </row>
    <row r="83" spans="1:47" s="2" customFormat="1" ht="12">
      <c r="A83" s="39"/>
      <c r="B83" s="40"/>
      <c r="C83" s="41"/>
      <c r="D83" s="234" t="s">
        <v>210</v>
      </c>
      <c r="E83" s="41"/>
      <c r="F83" s="255" t="s">
        <v>1437</v>
      </c>
      <c r="G83" s="41"/>
      <c r="H83" s="41"/>
      <c r="I83" s="137"/>
      <c r="J83" s="41"/>
      <c r="K83" s="41"/>
      <c r="L83" s="45"/>
      <c r="M83" s="256"/>
      <c r="N83" s="257"/>
      <c r="O83" s="85"/>
      <c r="P83" s="85"/>
      <c r="Q83" s="85"/>
      <c r="R83" s="85"/>
      <c r="S83" s="85"/>
      <c r="T83" s="86"/>
      <c r="U83" s="39"/>
      <c r="V83" s="39"/>
      <c r="W83" s="39"/>
      <c r="X83" s="39"/>
      <c r="Y83" s="39"/>
      <c r="Z83" s="39"/>
      <c r="AA83" s="39"/>
      <c r="AB83" s="39"/>
      <c r="AC83" s="39"/>
      <c r="AD83" s="39"/>
      <c r="AE83" s="39"/>
      <c r="AT83" s="17" t="s">
        <v>210</v>
      </c>
      <c r="AU83" s="17" t="s">
        <v>86</v>
      </c>
    </row>
    <row r="84" spans="1:65" s="2" customFormat="1" ht="16.5" customHeight="1">
      <c r="A84" s="39"/>
      <c r="B84" s="40"/>
      <c r="C84" s="219" t="s">
        <v>88</v>
      </c>
      <c r="D84" s="219" t="s">
        <v>172</v>
      </c>
      <c r="E84" s="220" t="s">
        <v>1910</v>
      </c>
      <c r="F84" s="221" t="s">
        <v>1911</v>
      </c>
      <c r="G84" s="222" t="s">
        <v>268</v>
      </c>
      <c r="H84" s="223">
        <v>8</v>
      </c>
      <c r="I84" s="224"/>
      <c r="J84" s="225">
        <f>ROUND(I84*H84,2)</f>
        <v>0</v>
      </c>
      <c r="K84" s="221" t="s">
        <v>33</v>
      </c>
      <c r="L84" s="45"/>
      <c r="M84" s="226" t="s">
        <v>33</v>
      </c>
      <c r="N84" s="227" t="s">
        <v>49</v>
      </c>
      <c r="O84" s="85"/>
      <c r="P84" s="228">
        <f>O84*H84</f>
        <v>0</v>
      </c>
      <c r="Q84" s="228">
        <v>0</v>
      </c>
      <c r="R84" s="228">
        <f>Q84*H84</f>
        <v>0</v>
      </c>
      <c r="S84" s="228">
        <v>0</v>
      </c>
      <c r="T84" s="229">
        <f>S84*H84</f>
        <v>0</v>
      </c>
      <c r="U84" s="39"/>
      <c r="V84" s="39"/>
      <c r="W84" s="39"/>
      <c r="X84" s="39"/>
      <c r="Y84" s="39"/>
      <c r="Z84" s="39"/>
      <c r="AA84" s="39"/>
      <c r="AB84" s="39"/>
      <c r="AC84" s="39"/>
      <c r="AD84" s="39"/>
      <c r="AE84" s="39"/>
      <c r="AR84" s="230" t="s">
        <v>177</v>
      </c>
      <c r="AT84" s="230" t="s">
        <v>172</v>
      </c>
      <c r="AU84" s="230" t="s">
        <v>86</v>
      </c>
      <c r="AY84" s="17" t="s">
        <v>170</v>
      </c>
      <c r="BE84" s="231">
        <f>IF(N84="základní",J84,0)</f>
        <v>0</v>
      </c>
      <c r="BF84" s="231">
        <f>IF(N84="snížená",J84,0)</f>
        <v>0</v>
      </c>
      <c r="BG84" s="231">
        <f>IF(N84="zákl. přenesená",J84,0)</f>
        <v>0</v>
      </c>
      <c r="BH84" s="231">
        <f>IF(N84="sníž. přenesená",J84,0)</f>
        <v>0</v>
      </c>
      <c r="BI84" s="231">
        <f>IF(N84="nulová",J84,0)</f>
        <v>0</v>
      </c>
      <c r="BJ84" s="17" t="s">
        <v>86</v>
      </c>
      <c r="BK84" s="231">
        <f>ROUND(I84*H84,2)</f>
        <v>0</v>
      </c>
      <c r="BL84" s="17" t="s">
        <v>177</v>
      </c>
      <c r="BM84" s="230" t="s">
        <v>1912</v>
      </c>
    </row>
    <row r="85" spans="1:47" s="2" customFormat="1" ht="12">
      <c r="A85" s="39"/>
      <c r="B85" s="40"/>
      <c r="C85" s="41"/>
      <c r="D85" s="234" t="s">
        <v>210</v>
      </c>
      <c r="E85" s="41"/>
      <c r="F85" s="255" t="s">
        <v>1437</v>
      </c>
      <c r="G85" s="41"/>
      <c r="H85" s="41"/>
      <c r="I85" s="137"/>
      <c r="J85" s="41"/>
      <c r="K85" s="41"/>
      <c r="L85" s="45"/>
      <c r="M85" s="256"/>
      <c r="N85" s="257"/>
      <c r="O85" s="85"/>
      <c r="P85" s="85"/>
      <c r="Q85" s="85"/>
      <c r="R85" s="85"/>
      <c r="S85" s="85"/>
      <c r="T85" s="86"/>
      <c r="U85" s="39"/>
      <c r="V85" s="39"/>
      <c r="W85" s="39"/>
      <c r="X85" s="39"/>
      <c r="Y85" s="39"/>
      <c r="Z85" s="39"/>
      <c r="AA85" s="39"/>
      <c r="AB85" s="39"/>
      <c r="AC85" s="39"/>
      <c r="AD85" s="39"/>
      <c r="AE85" s="39"/>
      <c r="AT85" s="17" t="s">
        <v>210</v>
      </c>
      <c r="AU85" s="17" t="s">
        <v>86</v>
      </c>
    </row>
    <row r="86" spans="1:65" s="2" customFormat="1" ht="16.5" customHeight="1">
      <c r="A86" s="39"/>
      <c r="B86" s="40"/>
      <c r="C86" s="219" t="s">
        <v>184</v>
      </c>
      <c r="D86" s="219" t="s">
        <v>172</v>
      </c>
      <c r="E86" s="220" t="s">
        <v>1913</v>
      </c>
      <c r="F86" s="221" t="s">
        <v>1914</v>
      </c>
      <c r="G86" s="222" t="s">
        <v>268</v>
      </c>
      <c r="H86" s="223">
        <v>1</v>
      </c>
      <c r="I86" s="224"/>
      <c r="J86" s="225">
        <f>ROUND(I86*H86,2)</f>
        <v>0</v>
      </c>
      <c r="K86" s="221" t="s">
        <v>33</v>
      </c>
      <c r="L86" s="45"/>
      <c r="M86" s="226" t="s">
        <v>33</v>
      </c>
      <c r="N86" s="227" t="s">
        <v>49</v>
      </c>
      <c r="O86" s="85"/>
      <c r="P86" s="228">
        <f>O86*H86</f>
        <v>0</v>
      </c>
      <c r="Q86" s="228">
        <v>0</v>
      </c>
      <c r="R86" s="228">
        <f>Q86*H86</f>
        <v>0</v>
      </c>
      <c r="S86" s="228">
        <v>0</v>
      </c>
      <c r="T86" s="229">
        <f>S86*H86</f>
        <v>0</v>
      </c>
      <c r="U86" s="39"/>
      <c r="V86" s="39"/>
      <c r="W86" s="39"/>
      <c r="X86" s="39"/>
      <c r="Y86" s="39"/>
      <c r="Z86" s="39"/>
      <c r="AA86" s="39"/>
      <c r="AB86" s="39"/>
      <c r="AC86" s="39"/>
      <c r="AD86" s="39"/>
      <c r="AE86" s="39"/>
      <c r="AR86" s="230" t="s">
        <v>177</v>
      </c>
      <c r="AT86" s="230" t="s">
        <v>172</v>
      </c>
      <c r="AU86" s="230" t="s">
        <v>86</v>
      </c>
      <c r="AY86" s="17" t="s">
        <v>170</v>
      </c>
      <c r="BE86" s="231">
        <f>IF(N86="základní",J86,0)</f>
        <v>0</v>
      </c>
      <c r="BF86" s="231">
        <f>IF(N86="snížená",J86,0)</f>
        <v>0</v>
      </c>
      <c r="BG86" s="231">
        <f>IF(N86="zákl. přenesená",J86,0)</f>
        <v>0</v>
      </c>
      <c r="BH86" s="231">
        <f>IF(N86="sníž. přenesená",J86,0)</f>
        <v>0</v>
      </c>
      <c r="BI86" s="231">
        <f>IF(N86="nulová",J86,0)</f>
        <v>0</v>
      </c>
      <c r="BJ86" s="17" t="s">
        <v>86</v>
      </c>
      <c r="BK86" s="231">
        <f>ROUND(I86*H86,2)</f>
        <v>0</v>
      </c>
      <c r="BL86" s="17" t="s">
        <v>177</v>
      </c>
      <c r="BM86" s="230" t="s">
        <v>1915</v>
      </c>
    </row>
    <row r="87" spans="1:47" s="2" customFormat="1" ht="12">
      <c r="A87" s="39"/>
      <c r="B87" s="40"/>
      <c r="C87" s="41"/>
      <c r="D87" s="234" t="s">
        <v>210</v>
      </c>
      <c r="E87" s="41"/>
      <c r="F87" s="255" t="s">
        <v>1437</v>
      </c>
      <c r="G87" s="41"/>
      <c r="H87" s="41"/>
      <c r="I87" s="137"/>
      <c r="J87" s="41"/>
      <c r="K87" s="41"/>
      <c r="L87" s="45"/>
      <c r="M87" s="256"/>
      <c r="N87" s="257"/>
      <c r="O87" s="85"/>
      <c r="P87" s="85"/>
      <c r="Q87" s="85"/>
      <c r="R87" s="85"/>
      <c r="S87" s="85"/>
      <c r="T87" s="86"/>
      <c r="U87" s="39"/>
      <c r="V87" s="39"/>
      <c r="W87" s="39"/>
      <c r="X87" s="39"/>
      <c r="Y87" s="39"/>
      <c r="Z87" s="39"/>
      <c r="AA87" s="39"/>
      <c r="AB87" s="39"/>
      <c r="AC87" s="39"/>
      <c r="AD87" s="39"/>
      <c r="AE87" s="39"/>
      <c r="AT87" s="17" t="s">
        <v>210</v>
      </c>
      <c r="AU87" s="17" t="s">
        <v>86</v>
      </c>
    </row>
    <row r="88" spans="1:65" s="2" customFormat="1" ht="16.5" customHeight="1">
      <c r="A88" s="39"/>
      <c r="B88" s="40"/>
      <c r="C88" s="219" t="s">
        <v>177</v>
      </c>
      <c r="D88" s="219" t="s">
        <v>172</v>
      </c>
      <c r="E88" s="220" t="s">
        <v>1916</v>
      </c>
      <c r="F88" s="221" t="s">
        <v>1917</v>
      </c>
      <c r="G88" s="222" t="s">
        <v>268</v>
      </c>
      <c r="H88" s="223">
        <v>2</v>
      </c>
      <c r="I88" s="224"/>
      <c r="J88" s="225">
        <f>ROUND(I88*H88,2)</f>
        <v>0</v>
      </c>
      <c r="K88" s="221" t="s">
        <v>33</v>
      </c>
      <c r="L88" s="45"/>
      <c r="M88" s="226" t="s">
        <v>33</v>
      </c>
      <c r="N88" s="227" t="s">
        <v>49</v>
      </c>
      <c r="O88" s="85"/>
      <c r="P88" s="228">
        <f>O88*H88</f>
        <v>0</v>
      </c>
      <c r="Q88" s="228">
        <v>0</v>
      </c>
      <c r="R88" s="228">
        <f>Q88*H88</f>
        <v>0</v>
      </c>
      <c r="S88" s="228">
        <v>0</v>
      </c>
      <c r="T88" s="229">
        <f>S88*H88</f>
        <v>0</v>
      </c>
      <c r="U88" s="39"/>
      <c r="V88" s="39"/>
      <c r="W88" s="39"/>
      <c r="X88" s="39"/>
      <c r="Y88" s="39"/>
      <c r="Z88" s="39"/>
      <c r="AA88" s="39"/>
      <c r="AB88" s="39"/>
      <c r="AC88" s="39"/>
      <c r="AD88" s="39"/>
      <c r="AE88" s="39"/>
      <c r="AR88" s="230" t="s">
        <v>177</v>
      </c>
      <c r="AT88" s="230" t="s">
        <v>172</v>
      </c>
      <c r="AU88" s="230" t="s">
        <v>86</v>
      </c>
      <c r="AY88" s="17" t="s">
        <v>170</v>
      </c>
      <c r="BE88" s="231">
        <f>IF(N88="základní",J88,0)</f>
        <v>0</v>
      </c>
      <c r="BF88" s="231">
        <f>IF(N88="snížená",J88,0)</f>
        <v>0</v>
      </c>
      <c r="BG88" s="231">
        <f>IF(N88="zákl. přenesená",J88,0)</f>
        <v>0</v>
      </c>
      <c r="BH88" s="231">
        <f>IF(N88="sníž. přenesená",J88,0)</f>
        <v>0</v>
      </c>
      <c r="BI88" s="231">
        <f>IF(N88="nulová",J88,0)</f>
        <v>0</v>
      </c>
      <c r="BJ88" s="17" t="s">
        <v>86</v>
      </c>
      <c r="BK88" s="231">
        <f>ROUND(I88*H88,2)</f>
        <v>0</v>
      </c>
      <c r="BL88" s="17" t="s">
        <v>177</v>
      </c>
      <c r="BM88" s="230" t="s">
        <v>1918</v>
      </c>
    </row>
    <row r="89" spans="1:47" s="2" customFormat="1" ht="12">
      <c r="A89" s="39"/>
      <c r="B89" s="40"/>
      <c r="C89" s="41"/>
      <c r="D89" s="234" t="s">
        <v>210</v>
      </c>
      <c r="E89" s="41"/>
      <c r="F89" s="255" t="s">
        <v>1437</v>
      </c>
      <c r="G89" s="41"/>
      <c r="H89" s="41"/>
      <c r="I89" s="137"/>
      <c r="J89" s="41"/>
      <c r="K89" s="41"/>
      <c r="L89" s="45"/>
      <c r="M89" s="256"/>
      <c r="N89" s="257"/>
      <c r="O89" s="85"/>
      <c r="P89" s="85"/>
      <c r="Q89" s="85"/>
      <c r="R89" s="85"/>
      <c r="S89" s="85"/>
      <c r="T89" s="86"/>
      <c r="U89" s="39"/>
      <c r="V89" s="39"/>
      <c r="W89" s="39"/>
      <c r="X89" s="39"/>
      <c r="Y89" s="39"/>
      <c r="Z89" s="39"/>
      <c r="AA89" s="39"/>
      <c r="AB89" s="39"/>
      <c r="AC89" s="39"/>
      <c r="AD89" s="39"/>
      <c r="AE89" s="39"/>
      <c r="AT89" s="17" t="s">
        <v>210</v>
      </c>
      <c r="AU89" s="17" t="s">
        <v>86</v>
      </c>
    </row>
    <row r="90" spans="1:65" s="2" customFormat="1" ht="16.5" customHeight="1">
      <c r="A90" s="39"/>
      <c r="B90" s="40"/>
      <c r="C90" s="219" t="s">
        <v>193</v>
      </c>
      <c r="D90" s="219" t="s">
        <v>172</v>
      </c>
      <c r="E90" s="220" t="s">
        <v>1919</v>
      </c>
      <c r="F90" s="221" t="s">
        <v>1920</v>
      </c>
      <c r="G90" s="222" t="s">
        <v>268</v>
      </c>
      <c r="H90" s="223">
        <v>2</v>
      </c>
      <c r="I90" s="224"/>
      <c r="J90" s="225">
        <f>ROUND(I90*H90,2)</f>
        <v>0</v>
      </c>
      <c r="K90" s="221" t="s">
        <v>33</v>
      </c>
      <c r="L90" s="45"/>
      <c r="M90" s="226" t="s">
        <v>33</v>
      </c>
      <c r="N90" s="227" t="s">
        <v>49</v>
      </c>
      <c r="O90" s="85"/>
      <c r="P90" s="228">
        <f>O90*H90</f>
        <v>0</v>
      </c>
      <c r="Q90" s="228">
        <v>0</v>
      </c>
      <c r="R90" s="228">
        <f>Q90*H90</f>
        <v>0</v>
      </c>
      <c r="S90" s="228">
        <v>0</v>
      </c>
      <c r="T90" s="229">
        <f>S90*H90</f>
        <v>0</v>
      </c>
      <c r="U90" s="39"/>
      <c r="V90" s="39"/>
      <c r="W90" s="39"/>
      <c r="X90" s="39"/>
      <c r="Y90" s="39"/>
      <c r="Z90" s="39"/>
      <c r="AA90" s="39"/>
      <c r="AB90" s="39"/>
      <c r="AC90" s="39"/>
      <c r="AD90" s="39"/>
      <c r="AE90" s="39"/>
      <c r="AR90" s="230" t="s">
        <v>177</v>
      </c>
      <c r="AT90" s="230" t="s">
        <v>172</v>
      </c>
      <c r="AU90" s="230" t="s">
        <v>86</v>
      </c>
      <c r="AY90" s="17" t="s">
        <v>170</v>
      </c>
      <c r="BE90" s="231">
        <f>IF(N90="základní",J90,0)</f>
        <v>0</v>
      </c>
      <c r="BF90" s="231">
        <f>IF(N90="snížená",J90,0)</f>
        <v>0</v>
      </c>
      <c r="BG90" s="231">
        <f>IF(N90="zákl. přenesená",J90,0)</f>
        <v>0</v>
      </c>
      <c r="BH90" s="231">
        <f>IF(N90="sníž. přenesená",J90,0)</f>
        <v>0</v>
      </c>
      <c r="BI90" s="231">
        <f>IF(N90="nulová",J90,0)</f>
        <v>0</v>
      </c>
      <c r="BJ90" s="17" t="s">
        <v>86</v>
      </c>
      <c r="BK90" s="231">
        <f>ROUND(I90*H90,2)</f>
        <v>0</v>
      </c>
      <c r="BL90" s="17" t="s">
        <v>177</v>
      </c>
      <c r="BM90" s="230" t="s">
        <v>1921</v>
      </c>
    </row>
    <row r="91" spans="1:47" s="2" customFormat="1" ht="12">
      <c r="A91" s="39"/>
      <c r="B91" s="40"/>
      <c r="C91" s="41"/>
      <c r="D91" s="234" t="s">
        <v>210</v>
      </c>
      <c r="E91" s="41"/>
      <c r="F91" s="255" t="s">
        <v>1437</v>
      </c>
      <c r="G91" s="41"/>
      <c r="H91" s="41"/>
      <c r="I91" s="137"/>
      <c r="J91" s="41"/>
      <c r="K91" s="41"/>
      <c r="L91" s="45"/>
      <c r="M91" s="256"/>
      <c r="N91" s="257"/>
      <c r="O91" s="85"/>
      <c r="P91" s="85"/>
      <c r="Q91" s="85"/>
      <c r="R91" s="85"/>
      <c r="S91" s="85"/>
      <c r="T91" s="86"/>
      <c r="U91" s="39"/>
      <c r="V91" s="39"/>
      <c r="W91" s="39"/>
      <c r="X91" s="39"/>
      <c r="Y91" s="39"/>
      <c r="Z91" s="39"/>
      <c r="AA91" s="39"/>
      <c r="AB91" s="39"/>
      <c r="AC91" s="39"/>
      <c r="AD91" s="39"/>
      <c r="AE91" s="39"/>
      <c r="AT91" s="17" t="s">
        <v>210</v>
      </c>
      <c r="AU91" s="17" t="s">
        <v>86</v>
      </c>
    </row>
    <row r="92" spans="1:65" s="2" customFormat="1" ht="16.5" customHeight="1">
      <c r="A92" s="39"/>
      <c r="B92" s="40"/>
      <c r="C92" s="219" t="s">
        <v>201</v>
      </c>
      <c r="D92" s="219" t="s">
        <v>172</v>
      </c>
      <c r="E92" s="220" t="s">
        <v>1922</v>
      </c>
      <c r="F92" s="221" t="s">
        <v>1923</v>
      </c>
      <c r="G92" s="222" t="s">
        <v>268</v>
      </c>
      <c r="H92" s="223">
        <v>1</v>
      </c>
      <c r="I92" s="224"/>
      <c r="J92" s="225">
        <f>ROUND(I92*H92,2)</f>
        <v>0</v>
      </c>
      <c r="K92" s="221" t="s">
        <v>33</v>
      </c>
      <c r="L92" s="45"/>
      <c r="M92" s="226" t="s">
        <v>33</v>
      </c>
      <c r="N92" s="227" t="s">
        <v>49</v>
      </c>
      <c r="O92" s="85"/>
      <c r="P92" s="228">
        <f>O92*H92</f>
        <v>0</v>
      </c>
      <c r="Q92" s="228">
        <v>0</v>
      </c>
      <c r="R92" s="228">
        <f>Q92*H92</f>
        <v>0</v>
      </c>
      <c r="S92" s="228">
        <v>0</v>
      </c>
      <c r="T92" s="229">
        <f>S92*H92</f>
        <v>0</v>
      </c>
      <c r="U92" s="39"/>
      <c r="V92" s="39"/>
      <c r="W92" s="39"/>
      <c r="X92" s="39"/>
      <c r="Y92" s="39"/>
      <c r="Z92" s="39"/>
      <c r="AA92" s="39"/>
      <c r="AB92" s="39"/>
      <c r="AC92" s="39"/>
      <c r="AD92" s="39"/>
      <c r="AE92" s="39"/>
      <c r="AR92" s="230" t="s">
        <v>177</v>
      </c>
      <c r="AT92" s="230" t="s">
        <v>172</v>
      </c>
      <c r="AU92" s="230" t="s">
        <v>86</v>
      </c>
      <c r="AY92" s="17" t="s">
        <v>170</v>
      </c>
      <c r="BE92" s="231">
        <f>IF(N92="základní",J92,0)</f>
        <v>0</v>
      </c>
      <c r="BF92" s="231">
        <f>IF(N92="snížená",J92,0)</f>
        <v>0</v>
      </c>
      <c r="BG92" s="231">
        <f>IF(N92="zákl. přenesená",J92,0)</f>
        <v>0</v>
      </c>
      <c r="BH92" s="231">
        <f>IF(N92="sníž. přenesená",J92,0)</f>
        <v>0</v>
      </c>
      <c r="BI92" s="231">
        <f>IF(N92="nulová",J92,0)</f>
        <v>0</v>
      </c>
      <c r="BJ92" s="17" t="s">
        <v>86</v>
      </c>
      <c r="BK92" s="231">
        <f>ROUND(I92*H92,2)</f>
        <v>0</v>
      </c>
      <c r="BL92" s="17" t="s">
        <v>177</v>
      </c>
      <c r="BM92" s="230" t="s">
        <v>1924</v>
      </c>
    </row>
    <row r="93" spans="1:47" s="2" customFormat="1" ht="12">
      <c r="A93" s="39"/>
      <c r="B93" s="40"/>
      <c r="C93" s="41"/>
      <c r="D93" s="234" t="s">
        <v>210</v>
      </c>
      <c r="E93" s="41"/>
      <c r="F93" s="255" t="s">
        <v>1437</v>
      </c>
      <c r="G93" s="41"/>
      <c r="H93" s="41"/>
      <c r="I93" s="137"/>
      <c r="J93" s="41"/>
      <c r="K93" s="41"/>
      <c r="L93" s="45"/>
      <c r="M93" s="256"/>
      <c r="N93" s="257"/>
      <c r="O93" s="85"/>
      <c r="P93" s="85"/>
      <c r="Q93" s="85"/>
      <c r="R93" s="85"/>
      <c r="S93" s="85"/>
      <c r="T93" s="86"/>
      <c r="U93" s="39"/>
      <c r="V93" s="39"/>
      <c r="W93" s="39"/>
      <c r="X93" s="39"/>
      <c r="Y93" s="39"/>
      <c r="Z93" s="39"/>
      <c r="AA93" s="39"/>
      <c r="AB93" s="39"/>
      <c r="AC93" s="39"/>
      <c r="AD93" s="39"/>
      <c r="AE93" s="39"/>
      <c r="AT93" s="17" t="s">
        <v>210</v>
      </c>
      <c r="AU93" s="17" t="s">
        <v>86</v>
      </c>
    </row>
    <row r="94" spans="1:65" s="2" customFormat="1" ht="16.5" customHeight="1">
      <c r="A94" s="39"/>
      <c r="B94" s="40"/>
      <c r="C94" s="219" t="s">
        <v>206</v>
      </c>
      <c r="D94" s="219" t="s">
        <v>172</v>
      </c>
      <c r="E94" s="220" t="s">
        <v>1925</v>
      </c>
      <c r="F94" s="221" t="s">
        <v>1926</v>
      </c>
      <c r="G94" s="222" t="s">
        <v>268</v>
      </c>
      <c r="H94" s="223">
        <v>1</v>
      </c>
      <c r="I94" s="224"/>
      <c r="J94" s="225">
        <f>ROUND(I94*H94,2)</f>
        <v>0</v>
      </c>
      <c r="K94" s="221" t="s">
        <v>33</v>
      </c>
      <c r="L94" s="45"/>
      <c r="M94" s="226" t="s">
        <v>33</v>
      </c>
      <c r="N94" s="227" t="s">
        <v>49</v>
      </c>
      <c r="O94" s="85"/>
      <c r="P94" s="228">
        <f>O94*H94</f>
        <v>0</v>
      </c>
      <c r="Q94" s="228">
        <v>0</v>
      </c>
      <c r="R94" s="228">
        <f>Q94*H94</f>
        <v>0</v>
      </c>
      <c r="S94" s="228">
        <v>0</v>
      </c>
      <c r="T94" s="229">
        <f>S94*H94</f>
        <v>0</v>
      </c>
      <c r="U94" s="39"/>
      <c r="V94" s="39"/>
      <c r="W94" s="39"/>
      <c r="X94" s="39"/>
      <c r="Y94" s="39"/>
      <c r="Z94" s="39"/>
      <c r="AA94" s="39"/>
      <c r="AB94" s="39"/>
      <c r="AC94" s="39"/>
      <c r="AD94" s="39"/>
      <c r="AE94" s="39"/>
      <c r="AR94" s="230" t="s">
        <v>177</v>
      </c>
      <c r="AT94" s="230" t="s">
        <v>172</v>
      </c>
      <c r="AU94" s="230" t="s">
        <v>86</v>
      </c>
      <c r="AY94" s="17" t="s">
        <v>170</v>
      </c>
      <c r="BE94" s="231">
        <f>IF(N94="základní",J94,0)</f>
        <v>0</v>
      </c>
      <c r="BF94" s="231">
        <f>IF(N94="snížená",J94,0)</f>
        <v>0</v>
      </c>
      <c r="BG94" s="231">
        <f>IF(N94="zákl. přenesená",J94,0)</f>
        <v>0</v>
      </c>
      <c r="BH94" s="231">
        <f>IF(N94="sníž. přenesená",J94,0)</f>
        <v>0</v>
      </c>
      <c r="BI94" s="231">
        <f>IF(N94="nulová",J94,0)</f>
        <v>0</v>
      </c>
      <c r="BJ94" s="17" t="s">
        <v>86</v>
      </c>
      <c r="BK94" s="231">
        <f>ROUND(I94*H94,2)</f>
        <v>0</v>
      </c>
      <c r="BL94" s="17" t="s">
        <v>177</v>
      </c>
      <c r="BM94" s="230" t="s">
        <v>1927</v>
      </c>
    </row>
    <row r="95" spans="1:47" s="2" customFormat="1" ht="12">
      <c r="A95" s="39"/>
      <c r="B95" s="40"/>
      <c r="C95" s="41"/>
      <c r="D95" s="234" t="s">
        <v>210</v>
      </c>
      <c r="E95" s="41"/>
      <c r="F95" s="255" t="s">
        <v>1437</v>
      </c>
      <c r="G95" s="41"/>
      <c r="H95" s="41"/>
      <c r="I95" s="137"/>
      <c r="J95" s="41"/>
      <c r="K95" s="41"/>
      <c r="L95" s="45"/>
      <c r="M95" s="256"/>
      <c r="N95" s="257"/>
      <c r="O95" s="85"/>
      <c r="P95" s="85"/>
      <c r="Q95" s="85"/>
      <c r="R95" s="85"/>
      <c r="S95" s="85"/>
      <c r="T95" s="86"/>
      <c r="U95" s="39"/>
      <c r="V95" s="39"/>
      <c r="W95" s="39"/>
      <c r="X95" s="39"/>
      <c r="Y95" s="39"/>
      <c r="Z95" s="39"/>
      <c r="AA95" s="39"/>
      <c r="AB95" s="39"/>
      <c r="AC95" s="39"/>
      <c r="AD95" s="39"/>
      <c r="AE95" s="39"/>
      <c r="AT95" s="17" t="s">
        <v>210</v>
      </c>
      <c r="AU95" s="17" t="s">
        <v>86</v>
      </c>
    </row>
    <row r="96" spans="1:65" s="2" customFormat="1" ht="16.5" customHeight="1">
      <c r="A96" s="39"/>
      <c r="B96" s="40"/>
      <c r="C96" s="219" t="s">
        <v>213</v>
      </c>
      <c r="D96" s="219" t="s">
        <v>172</v>
      </c>
      <c r="E96" s="220" t="s">
        <v>1928</v>
      </c>
      <c r="F96" s="221" t="s">
        <v>1929</v>
      </c>
      <c r="G96" s="222" t="s">
        <v>268</v>
      </c>
      <c r="H96" s="223">
        <v>1</v>
      </c>
      <c r="I96" s="224"/>
      <c r="J96" s="225">
        <f>ROUND(I96*H96,2)</f>
        <v>0</v>
      </c>
      <c r="K96" s="221" t="s">
        <v>33</v>
      </c>
      <c r="L96" s="45"/>
      <c r="M96" s="226" t="s">
        <v>33</v>
      </c>
      <c r="N96" s="227" t="s">
        <v>49</v>
      </c>
      <c r="O96" s="85"/>
      <c r="P96" s="228">
        <f>O96*H96</f>
        <v>0</v>
      </c>
      <c r="Q96" s="228">
        <v>0</v>
      </c>
      <c r="R96" s="228">
        <f>Q96*H96</f>
        <v>0</v>
      </c>
      <c r="S96" s="228">
        <v>0</v>
      </c>
      <c r="T96" s="229">
        <f>S96*H96</f>
        <v>0</v>
      </c>
      <c r="U96" s="39"/>
      <c r="V96" s="39"/>
      <c r="W96" s="39"/>
      <c r="X96" s="39"/>
      <c r="Y96" s="39"/>
      <c r="Z96" s="39"/>
      <c r="AA96" s="39"/>
      <c r="AB96" s="39"/>
      <c r="AC96" s="39"/>
      <c r="AD96" s="39"/>
      <c r="AE96" s="39"/>
      <c r="AR96" s="230" t="s">
        <v>177</v>
      </c>
      <c r="AT96" s="230" t="s">
        <v>172</v>
      </c>
      <c r="AU96" s="230" t="s">
        <v>86</v>
      </c>
      <c r="AY96" s="17" t="s">
        <v>170</v>
      </c>
      <c r="BE96" s="231">
        <f>IF(N96="základní",J96,0)</f>
        <v>0</v>
      </c>
      <c r="BF96" s="231">
        <f>IF(N96="snížená",J96,0)</f>
        <v>0</v>
      </c>
      <c r="BG96" s="231">
        <f>IF(N96="zákl. přenesená",J96,0)</f>
        <v>0</v>
      </c>
      <c r="BH96" s="231">
        <f>IF(N96="sníž. přenesená",J96,0)</f>
        <v>0</v>
      </c>
      <c r="BI96" s="231">
        <f>IF(N96="nulová",J96,0)</f>
        <v>0</v>
      </c>
      <c r="BJ96" s="17" t="s">
        <v>86</v>
      </c>
      <c r="BK96" s="231">
        <f>ROUND(I96*H96,2)</f>
        <v>0</v>
      </c>
      <c r="BL96" s="17" t="s">
        <v>177</v>
      </c>
      <c r="BM96" s="230" t="s">
        <v>1930</v>
      </c>
    </row>
    <row r="97" spans="1:47" s="2" customFormat="1" ht="12">
      <c r="A97" s="39"/>
      <c r="B97" s="40"/>
      <c r="C97" s="41"/>
      <c r="D97" s="234" t="s">
        <v>210</v>
      </c>
      <c r="E97" s="41"/>
      <c r="F97" s="255" t="s">
        <v>1437</v>
      </c>
      <c r="G97" s="41"/>
      <c r="H97" s="41"/>
      <c r="I97" s="137"/>
      <c r="J97" s="41"/>
      <c r="K97" s="41"/>
      <c r="L97" s="45"/>
      <c r="M97" s="256"/>
      <c r="N97" s="257"/>
      <c r="O97" s="85"/>
      <c r="P97" s="85"/>
      <c r="Q97" s="85"/>
      <c r="R97" s="85"/>
      <c r="S97" s="85"/>
      <c r="T97" s="86"/>
      <c r="U97" s="39"/>
      <c r="V97" s="39"/>
      <c r="W97" s="39"/>
      <c r="X97" s="39"/>
      <c r="Y97" s="39"/>
      <c r="Z97" s="39"/>
      <c r="AA97" s="39"/>
      <c r="AB97" s="39"/>
      <c r="AC97" s="39"/>
      <c r="AD97" s="39"/>
      <c r="AE97" s="39"/>
      <c r="AT97" s="17" t="s">
        <v>210</v>
      </c>
      <c r="AU97" s="17" t="s">
        <v>86</v>
      </c>
    </row>
    <row r="98" spans="1:65" s="2" customFormat="1" ht="16.5" customHeight="1">
      <c r="A98" s="39"/>
      <c r="B98" s="40"/>
      <c r="C98" s="219" t="s">
        <v>219</v>
      </c>
      <c r="D98" s="219" t="s">
        <v>172</v>
      </c>
      <c r="E98" s="220" t="s">
        <v>1931</v>
      </c>
      <c r="F98" s="221" t="s">
        <v>1932</v>
      </c>
      <c r="G98" s="222" t="s">
        <v>268</v>
      </c>
      <c r="H98" s="223">
        <v>5</v>
      </c>
      <c r="I98" s="224"/>
      <c r="J98" s="225">
        <f>ROUND(I98*H98,2)</f>
        <v>0</v>
      </c>
      <c r="K98" s="221" t="s">
        <v>33</v>
      </c>
      <c r="L98" s="45"/>
      <c r="M98" s="226" t="s">
        <v>33</v>
      </c>
      <c r="N98" s="227" t="s">
        <v>49</v>
      </c>
      <c r="O98" s="85"/>
      <c r="P98" s="228">
        <f>O98*H98</f>
        <v>0</v>
      </c>
      <c r="Q98" s="228">
        <v>0</v>
      </c>
      <c r="R98" s="228">
        <f>Q98*H98</f>
        <v>0</v>
      </c>
      <c r="S98" s="228">
        <v>0</v>
      </c>
      <c r="T98" s="229">
        <f>S98*H98</f>
        <v>0</v>
      </c>
      <c r="U98" s="39"/>
      <c r="V98" s="39"/>
      <c r="W98" s="39"/>
      <c r="X98" s="39"/>
      <c r="Y98" s="39"/>
      <c r="Z98" s="39"/>
      <c r="AA98" s="39"/>
      <c r="AB98" s="39"/>
      <c r="AC98" s="39"/>
      <c r="AD98" s="39"/>
      <c r="AE98" s="39"/>
      <c r="AR98" s="230" t="s">
        <v>177</v>
      </c>
      <c r="AT98" s="230" t="s">
        <v>172</v>
      </c>
      <c r="AU98" s="230" t="s">
        <v>86</v>
      </c>
      <c r="AY98" s="17" t="s">
        <v>170</v>
      </c>
      <c r="BE98" s="231">
        <f>IF(N98="základní",J98,0)</f>
        <v>0</v>
      </c>
      <c r="BF98" s="231">
        <f>IF(N98="snížená",J98,0)</f>
        <v>0</v>
      </c>
      <c r="BG98" s="231">
        <f>IF(N98="zákl. přenesená",J98,0)</f>
        <v>0</v>
      </c>
      <c r="BH98" s="231">
        <f>IF(N98="sníž. přenesená",J98,0)</f>
        <v>0</v>
      </c>
      <c r="BI98" s="231">
        <f>IF(N98="nulová",J98,0)</f>
        <v>0</v>
      </c>
      <c r="BJ98" s="17" t="s">
        <v>86</v>
      </c>
      <c r="BK98" s="231">
        <f>ROUND(I98*H98,2)</f>
        <v>0</v>
      </c>
      <c r="BL98" s="17" t="s">
        <v>177</v>
      </c>
      <c r="BM98" s="230" t="s">
        <v>1933</v>
      </c>
    </row>
    <row r="99" spans="1:47" s="2" customFormat="1" ht="12">
      <c r="A99" s="39"/>
      <c r="B99" s="40"/>
      <c r="C99" s="41"/>
      <c r="D99" s="234" t="s">
        <v>210</v>
      </c>
      <c r="E99" s="41"/>
      <c r="F99" s="255" t="s">
        <v>1437</v>
      </c>
      <c r="G99" s="41"/>
      <c r="H99" s="41"/>
      <c r="I99" s="137"/>
      <c r="J99" s="41"/>
      <c r="K99" s="41"/>
      <c r="L99" s="45"/>
      <c r="M99" s="256"/>
      <c r="N99" s="257"/>
      <c r="O99" s="85"/>
      <c r="P99" s="85"/>
      <c r="Q99" s="85"/>
      <c r="R99" s="85"/>
      <c r="S99" s="85"/>
      <c r="T99" s="86"/>
      <c r="U99" s="39"/>
      <c r="V99" s="39"/>
      <c r="W99" s="39"/>
      <c r="X99" s="39"/>
      <c r="Y99" s="39"/>
      <c r="Z99" s="39"/>
      <c r="AA99" s="39"/>
      <c r="AB99" s="39"/>
      <c r="AC99" s="39"/>
      <c r="AD99" s="39"/>
      <c r="AE99" s="39"/>
      <c r="AT99" s="17" t="s">
        <v>210</v>
      </c>
      <c r="AU99" s="17" t="s">
        <v>86</v>
      </c>
    </row>
    <row r="100" spans="1:65" s="2" customFormat="1" ht="16.5" customHeight="1">
      <c r="A100" s="39"/>
      <c r="B100" s="40"/>
      <c r="C100" s="219" t="s">
        <v>224</v>
      </c>
      <c r="D100" s="219" t="s">
        <v>172</v>
      </c>
      <c r="E100" s="220" t="s">
        <v>1934</v>
      </c>
      <c r="F100" s="221" t="s">
        <v>1935</v>
      </c>
      <c r="G100" s="222" t="s">
        <v>268</v>
      </c>
      <c r="H100" s="223">
        <v>2</v>
      </c>
      <c r="I100" s="224"/>
      <c r="J100" s="225">
        <f>ROUND(I100*H100,2)</f>
        <v>0</v>
      </c>
      <c r="K100" s="221" t="s">
        <v>33</v>
      </c>
      <c r="L100" s="45"/>
      <c r="M100" s="226" t="s">
        <v>33</v>
      </c>
      <c r="N100" s="227" t="s">
        <v>49</v>
      </c>
      <c r="O100" s="85"/>
      <c r="P100" s="228">
        <f>O100*H100</f>
        <v>0</v>
      </c>
      <c r="Q100" s="228">
        <v>0</v>
      </c>
      <c r="R100" s="228">
        <f>Q100*H100</f>
        <v>0</v>
      </c>
      <c r="S100" s="228">
        <v>0</v>
      </c>
      <c r="T100" s="229">
        <f>S100*H100</f>
        <v>0</v>
      </c>
      <c r="U100" s="39"/>
      <c r="V100" s="39"/>
      <c r="W100" s="39"/>
      <c r="X100" s="39"/>
      <c r="Y100" s="39"/>
      <c r="Z100" s="39"/>
      <c r="AA100" s="39"/>
      <c r="AB100" s="39"/>
      <c r="AC100" s="39"/>
      <c r="AD100" s="39"/>
      <c r="AE100" s="39"/>
      <c r="AR100" s="230" t="s">
        <v>177</v>
      </c>
      <c r="AT100" s="230" t="s">
        <v>172</v>
      </c>
      <c r="AU100" s="230" t="s">
        <v>86</v>
      </c>
      <c r="AY100" s="17" t="s">
        <v>170</v>
      </c>
      <c r="BE100" s="231">
        <f>IF(N100="základní",J100,0)</f>
        <v>0</v>
      </c>
      <c r="BF100" s="231">
        <f>IF(N100="snížená",J100,0)</f>
        <v>0</v>
      </c>
      <c r="BG100" s="231">
        <f>IF(N100="zákl. přenesená",J100,0)</f>
        <v>0</v>
      </c>
      <c r="BH100" s="231">
        <f>IF(N100="sníž. přenesená",J100,0)</f>
        <v>0</v>
      </c>
      <c r="BI100" s="231">
        <f>IF(N100="nulová",J100,0)</f>
        <v>0</v>
      </c>
      <c r="BJ100" s="17" t="s">
        <v>86</v>
      </c>
      <c r="BK100" s="231">
        <f>ROUND(I100*H100,2)</f>
        <v>0</v>
      </c>
      <c r="BL100" s="17" t="s">
        <v>177</v>
      </c>
      <c r="BM100" s="230" t="s">
        <v>1936</v>
      </c>
    </row>
    <row r="101" spans="1:65" s="2" customFormat="1" ht="21.75" customHeight="1">
      <c r="A101" s="39"/>
      <c r="B101" s="40"/>
      <c r="C101" s="219" t="s">
        <v>229</v>
      </c>
      <c r="D101" s="219" t="s">
        <v>172</v>
      </c>
      <c r="E101" s="220" t="s">
        <v>1937</v>
      </c>
      <c r="F101" s="221" t="s">
        <v>1938</v>
      </c>
      <c r="G101" s="222" t="s">
        <v>268</v>
      </c>
      <c r="H101" s="223">
        <v>9</v>
      </c>
      <c r="I101" s="224"/>
      <c r="J101" s="225">
        <f>ROUND(I101*H101,2)</f>
        <v>0</v>
      </c>
      <c r="K101" s="221" t="s">
        <v>33</v>
      </c>
      <c r="L101" s="45"/>
      <c r="M101" s="226" t="s">
        <v>33</v>
      </c>
      <c r="N101" s="227" t="s">
        <v>49</v>
      </c>
      <c r="O101" s="85"/>
      <c r="P101" s="228">
        <f>O101*H101</f>
        <v>0</v>
      </c>
      <c r="Q101" s="228">
        <v>0</v>
      </c>
      <c r="R101" s="228">
        <f>Q101*H101</f>
        <v>0</v>
      </c>
      <c r="S101" s="228">
        <v>0</v>
      </c>
      <c r="T101" s="229">
        <f>S101*H101</f>
        <v>0</v>
      </c>
      <c r="U101" s="39"/>
      <c r="V101" s="39"/>
      <c r="W101" s="39"/>
      <c r="X101" s="39"/>
      <c r="Y101" s="39"/>
      <c r="Z101" s="39"/>
      <c r="AA101" s="39"/>
      <c r="AB101" s="39"/>
      <c r="AC101" s="39"/>
      <c r="AD101" s="39"/>
      <c r="AE101" s="39"/>
      <c r="AR101" s="230" t="s">
        <v>177</v>
      </c>
      <c r="AT101" s="230" t="s">
        <v>172</v>
      </c>
      <c r="AU101" s="230" t="s">
        <v>86</v>
      </c>
      <c r="AY101" s="17" t="s">
        <v>170</v>
      </c>
      <c r="BE101" s="231">
        <f>IF(N101="základní",J101,0)</f>
        <v>0</v>
      </c>
      <c r="BF101" s="231">
        <f>IF(N101="snížená",J101,0)</f>
        <v>0</v>
      </c>
      <c r="BG101" s="231">
        <f>IF(N101="zákl. přenesená",J101,0)</f>
        <v>0</v>
      </c>
      <c r="BH101" s="231">
        <f>IF(N101="sníž. přenesená",J101,0)</f>
        <v>0</v>
      </c>
      <c r="BI101" s="231">
        <f>IF(N101="nulová",J101,0)</f>
        <v>0</v>
      </c>
      <c r="BJ101" s="17" t="s">
        <v>86</v>
      </c>
      <c r="BK101" s="231">
        <f>ROUND(I101*H101,2)</f>
        <v>0</v>
      </c>
      <c r="BL101" s="17" t="s">
        <v>177</v>
      </c>
      <c r="BM101" s="230" t="s">
        <v>1939</v>
      </c>
    </row>
    <row r="102" spans="1:65" s="2" customFormat="1" ht="21.75" customHeight="1">
      <c r="A102" s="39"/>
      <c r="B102" s="40"/>
      <c r="C102" s="219" t="s">
        <v>235</v>
      </c>
      <c r="D102" s="219" t="s">
        <v>172</v>
      </c>
      <c r="E102" s="220" t="s">
        <v>1940</v>
      </c>
      <c r="F102" s="221" t="s">
        <v>1941</v>
      </c>
      <c r="G102" s="222" t="s">
        <v>268</v>
      </c>
      <c r="H102" s="223">
        <v>3</v>
      </c>
      <c r="I102" s="224"/>
      <c r="J102" s="225">
        <f>ROUND(I102*H102,2)</f>
        <v>0</v>
      </c>
      <c r="K102" s="221" t="s">
        <v>33</v>
      </c>
      <c r="L102" s="45"/>
      <c r="M102" s="226" t="s">
        <v>33</v>
      </c>
      <c r="N102" s="227" t="s">
        <v>49</v>
      </c>
      <c r="O102" s="85"/>
      <c r="P102" s="228">
        <f>O102*H102</f>
        <v>0</v>
      </c>
      <c r="Q102" s="228">
        <v>0</v>
      </c>
      <c r="R102" s="228">
        <f>Q102*H102</f>
        <v>0</v>
      </c>
      <c r="S102" s="228">
        <v>0</v>
      </c>
      <c r="T102" s="229">
        <f>S102*H102</f>
        <v>0</v>
      </c>
      <c r="U102" s="39"/>
      <c r="V102" s="39"/>
      <c r="W102" s="39"/>
      <c r="X102" s="39"/>
      <c r="Y102" s="39"/>
      <c r="Z102" s="39"/>
      <c r="AA102" s="39"/>
      <c r="AB102" s="39"/>
      <c r="AC102" s="39"/>
      <c r="AD102" s="39"/>
      <c r="AE102" s="39"/>
      <c r="AR102" s="230" t="s">
        <v>177</v>
      </c>
      <c r="AT102" s="230" t="s">
        <v>172</v>
      </c>
      <c r="AU102" s="230" t="s">
        <v>86</v>
      </c>
      <c r="AY102" s="17" t="s">
        <v>170</v>
      </c>
      <c r="BE102" s="231">
        <f>IF(N102="základní",J102,0)</f>
        <v>0</v>
      </c>
      <c r="BF102" s="231">
        <f>IF(N102="snížená",J102,0)</f>
        <v>0</v>
      </c>
      <c r="BG102" s="231">
        <f>IF(N102="zákl. přenesená",J102,0)</f>
        <v>0</v>
      </c>
      <c r="BH102" s="231">
        <f>IF(N102="sníž. přenesená",J102,0)</f>
        <v>0</v>
      </c>
      <c r="BI102" s="231">
        <f>IF(N102="nulová",J102,0)</f>
        <v>0</v>
      </c>
      <c r="BJ102" s="17" t="s">
        <v>86</v>
      </c>
      <c r="BK102" s="231">
        <f>ROUND(I102*H102,2)</f>
        <v>0</v>
      </c>
      <c r="BL102" s="17" t="s">
        <v>177</v>
      </c>
      <c r="BM102" s="230" t="s">
        <v>1942</v>
      </c>
    </row>
    <row r="103" spans="1:65" s="2" customFormat="1" ht="21.75" customHeight="1">
      <c r="A103" s="39"/>
      <c r="B103" s="40"/>
      <c r="C103" s="219" t="s">
        <v>240</v>
      </c>
      <c r="D103" s="219" t="s">
        <v>172</v>
      </c>
      <c r="E103" s="220" t="s">
        <v>1943</v>
      </c>
      <c r="F103" s="221" t="s">
        <v>1944</v>
      </c>
      <c r="G103" s="222" t="s">
        <v>268</v>
      </c>
      <c r="H103" s="223">
        <v>1</v>
      </c>
      <c r="I103" s="224"/>
      <c r="J103" s="225">
        <f>ROUND(I103*H103,2)</f>
        <v>0</v>
      </c>
      <c r="K103" s="221" t="s">
        <v>33</v>
      </c>
      <c r="L103" s="45"/>
      <c r="M103" s="226" t="s">
        <v>33</v>
      </c>
      <c r="N103" s="227" t="s">
        <v>49</v>
      </c>
      <c r="O103" s="85"/>
      <c r="P103" s="228">
        <f>O103*H103</f>
        <v>0</v>
      </c>
      <c r="Q103" s="228">
        <v>0</v>
      </c>
      <c r="R103" s="228">
        <f>Q103*H103</f>
        <v>0</v>
      </c>
      <c r="S103" s="228">
        <v>0</v>
      </c>
      <c r="T103" s="229">
        <f>S103*H103</f>
        <v>0</v>
      </c>
      <c r="U103" s="39"/>
      <c r="V103" s="39"/>
      <c r="W103" s="39"/>
      <c r="X103" s="39"/>
      <c r="Y103" s="39"/>
      <c r="Z103" s="39"/>
      <c r="AA103" s="39"/>
      <c r="AB103" s="39"/>
      <c r="AC103" s="39"/>
      <c r="AD103" s="39"/>
      <c r="AE103" s="39"/>
      <c r="AR103" s="230" t="s">
        <v>177</v>
      </c>
      <c r="AT103" s="230" t="s">
        <v>172</v>
      </c>
      <c r="AU103" s="230" t="s">
        <v>86</v>
      </c>
      <c r="AY103" s="17" t="s">
        <v>170</v>
      </c>
      <c r="BE103" s="231">
        <f>IF(N103="základní",J103,0)</f>
        <v>0</v>
      </c>
      <c r="BF103" s="231">
        <f>IF(N103="snížená",J103,0)</f>
        <v>0</v>
      </c>
      <c r="BG103" s="231">
        <f>IF(N103="zákl. přenesená",J103,0)</f>
        <v>0</v>
      </c>
      <c r="BH103" s="231">
        <f>IF(N103="sníž. přenesená",J103,0)</f>
        <v>0</v>
      </c>
      <c r="BI103" s="231">
        <f>IF(N103="nulová",J103,0)</f>
        <v>0</v>
      </c>
      <c r="BJ103" s="17" t="s">
        <v>86</v>
      </c>
      <c r="BK103" s="231">
        <f>ROUND(I103*H103,2)</f>
        <v>0</v>
      </c>
      <c r="BL103" s="17" t="s">
        <v>177</v>
      </c>
      <c r="BM103" s="230" t="s">
        <v>1945</v>
      </c>
    </row>
    <row r="104" spans="1:65" s="2" customFormat="1" ht="16.5" customHeight="1">
      <c r="A104" s="39"/>
      <c r="B104" s="40"/>
      <c r="C104" s="219" t="s">
        <v>246</v>
      </c>
      <c r="D104" s="219" t="s">
        <v>172</v>
      </c>
      <c r="E104" s="220" t="s">
        <v>1946</v>
      </c>
      <c r="F104" s="221" t="s">
        <v>1947</v>
      </c>
      <c r="G104" s="222" t="s">
        <v>268</v>
      </c>
      <c r="H104" s="223">
        <v>13</v>
      </c>
      <c r="I104" s="224"/>
      <c r="J104" s="225">
        <f>ROUND(I104*H104,2)</f>
        <v>0</v>
      </c>
      <c r="K104" s="221" t="s">
        <v>33</v>
      </c>
      <c r="L104" s="45"/>
      <c r="M104" s="226" t="s">
        <v>33</v>
      </c>
      <c r="N104" s="227" t="s">
        <v>49</v>
      </c>
      <c r="O104" s="85"/>
      <c r="P104" s="228">
        <f>O104*H104</f>
        <v>0</v>
      </c>
      <c r="Q104" s="228">
        <v>0</v>
      </c>
      <c r="R104" s="228">
        <f>Q104*H104</f>
        <v>0</v>
      </c>
      <c r="S104" s="228">
        <v>0</v>
      </c>
      <c r="T104" s="229">
        <f>S104*H104</f>
        <v>0</v>
      </c>
      <c r="U104" s="39"/>
      <c r="V104" s="39"/>
      <c r="W104" s="39"/>
      <c r="X104" s="39"/>
      <c r="Y104" s="39"/>
      <c r="Z104" s="39"/>
      <c r="AA104" s="39"/>
      <c r="AB104" s="39"/>
      <c r="AC104" s="39"/>
      <c r="AD104" s="39"/>
      <c r="AE104" s="39"/>
      <c r="AR104" s="230" t="s">
        <v>177</v>
      </c>
      <c r="AT104" s="230" t="s">
        <v>172</v>
      </c>
      <c r="AU104" s="230" t="s">
        <v>86</v>
      </c>
      <c r="AY104" s="17" t="s">
        <v>170</v>
      </c>
      <c r="BE104" s="231">
        <f>IF(N104="základní",J104,0)</f>
        <v>0</v>
      </c>
      <c r="BF104" s="231">
        <f>IF(N104="snížená",J104,0)</f>
        <v>0</v>
      </c>
      <c r="BG104" s="231">
        <f>IF(N104="zákl. přenesená",J104,0)</f>
        <v>0</v>
      </c>
      <c r="BH104" s="231">
        <f>IF(N104="sníž. přenesená",J104,0)</f>
        <v>0</v>
      </c>
      <c r="BI104" s="231">
        <f>IF(N104="nulová",J104,0)</f>
        <v>0</v>
      </c>
      <c r="BJ104" s="17" t="s">
        <v>86</v>
      </c>
      <c r="BK104" s="231">
        <f>ROUND(I104*H104,2)</f>
        <v>0</v>
      </c>
      <c r="BL104" s="17" t="s">
        <v>177</v>
      </c>
      <c r="BM104" s="230" t="s">
        <v>1948</v>
      </c>
    </row>
    <row r="105" spans="1:65" s="2" customFormat="1" ht="16.5" customHeight="1">
      <c r="A105" s="39"/>
      <c r="B105" s="40"/>
      <c r="C105" s="219" t="s">
        <v>8</v>
      </c>
      <c r="D105" s="219" t="s">
        <v>172</v>
      </c>
      <c r="E105" s="220" t="s">
        <v>1949</v>
      </c>
      <c r="F105" s="221" t="s">
        <v>1950</v>
      </c>
      <c r="G105" s="222" t="s">
        <v>268</v>
      </c>
      <c r="H105" s="223">
        <v>7</v>
      </c>
      <c r="I105" s="224"/>
      <c r="J105" s="225">
        <f>ROUND(I105*H105,2)</f>
        <v>0</v>
      </c>
      <c r="K105" s="221" t="s">
        <v>33</v>
      </c>
      <c r="L105" s="45"/>
      <c r="M105" s="226" t="s">
        <v>33</v>
      </c>
      <c r="N105" s="227" t="s">
        <v>49</v>
      </c>
      <c r="O105" s="85"/>
      <c r="P105" s="228">
        <f>O105*H105</f>
        <v>0</v>
      </c>
      <c r="Q105" s="228">
        <v>0</v>
      </c>
      <c r="R105" s="228">
        <f>Q105*H105</f>
        <v>0</v>
      </c>
      <c r="S105" s="228">
        <v>0</v>
      </c>
      <c r="T105" s="229">
        <f>S105*H105</f>
        <v>0</v>
      </c>
      <c r="U105" s="39"/>
      <c r="V105" s="39"/>
      <c r="W105" s="39"/>
      <c r="X105" s="39"/>
      <c r="Y105" s="39"/>
      <c r="Z105" s="39"/>
      <c r="AA105" s="39"/>
      <c r="AB105" s="39"/>
      <c r="AC105" s="39"/>
      <c r="AD105" s="39"/>
      <c r="AE105" s="39"/>
      <c r="AR105" s="230" t="s">
        <v>177</v>
      </c>
      <c r="AT105" s="230" t="s">
        <v>172</v>
      </c>
      <c r="AU105" s="230" t="s">
        <v>86</v>
      </c>
      <c r="AY105" s="17" t="s">
        <v>170</v>
      </c>
      <c r="BE105" s="231">
        <f>IF(N105="základní",J105,0)</f>
        <v>0</v>
      </c>
      <c r="BF105" s="231">
        <f>IF(N105="snížená",J105,0)</f>
        <v>0</v>
      </c>
      <c r="BG105" s="231">
        <f>IF(N105="zákl. přenesená",J105,0)</f>
        <v>0</v>
      </c>
      <c r="BH105" s="231">
        <f>IF(N105="sníž. přenesená",J105,0)</f>
        <v>0</v>
      </c>
      <c r="BI105" s="231">
        <f>IF(N105="nulová",J105,0)</f>
        <v>0</v>
      </c>
      <c r="BJ105" s="17" t="s">
        <v>86</v>
      </c>
      <c r="BK105" s="231">
        <f>ROUND(I105*H105,2)</f>
        <v>0</v>
      </c>
      <c r="BL105" s="17" t="s">
        <v>177</v>
      </c>
      <c r="BM105" s="230" t="s">
        <v>1951</v>
      </c>
    </row>
    <row r="106" spans="1:65" s="2" customFormat="1" ht="16.5" customHeight="1">
      <c r="A106" s="39"/>
      <c r="B106" s="40"/>
      <c r="C106" s="219" t="s">
        <v>254</v>
      </c>
      <c r="D106" s="219" t="s">
        <v>172</v>
      </c>
      <c r="E106" s="220" t="s">
        <v>1952</v>
      </c>
      <c r="F106" s="221" t="s">
        <v>1953</v>
      </c>
      <c r="G106" s="222" t="s">
        <v>268</v>
      </c>
      <c r="H106" s="223">
        <v>5</v>
      </c>
      <c r="I106" s="224"/>
      <c r="J106" s="225">
        <f>ROUND(I106*H106,2)</f>
        <v>0</v>
      </c>
      <c r="K106" s="221" t="s">
        <v>33</v>
      </c>
      <c r="L106" s="45"/>
      <c r="M106" s="226" t="s">
        <v>33</v>
      </c>
      <c r="N106" s="227" t="s">
        <v>49</v>
      </c>
      <c r="O106" s="85"/>
      <c r="P106" s="228">
        <f>O106*H106</f>
        <v>0</v>
      </c>
      <c r="Q106" s="228">
        <v>0</v>
      </c>
      <c r="R106" s="228">
        <f>Q106*H106</f>
        <v>0</v>
      </c>
      <c r="S106" s="228">
        <v>0</v>
      </c>
      <c r="T106" s="229">
        <f>S106*H106</f>
        <v>0</v>
      </c>
      <c r="U106" s="39"/>
      <c r="V106" s="39"/>
      <c r="W106" s="39"/>
      <c r="X106" s="39"/>
      <c r="Y106" s="39"/>
      <c r="Z106" s="39"/>
      <c r="AA106" s="39"/>
      <c r="AB106" s="39"/>
      <c r="AC106" s="39"/>
      <c r="AD106" s="39"/>
      <c r="AE106" s="39"/>
      <c r="AR106" s="230" t="s">
        <v>177</v>
      </c>
      <c r="AT106" s="230" t="s">
        <v>172</v>
      </c>
      <c r="AU106" s="230" t="s">
        <v>86</v>
      </c>
      <c r="AY106" s="17" t="s">
        <v>170</v>
      </c>
      <c r="BE106" s="231">
        <f>IF(N106="základní",J106,0)</f>
        <v>0</v>
      </c>
      <c r="BF106" s="231">
        <f>IF(N106="snížená",J106,0)</f>
        <v>0</v>
      </c>
      <c r="BG106" s="231">
        <f>IF(N106="zákl. přenesená",J106,0)</f>
        <v>0</v>
      </c>
      <c r="BH106" s="231">
        <f>IF(N106="sníž. přenesená",J106,0)</f>
        <v>0</v>
      </c>
      <c r="BI106" s="231">
        <f>IF(N106="nulová",J106,0)</f>
        <v>0</v>
      </c>
      <c r="BJ106" s="17" t="s">
        <v>86</v>
      </c>
      <c r="BK106" s="231">
        <f>ROUND(I106*H106,2)</f>
        <v>0</v>
      </c>
      <c r="BL106" s="17" t="s">
        <v>177</v>
      </c>
      <c r="BM106" s="230" t="s">
        <v>1954</v>
      </c>
    </row>
    <row r="107" spans="1:65" s="2" customFormat="1" ht="21.75" customHeight="1">
      <c r="A107" s="39"/>
      <c r="B107" s="40"/>
      <c r="C107" s="219" t="s">
        <v>259</v>
      </c>
      <c r="D107" s="219" t="s">
        <v>172</v>
      </c>
      <c r="E107" s="220" t="s">
        <v>1955</v>
      </c>
      <c r="F107" s="221" t="s">
        <v>1956</v>
      </c>
      <c r="G107" s="222" t="s">
        <v>268</v>
      </c>
      <c r="H107" s="223">
        <v>2</v>
      </c>
      <c r="I107" s="224"/>
      <c r="J107" s="225">
        <f>ROUND(I107*H107,2)</f>
        <v>0</v>
      </c>
      <c r="K107" s="221" t="s">
        <v>33</v>
      </c>
      <c r="L107" s="45"/>
      <c r="M107" s="226" t="s">
        <v>33</v>
      </c>
      <c r="N107" s="227" t="s">
        <v>49</v>
      </c>
      <c r="O107" s="85"/>
      <c r="P107" s="228">
        <f>O107*H107</f>
        <v>0</v>
      </c>
      <c r="Q107" s="228">
        <v>0</v>
      </c>
      <c r="R107" s="228">
        <f>Q107*H107</f>
        <v>0</v>
      </c>
      <c r="S107" s="228">
        <v>0</v>
      </c>
      <c r="T107" s="229">
        <f>S107*H107</f>
        <v>0</v>
      </c>
      <c r="U107" s="39"/>
      <c r="V107" s="39"/>
      <c r="W107" s="39"/>
      <c r="X107" s="39"/>
      <c r="Y107" s="39"/>
      <c r="Z107" s="39"/>
      <c r="AA107" s="39"/>
      <c r="AB107" s="39"/>
      <c r="AC107" s="39"/>
      <c r="AD107" s="39"/>
      <c r="AE107" s="39"/>
      <c r="AR107" s="230" t="s">
        <v>177</v>
      </c>
      <c r="AT107" s="230" t="s">
        <v>172</v>
      </c>
      <c r="AU107" s="230" t="s">
        <v>86</v>
      </c>
      <c r="AY107" s="17" t="s">
        <v>170</v>
      </c>
      <c r="BE107" s="231">
        <f>IF(N107="základní",J107,0)</f>
        <v>0</v>
      </c>
      <c r="BF107" s="231">
        <f>IF(N107="snížená",J107,0)</f>
        <v>0</v>
      </c>
      <c r="BG107" s="231">
        <f>IF(N107="zákl. přenesená",J107,0)</f>
        <v>0</v>
      </c>
      <c r="BH107" s="231">
        <f>IF(N107="sníž. přenesená",J107,0)</f>
        <v>0</v>
      </c>
      <c r="BI107" s="231">
        <f>IF(N107="nulová",J107,0)</f>
        <v>0</v>
      </c>
      <c r="BJ107" s="17" t="s">
        <v>86</v>
      </c>
      <c r="BK107" s="231">
        <f>ROUND(I107*H107,2)</f>
        <v>0</v>
      </c>
      <c r="BL107" s="17" t="s">
        <v>177</v>
      </c>
      <c r="BM107" s="230" t="s">
        <v>1957</v>
      </c>
    </row>
    <row r="108" spans="1:65" s="2" customFormat="1" ht="16.5" customHeight="1">
      <c r="A108" s="39"/>
      <c r="B108" s="40"/>
      <c r="C108" s="219" t="s">
        <v>265</v>
      </c>
      <c r="D108" s="219" t="s">
        <v>172</v>
      </c>
      <c r="E108" s="220" t="s">
        <v>1958</v>
      </c>
      <c r="F108" s="221" t="s">
        <v>1959</v>
      </c>
      <c r="G108" s="222" t="s">
        <v>191</v>
      </c>
      <c r="H108" s="223">
        <v>376</v>
      </c>
      <c r="I108" s="224"/>
      <c r="J108" s="225">
        <f>ROUND(I108*H108,2)</f>
        <v>0</v>
      </c>
      <c r="K108" s="221" t="s">
        <v>33</v>
      </c>
      <c r="L108" s="45"/>
      <c r="M108" s="226" t="s">
        <v>33</v>
      </c>
      <c r="N108" s="227" t="s">
        <v>49</v>
      </c>
      <c r="O108" s="85"/>
      <c r="P108" s="228">
        <f>O108*H108</f>
        <v>0</v>
      </c>
      <c r="Q108" s="228">
        <v>0</v>
      </c>
      <c r="R108" s="228">
        <f>Q108*H108</f>
        <v>0</v>
      </c>
      <c r="S108" s="228">
        <v>0</v>
      </c>
      <c r="T108" s="229">
        <f>S108*H108</f>
        <v>0</v>
      </c>
      <c r="U108" s="39"/>
      <c r="V108" s="39"/>
      <c r="W108" s="39"/>
      <c r="X108" s="39"/>
      <c r="Y108" s="39"/>
      <c r="Z108" s="39"/>
      <c r="AA108" s="39"/>
      <c r="AB108" s="39"/>
      <c r="AC108" s="39"/>
      <c r="AD108" s="39"/>
      <c r="AE108" s="39"/>
      <c r="AR108" s="230" t="s">
        <v>177</v>
      </c>
      <c r="AT108" s="230" t="s">
        <v>172</v>
      </c>
      <c r="AU108" s="230" t="s">
        <v>86</v>
      </c>
      <c r="AY108" s="17" t="s">
        <v>170</v>
      </c>
      <c r="BE108" s="231">
        <f>IF(N108="základní",J108,0)</f>
        <v>0</v>
      </c>
      <c r="BF108" s="231">
        <f>IF(N108="snížená",J108,0)</f>
        <v>0</v>
      </c>
      <c r="BG108" s="231">
        <f>IF(N108="zákl. přenesená",J108,0)</f>
        <v>0</v>
      </c>
      <c r="BH108" s="231">
        <f>IF(N108="sníž. přenesená",J108,0)</f>
        <v>0</v>
      </c>
      <c r="BI108" s="231">
        <f>IF(N108="nulová",J108,0)</f>
        <v>0</v>
      </c>
      <c r="BJ108" s="17" t="s">
        <v>86</v>
      </c>
      <c r="BK108" s="231">
        <f>ROUND(I108*H108,2)</f>
        <v>0</v>
      </c>
      <c r="BL108" s="17" t="s">
        <v>177</v>
      </c>
      <c r="BM108" s="230" t="s">
        <v>1960</v>
      </c>
    </row>
    <row r="109" spans="1:65" s="2" customFormat="1" ht="16.5" customHeight="1">
      <c r="A109" s="39"/>
      <c r="B109" s="40"/>
      <c r="C109" s="219" t="s">
        <v>270</v>
      </c>
      <c r="D109" s="219" t="s">
        <v>172</v>
      </c>
      <c r="E109" s="220" t="s">
        <v>1961</v>
      </c>
      <c r="F109" s="221" t="s">
        <v>1962</v>
      </c>
      <c r="G109" s="222" t="s">
        <v>191</v>
      </c>
      <c r="H109" s="223">
        <v>157</v>
      </c>
      <c r="I109" s="224"/>
      <c r="J109" s="225">
        <f>ROUND(I109*H109,2)</f>
        <v>0</v>
      </c>
      <c r="K109" s="221" t="s">
        <v>33</v>
      </c>
      <c r="L109" s="45"/>
      <c r="M109" s="226" t="s">
        <v>33</v>
      </c>
      <c r="N109" s="227" t="s">
        <v>49</v>
      </c>
      <c r="O109" s="85"/>
      <c r="P109" s="228">
        <f>O109*H109</f>
        <v>0</v>
      </c>
      <c r="Q109" s="228">
        <v>0</v>
      </c>
      <c r="R109" s="228">
        <f>Q109*H109</f>
        <v>0</v>
      </c>
      <c r="S109" s="228">
        <v>0</v>
      </c>
      <c r="T109" s="229">
        <f>S109*H109</f>
        <v>0</v>
      </c>
      <c r="U109" s="39"/>
      <c r="V109" s="39"/>
      <c r="W109" s="39"/>
      <c r="X109" s="39"/>
      <c r="Y109" s="39"/>
      <c r="Z109" s="39"/>
      <c r="AA109" s="39"/>
      <c r="AB109" s="39"/>
      <c r="AC109" s="39"/>
      <c r="AD109" s="39"/>
      <c r="AE109" s="39"/>
      <c r="AR109" s="230" t="s">
        <v>177</v>
      </c>
      <c r="AT109" s="230" t="s">
        <v>172</v>
      </c>
      <c r="AU109" s="230" t="s">
        <v>86</v>
      </c>
      <c r="AY109" s="17" t="s">
        <v>170</v>
      </c>
      <c r="BE109" s="231">
        <f>IF(N109="základní",J109,0)</f>
        <v>0</v>
      </c>
      <c r="BF109" s="231">
        <f>IF(N109="snížená",J109,0)</f>
        <v>0</v>
      </c>
      <c r="BG109" s="231">
        <f>IF(N109="zákl. přenesená",J109,0)</f>
        <v>0</v>
      </c>
      <c r="BH109" s="231">
        <f>IF(N109="sníž. přenesená",J109,0)</f>
        <v>0</v>
      </c>
      <c r="BI109" s="231">
        <f>IF(N109="nulová",J109,0)</f>
        <v>0</v>
      </c>
      <c r="BJ109" s="17" t="s">
        <v>86</v>
      </c>
      <c r="BK109" s="231">
        <f>ROUND(I109*H109,2)</f>
        <v>0</v>
      </c>
      <c r="BL109" s="17" t="s">
        <v>177</v>
      </c>
      <c r="BM109" s="230" t="s">
        <v>1963</v>
      </c>
    </row>
    <row r="110" spans="1:65" s="2" customFormat="1" ht="16.5" customHeight="1">
      <c r="A110" s="39"/>
      <c r="B110" s="40"/>
      <c r="C110" s="219" t="s">
        <v>274</v>
      </c>
      <c r="D110" s="219" t="s">
        <v>172</v>
      </c>
      <c r="E110" s="220" t="s">
        <v>1964</v>
      </c>
      <c r="F110" s="221" t="s">
        <v>1965</v>
      </c>
      <c r="G110" s="222" t="s">
        <v>191</v>
      </c>
      <c r="H110" s="223">
        <v>118</v>
      </c>
      <c r="I110" s="224"/>
      <c r="J110" s="225">
        <f>ROUND(I110*H110,2)</f>
        <v>0</v>
      </c>
      <c r="K110" s="221" t="s">
        <v>33</v>
      </c>
      <c r="L110" s="45"/>
      <c r="M110" s="226" t="s">
        <v>33</v>
      </c>
      <c r="N110" s="227" t="s">
        <v>49</v>
      </c>
      <c r="O110" s="85"/>
      <c r="P110" s="228">
        <f>O110*H110</f>
        <v>0</v>
      </c>
      <c r="Q110" s="228">
        <v>0</v>
      </c>
      <c r="R110" s="228">
        <f>Q110*H110</f>
        <v>0</v>
      </c>
      <c r="S110" s="228">
        <v>0</v>
      </c>
      <c r="T110" s="229">
        <f>S110*H110</f>
        <v>0</v>
      </c>
      <c r="U110" s="39"/>
      <c r="V110" s="39"/>
      <c r="W110" s="39"/>
      <c r="X110" s="39"/>
      <c r="Y110" s="39"/>
      <c r="Z110" s="39"/>
      <c r="AA110" s="39"/>
      <c r="AB110" s="39"/>
      <c r="AC110" s="39"/>
      <c r="AD110" s="39"/>
      <c r="AE110" s="39"/>
      <c r="AR110" s="230" t="s">
        <v>177</v>
      </c>
      <c r="AT110" s="230" t="s">
        <v>172</v>
      </c>
      <c r="AU110" s="230" t="s">
        <v>86</v>
      </c>
      <c r="AY110" s="17" t="s">
        <v>170</v>
      </c>
      <c r="BE110" s="231">
        <f>IF(N110="základní",J110,0)</f>
        <v>0</v>
      </c>
      <c r="BF110" s="231">
        <f>IF(N110="snížená",J110,0)</f>
        <v>0</v>
      </c>
      <c r="BG110" s="231">
        <f>IF(N110="zákl. přenesená",J110,0)</f>
        <v>0</v>
      </c>
      <c r="BH110" s="231">
        <f>IF(N110="sníž. přenesená",J110,0)</f>
        <v>0</v>
      </c>
      <c r="BI110" s="231">
        <f>IF(N110="nulová",J110,0)</f>
        <v>0</v>
      </c>
      <c r="BJ110" s="17" t="s">
        <v>86</v>
      </c>
      <c r="BK110" s="231">
        <f>ROUND(I110*H110,2)</f>
        <v>0</v>
      </c>
      <c r="BL110" s="17" t="s">
        <v>177</v>
      </c>
      <c r="BM110" s="230" t="s">
        <v>1966</v>
      </c>
    </row>
    <row r="111" spans="1:65" s="2" customFormat="1" ht="16.5" customHeight="1">
      <c r="A111" s="39"/>
      <c r="B111" s="40"/>
      <c r="C111" s="219" t="s">
        <v>7</v>
      </c>
      <c r="D111" s="219" t="s">
        <v>172</v>
      </c>
      <c r="E111" s="220" t="s">
        <v>1967</v>
      </c>
      <c r="F111" s="221" t="s">
        <v>1968</v>
      </c>
      <c r="G111" s="222" t="s">
        <v>191</v>
      </c>
      <c r="H111" s="223">
        <v>28</v>
      </c>
      <c r="I111" s="224"/>
      <c r="J111" s="225">
        <f>ROUND(I111*H111,2)</f>
        <v>0</v>
      </c>
      <c r="K111" s="221" t="s">
        <v>33</v>
      </c>
      <c r="L111" s="45"/>
      <c r="M111" s="226" t="s">
        <v>33</v>
      </c>
      <c r="N111" s="227" t="s">
        <v>49</v>
      </c>
      <c r="O111" s="85"/>
      <c r="P111" s="228">
        <f>O111*H111</f>
        <v>0</v>
      </c>
      <c r="Q111" s="228">
        <v>0</v>
      </c>
      <c r="R111" s="228">
        <f>Q111*H111</f>
        <v>0</v>
      </c>
      <c r="S111" s="228">
        <v>0</v>
      </c>
      <c r="T111" s="229">
        <f>S111*H111</f>
        <v>0</v>
      </c>
      <c r="U111" s="39"/>
      <c r="V111" s="39"/>
      <c r="W111" s="39"/>
      <c r="X111" s="39"/>
      <c r="Y111" s="39"/>
      <c r="Z111" s="39"/>
      <c r="AA111" s="39"/>
      <c r="AB111" s="39"/>
      <c r="AC111" s="39"/>
      <c r="AD111" s="39"/>
      <c r="AE111" s="39"/>
      <c r="AR111" s="230" t="s">
        <v>177</v>
      </c>
      <c r="AT111" s="230" t="s">
        <v>172</v>
      </c>
      <c r="AU111" s="230" t="s">
        <v>86</v>
      </c>
      <c r="AY111" s="17" t="s">
        <v>170</v>
      </c>
      <c r="BE111" s="231">
        <f>IF(N111="základní",J111,0)</f>
        <v>0</v>
      </c>
      <c r="BF111" s="231">
        <f>IF(N111="snížená",J111,0)</f>
        <v>0</v>
      </c>
      <c r="BG111" s="231">
        <f>IF(N111="zákl. přenesená",J111,0)</f>
        <v>0</v>
      </c>
      <c r="BH111" s="231">
        <f>IF(N111="sníž. přenesená",J111,0)</f>
        <v>0</v>
      </c>
      <c r="BI111" s="231">
        <f>IF(N111="nulová",J111,0)</f>
        <v>0</v>
      </c>
      <c r="BJ111" s="17" t="s">
        <v>86</v>
      </c>
      <c r="BK111" s="231">
        <f>ROUND(I111*H111,2)</f>
        <v>0</v>
      </c>
      <c r="BL111" s="17" t="s">
        <v>177</v>
      </c>
      <c r="BM111" s="230" t="s">
        <v>1969</v>
      </c>
    </row>
    <row r="112" spans="1:65" s="2" customFormat="1" ht="16.5" customHeight="1">
      <c r="A112" s="39"/>
      <c r="B112" s="40"/>
      <c r="C112" s="219" t="s">
        <v>282</v>
      </c>
      <c r="D112" s="219" t="s">
        <v>172</v>
      </c>
      <c r="E112" s="220" t="s">
        <v>1970</v>
      </c>
      <c r="F112" s="221" t="s">
        <v>1971</v>
      </c>
      <c r="G112" s="222" t="s">
        <v>191</v>
      </c>
      <c r="H112" s="223">
        <v>297</v>
      </c>
      <c r="I112" s="224"/>
      <c r="J112" s="225">
        <f>ROUND(I112*H112,2)</f>
        <v>0</v>
      </c>
      <c r="K112" s="221" t="s">
        <v>33</v>
      </c>
      <c r="L112" s="45"/>
      <c r="M112" s="226" t="s">
        <v>33</v>
      </c>
      <c r="N112" s="227" t="s">
        <v>49</v>
      </c>
      <c r="O112" s="85"/>
      <c r="P112" s="228">
        <f>O112*H112</f>
        <v>0</v>
      </c>
      <c r="Q112" s="228">
        <v>0</v>
      </c>
      <c r="R112" s="228">
        <f>Q112*H112</f>
        <v>0</v>
      </c>
      <c r="S112" s="228">
        <v>0</v>
      </c>
      <c r="T112" s="229">
        <f>S112*H112</f>
        <v>0</v>
      </c>
      <c r="U112" s="39"/>
      <c r="V112" s="39"/>
      <c r="W112" s="39"/>
      <c r="X112" s="39"/>
      <c r="Y112" s="39"/>
      <c r="Z112" s="39"/>
      <c r="AA112" s="39"/>
      <c r="AB112" s="39"/>
      <c r="AC112" s="39"/>
      <c r="AD112" s="39"/>
      <c r="AE112" s="39"/>
      <c r="AR112" s="230" t="s">
        <v>177</v>
      </c>
      <c r="AT112" s="230" t="s">
        <v>172</v>
      </c>
      <c r="AU112" s="230" t="s">
        <v>86</v>
      </c>
      <c r="AY112" s="17" t="s">
        <v>170</v>
      </c>
      <c r="BE112" s="231">
        <f>IF(N112="základní",J112,0)</f>
        <v>0</v>
      </c>
      <c r="BF112" s="231">
        <f>IF(N112="snížená",J112,0)</f>
        <v>0</v>
      </c>
      <c r="BG112" s="231">
        <f>IF(N112="zákl. přenesená",J112,0)</f>
        <v>0</v>
      </c>
      <c r="BH112" s="231">
        <f>IF(N112="sníž. přenesená",J112,0)</f>
        <v>0</v>
      </c>
      <c r="BI112" s="231">
        <f>IF(N112="nulová",J112,0)</f>
        <v>0</v>
      </c>
      <c r="BJ112" s="17" t="s">
        <v>86</v>
      </c>
      <c r="BK112" s="231">
        <f>ROUND(I112*H112,2)</f>
        <v>0</v>
      </c>
      <c r="BL112" s="17" t="s">
        <v>177</v>
      </c>
      <c r="BM112" s="230" t="s">
        <v>1972</v>
      </c>
    </row>
    <row r="113" spans="1:65" s="2" customFormat="1" ht="16.5" customHeight="1">
      <c r="A113" s="39"/>
      <c r="B113" s="40"/>
      <c r="C113" s="219" t="s">
        <v>289</v>
      </c>
      <c r="D113" s="219" t="s">
        <v>172</v>
      </c>
      <c r="E113" s="220" t="s">
        <v>1973</v>
      </c>
      <c r="F113" s="221" t="s">
        <v>1974</v>
      </c>
      <c r="G113" s="222" t="s">
        <v>268</v>
      </c>
      <c r="H113" s="223">
        <v>38</v>
      </c>
      <c r="I113" s="224"/>
      <c r="J113" s="225">
        <f>ROUND(I113*H113,2)</f>
        <v>0</v>
      </c>
      <c r="K113" s="221" t="s">
        <v>33</v>
      </c>
      <c r="L113" s="45"/>
      <c r="M113" s="226" t="s">
        <v>33</v>
      </c>
      <c r="N113" s="227" t="s">
        <v>49</v>
      </c>
      <c r="O113" s="85"/>
      <c r="P113" s="228">
        <f>O113*H113</f>
        <v>0</v>
      </c>
      <c r="Q113" s="228">
        <v>0</v>
      </c>
      <c r="R113" s="228">
        <f>Q113*H113</f>
        <v>0</v>
      </c>
      <c r="S113" s="228">
        <v>0</v>
      </c>
      <c r="T113" s="229">
        <f>S113*H113</f>
        <v>0</v>
      </c>
      <c r="U113" s="39"/>
      <c r="V113" s="39"/>
      <c r="W113" s="39"/>
      <c r="X113" s="39"/>
      <c r="Y113" s="39"/>
      <c r="Z113" s="39"/>
      <c r="AA113" s="39"/>
      <c r="AB113" s="39"/>
      <c r="AC113" s="39"/>
      <c r="AD113" s="39"/>
      <c r="AE113" s="39"/>
      <c r="AR113" s="230" t="s">
        <v>177</v>
      </c>
      <c r="AT113" s="230" t="s">
        <v>172</v>
      </c>
      <c r="AU113" s="230" t="s">
        <v>86</v>
      </c>
      <c r="AY113" s="17" t="s">
        <v>170</v>
      </c>
      <c r="BE113" s="231">
        <f>IF(N113="základní",J113,0)</f>
        <v>0</v>
      </c>
      <c r="BF113" s="231">
        <f>IF(N113="snížená",J113,0)</f>
        <v>0</v>
      </c>
      <c r="BG113" s="231">
        <f>IF(N113="zákl. přenesená",J113,0)</f>
        <v>0</v>
      </c>
      <c r="BH113" s="231">
        <f>IF(N113="sníž. přenesená",J113,0)</f>
        <v>0</v>
      </c>
      <c r="BI113" s="231">
        <f>IF(N113="nulová",J113,0)</f>
        <v>0</v>
      </c>
      <c r="BJ113" s="17" t="s">
        <v>86</v>
      </c>
      <c r="BK113" s="231">
        <f>ROUND(I113*H113,2)</f>
        <v>0</v>
      </c>
      <c r="BL113" s="17" t="s">
        <v>177</v>
      </c>
      <c r="BM113" s="230" t="s">
        <v>1975</v>
      </c>
    </row>
    <row r="114" spans="1:65" s="2" customFormat="1" ht="16.5" customHeight="1">
      <c r="A114" s="39"/>
      <c r="B114" s="40"/>
      <c r="C114" s="219" t="s">
        <v>294</v>
      </c>
      <c r="D114" s="219" t="s">
        <v>172</v>
      </c>
      <c r="E114" s="220" t="s">
        <v>1976</v>
      </c>
      <c r="F114" s="221" t="s">
        <v>1977</v>
      </c>
      <c r="G114" s="222" t="s">
        <v>268</v>
      </c>
      <c r="H114" s="223">
        <v>2</v>
      </c>
      <c r="I114" s="224"/>
      <c r="J114" s="225">
        <f>ROUND(I114*H114,2)</f>
        <v>0</v>
      </c>
      <c r="K114" s="221" t="s">
        <v>33</v>
      </c>
      <c r="L114" s="45"/>
      <c r="M114" s="226" t="s">
        <v>33</v>
      </c>
      <c r="N114" s="227" t="s">
        <v>49</v>
      </c>
      <c r="O114" s="85"/>
      <c r="P114" s="228">
        <f>O114*H114</f>
        <v>0</v>
      </c>
      <c r="Q114" s="228">
        <v>0</v>
      </c>
      <c r="R114" s="228">
        <f>Q114*H114</f>
        <v>0</v>
      </c>
      <c r="S114" s="228">
        <v>0</v>
      </c>
      <c r="T114" s="229">
        <f>S114*H114</f>
        <v>0</v>
      </c>
      <c r="U114" s="39"/>
      <c r="V114" s="39"/>
      <c r="W114" s="39"/>
      <c r="X114" s="39"/>
      <c r="Y114" s="39"/>
      <c r="Z114" s="39"/>
      <c r="AA114" s="39"/>
      <c r="AB114" s="39"/>
      <c r="AC114" s="39"/>
      <c r="AD114" s="39"/>
      <c r="AE114" s="39"/>
      <c r="AR114" s="230" t="s">
        <v>177</v>
      </c>
      <c r="AT114" s="230" t="s">
        <v>172</v>
      </c>
      <c r="AU114" s="230" t="s">
        <v>86</v>
      </c>
      <c r="AY114" s="17" t="s">
        <v>170</v>
      </c>
      <c r="BE114" s="231">
        <f>IF(N114="základní",J114,0)</f>
        <v>0</v>
      </c>
      <c r="BF114" s="231">
        <f>IF(N114="snížená",J114,0)</f>
        <v>0</v>
      </c>
      <c r="BG114" s="231">
        <f>IF(N114="zákl. přenesená",J114,0)</f>
        <v>0</v>
      </c>
      <c r="BH114" s="231">
        <f>IF(N114="sníž. přenesená",J114,0)</f>
        <v>0</v>
      </c>
      <c r="BI114" s="231">
        <f>IF(N114="nulová",J114,0)</f>
        <v>0</v>
      </c>
      <c r="BJ114" s="17" t="s">
        <v>86</v>
      </c>
      <c r="BK114" s="231">
        <f>ROUND(I114*H114,2)</f>
        <v>0</v>
      </c>
      <c r="BL114" s="17" t="s">
        <v>177</v>
      </c>
      <c r="BM114" s="230" t="s">
        <v>1978</v>
      </c>
    </row>
    <row r="115" spans="1:65" s="2" customFormat="1" ht="16.5" customHeight="1">
      <c r="A115" s="39"/>
      <c r="B115" s="40"/>
      <c r="C115" s="219" t="s">
        <v>299</v>
      </c>
      <c r="D115" s="219" t="s">
        <v>172</v>
      </c>
      <c r="E115" s="220" t="s">
        <v>1979</v>
      </c>
      <c r="F115" s="221" t="s">
        <v>1980</v>
      </c>
      <c r="G115" s="222" t="s">
        <v>191</v>
      </c>
      <c r="H115" s="223">
        <v>195</v>
      </c>
      <c r="I115" s="224"/>
      <c r="J115" s="225">
        <f>ROUND(I115*H115,2)</f>
        <v>0</v>
      </c>
      <c r="K115" s="221" t="s">
        <v>33</v>
      </c>
      <c r="L115" s="45"/>
      <c r="M115" s="226" t="s">
        <v>33</v>
      </c>
      <c r="N115" s="227" t="s">
        <v>49</v>
      </c>
      <c r="O115" s="85"/>
      <c r="P115" s="228">
        <f>O115*H115</f>
        <v>0</v>
      </c>
      <c r="Q115" s="228">
        <v>0</v>
      </c>
      <c r="R115" s="228">
        <f>Q115*H115</f>
        <v>0</v>
      </c>
      <c r="S115" s="228">
        <v>0</v>
      </c>
      <c r="T115" s="229">
        <f>S115*H115</f>
        <v>0</v>
      </c>
      <c r="U115" s="39"/>
      <c r="V115" s="39"/>
      <c r="W115" s="39"/>
      <c r="X115" s="39"/>
      <c r="Y115" s="39"/>
      <c r="Z115" s="39"/>
      <c r="AA115" s="39"/>
      <c r="AB115" s="39"/>
      <c r="AC115" s="39"/>
      <c r="AD115" s="39"/>
      <c r="AE115" s="39"/>
      <c r="AR115" s="230" t="s">
        <v>177</v>
      </c>
      <c r="AT115" s="230" t="s">
        <v>172</v>
      </c>
      <c r="AU115" s="230" t="s">
        <v>86</v>
      </c>
      <c r="AY115" s="17" t="s">
        <v>170</v>
      </c>
      <c r="BE115" s="231">
        <f>IF(N115="základní",J115,0)</f>
        <v>0</v>
      </c>
      <c r="BF115" s="231">
        <f>IF(N115="snížená",J115,0)</f>
        <v>0</v>
      </c>
      <c r="BG115" s="231">
        <f>IF(N115="zákl. přenesená",J115,0)</f>
        <v>0</v>
      </c>
      <c r="BH115" s="231">
        <f>IF(N115="sníž. přenesená",J115,0)</f>
        <v>0</v>
      </c>
      <c r="BI115" s="231">
        <f>IF(N115="nulová",J115,0)</f>
        <v>0</v>
      </c>
      <c r="BJ115" s="17" t="s">
        <v>86</v>
      </c>
      <c r="BK115" s="231">
        <f>ROUND(I115*H115,2)</f>
        <v>0</v>
      </c>
      <c r="BL115" s="17" t="s">
        <v>177</v>
      </c>
      <c r="BM115" s="230" t="s">
        <v>1981</v>
      </c>
    </row>
    <row r="116" spans="1:65" s="2" customFormat="1" ht="16.5" customHeight="1">
      <c r="A116" s="39"/>
      <c r="B116" s="40"/>
      <c r="C116" s="219" t="s">
        <v>305</v>
      </c>
      <c r="D116" s="219" t="s">
        <v>172</v>
      </c>
      <c r="E116" s="220" t="s">
        <v>1982</v>
      </c>
      <c r="F116" s="221" t="s">
        <v>1983</v>
      </c>
      <c r="G116" s="222" t="s">
        <v>268</v>
      </c>
      <c r="H116" s="223">
        <v>97</v>
      </c>
      <c r="I116" s="224"/>
      <c r="J116" s="225">
        <f>ROUND(I116*H116,2)</f>
        <v>0</v>
      </c>
      <c r="K116" s="221" t="s">
        <v>33</v>
      </c>
      <c r="L116" s="45"/>
      <c r="M116" s="226" t="s">
        <v>33</v>
      </c>
      <c r="N116" s="227" t="s">
        <v>49</v>
      </c>
      <c r="O116" s="85"/>
      <c r="P116" s="228">
        <f>O116*H116</f>
        <v>0</v>
      </c>
      <c r="Q116" s="228">
        <v>0</v>
      </c>
      <c r="R116" s="228">
        <f>Q116*H116</f>
        <v>0</v>
      </c>
      <c r="S116" s="228">
        <v>0</v>
      </c>
      <c r="T116" s="229">
        <f>S116*H116</f>
        <v>0</v>
      </c>
      <c r="U116" s="39"/>
      <c r="V116" s="39"/>
      <c r="W116" s="39"/>
      <c r="X116" s="39"/>
      <c r="Y116" s="39"/>
      <c r="Z116" s="39"/>
      <c r="AA116" s="39"/>
      <c r="AB116" s="39"/>
      <c r="AC116" s="39"/>
      <c r="AD116" s="39"/>
      <c r="AE116" s="39"/>
      <c r="AR116" s="230" t="s">
        <v>177</v>
      </c>
      <c r="AT116" s="230" t="s">
        <v>172</v>
      </c>
      <c r="AU116" s="230" t="s">
        <v>86</v>
      </c>
      <c r="AY116" s="17" t="s">
        <v>170</v>
      </c>
      <c r="BE116" s="231">
        <f>IF(N116="základní",J116,0)</f>
        <v>0</v>
      </c>
      <c r="BF116" s="231">
        <f>IF(N116="snížená",J116,0)</f>
        <v>0</v>
      </c>
      <c r="BG116" s="231">
        <f>IF(N116="zákl. přenesená",J116,0)</f>
        <v>0</v>
      </c>
      <c r="BH116" s="231">
        <f>IF(N116="sníž. přenesená",J116,0)</f>
        <v>0</v>
      </c>
      <c r="BI116" s="231">
        <f>IF(N116="nulová",J116,0)</f>
        <v>0</v>
      </c>
      <c r="BJ116" s="17" t="s">
        <v>86</v>
      </c>
      <c r="BK116" s="231">
        <f>ROUND(I116*H116,2)</f>
        <v>0</v>
      </c>
      <c r="BL116" s="17" t="s">
        <v>177</v>
      </c>
      <c r="BM116" s="230" t="s">
        <v>1984</v>
      </c>
    </row>
    <row r="117" spans="1:65" s="2" customFormat="1" ht="16.5" customHeight="1">
      <c r="A117" s="39"/>
      <c r="B117" s="40"/>
      <c r="C117" s="219" t="s">
        <v>310</v>
      </c>
      <c r="D117" s="219" t="s">
        <v>172</v>
      </c>
      <c r="E117" s="220" t="s">
        <v>1985</v>
      </c>
      <c r="F117" s="221" t="s">
        <v>1986</v>
      </c>
      <c r="G117" s="222" t="s">
        <v>268</v>
      </c>
      <c r="H117" s="223">
        <v>9</v>
      </c>
      <c r="I117" s="224"/>
      <c r="J117" s="225">
        <f>ROUND(I117*H117,2)</f>
        <v>0</v>
      </c>
      <c r="K117" s="221" t="s">
        <v>33</v>
      </c>
      <c r="L117" s="45"/>
      <c r="M117" s="226" t="s">
        <v>33</v>
      </c>
      <c r="N117" s="227" t="s">
        <v>49</v>
      </c>
      <c r="O117" s="85"/>
      <c r="P117" s="228">
        <f>O117*H117</f>
        <v>0</v>
      </c>
      <c r="Q117" s="228">
        <v>0</v>
      </c>
      <c r="R117" s="228">
        <f>Q117*H117</f>
        <v>0</v>
      </c>
      <c r="S117" s="228">
        <v>0</v>
      </c>
      <c r="T117" s="229">
        <f>S117*H117</f>
        <v>0</v>
      </c>
      <c r="U117" s="39"/>
      <c r="V117" s="39"/>
      <c r="W117" s="39"/>
      <c r="X117" s="39"/>
      <c r="Y117" s="39"/>
      <c r="Z117" s="39"/>
      <c r="AA117" s="39"/>
      <c r="AB117" s="39"/>
      <c r="AC117" s="39"/>
      <c r="AD117" s="39"/>
      <c r="AE117" s="39"/>
      <c r="AR117" s="230" t="s">
        <v>177</v>
      </c>
      <c r="AT117" s="230" t="s">
        <v>172</v>
      </c>
      <c r="AU117" s="230" t="s">
        <v>86</v>
      </c>
      <c r="AY117" s="17" t="s">
        <v>170</v>
      </c>
      <c r="BE117" s="231">
        <f>IF(N117="základní",J117,0)</f>
        <v>0</v>
      </c>
      <c r="BF117" s="231">
        <f>IF(N117="snížená",J117,0)</f>
        <v>0</v>
      </c>
      <c r="BG117" s="231">
        <f>IF(N117="zákl. přenesená",J117,0)</f>
        <v>0</v>
      </c>
      <c r="BH117" s="231">
        <f>IF(N117="sníž. přenesená",J117,0)</f>
        <v>0</v>
      </c>
      <c r="BI117" s="231">
        <f>IF(N117="nulová",J117,0)</f>
        <v>0</v>
      </c>
      <c r="BJ117" s="17" t="s">
        <v>86</v>
      </c>
      <c r="BK117" s="231">
        <f>ROUND(I117*H117,2)</f>
        <v>0</v>
      </c>
      <c r="BL117" s="17" t="s">
        <v>177</v>
      </c>
      <c r="BM117" s="230" t="s">
        <v>1987</v>
      </c>
    </row>
    <row r="118" spans="1:65" s="2" customFormat="1" ht="16.5" customHeight="1">
      <c r="A118" s="39"/>
      <c r="B118" s="40"/>
      <c r="C118" s="219" t="s">
        <v>315</v>
      </c>
      <c r="D118" s="219" t="s">
        <v>172</v>
      </c>
      <c r="E118" s="220" t="s">
        <v>1988</v>
      </c>
      <c r="F118" s="221" t="s">
        <v>1989</v>
      </c>
      <c r="G118" s="222" t="s">
        <v>268</v>
      </c>
      <c r="H118" s="223">
        <v>4</v>
      </c>
      <c r="I118" s="224"/>
      <c r="J118" s="225">
        <f>ROUND(I118*H118,2)</f>
        <v>0</v>
      </c>
      <c r="K118" s="221" t="s">
        <v>33</v>
      </c>
      <c r="L118" s="45"/>
      <c r="M118" s="226" t="s">
        <v>33</v>
      </c>
      <c r="N118" s="227" t="s">
        <v>49</v>
      </c>
      <c r="O118" s="85"/>
      <c r="P118" s="228">
        <f>O118*H118</f>
        <v>0</v>
      </c>
      <c r="Q118" s="228">
        <v>0</v>
      </c>
      <c r="R118" s="228">
        <f>Q118*H118</f>
        <v>0</v>
      </c>
      <c r="S118" s="228">
        <v>0</v>
      </c>
      <c r="T118" s="229">
        <f>S118*H118</f>
        <v>0</v>
      </c>
      <c r="U118" s="39"/>
      <c r="V118" s="39"/>
      <c r="W118" s="39"/>
      <c r="X118" s="39"/>
      <c r="Y118" s="39"/>
      <c r="Z118" s="39"/>
      <c r="AA118" s="39"/>
      <c r="AB118" s="39"/>
      <c r="AC118" s="39"/>
      <c r="AD118" s="39"/>
      <c r="AE118" s="39"/>
      <c r="AR118" s="230" t="s">
        <v>177</v>
      </c>
      <c r="AT118" s="230" t="s">
        <v>172</v>
      </c>
      <c r="AU118" s="230" t="s">
        <v>86</v>
      </c>
      <c r="AY118" s="17" t="s">
        <v>170</v>
      </c>
      <c r="BE118" s="231">
        <f>IF(N118="základní",J118,0)</f>
        <v>0</v>
      </c>
      <c r="BF118" s="231">
        <f>IF(N118="snížená",J118,0)</f>
        <v>0</v>
      </c>
      <c r="BG118" s="231">
        <f>IF(N118="zákl. přenesená",J118,0)</f>
        <v>0</v>
      </c>
      <c r="BH118" s="231">
        <f>IF(N118="sníž. přenesená",J118,0)</f>
        <v>0</v>
      </c>
      <c r="BI118" s="231">
        <f>IF(N118="nulová",J118,0)</f>
        <v>0</v>
      </c>
      <c r="BJ118" s="17" t="s">
        <v>86</v>
      </c>
      <c r="BK118" s="231">
        <f>ROUND(I118*H118,2)</f>
        <v>0</v>
      </c>
      <c r="BL118" s="17" t="s">
        <v>177</v>
      </c>
      <c r="BM118" s="230" t="s">
        <v>1990</v>
      </c>
    </row>
    <row r="119" spans="1:65" s="2" customFormat="1" ht="16.5" customHeight="1">
      <c r="A119" s="39"/>
      <c r="B119" s="40"/>
      <c r="C119" s="219" t="s">
        <v>321</v>
      </c>
      <c r="D119" s="219" t="s">
        <v>172</v>
      </c>
      <c r="E119" s="220" t="s">
        <v>1991</v>
      </c>
      <c r="F119" s="221" t="s">
        <v>1992</v>
      </c>
      <c r="G119" s="222" t="s">
        <v>196</v>
      </c>
      <c r="H119" s="223">
        <v>5.76</v>
      </c>
      <c r="I119" s="224"/>
      <c r="J119" s="225">
        <f>ROUND(I119*H119,2)</f>
        <v>0</v>
      </c>
      <c r="K119" s="221" t="s">
        <v>33</v>
      </c>
      <c r="L119" s="45"/>
      <c r="M119" s="226" t="s">
        <v>33</v>
      </c>
      <c r="N119" s="227" t="s">
        <v>49</v>
      </c>
      <c r="O119" s="85"/>
      <c r="P119" s="228">
        <f>O119*H119</f>
        <v>0</v>
      </c>
      <c r="Q119" s="228">
        <v>0</v>
      </c>
      <c r="R119" s="228">
        <f>Q119*H119</f>
        <v>0</v>
      </c>
      <c r="S119" s="228">
        <v>0</v>
      </c>
      <c r="T119" s="229">
        <f>S119*H119</f>
        <v>0</v>
      </c>
      <c r="U119" s="39"/>
      <c r="V119" s="39"/>
      <c r="W119" s="39"/>
      <c r="X119" s="39"/>
      <c r="Y119" s="39"/>
      <c r="Z119" s="39"/>
      <c r="AA119" s="39"/>
      <c r="AB119" s="39"/>
      <c r="AC119" s="39"/>
      <c r="AD119" s="39"/>
      <c r="AE119" s="39"/>
      <c r="AR119" s="230" t="s">
        <v>177</v>
      </c>
      <c r="AT119" s="230" t="s">
        <v>172</v>
      </c>
      <c r="AU119" s="230" t="s">
        <v>86</v>
      </c>
      <c r="AY119" s="17" t="s">
        <v>170</v>
      </c>
      <c r="BE119" s="231">
        <f>IF(N119="základní",J119,0)</f>
        <v>0</v>
      </c>
      <c r="BF119" s="231">
        <f>IF(N119="snížená",J119,0)</f>
        <v>0</v>
      </c>
      <c r="BG119" s="231">
        <f>IF(N119="zákl. přenesená",J119,0)</f>
        <v>0</v>
      </c>
      <c r="BH119" s="231">
        <f>IF(N119="sníž. přenesená",J119,0)</f>
        <v>0</v>
      </c>
      <c r="BI119" s="231">
        <f>IF(N119="nulová",J119,0)</f>
        <v>0</v>
      </c>
      <c r="BJ119" s="17" t="s">
        <v>86</v>
      </c>
      <c r="BK119" s="231">
        <f>ROUND(I119*H119,2)</f>
        <v>0</v>
      </c>
      <c r="BL119" s="17" t="s">
        <v>177</v>
      </c>
      <c r="BM119" s="230" t="s">
        <v>1993</v>
      </c>
    </row>
    <row r="120" spans="1:65" s="2" customFormat="1" ht="16.5" customHeight="1">
      <c r="A120" s="39"/>
      <c r="B120" s="40"/>
      <c r="C120" s="219" t="s">
        <v>326</v>
      </c>
      <c r="D120" s="219" t="s">
        <v>172</v>
      </c>
      <c r="E120" s="220" t="s">
        <v>1994</v>
      </c>
      <c r="F120" s="221" t="s">
        <v>1995</v>
      </c>
      <c r="G120" s="222" t="s">
        <v>196</v>
      </c>
      <c r="H120" s="223">
        <v>2.46</v>
      </c>
      <c r="I120" s="224"/>
      <c r="J120" s="225">
        <f>ROUND(I120*H120,2)</f>
        <v>0</v>
      </c>
      <c r="K120" s="221" t="s">
        <v>33</v>
      </c>
      <c r="L120" s="45"/>
      <c r="M120" s="226" t="s">
        <v>33</v>
      </c>
      <c r="N120" s="227" t="s">
        <v>49</v>
      </c>
      <c r="O120" s="85"/>
      <c r="P120" s="228">
        <f>O120*H120</f>
        <v>0</v>
      </c>
      <c r="Q120" s="228">
        <v>0</v>
      </c>
      <c r="R120" s="228">
        <f>Q120*H120</f>
        <v>0</v>
      </c>
      <c r="S120" s="228">
        <v>0</v>
      </c>
      <c r="T120" s="229">
        <f>S120*H120</f>
        <v>0</v>
      </c>
      <c r="U120" s="39"/>
      <c r="V120" s="39"/>
      <c r="W120" s="39"/>
      <c r="X120" s="39"/>
      <c r="Y120" s="39"/>
      <c r="Z120" s="39"/>
      <c r="AA120" s="39"/>
      <c r="AB120" s="39"/>
      <c r="AC120" s="39"/>
      <c r="AD120" s="39"/>
      <c r="AE120" s="39"/>
      <c r="AR120" s="230" t="s">
        <v>177</v>
      </c>
      <c r="AT120" s="230" t="s">
        <v>172</v>
      </c>
      <c r="AU120" s="230" t="s">
        <v>86</v>
      </c>
      <c r="AY120" s="17" t="s">
        <v>170</v>
      </c>
      <c r="BE120" s="231">
        <f>IF(N120="základní",J120,0)</f>
        <v>0</v>
      </c>
      <c r="BF120" s="231">
        <f>IF(N120="snížená",J120,0)</f>
        <v>0</v>
      </c>
      <c r="BG120" s="231">
        <f>IF(N120="zákl. přenesená",J120,0)</f>
        <v>0</v>
      </c>
      <c r="BH120" s="231">
        <f>IF(N120="sníž. přenesená",J120,0)</f>
        <v>0</v>
      </c>
      <c r="BI120" s="231">
        <f>IF(N120="nulová",J120,0)</f>
        <v>0</v>
      </c>
      <c r="BJ120" s="17" t="s">
        <v>86</v>
      </c>
      <c r="BK120" s="231">
        <f>ROUND(I120*H120,2)</f>
        <v>0</v>
      </c>
      <c r="BL120" s="17" t="s">
        <v>177</v>
      </c>
      <c r="BM120" s="230" t="s">
        <v>1996</v>
      </c>
    </row>
    <row r="121" spans="1:65" s="2" customFormat="1" ht="16.5" customHeight="1">
      <c r="A121" s="39"/>
      <c r="B121" s="40"/>
      <c r="C121" s="219" t="s">
        <v>331</v>
      </c>
      <c r="D121" s="219" t="s">
        <v>172</v>
      </c>
      <c r="E121" s="220" t="s">
        <v>1997</v>
      </c>
      <c r="F121" s="221" t="s">
        <v>1998</v>
      </c>
      <c r="G121" s="222" t="s">
        <v>196</v>
      </c>
      <c r="H121" s="223">
        <v>3.12</v>
      </c>
      <c r="I121" s="224"/>
      <c r="J121" s="225">
        <f>ROUND(I121*H121,2)</f>
        <v>0</v>
      </c>
      <c r="K121" s="221" t="s">
        <v>33</v>
      </c>
      <c r="L121" s="45"/>
      <c r="M121" s="226" t="s">
        <v>33</v>
      </c>
      <c r="N121" s="227" t="s">
        <v>49</v>
      </c>
      <c r="O121" s="85"/>
      <c r="P121" s="228">
        <f>O121*H121</f>
        <v>0</v>
      </c>
      <c r="Q121" s="228">
        <v>0</v>
      </c>
      <c r="R121" s="228">
        <f>Q121*H121</f>
        <v>0</v>
      </c>
      <c r="S121" s="228">
        <v>0</v>
      </c>
      <c r="T121" s="229">
        <f>S121*H121</f>
        <v>0</v>
      </c>
      <c r="U121" s="39"/>
      <c r="V121" s="39"/>
      <c r="W121" s="39"/>
      <c r="X121" s="39"/>
      <c r="Y121" s="39"/>
      <c r="Z121" s="39"/>
      <c r="AA121" s="39"/>
      <c r="AB121" s="39"/>
      <c r="AC121" s="39"/>
      <c r="AD121" s="39"/>
      <c r="AE121" s="39"/>
      <c r="AR121" s="230" t="s">
        <v>177</v>
      </c>
      <c r="AT121" s="230" t="s">
        <v>172</v>
      </c>
      <c r="AU121" s="230" t="s">
        <v>86</v>
      </c>
      <c r="AY121" s="17" t="s">
        <v>170</v>
      </c>
      <c r="BE121" s="231">
        <f>IF(N121="základní",J121,0)</f>
        <v>0</v>
      </c>
      <c r="BF121" s="231">
        <f>IF(N121="snížená",J121,0)</f>
        <v>0</v>
      </c>
      <c r="BG121" s="231">
        <f>IF(N121="zákl. přenesená",J121,0)</f>
        <v>0</v>
      </c>
      <c r="BH121" s="231">
        <f>IF(N121="sníž. přenesená",J121,0)</f>
        <v>0</v>
      </c>
      <c r="BI121" s="231">
        <f>IF(N121="nulová",J121,0)</f>
        <v>0</v>
      </c>
      <c r="BJ121" s="17" t="s">
        <v>86</v>
      </c>
      <c r="BK121" s="231">
        <f>ROUND(I121*H121,2)</f>
        <v>0</v>
      </c>
      <c r="BL121" s="17" t="s">
        <v>177</v>
      </c>
      <c r="BM121" s="230" t="s">
        <v>1999</v>
      </c>
    </row>
    <row r="122" spans="1:65" s="2" customFormat="1" ht="16.5" customHeight="1">
      <c r="A122" s="39"/>
      <c r="B122" s="40"/>
      <c r="C122" s="219" t="s">
        <v>336</v>
      </c>
      <c r="D122" s="219" t="s">
        <v>172</v>
      </c>
      <c r="E122" s="220" t="s">
        <v>2000</v>
      </c>
      <c r="F122" s="221" t="s">
        <v>2001</v>
      </c>
      <c r="G122" s="222" t="s">
        <v>232</v>
      </c>
      <c r="H122" s="223">
        <v>20.8</v>
      </c>
      <c r="I122" s="224"/>
      <c r="J122" s="225">
        <f>ROUND(I122*H122,2)</f>
        <v>0</v>
      </c>
      <c r="K122" s="221" t="s">
        <v>33</v>
      </c>
      <c r="L122" s="45"/>
      <c r="M122" s="226" t="s">
        <v>33</v>
      </c>
      <c r="N122" s="227" t="s">
        <v>49</v>
      </c>
      <c r="O122" s="85"/>
      <c r="P122" s="228">
        <f>O122*H122</f>
        <v>0</v>
      </c>
      <c r="Q122" s="228">
        <v>0</v>
      </c>
      <c r="R122" s="228">
        <f>Q122*H122</f>
        <v>0</v>
      </c>
      <c r="S122" s="228">
        <v>0</v>
      </c>
      <c r="T122" s="229">
        <f>S122*H122</f>
        <v>0</v>
      </c>
      <c r="U122" s="39"/>
      <c r="V122" s="39"/>
      <c r="W122" s="39"/>
      <c r="X122" s="39"/>
      <c r="Y122" s="39"/>
      <c r="Z122" s="39"/>
      <c r="AA122" s="39"/>
      <c r="AB122" s="39"/>
      <c r="AC122" s="39"/>
      <c r="AD122" s="39"/>
      <c r="AE122" s="39"/>
      <c r="AR122" s="230" t="s">
        <v>177</v>
      </c>
      <c r="AT122" s="230" t="s">
        <v>172</v>
      </c>
      <c r="AU122" s="230" t="s">
        <v>86</v>
      </c>
      <c r="AY122" s="17" t="s">
        <v>170</v>
      </c>
      <c r="BE122" s="231">
        <f>IF(N122="základní",J122,0)</f>
        <v>0</v>
      </c>
      <c r="BF122" s="231">
        <f>IF(N122="snížená",J122,0)</f>
        <v>0</v>
      </c>
      <c r="BG122" s="231">
        <f>IF(N122="zákl. přenesená",J122,0)</f>
        <v>0</v>
      </c>
      <c r="BH122" s="231">
        <f>IF(N122="sníž. přenesená",J122,0)</f>
        <v>0</v>
      </c>
      <c r="BI122" s="231">
        <f>IF(N122="nulová",J122,0)</f>
        <v>0</v>
      </c>
      <c r="BJ122" s="17" t="s">
        <v>86</v>
      </c>
      <c r="BK122" s="231">
        <f>ROUND(I122*H122,2)</f>
        <v>0</v>
      </c>
      <c r="BL122" s="17" t="s">
        <v>177</v>
      </c>
      <c r="BM122" s="230" t="s">
        <v>2002</v>
      </c>
    </row>
    <row r="123" spans="1:65" s="2" customFormat="1" ht="16.5" customHeight="1">
      <c r="A123" s="39"/>
      <c r="B123" s="40"/>
      <c r="C123" s="219" t="s">
        <v>342</v>
      </c>
      <c r="D123" s="219" t="s">
        <v>172</v>
      </c>
      <c r="E123" s="220" t="s">
        <v>2003</v>
      </c>
      <c r="F123" s="221" t="s">
        <v>2004</v>
      </c>
      <c r="G123" s="222" t="s">
        <v>268</v>
      </c>
      <c r="H123" s="223">
        <v>1</v>
      </c>
      <c r="I123" s="224"/>
      <c r="J123" s="225">
        <f>ROUND(I123*H123,2)</f>
        <v>0</v>
      </c>
      <c r="K123" s="221" t="s">
        <v>33</v>
      </c>
      <c r="L123" s="45"/>
      <c r="M123" s="226" t="s">
        <v>33</v>
      </c>
      <c r="N123" s="227" t="s">
        <v>49</v>
      </c>
      <c r="O123" s="85"/>
      <c r="P123" s="228">
        <f>O123*H123</f>
        <v>0</v>
      </c>
      <c r="Q123" s="228">
        <v>0</v>
      </c>
      <c r="R123" s="228">
        <f>Q123*H123</f>
        <v>0</v>
      </c>
      <c r="S123" s="228">
        <v>0</v>
      </c>
      <c r="T123" s="229">
        <f>S123*H123</f>
        <v>0</v>
      </c>
      <c r="U123" s="39"/>
      <c r="V123" s="39"/>
      <c r="W123" s="39"/>
      <c r="X123" s="39"/>
      <c r="Y123" s="39"/>
      <c r="Z123" s="39"/>
      <c r="AA123" s="39"/>
      <c r="AB123" s="39"/>
      <c r="AC123" s="39"/>
      <c r="AD123" s="39"/>
      <c r="AE123" s="39"/>
      <c r="AR123" s="230" t="s">
        <v>177</v>
      </c>
      <c r="AT123" s="230" t="s">
        <v>172</v>
      </c>
      <c r="AU123" s="230" t="s">
        <v>86</v>
      </c>
      <c r="AY123" s="17" t="s">
        <v>170</v>
      </c>
      <c r="BE123" s="231">
        <f>IF(N123="základní",J123,0)</f>
        <v>0</v>
      </c>
      <c r="BF123" s="231">
        <f>IF(N123="snížená",J123,0)</f>
        <v>0</v>
      </c>
      <c r="BG123" s="231">
        <f>IF(N123="zákl. přenesená",J123,0)</f>
        <v>0</v>
      </c>
      <c r="BH123" s="231">
        <f>IF(N123="sníž. přenesená",J123,0)</f>
        <v>0</v>
      </c>
      <c r="BI123" s="231">
        <f>IF(N123="nulová",J123,0)</f>
        <v>0</v>
      </c>
      <c r="BJ123" s="17" t="s">
        <v>86</v>
      </c>
      <c r="BK123" s="231">
        <f>ROUND(I123*H123,2)</f>
        <v>0</v>
      </c>
      <c r="BL123" s="17" t="s">
        <v>177</v>
      </c>
      <c r="BM123" s="230" t="s">
        <v>2005</v>
      </c>
    </row>
    <row r="124" spans="1:65" s="2" customFormat="1" ht="16.5" customHeight="1">
      <c r="A124" s="39"/>
      <c r="B124" s="40"/>
      <c r="C124" s="219" t="s">
        <v>348</v>
      </c>
      <c r="D124" s="219" t="s">
        <v>172</v>
      </c>
      <c r="E124" s="220" t="s">
        <v>2006</v>
      </c>
      <c r="F124" s="221" t="s">
        <v>2007</v>
      </c>
      <c r="G124" s="222" t="s">
        <v>268</v>
      </c>
      <c r="H124" s="223">
        <v>3</v>
      </c>
      <c r="I124" s="224"/>
      <c r="J124" s="225">
        <f>ROUND(I124*H124,2)</f>
        <v>0</v>
      </c>
      <c r="K124" s="221" t="s">
        <v>33</v>
      </c>
      <c r="L124" s="45"/>
      <c r="M124" s="226" t="s">
        <v>33</v>
      </c>
      <c r="N124" s="227" t="s">
        <v>49</v>
      </c>
      <c r="O124" s="85"/>
      <c r="P124" s="228">
        <f>O124*H124</f>
        <v>0</v>
      </c>
      <c r="Q124" s="228">
        <v>0</v>
      </c>
      <c r="R124" s="228">
        <f>Q124*H124</f>
        <v>0</v>
      </c>
      <c r="S124" s="228">
        <v>0</v>
      </c>
      <c r="T124" s="229">
        <f>S124*H124</f>
        <v>0</v>
      </c>
      <c r="U124" s="39"/>
      <c r="V124" s="39"/>
      <c r="W124" s="39"/>
      <c r="X124" s="39"/>
      <c r="Y124" s="39"/>
      <c r="Z124" s="39"/>
      <c r="AA124" s="39"/>
      <c r="AB124" s="39"/>
      <c r="AC124" s="39"/>
      <c r="AD124" s="39"/>
      <c r="AE124" s="39"/>
      <c r="AR124" s="230" t="s">
        <v>177</v>
      </c>
      <c r="AT124" s="230" t="s">
        <v>172</v>
      </c>
      <c r="AU124" s="230" t="s">
        <v>86</v>
      </c>
      <c r="AY124" s="17" t="s">
        <v>170</v>
      </c>
      <c r="BE124" s="231">
        <f>IF(N124="základní",J124,0)</f>
        <v>0</v>
      </c>
      <c r="BF124" s="231">
        <f>IF(N124="snížená",J124,0)</f>
        <v>0</v>
      </c>
      <c r="BG124" s="231">
        <f>IF(N124="zákl. přenesená",J124,0)</f>
        <v>0</v>
      </c>
      <c r="BH124" s="231">
        <f>IF(N124="sníž. přenesená",J124,0)</f>
        <v>0</v>
      </c>
      <c r="BI124" s="231">
        <f>IF(N124="nulová",J124,0)</f>
        <v>0</v>
      </c>
      <c r="BJ124" s="17" t="s">
        <v>86</v>
      </c>
      <c r="BK124" s="231">
        <f>ROUND(I124*H124,2)</f>
        <v>0</v>
      </c>
      <c r="BL124" s="17" t="s">
        <v>177</v>
      </c>
      <c r="BM124" s="230" t="s">
        <v>2008</v>
      </c>
    </row>
    <row r="125" spans="1:65" s="2" customFormat="1" ht="21.75" customHeight="1">
      <c r="A125" s="39"/>
      <c r="B125" s="40"/>
      <c r="C125" s="219" t="s">
        <v>354</v>
      </c>
      <c r="D125" s="219" t="s">
        <v>172</v>
      </c>
      <c r="E125" s="220" t="s">
        <v>2009</v>
      </c>
      <c r="F125" s="221" t="s">
        <v>2010</v>
      </c>
      <c r="G125" s="222" t="s">
        <v>268</v>
      </c>
      <c r="H125" s="223">
        <v>2</v>
      </c>
      <c r="I125" s="224"/>
      <c r="J125" s="225">
        <f>ROUND(I125*H125,2)</f>
        <v>0</v>
      </c>
      <c r="K125" s="221" t="s">
        <v>33</v>
      </c>
      <c r="L125" s="45"/>
      <c r="M125" s="226" t="s">
        <v>33</v>
      </c>
      <c r="N125" s="227" t="s">
        <v>49</v>
      </c>
      <c r="O125" s="85"/>
      <c r="P125" s="228">
        <f>O125*H125</f>
        <v>0</v>
      </c>
      <c r="Q125" s="228">
        <v>0</v>
      </c>
      <c r="R125" s="228">
        <f>Q125*H125</f>
        <v>0</v>
      </c>
      <c r="S125" s="228">
        <v>0</v>
      </c>
      <c r="T125" s="229">
        <f>S125*H125</f>
        <v>0</v>
      </c>
      <c r="U125" s="39"/>
      <c r="V125" s="39"/>
      <c r="W125" s="39"/>
      <c r="X125" s="39"/>
      <c r="Y125" s="39"/>
      <c r="Z125" s="39"/>
      <c r="AA125" s="39"/>
      <c r="AB125" s="39"/>
      <c r="AC125" s="39"/>
      <c r="AD125" s="39"/>
      <c r="AE125" s="39"/>
      <c r="AR125" s="230" t="s">
        <v>177</v>
      </c>
      <c r="AT125" s="230" t="s">
        <v>172</v>
      </c>
      <c r="AU125" s="230" t="s">
        <v>86</v>
      </c>
      <c r="AY125" s="17" t="s">
        <v>170</v>
      </c>
      <c r="BE125" s="231">
        <f>IF(N125="základní",J125,0)</f>
        <v>0</v>
      </c>
      <c r="BF125" s="231">
        <f>IF(N125="snížená",J125,0)</f>
        <v>0</v>
      </c>
      <c r="BG125" s="231">
        <f>IF(N125="zákl. přenesená",J125,0)</f>
        <v>0</v>
      </c>
      <c r="BH125" s="231">
        <f>IF(N125="sníž. přenesená",J125,0)</f>
        <v>0</v>
      </c>
      <c r="BI125" s="231">
        <f>IF(N125="nulová",J125,0)</f>
        <v>0</v>
      </c>
      <c r="BJ125" s="17" t="s">
        <v>86</v>
      </c>
      <c r="BK125" s="231">
        <f>ROUND(I125*H125,2)</f>
        <v>0</v>
      </c>
      <c r="BL125" s="17" t="s">
        <v>177</v>
      </c>
      <c r="BM125" s="230" t="s">
        <v>2011</v>
      </c>
    </row>
    <row r="126" spans="1:65" s="2" customFormat="1" ht="21.75" customHeight="1">
      <c r="A126" s="39"/>
      <c r="B126" s="40"/>
      <c r="C126" s="219" t="s">
        <v>358</v>
      </c>
      <c r="D126" s="219" t="s">
        <v>172</v>
      </c>
      <c r="E126" s="220" t="s">
        <v>2012</v>
      </c>
      <c r="F126" s="221" t="s">
        <v>2013</v>
      </c>
      <c r="G126" s="222" t="s">
        <v>191</v>
      </c>
      <c r="H126" s="223">
        <v>1</v>
      </c>
      <c r="I126" s="224"/>
      <c r="J126" s="225">
        <f>ROUND(I126*H126,2)</f>
        <v>0</v>
      </c>
      <c r="K126" s="221" t="s">
        <v>33</v>
      </c>
      <c r="L126" s="45"/>
      <c r="M126" s="226" t="s">
        <v>33</v>
      </c>
      <c r="N126" s="227" t="s">
        <v>49</v>
      </c>
      <c r="O126" s="85"/>
      <c r="P126" s="228">
        <f>O126*H126</f>
        <v>0</v>
      </c>
      <c r="Q126" s="228">
        <v>0</v>
      </c>
      <c r="R126" s="228">
        <f>Q126*H126</f>
        <v>0</v>
      </c>
      <c r="S126" s="228">
        <v>0</v>
      </c>
      <c r="T126" s="229">
        <f>S126*H126</f>
        <v>0</v>
      </c>
      <c r="U126" s="39"/>
      <c r="V126" s="39"/>
      <c r="W126" s="39"/>
      <c r="X126" s="39"/>
      <c r="Y126" s="39"/>
      <c r="Z126" s="39"/>
      <c r="AA126" s="39"/>
      <c r="AB126" s="39"/>
      <c r="AC126" s="39"/>
      <c r="AD126" s="39"/>
      <c r="AE126" s="39"/>
      <c r="AR126" s="230" t="s">
        <v>177</v>
      </c>
      <c r="AT126" s="230" t="s">
        <v>172</v>
      </c>
      <c r="AU126" s="230" t="s">
        <v>86</v>
      </c>
      <c r="AY126" s="17" t="s">
        <v>170</v>
      </c>
      <c r="BE126" s="231">
        <f>IF(N126="základní",J126,0)</f>
        <v>0</v>
      </c>
      <c r="BF126" s="231">
        <f>IF(N126="snížená",J126,0)</f>
        <v>0</v>
      </c>
      <c r="BG126" s="231">
        <f>IF(N126="zákl. přenesená",J126,0)</f>
        <v>0</v>
      </c>
      <c r="BH126" s="231">
        <f>IF(N126="sníž. přenesená",J126,0)</f>
        <v>0</v>
      </c>
      <c r="BI126" s="231">
        <f>IF(N126="nulová",J126,0)</f>
        <v>0</v>
      </c>
      <c r="BJ126" s="17" t="s">
        <v>86</v>
      </c>
      <c r="BK126" s="231">
        <f>ROUND(I126*H126,2)</f>
        <v>0</v>
      </c>
      <c r="BL126" s="17" t="s">
        <v>177</v>
      </c>
      <c r="BM126" s="230" t="s">
        <v>2014</v>
      </c>
    </row>
    <row r="127" spans="1:65" s="2" customFormat="1" ht="16.5" customHeight="1">
      <c r="A127" s="39"/>
      <c r="B127" s="40"/>
      <c r="C127" s="219" t="s">
        <v>363</v>
      </c>
      <c r="D127" s="219" t="s">
        <v>172</v>
      </c>
      <c r="E127" s="220" t="s">
        <v>2015</v>
      </c>
      <c r="F127" s="221" t="s">
        <v>2016</v>
      </c>
      <c r="G127" s="222" t="s">
        <v>268</v>
      </c>
      <c r="H127" s="223">
        <v>5</v>
      </c>
      <c r="I127" s="224"/>
      <c r="J127" s="225">
        <f>ROUND(I127*H127,2)</f>
        <v>0</v>
      </c>
      <c r="K127" s="221" t="s">
        <v>33</v>
      </c>
      <c r="L127" s="45"/>
      <c r="M127" s="226" t="s">
        <v>33</v>
      </c>
      <c r="N127" s="227" t="s">
        <v>49</v>
      </c>
      <c r="O127" s="85"/>
      <c r="P127" s="228">
        <f>O127*H127</f>
        <v>0</v>
      </c>
      <c r="Q127" s="228">
        <v>0</v>
      </c>
      <c r="R127" s="228">
        <f>Q127*H127</f>
        <v>0</v>
      </c>
      <c r="S127" s="228">
        <v>0</v>
      </c>
      <c r="T127" s="229">
        <f>S127*H127</f>
        <v>0</v>
      </c>
      <c r="U127" s="39"/>
      <c r="V127" s="39"/>
      <c r="W127" s="39"/>
      <c r="X127" s="39"/>
      <c r="Y127" s="39"/>
      <c r="Z127" s="39"/>
      <c r="AA127" s="39"/>
      <c r="AB127" s="39"/>
      <c r="AC127" s="39"/>
      <c r="AD127" s="39"/>
      <c r="AE127" s="39"/>
      <c r="AR127" s="230" t="s">
        <v>177</v>
      </c>
      <c r="AT127" s="230" t="s">
        <v>172</v>
      </c>
      <c r="AU127" s="230" t="s">
        <v>86</v>
      </c>
      <c r="AY127" s="17" t="s">
        <v>170</v>
      </c>
      <c r="BE127" s="231">
        <f>IF(N127="základní",J127,0)</f>
        <v>0</v>
      </c>
      <c r="BF127" s="231">
        <f>IF(N127="snížená",J127,0)</f>
        <v>0</v>
      </c>
      <c r="BG127" s="231">
        <f>IF(N127="zákl. přenesená",J127,0)</f>
        <v>0</v>
      </c>
      <c r="BH127" s="231">
        <f>IF(N127="sníž. přenesená",J127,0)</f>
        <v>0</v>
      </c>
      <c r="BI127" s="231">
        <f>IF(N127="nulová",J127,0)</f>
        <v>0</v>
      </c>
      <c r="BJ127" s="17" t="s">
        <v>86</v>
      </c>
      <c r="BK127" s="231">
        <f>ROUND(I127*H127,2)</f>
        <v>0</v>
      </c>
      <c r="BL127" s="17" t="s">
        <v>177</v>
      </c>
      <c r="BM127" s="230" t="s">
        <v>2017</v>
      </c>
    </row>
    <row r="128" spans="1:65" s="2" customFormat="1" ht="21.75" customHeight="1">
      <c r="A128" s="39"/>
      <c r="B128" s="40"/>
      <c r="C128" s="219" t="s">
        <v>366</v>
      </c>
      <c r="D128" s="219" t="s">
        <v>172</v>
      </c>
      <c r="E128" s="220" t="s">
        <v>2018</v>
      </c>
      <c r="F128" s="221" t="s">
        <v>2019</v>
      </c>
      <c r="G128" s="222" t="s">
        <v>2020</v>
      </c>
      <c r="H128" s="223">
        <v>36</v>
      </c>
      <c r="I128" s="224"/>
      <c r="J128" s="225">
        <f>ROUND(I128*H128,2)</f>
        <v>0</v>
      </c>
      <c r="K128" s="221" t="s">
        <v>33</v>
      </c>
      <c r="L128" s="45"/>
      <c r="M128" s="226" t="s">
        <v>33</v>
      </c>
      <c r="N128" s="227" t="s">
        <v>49</v>
      </c>
      <c r="O128" s="85"/>
      <c r="P128" s="228">
        <f>O128*H128</f>
        <v>0</v>
      </c>
      <c r="Q128" s="228">
        <v>0</v>
      </c>
      <c r="R128" s="228">
        <f>Q128*H128</f>
        <v>0</v>
      </c>
      <c r="S128" s="228">
        <v>0</v>
      </c>
      <c r="T128" s="229">
        <f>S128*H128</f>
        <v>0</v>
      </c>
      <c r="U128" s="39"/>
      <c r="V128" s="39"/>
      <c r="W128" s="39"/>
      <c r="X128" s="39"/>
      <c r="Y128" s="39"/>
      <c r="Z128" s="39"/>
      <c r="AA128" s="39"/>
      <c r="AB128" s="39"/>
      <c r="AC128" s="39"/>
      <c r="AD128" s="39"/>
      <c r="AE128" s="39"/>
      <c r="AR128" s="230" t="s">
        <v>177</v>
      </c>
      <c r="AT128" s="230" t="s">
        <v>172</v>
      </c>
      <c r="AU128" s="230" t="s">
        <v>86</v>
      </c>
      <c r="AY128" s="17" t="s">
        <v>170</v>
      </c>
      <c r="BE128" s="231">
        <f>IF(N128="základní",J128,0)</f>
        <v>0</v>
      </c>
      <c r="BF128" s="231">
        <f>IF(N128="snížená",J128,0)</f>
        <v>0</v>
      </c>
      <c r="BG128" s="231">
        <f>IF(N128="zákl. přenesená",J128,0)</f>
        <v>0</v>
      </c>
      <c r="BH128" s="231">
        <f>IF(N128="sníž. přenesená",J128,0)</f>
        <v>0</v>
      </c>
      <c r="BI128" s="231">
        <f>IF(N128="nulová",J128,0)</f>
        <v>0</v>
      </c>
      <c r="BJ128" s="17" t="s">
        <v>86</v>
      </c>
      <c r="BK128" s="231">
        <f>ROUND(I128*H128,2)</f>
        <v>0</v>
      </c>
      <c r="BL128" s="17" t="s">
        <v>177</v>
      </c>
      <c r="BM128" s="230" t="s">
        <v>2021</v>
      </c>
    </row>
    <row r="129" spans="1:65" s="2" customFormat="1" ht="21.75" customHeight="1">
      <c r="A129" s="39"/>
      <c r="B129" s="40"/>
      <c r="C129" s="219" t="s">
        <v>369</v>
      </c>
      <c r="D129" s="219" t="s">
        <v>172</v>
      </c>
      <c r="E129" s="220" t="s">
        <v>2022</v>
      </c>
      <c r="F129" s="221" t="s">
        <v>2019</v>
      </c>
      <c r="G129" s="222" t="s">
        <v>268</v>
      </c>
      <c r="H129" s="223">
        <v>1</v>
      </c>
      <c r="I129" s="224"/>
      <c r="J129" s="225">
        <f>ROUND(I129*H129,2)</f>
        <v>0</v>
      </c>
      <c r="K129" s="221" t="s">
        <v>33</v>
      </c>
      <c r="L129" s="45"/>
      <c r="M129" s="226" t="s">
        <v>33</v>
      </c>
      <c r="N129" s="227" t="s">
        <v>49</v>
      </c>
      <c r="O129" s="85"/>
      <c r="P129" s="228">
        <f>O129*H129</f>
        <v>0</v>
      </c>
      <c r="Q129" s="228">
        <v>0</v>
      </c>
      <c r="R129" s="228">
        <f>Q129*H129</f>
        <v>0</v>
      </c>
      <c r="S129" s="228">
        <v>0</v>
      </c>
      <c r="T129" s="229">
        <f>S129*H129</f>
        <v>0</v>
      </c>
      <c r="U129" s="39"/>
      <c r="V129" s="39"/>
      <c r="W129" s="39"/>
      <c r="X129" s="39"/>
      <c r="Y129" s="39"/>
      <c r="Z129" s="39"/>
      <c r="AA129" s="39"/>
      <c r="AB129" s="39"/>
      <c r="AC129" s="39"/>
      <c r="AD129" s="39"/>
      <c r="AE129" s="39"/>
      <c r="AR129" s="230" t="s">
        <v>177</v>
      </c>
      <c r="AT129" s="230" t="s">
        <v>172</v>
      </c>
      <c r="AU129" s="230" t="s">
        <v>86</v>
      </c>
      <c r="AY129" s="17" t="s">
        <v>170</v>
      </c>
      <c r="BE129" s="231">
        <f>IF(N129="základní",J129,0)</f>
        <v>0</v>
      </c>
      <c r="BF129" s="231">
        <f>IF(N129="snížená",J129,0)</f>
        <v>0</v>
      </c>
      <c r="BG129" s="231">
        <f>IF(N129="zákl. přenesená",J129,0)</f>
        <v>0</v>
      </c>
      <c r="BH129" s="231">
        <f>IF(N129="sníž. přenesená",J129,0)</f>
        <v>0</v>
      </c>
      <c r="BI129" s="231">
        <f>IF(N129="nulová",J129,0)</f>
        <v>0</v>
      </c>
      <c r="BJ129" s="17" t="s">
        <v>86</v>
      </c>
      <c r="BK129" s="231">
        <f>ROUND(I129*H129,2)</f>
        <v>0</v>
      </c>
      <c r="BL129" s="17" t="s">
        <v>177</v>
      </c>
      <c r="BM129" s="230" t="s">
        <v>2023</v>
      </c>
    </row>
    <row r="130" spans="1:65" s="2" customFormat="1" ht="16.5" customHeight="1">
      <c r="A130" s="39"/>
      <c r="B130" s="40"/>
      <c r="C130" s="219" t="s">
        <v>374</v>
      </c>
      <c r="D130" s="219" t="s">
        <v>172</v>
      </c>
      <c r="E130" s="220" t="s">
        <v>2024</v>
      </c>
      <c r="F130" s="221" t="s">
        <v>2025</v>
      </c>
      <c r="G130" s="222" t="s">
        <v>268</v>
      </c>
      <c r="H130" s="223">
        <v>22</v>
      </c>
      <c r="I130" s="224"/>
      <c r="J130" s="225">
        <f>ROUND(I130*H130,2)</f>
        <v>0</v>
      </c>
      <c r="K130" s="221" t="s">
        <v>33</v>
      </c>
      <c r="L130" s="45"/>
      <c r="M130" s="226" t="s">
        <v>33</v>
      </c>
      <c r="N130" s="227" t="s">
        <v>49</v>
      </c>
      <c r="O130" s="85"/>
      <c r="P130" s="228">
        <f>O130*H130</f>
        <v>0</v>
      </c>
      <c r="Q130" s="228">
        <v>0</v>
      </c>
      <c r="R130" s="228">
        <f>Q130*H130</f>
        <v>0</v>
      </c>
      <c r="S130" s="228">
        <v>0</v>
      </c>
      <c r="T130" s="229">
        <f>S130*H130</f>
        <v>0</v>
      </c>
      <c r="U130" s="39"/>
      <c r="V130" s="39"/>
      <c r="W130" s="39"/>
      <c r="X130" s="39"/>
      <c r="Y130" s="39"/>
      <c r="Z130" s="39"/>
      <c r="AA130" s="39"/>
      <c r="AB130" s="39"/>
      <c r="AC130" s="39"/>
      <c r="AD130" s="39"/>
      <c r="AE130" s="39"/>
      <c r="AR130" s="230" t="s">
        <v>177</v>
      </c>
      <c r="AT130" s="230" t="s">
        <v>172</v>
      </c>
      <c r="AU130" s="230" t="s">
        <v>86</v>
      </c>
      <c r="AY130" s="17" t="s">
        <v>170</v>
      </c>
      <c r="BE130" s="231">
        <f>IF(N130="základní",J130,0)</f>
        <v>0</v>
      </c>
      <c r="BF130" s="231">
        <f>IF(N130="snížená",J130,0)</f>
        <v>0</v>
      </c>
      <c r="BG130" s="231">
        <f>IF(N130="zákl. přenesená",J130,0)</f>
        <v>0</v>
      </c>
      <c r="BH130" s="231">
        <f>IF(N130="sníž. přenesená",J130,0)</f>
        <v>0</v>
      </c>
      <c r="BI130" s="231">
        <f>IF(N130="nulová",J130,0)</f>
        <v>0</v>
      </c>
      <c r="BJ130" s="17" t="s">
        <v>86</v>
      </c>
      <c r="BK130" s="231">
        <f>ROUND(I130*H130,2)</f>
        <v>0</v>
      </c>
      <c r="BL130" s="17" t="s">
        <v>177</v>
      </c>
      <c r="BM130" s="230" t="s">
        <v>2026</v>
      </c>
    </row>
    <row r="131" spans="1:65" s="2" customFormat="1" ht="16.5" customHeight="1">
      <c r="A131" s="39"/>
      <c r="B131" s="40"/>
      <c r="C131" s="219" t="s">
        <v>379</v>
      </c>
      <c r="D131" s="219" t="s">
        <v>172</v>
      </c>
      <c r="E131" s="220" t="s">
        <v>2027</v>
      </c>
      <c r="F131" s="221" t="s">
        <v>2028</v>
      </c>
      <c r="G131" s="222" t="s">
        <v>191</v>
      </c>
      <c r="H131" s="223">
        <v>8</v>
      </c>
      <c r="I131" s="224"/>
      <c r="J131" s="225">
        <f>ROUND(I131*H131,2)</f>
        <v>0</v>
      </c>
      <c r="K131" s="221" t="s">
        <v>33</v>
      </c>
      <c r="L131" s="45"/>
      <c r="M131" s="226" t="s">
        <v>33</v>
      </c>
      <c r="N131" s="227" t="s">
        <v>49</v>
      </c>
      <c r="O131" s="85"/>
      <c r="P131" s="228">
        <f>O131*H131</f>
        <v>0</v>
      </c>
      <c r="Q131" s="228">
        <v>0</v>
      </c>
      <c r="R131" s="228">
        <f>Q131*H131</f>
        <v>0</v>
      </c>
      <c r="S131" s="228">
        <v>0</v>
      </c>
      <c r="T131" s="229">
        <f>S131*H131</f>
        <v>0</v>
      </c>
      <c r="U131" s="39"/>
      <c r="V131" s="39"/>
      <c r="W131" s="39"/>
      <c r="X131" s="39"/>
      <c r="Y131" s="39"/>
      <c r="Z131" s="39"/>
      <c r="AA131" s="39"/>
      <c r="AB131" s="39"/>
      <c r="AC131" s="39"/>
      <c r="AD131" s="39"/>
      <c r="AE131" s="39"/>
      <c r="AR131" s="230" t="s">
        <v>177</v>
      </c>
      <c r="AT131" s="230" t="s">
        <v>172</v>
      </c>
      <c r="AU131" s="230" t="s">
        <v>86</v>
      </c>
      <c r="AY131" s="17" t="s">
        <v>170</v>
      </c>
      <c r="BE131" s="231">
        <f>IF(N131="základní",J131,0)</f>
        <v>0</v>
      </c>
      <c r="BF131" s="231">
        <f>IF(N131="snížená",J131,0)</f>
        <v>0</v>
      </c>
      <c r="BG131" s="231">
        <f>IF(N131="zákl. přenesená",J131,0)</f>
        <v>0</v>
      </c>
      <c r="BH131" s="231">
        <f>IF(N131="sníž. přenesená",J131,0)</f>
        <v>0</v>
      </c>
      <c r="BI131" s="231">
        <f>IF(N131="nulová",J131,0)</f>
        <v>0</v>
      </c>
      <c r="BJ131" s="17" t="s">
        <v>86</v>
      </c>
      <c r="BK131" s="231">
        <f>ROUND(I131*H131,2)</f>
        <v>0</v>
      </c>
      <c r="BL131" s="17" t="s">
        <v>177</v>
      </c>
      <c r="BM131" s="230" t="s">
        <v>2029</v>
      </c>
    </row>
    <row r="132" spans="1:65" s="2" customFormat="1" ht="21.75" customHeight="1">
      <c r="A132" s="39"/>
      <c r="B132" s="40"/>
      <c r="C132" s="219" t="s">
        <v>27</v>
      </c>
      <c r="D132" s="219" t="s">
        <v>172</v>
      </c>
      <c r="E132" s="220" t="s">
        <v>2030</v>
      </c>
      <c r="F132" s="221" t="s">
        <v>2031</v>
      </c>
      <c r="G132" s="222" t="s">
        <v>268</v>
      </c>
      <c r="H132" s="223">
        <v>4</v>
      </c>
      <c r="I132" s="224"/>
      <c r="J132" s="225">
        <f>ROUND(I132*H132,2)</f>
        <v>0</v>
      </c>
      <c r="K132" s="221" t="s">
        <v>33</v>
      </c>
      <c r="L132" s="45"/>
      <c r="M132" s="226" t="s">
        <v>33</v>
      </c>
      <c r="N132" s="227" t="s">
        <v>49</v>
      </c>
      <c r="O132" s="85"/>
      <c r="P132" s="228">
        <f>O132*H132</f>
        <v>0</v>
      </c>
      <c r="Q132" s="228">
        <v>0</v>
      </c>
      <c r="R132" s="228">
        <f>Q132*H132</f>
        <v>0</v>
      </c>
      <c r="S132" s="228">
        <v>0</v>
      </c>
      <c r="T132" s="229">
        <f>S132*H132</f>
        <v>0</v>
      </c>
      <c r="U132" s="39"/>
      <c r="V132" s="39"/>
      <c r="W132" s="39"/>
      <c r="X132" s="39"/>
      <c r="Y132" s="39"/>
      <c r="Z132" s="39"/>
      <c r="AA132" s="39"/>
      <c r="AB132" s="39"/>
      <c r="AC132" s="39"/>
      <c r="AD132" s="39"/>
      <c r="AE132" s="39"/>
      <c r="AR132" s="230" t="s">
        <v>177</v>
      </c>
      <c r="AT132" s="230" t="s">
        <v>172</v>
      </c>
      <c r="AU132" s="230" t="s">
        <v>86</v>
      </c>
      <c r="AY132" s="17" t="s">
        <v>170</v>
      </c>
      <c r="BE132" s="231">
        <f>IF(N132="základní",J132,0)</f>
        <v>0</v>
      </c>
      <c r="BF132" s="231">
        <f>IF(N132="snížená",J132,0)</f>
        <v>0</v>
      </c>
      <c r="BG132" s="231">
        <f>IF(N132="zákl. přenesená",J132,0)</f>
        <v>0</v>
      </c>
      <c r="BH132" s="231">
        <f>IF(N132="sníž. přenesená",J132,0)</f>
        <v>0</v>
      </c>
      <c r="BI132" s="231">
        <f>IF(N132="nulová",J132,0)</f>
        <v>0</v>
      </c>
      <c r="BJ132" s="17" t="s">
        <v>86</v>
      </c>
      <c r="BK132" s="231">
        <f>ROUND(I132*H132,2)</f>
        <v>0</v>
      </c>
      <c r="BL132" s="17" t="s">
        <v>177</v>
      </c>
      <c r="BM132" s="230" t="s">
        <v>2032</v>
      </c>
    </row>
    <row r="133" spans="1:65" s="2" customFormat="1" ht="16.5" customHeight="1">
      <c r="A133" s="39"/>
      <c r="B133" s="40"/>
      <c r="C133" s="219" t="s">
        <v>389</v>
      </c>
      <c r="D133" s="219" t="s">
        <v>172</v>
      </c>
      <c r="E133" s="220" t="s">
        <v>2033</v>
      </c>
      <c r="F133" s="221" t="s">
        <v>2034</v>
      </c>
      <c r="G133" s="222" t="s">
        <v>268</v>
      </c>
      <c r="H133" s="223">
        <v>4</v>
      </c>
      <c r="I133" s="224"/>
      <c r="J133" s="225">
        <f>ROUND(I133*H133,2)</f>
        <v>0</v>
      </c>
      <c r="K133" s="221" t="s">
        <v>33</v>
      </c>
      <c r="L133" s="45"/>
      <c r="M133" s="226" t="s">
        <v>33</v>
      </c>
      <c r="N133" s="227" t="s">
        <v>49</v>
      </c>
      <c r="O133" s="85"/>
      <c r="P133" s="228">
        <f>O133*H133</f>
        <v>0</v>
      </c>
      <c r="Q133" s="228">
        <v>0</v>
      </c>
      <c r="R133" s="228">
        <f>Q133*H133</f>
        <v>0</v>
      </c>
      <c r="S133" s="228">
        <v>0</v>
      </c>
      <c r="T133" s="229">
        <f>S133*H133</f>
        <v>0</v>
      </c>
      <c r="U133" s="39"/>
      <c r="V133" s="39"/>
      <c r="W133" s="39"/>
      <c r="X133" s="39"/>
      <c r="Y133" s="39"/>
      <c r="Z133" s="39"/>
      <c r="AA133" s="39"/>
      <c r="AB133" s="39"/>
      <c r="AC133" s="39"/>
      <c r="AD133" s="39"/>
      <c r="AE133" s="39"/>
      <c r="AR133" s="230" t="s">
        <v>177</v>
      </c>
      <c r="AT133" s="230" t="s">
        <v>172</v>
      </c>
      <c r="AU133" s="230" t="s">
        <v>86</v>
      </c>
      <c r="AY133" s="17" t="s">
        <v>170</v>
      </c>
      <c r="BE133" s="231">
        <f>IF(N133="základní",J133,0)</f>
        <v>0</v>
      </c>
      <c r="BF133" s="231">
        <f>IF(N133="snížená",J133,0)</f>
        <v>0</v>
      </c>
      <c r="BG133" s="231">
        <f>IF(N133="zákl. přenesená",J133,0)</f>
        <v>0</v>
      </c>
      <c r="BH133" s="231">
        <f>IF(N133="sníž. přenesená",J133,0)</f>
        <v>0</v>
      </c>
      <c r="BI133" s="231">
        <f>IF(N133="nulová",J133,0)</f>
        <v>0</v>
      </c>
      <c r="BJ133" s="17" t="s">
        <v>86</v>
      </c>
      <c r="BK133" s="231">
        <f>ROUND(I133*H133,2)</f>
        <v>0</v>
      </c>
      <c r="BL133" s="17" t="s">
        <v>177</v>
      </c>
      <c r="BM133" s="230" t="s">
        <v>2035</v>
      </c>
    </row>
    <row r="134" spans="1:65" s="2" customFormat="1" ht="16.5" customHeight="1">
      <c r="A134" s="39"/>
      <c r="B134" s="40"/>
      <c r="C134" s="219" t="s">
        <v>395</v>
      </c>
      <c r="D134" s="219" t="s">
        <v>172</v>
      </c>
      <c r="E134" s="220" t="s">
        <v>2036</v>
      </c>
      <c r="F134" s="221" t="s">
        <v>2037</v>
      </c>
      <c r="G134" s="222" t="s">
        <v>268</v>
      </c>
      <c r="H134" s="223">
        <v>2</v>
      </c>
      <c r="I134" s="224"/>
      <c r="J134" s="225">
        <f>ROUND(I134*H134,2)</f>
        <v>0</v>
      </c>
      <c r="K134" s="221" t="s">
        <v>33</v>
      </c>
      <c r="L134" s="45"/>
      <c r="M134" s="226" t="s">
        <v>33</v>
      </c>
      <c r="N134" s="227" t="s">
        <v>49</v>
      </c>
      <c r="O134" s="85"/>
      <c r="P134" s="228">
        <f>O134*H134</f>
        <v>0</v>
      </c>
      <c r="Q134" s="228">
        <v>0</v>
      </c>
      <c r="R134" s="228">
        <f>Q134*H134</f>
        <v>0</v>
      </c>
      <c r="S134" s="228">
        <v>0</v>
      </c>
      <c r="T134" s="229">
        <f>S134*H134</f>
        <v>0</v>
      </c>
      <c r="U134" s="39"/>
      <c r="V134" s="39"/>
      <c r="W134" s="39"/>
      <c r="X134" s="39"/>
      <c r="Y134" s="39"/>
      <c r="Z134" s="39"/>
      <c r="AA134" s="39"/>
      <c r="AB134" s="39"/>
      <c r="AC134" s="39"/>
      <c r="AD134" s="39"/>
      <c r="AE134" s="39"/>
      <c r="AR134" s="230" t="s">
        <v>177</v>
      </c>
      <c r="AT134" s="230" t="s">
        <v>172</v>
      </c>
      <c r="AU134" s="230" t="s">
        <v>86</v>
      </c>
      <c r="AY134" s="17" t="s">
        <v>170</v>
      </c>
      <c r="BE134" s="231">
        <f>IF(N134="základní",J134,0)</f>
        <v>0</v>
      </c>
      <c r="BF134" s="231">
        <f>IF(N134="snížená",J134,0)</f>
        <v>0</v>
      </c>
      <c r="BG134" s="231">
        <f>IF(N134="zákl. přenesená",J134,0)</f>
        <v>0</v>
      </c>
      <c r="BH134" s="231">
        <f>IF(N134="sníž. přenesená",J134,0)</f>
        <v>0</v>
      </c>
      <c r="BI134" s="231">
        <f>IF(N134="nulová",J134,0)</f>
        <v>0</v>
      </c>
      <c r="BJ134" s="17" t="s">
        <v>86</v>
      </c>
      <c r="BK134" s="231">
        <f>ROUND(I134*H134,2)</f>
        <v>0</v>
      </c>
      <c r="BL134" s="17" t="s">
        <v>177</v>
      </c>
      <c r="BM134" s="230" t="s">
        <v>2038</v>
      </c>
    </row>
    <row r="135" spans="1:47" s="2" customFormat="1" ht="12">
      <c r="A135" s="39"/>
      <c r="B135" s="40"/>
      <c r="C135" s="41"/>
      <c r="D135" s="234" t="s">
        <v>210</v>
      </c>
      <c r="E135" s="41"/>
      <c r="F135" s="255" t="s">
        <v>2039</v>
      </c>
      <c r="G135" s="41"/>
      <c r="H135" s="41"/>
      <c r="I135" s="137"/>
      <c r="J135" s="41"/>
      <c r="K135" s="41"/>
      <c r="L135" s="45"/>
      <c r="M135" s="256"/>
      <c r="N135" s="257"/>
      <c r="O135" s="85"/>
      <c r="P135" s="85"/>
      <c r="Q135" s="85"/>
      <c r="R135" s="85"/>
      <c r="S135" s="85"/>
      <c r="T135" s="86"/>
      <c r="U135" s="39"/>
      <c r="V135" s="39"/>
      <c r="W135" s="39"/>
      <c r="X135" s="39"/>
      <c r="Y135" s="39"/>
      <c r="Z135" s="39"/>
      <c r="AA135" s="39"/>
      <c r="AB135" s="39"/>
      <c r="AC135" s="39"/>
      <c r="AD135" s="39"/>
      <c r="AE135" s="39"/>
      <c r="AT135" s="17" t="s">
        <v>210</v>
      </c>
      <c r="AU135" s="17" t="s">
        <v>86</v>
      </c>
    </row>
    <row r="136" spans="1:65" s="2" customFormat="1" ht="21.75" customHeight="1">
      <c r="A136" s="39"/>
      <c r="B136" s="40"/>
      <c r="C136" s="219" t="s">
        <v>400</v>
      </c>
      <c r="D136" s="219" t="s">
        <v>172</v>
      </c>
      <c r="E136" s="220" t="s">
        <v>2040</v>
      </c>
      <c r="F136" s="221" t="s">
        <v>2041</v>
      </c>
      <c r="G136" s="222" t="s">
        <v>268</v>
      </c>
      <c r="H136" s="223">
        <v>16</v>
      </c>
      <c r="I136" s="224"/>
      <c r="J136" s="225">
        <f>ROUND(I136*H136,2)</f>
        <v>0</v>
      </c>
      <c r="K136" s="221" t="s">
        <v>33</v>
      </c>
      <c r="L136" s="45"/>
      <c r="M136" s="226" t="s">
        <v>33</v>
      </c>
      <c r="N136" s="227" t="s">
        <v>49</v>
      </c>
      <c r="O136" s="85"/>
      <c r="P136" s="228">
        <f>O136*H136</f>
        <v>0</v>
      </c>
      <c r="Q136" s="228">
        <v>0</v>
      </c>
      <c r="R136" s="228">
        <f>Q136*H136</f>
        <v>0</v>
      </c>
      <c r="S136" s="228">
        <v>0</v>
      </c>
      <c r="T136" s="229">
        <f>S136*H136</f>
        <v>0</v>
      </c>
      <c r="U136" s="39"/>
      <c r="V136" s="39"/>
      <c r="W136" s="39"/>
      <c r="X136" s="39"/>
      <c r="Y136" s="39"/>
      <c r="Z136" s="39"/>
      <c r="AA136" s="39"/>
      <c r="AB136" s="39"/>
      <c r="AC136" s="39"/>
      <c r="AD136" s="39"/>
      <c r="AE136" s="39"/>
      <c r="AR136" s="230" t="s">
        <v>177</v>
      </c>
      <c r="AT136" s="230" t="s">
        <v>172</v>
      </c>
      <c r="AU136" s="230" t="s">
        <v>86</v>
      </c>
      <c r="AY136" s="17" t="s">
        <v>170</v>
      </c>
      <c r="BE136" s="231">
        <f>IF(N136="základní",J136,0)</f>
        <v>0</v>
      </c>
      <c r="BF136" s="231">
        <f>IF(N136="snížená",J136,0)</f>
        <v>0</v>
      </c>
      <c r="BG136" s="231">
        <f>IF(N136="zákl. přenesená",J136,0)</f>
        <v>0</v>
      </c>
      <c r="BH136" s="231">
        <f>IF(N136="sníž. přenesená",J136,0)</f>
        <v>0</v>
      </c>
      <c r="BI136" s="231">
        <f>IF(N136="nulová",J136,0)</f>
        <v>0</v>
      </c>
      <c r="BJ136" s="17" t="s">
        <v>86</v>
      </c>
      <c r="BK136" s="231">
        <f>ROUND(I136*H136,2)</f>
        <v>0</v>
      </c>
      <c r="BL136" s="17" t="s">
        <v>177</v>
      </c>
      <c r="BM136" s="230" t="s">
        <v>2042</v>
      </c>
    </row>
    <row r="137" spans="1:65" s="2" customFormat="1" ht="16.5" customHeight="1">
      <c r="A137" s="39"/>
      <c r="B137" s="40"/>
      <c r="C137" s="219" t="s">
        <v>406</v>
      </c>
      <c r="D137" s="219" t="s">
        <v>172</v>
      </c>
      <c r="E137" s="220" t="s">
        <v>2043</v>
      </c>
      <c r="F137" s="221" t="s">
        <v>2044</v>
      </c>
      <c r="G137" s="222" t="s">
        <v>268</v>
      </c>
      <c r="H137" s="223">
        <v>4</v>
      </c>
      <c r="I137" s="224"/>
      <c r="J137" s="225">
        <f>ROUND(I137*H137,2)</f>
        <v>0</v>
      </c>
      <c r="K137" s="221" t="s">
        <v>33</v>
      </c>
      <c r="L137" s="45"/>
      <c r="M137" s="226" t="s">
        <v>33</v>
      </c>
      <c r="N137" s="227" t="s">
        <v>49</v>
      </c>
      <c r="O137" s="85"/>
      <c r="P137" s="228">
        <f>O137*H137</f>
        <v>0</v>
      </c>
      <c r="Q137" s="228">
        <v>0</v>
      </c>
      <c r="R137" s="228">
        <f>Q137*H137</f>
        <v>0</v>
      </c>
      <c r="S137" s="228">
        <v>0</v>
      </c>
      <c r="T137" s="229">
        <f>S137*H137</f>
        <v>0</v>
      </c>
      <c r="U137" s="39"/>
      <c r="V137" s="39"/>
      <c r="W137" s="39"/>
      <c r="X137" s="39"/>
      <c r="Y137" s="39"/>
      <c r="Z137" s="39"/>
      <c r="AA137" s="39"/>
      <c r="AB137" s="39"/>
      <c r="AC137" s="39"/>
      <c r="AD137" s="39"/>
      <c r="AE137" s="39"/>
      <c r="AR137" s="230" t="s">
        <v>177</v>
      </c>
      <c r="AT137" s="230" t="s">
        <v>172</v>
      </c>
      <c r="AU137" s="230" t="s">
        <v>86</v>
      </c>
      <c r="AY137" s="17" t="s">
        <v>170</v>
      </c>
      <c r="BE137" s="231">
        <f>IF(N137="základní",J137,0)</f>
        <v>0</v>
      </c>
      <c r="BF137" s="231">
        <f>IF(N137="snížená",J137,0)</f>
        <v>0</v>
      </c>
      <c r="BG137" s="231">
        <f>IF(N137="zákl. přenesená",J137,0)</f>
        <v>0</v>
      </c>
      <c r="BH137" s="231">
        <f>IF(N137="sníž. přenesená",J137,0)</f>
        <v>0</v>
      </c>
      <c r="BI137" s="231">
        <f>IF(N137="nulová",J137,0)</f>
        <v>0</v>
      </c>
      <c r="BJ137" s="17" t="s">
        <v>86</v>
      </c>
      <c r="BK137" s="231">
        <f>ROUND(I137*H137,2)</f>
        <v>0</v>
      </c>
      <c r="BL137" s="17" t="s">
        <v>177</v>
      </c>
      <c r="BM137" s="230" t="s">
        <v>2045</v>
      </c>
    </row>
    <row r="138" spans="1:65" s="2" customFormat="1" ht="16.5" customHeight="1">
      <c r="A138" s="39"/>
      <c r="B138" s="40"/>
      <c r="C138" s="219" t="s">
        <v>409</v>
      </c>
      <c r="D138" s="219" t="s">
        <v>172</v>
      </c>
      <c r="E138" s="220" t="s">
        <v>2046</v>
      </c>
      <c r="F138" s="221" t="s">
        <v>2047</v>
      </c>
      <c r="G138" s="222" t="s">
        <v>268</v>
      </c>
      <c r="H138" s="223">
        <v>2</v>
      </c>
      <c r="I138" s="224"/>
      <c r="J138" s="225">
        <f>ROUND(I138*H138,2)</f>
        <v>0</v>
      </c>
      <c r="K138" s="221" t="s">
        <v>33</v>
      </c>
      <c r="L138" s="45"/>
      <c r="M138" s="226" t="s">
        <v>33</v>
      </c>
      <c r="N138" s="227" t="s">
        <v>49</v>
      </c>
      <c r="O138" s="85"/>
      <c r="P138" s="228">
        <f>O138*H138</f>
        <v>0</v>
      </c>
      <c r="Q138" s="228">
        <v>0</v>
      </c>
      <c r="R138" s="228">
        <f>Q138*H138</f>
        <v>0</v>
      </c>
      <c r="S138" s="228">
        <v>0</v>
      </c>
      <c r="T138" s="229">
        <f>S138*H138</f>
        <v>0</v>
      </c>
      <c r="U138" s="39"/>
      <c r="V138" s="39"/>
      <c r="W138" s="39"/>
      <c r="X138" s="39"/>
      <c r="Y138" s="39"/>
      <c r="Z138" s="39"/>
      <c r="AA138" s="39"/>
      <c r="AB138" s="39"/>
      <c r="AC138" s="39"/>
      <c r="AD138" s="39"/>
      <c r="AE138" s="39"/>
      <c r="AR138" s="230" t="s">
        <v>177</v>
      </c>
      <c r="AT138" s="230" t="s">
        <v>172</v>
      </c>
      <c r="AU138" s="230" t="s">
        <v>86</v>
      </c>
      <c r="AY138" s="17" t="s">
        <v>170</v>
      </c>
      <c r="BE138" s="231">
        <f>IF(N138="základní",J138,0)</f>
        <v>0</v>
      </c>
      <c r="BF138" s="231">
        <f>IF(N138="snížená",J138,0)</f>
        <v>0</v>
      </c>
      <c r="BG138" s="231">
        <f>IF(N138="zákl. přenesená",J138,0)</f>
        <v>0</v>
      </c>
      <c r="BH138" s="231">
        <f>IF(N138="sníž. přenesená",J138,0)</f>
        <v>0</v>
      </c>
      <c r="BI138" s="231">
        <f>IF(N138="nulová",J138,0)</f>
        <v>0</v>
      </c>
      <c r="BJ138" s="17" t="s">
        <v>86</v>
      </c>
      <c r="BK138" s="231">
        <f>ROUND(I138*H138,2)</f>
        <v>0</v>
      </c>
      <c r="BL138" s="17" t="s">
        <v>177</v>
      </c>
      <c r="BM138" s="230" t="s">
        <v>2048</v>
      </c>
    </row>
    <row r="139" spans="1:65" s="2" customFormat="1" ht="16.5" customHeight="1">
      <c r="A139" s="39"/>
      <c r="B139" s="40"/>
      <c r="C139" s="219" t="s">
        <v>412</v>
      </c>
      <c r="D139" s="219" t="s">
        <v>172</v>
      </c>
      <c r="E139" s="220" t="s">
        <v>2049</v>
      </c>
      <c r="F139" s="221" t="s">
        <v>2050</v>
      </c>
      <c r="G139" s="222" t="s">
        <v>268</v>
      </c>
      <c r="H139" s="223">
        <v>2</v>
      </c>
      <c r="I139" s="224"/>
      <c r="J139" s="225">
        <f>ROUND(I139*H139,2)</f>
        <v>0</v>
      </c>
      <c r="K139" s="221" t="s">
        <v>33</v>
      </c>
      <c r="L139" s="45"/>
      <c r="M139" s="226" t="s">
        <v>33</v>
      </c>
      <c r="N139" s="227" t="s">
        <v>49</v>
      </c>
      <c r="O139" s="85"/>
      <c r="P139" s="228">
        <f>O139*H139</f>
        <v>0</v>
      </c>
      <c r="Q139" s="228">
        <v>0</v>
      </c>
      <c r="R139" s="228">
        <f>Q139*H139</f>
        <v>0</v>
      </c>
      <c r="S139" s="228">
        <v>0</v>
      </c>
      <c r="T139" s="229">
        <f>S139*H139</f>
        <v>0</v>
      </c>
      <c r="U139" s="39"/>
      <c r="V139" s="39"/>
      <c r="W139" s="39"/>
      <c r="X139" s="39"/>
      <c r="Y139" s="39"/>
      <c r="Z139" s="39"/>
      <c r="AA139" s="39"/>
      <c r="AB139" s="39"/>
      <c r="AC139" s="39"/>
      <c r="AD139" s="39"/>
      <c r="AE139" s="39"/>
      <c r="AR139" s="230" t="s">
        <v>177</v>
      </c>
      <c r="AT139" s="230" t="s">
        <v>172</v>
      </c>
      <c r="AU139" s="230" t="s">
        <v>86</v>
      </c>
      <c r="AY139" s="17" t="s">
        <v>170</v>
      </c>
      <c r="BE139" s="231">
        <f>IF(N139="základní",J139,0)</f>
        <v>0</v>
      </c>
      <c r="BF139" s="231">
        <f>IF(N139="snížená",J139,0)</f>
        <v>0</v>
      </c>
      <c r="BG139" s="231">
        <f>IF(N139="zákl. přenesená",J139,0)</f>
        <v>0</v>
      </c>
      <c r="BH139" s="231">
        <f>IF(N139="sníž. přenesená",J139,0)</f>
        <v>0</v>
      </c>
      <c r="BI139" s="231">
        <f>IF(N139="nulová",J139,0)</f>
        <v>0</v>
      </c>
      <c r="BJ139" s="17" t="s">
        <v>86</v>
      </c>
      <c r="BK139" s="231">
        <f>ROUND(I139*H139,2)</f>
        <v>0</v>
      </c>
      <c r="BL139" s="17" t="s">
        <v>177</v>
      </c>
      <c r="BM139" s="230" t="s">
        <v>2051</v>
      </c>
    </row>
    <row r="140" spans="1:65" s="2" customFormat="1" ht="16.5" customHeight="1">
      <c r="A140" s="39"/>
      <c r="B140" s="40"/>
      <c r="C140" s="219" t="s">
        <v>415</v>
      </c>
      <c r="D140" s="219" t="s">
        <v>172</v>
      </c>
      <c r="E140" s="220" t="s">
        <v>2052</v>
      </c>
      <c r="F140" s="221" t="s">
        <v>2053</v>
      </c>
      <c r="G140" s="222" t="s">
        <v>268</v>
      </c>
      <c r="H140" s="223">
        <v>2</v>
      </c>
      <c r="I140" s="224"/>
      <c r="J140" s="225">
        <f>ROUND(I140*H140,2)</f>
        <v>0</v>
      </c>
      <c r="K140" s="221" t="s">
        <v>33</v>
      </c>
      <c r="L140" s="45"/>
      <c r="M140" s="226" t="s">
        <v>33</v>
      </c>
      <c r="N140" s="227" t="s">
        <v>49</v>
      </c>
      <c r="O140" s="85"/>
      <c r="P140" s="228">
        <f>O140*H140</f>
        <v>0</v>
      </c>
      <c r="Q140" s="228">
        <v>0</v>
      </c>
      <c r="R140" s="228">
        <f>Q140*H140</f>
        <v>0</v>
      </c>
      <c r="S140" s="228">
        <v>0</v>
      </c>
      <c r="T140" s="229">
        <f>S140*H140</f>
        <v>0</v>
      </c>
      <c r="U140" s="39"/>
      <c r="V140" s="39"/>
      <c r="W140" s="39"/>
      <c r="X140" s="39"/>
      <c r="Y140" s="39"/>
      <c r="Z140" s="39"/>
      <c r="AA140" s="39"/>
      <c r="AB140" s="39"/>
      <c r="AC140" s="39"/>
      <c r="AD140" s="39"/>
      <c r="AE140" s="39"/>
      <c r="AR140" s="230" t="s">
        <v>177</v>
      </c>
      <c r="AT140" s="230" t="s">
        <v>172</v>
      </c>
      <c r="AU140" s="230" t="s">
        <v>86</v>
      </c>
      <c r="AY140" s="17" t="s">
        <v>170</v>
      </c>
      <c r="BE140" s="231">
        <f>IF(N140="základní",J140,0)</f>
        <v>0</v>
      </c>
      <c r="BF140" s="231">
        <f>IF(N140="snížená",J140,0)</f>
        <v>0</v>
      </c>
      <c r="BG140" s="231">
        <f>IF(N140="zákl. přenesená",J140,0)</f>
        <v>0</v>
      </c>
      <c r="BH140" s="231">
        <f>IF(N140="sníž. přenesená",J140,0)</f>
        <v>0</v>
      </c>
      <c r="BI140" s="231">
        <f>IF(N140="nulová",J140,0)</f>
        <v>0</v>
      </c>
      <c r="BJ140" s="17" t="s">
        <v>86</v>
      </c>
      <c r="BK140" s="231">
        <f>ROUND(I140*H140,2)</f>
        <v>0</v>
      </c>
      <c r="BL140" s="17" t="s">
        <v>177</v>
      </c>
      <c r="BM140" s="230" t="s">
        <v>2054</v>
      </c>
    </row>
    <row r="141" spans="1:65" s="2" customFormat="1" ht="16.5" customHeight="1">
      <c r="A141" s="39"/>
      <c r="B141" s="40"/>
      <c r="C141" s="219" t="s">
        <v>353</v>
      </c>
      <c r="D141" s="219" t="s">
        <v>172</v>
      </c>
      <c r="E141" s="220" t="s">
        <v>2055</v>
      </c>
      <c r="F141" s="221" t="s">
        <v>2056</v>
      </c>
      <c r="G141" s="222" t="s">
        <v>268</v>
      </c>
      <c r="H141" s="223">
        <v>3</v>
      </c>
      <c r="I141" s="224"/>
      <c r="J141" s="225">
        <f>ROUND(I141*H141,2)</f>
        <v>0</v>
      </c>
      <c r="K141" s="221" t="s">
        <v>33</v>
      </c>
      <c r="L141" s="45"/>
      <c r="M141" s="226" t="s">
        <v>33</v>
      </c>
      <c r="N141" s="227" t="s">
        <v>49</v>
      </c>
      <c r="O141" s="85"/>
      <c r="P141" s="228">
        <f>O141*H141</f>
        <v>0</v>
      </c>
      <c r="Q141" s="228">
        <v>0</v>
      </c>
      <c r="R141" s="228">
        <f>Q141*H141</f>
        <v>0</v>
      </c>
      <c r="S141" s="228">
        <v>0</v>
      </c>
      <c r="T141" s="229">
        <f>S141*H141</f>
        <v>0</v>
      </c>
      <c r="U141" s="39"/>
      <c r="V141" s="39"/>
      <c r="W141" s="39"/>
      <c r="X141" s="39"/>
      <c r="Y141" s="39"/>
      <c r="Z141" s="39"/>
      <c r="AA141" s="39"/>
      <c r="AB141" s="39"/>
      <c r="AC141" s="39"/>
      <c r="AD141" s="39"/>
      <c r="AE141" s="39"/>
      <c r="AR141" s="230" t="s">
        <v>177</v>
      </c>
      <c r="AT141" s="230" t="s">
        <v>172</v>
      </c>
      <c r="AU141" s="230" t="s">
        <v>86</v>
      </c>
      <c r="AY141" s="17" t="s">
        <v>170</v>
      </c>
      <c r="BE141" s="231">
        <f>IF(N141="základní",J141,0)</f>
        <v>0</v>
      </c>
      <c r="BF141" s="231">
        <f>IF(N141="snížená",J141,0)</f>
        <v>0</v>
      </c>
      <c r="BG141" s="231">
        <f>IF(N141="zákl. přenesená",J141,0)</f>
        <v>0</v>
      </c>
      <c r="BH141" s="231">
        <f>IF(N141="sníž. přenesená",J141,0)</f>
        <v>0</v>
      </c>
      <c r="BI141" s="231">
        <f>IF(N141="nulová",J141,0)</f>
        <v>0</v>
      </c>
      <c r="BJ141" s="17" t="s">
        <v>86</v>
      </c>
      <c r="BK141" s="231">
        <f>ROUND(I141*H141,2)</f>
        <v>0</v>
      </c>
      <c r="BL141" s="17" t="s">
        <v>177</v>
      </c>
      <c r="BM141" s="230" t="s">
        <v>2057</v>
      </c>
    </row>
    <row r="142" spans="1:65" s="2" customFormat="1" ht="16.5" customHeight="1">
      <c r="A142" s="39"/>
      <c r="B142" s="40"/>
      <c r="C142" s="219" t="s">
        <v>425</v>
      </c>
      <c r="D142" s="219" t="s">
        <v>172</v>
      </c>
      <c r="E142" s="220" t="s">
        <v>2058</v>
      </c>
      <c r="F142" s="221" t="s">
        <v>2059</v>
      </c>
      <c r="G142" s="222" t="s">
        <v>268</v>
      </c>
      <c r="H142" s="223">
        <v>15</v>
      </c>
      <c r="I142" s="224"/>
      <c r="J142" s="225">
        <f>ROUND(I142*H142,2)</f>
        <v>0</v>
      </c>
      <c r="K142" s="221" t="s">
        <v>33</v>
      </c>
      <c r="L142" s="45"/>
      <c r="M142" s="226" t="s">
        <v>33</v>
      </c>
      <c r="N142" s="227" t="s">
        <v>49</v>
      </c>
      <c r="O142" s="85"/>
      <c r="P142" s="228">
        <f>O142*H142</f>
        <v>0</v>
      </c>
      <c r="Q142" s="228">
        <v>0</v>
      </c>
      <c r="R142" s="228">
        <f>Q142*H142</f>
        <v>0</v>
      </c>
      <c r="S142" s="228">
        <v>0</v>
      </c>
      <c r="T142" s="229">
        <f>S142*H142</f>
        <v>0</v>
      </c>
      <c r="U142" s="39"/>
      <c r="V142" s="39"/>
      <c r="W142" s="39"/>
      <c r="X142" s="39"/>
      <c r="Y142" s="39"/>
      <c r="Z142" s="39"/>
      <c r="AA142" s="39"/>
      <c r="AB142" s="39"/>
      <c r="AC142" s="39"/>
      <c r="AD142" s="39"/>
      <c r="AE142" s="39"/>
      <c r="AR142" s="230" t="s">
        <v>177</v>
      </c>
      <c r="AT142" s="230" t="s">
        <v>172</v>
      </c>
      <c r="AU142" s="230" t="s">
        <v>86</v>
      </c>
      <c r="AY142" s="17" t="s">
        <v>170</v>
      </c>
      <c r="BE142" s="231">
        <f>IF(N142="základní",J142,0)</f>
        <v>0</v>
      </c>
      <c r="BF142" s="231">
        <f>IF(N142="snížená",J142,0)</f>
        <v>0</v>
      </c>
      <c r="BG142" s="231">
        <f>IF(N142="zákl. přenesená",J142,0)</f>
        <v>0</v>
      </c>
      <c r="BH142" s="231">
        <f>IF(N142="sníž. přenesená",J142,0)</f>
        <v>0</v>
      </c>
      <c r="BI142" s="231">
        <f>IF(N142="nulová",J142,0)</f>
        <v>0</v>
      </c>
      <c r="BJ142" s="17" t="s">
        <v>86</v>
      </c>
      <c r="BK142" s="231">
        <f>ROUND(I142*H142,2)</f>
        <v>0</v>
      </c>
      <c r="BL142" s="17" t="s">
        <v>177</v>
      </c>
      <c r="BM142" s="230" t="s">
        <v>2060</v>
      </c>
    </row>
    <row r="143" spans="1:65" s="2" customFormat="1" ht="16.5" customHeight="1">
      <c r="A143" s="39"/>
      <c r="B143" s="40"/>
      <c r="C143" s="219" t="s">
        <v>429</v>
      </c>
      <c r="D143" s="219" t="s">
        <v>172</v>
      </c>
      <c r="E143" s="220" t="s">
        <v>2061</v>
      </c>
      <c r="F143" s="221" t="s">
        <v>2062</v>
      </c>
      <c r="G143" s="222" t="s">
        <v>268</v>
      </c>
      <c r="H143" s="223">
        <v>9</v>
      </c>
      <c r="I143" s="224"/>
      <c r="J143" s="225">
        <f>ROUND(I143*H143,2)</f>
        <v>0</v>
      </c>
      <c r="K143" s="221" t="s">
        <v>33</v>
      </c>
      <c r="L143" s="45"/>
      <c r="M143" s="226" t="s">
        <v>33</v>
      </c>
      <c r="N143" s="227" t="s">
        <v>49</v>
      </c>
      <c r="O143" s="85"/>
      <c r="P143" s="228">
        <f>O143*H143</f>
        <v>0</v>
      </c>
      <c r="Q143" s="228">
        <v>0</v>
      </c>
      <c r="R143" s="228">
        <f>Q143*H143</f>
        <v>0</v>
      </c>
      <c r="S143" s="228">
        <v>0</v>
      </c>
      <c r="T143" s="229">
        <f>S143*H143</f>
        <v>0</v>
      </c>
      <c r="U143" s="39"/>
      <c r="V143" s="39"/>
      <c r="W143" s="39"/>
      <c r="X143" s="39"/>
      <c r="Y143" s="39"/>
      <c r="Z143" s="39"/>
      <c r="AA143" s="39"/>
      <c r="AB143" s="39"/>
      <c r="AC143" s="39"/>
      <c r="AD143" s="39"/>
      <c r="AE143" s="39"/>
      <c r="AR143" s="230" t="s">
        <v>177</v>
      </c>
      <c r="AT143" s="230" t="s">
        <v>172</v>
      </c>
      <c r="AU143" s="230" t="s">
        <v>86</v>
      </c>
      <c r="AY143" s="17" t="s">
        <v>170</v>
      </c>
      <c r="BE143" s="231">
        <f>IF(N143="základní",J143,0)</f>
        <v>0</v>
      </c>
      <c r="BF143" s="231">
        <f>IF(N143="snížená",J143,0)</f>
        <v>0</v>
      </c>
      <c r="BG143" s="231">
        <f>IF(N143="zákl. přenesená",J143,0)</f>
        <v>0</v>
      </c>
      <c r="BH143" s="231">
        <f>IF(N143="sníž. přenesená",J143,0)</f>
        <v>0</v>
      </c>
      <c r="BI143" s="231">
        <f>IF(N143="nulová",J143,0)</f>
        <v>0</v>
      </c>
      <c r="BJ143" s="17" t="s">
        <v>86</v>
      </c>
      <c r="BK143" s="231">
        <f>ROUND(I143*H143,2)</f>
        <v>0</v>
      </c>
      <c r="BL143" s="17" t="s">
        <v>177</v>
      </c>
      <c r="BM143" s="230" t="s">
        <v>2063</v>
      </c>
    </row>
    <row r="144" spans="1:65" s="2" customFormat="1" ht="16.5" customHeight="1">
      <c r="A144" s="39"/>
      <c r="B144" s="40"/>
      <c r="C144" s="219" t="s">
        <v>435</v>
      </c>
      <c r="D144" s="219" t="s">
        <v>172</v>
      </c>
      <c r="E144" s="220" t="s">
        <v>2064</v>
      </c>
      <c r="F144" s="221" t="s">
        <v>2065</v>
      </c>
      <c r="G144" s="222" t="s">
        <v>268</v>
      </c>
      <c r="H144" s="223">
        <v>9</v>
      </c>
      <c r="I144" s="224"/>
      <c r="J144" s="225">
        <f>ROUND(I144*H144,2)</f>
        <v>0</v>
      </c>
      <c r="K144" s="221" t="s">
        <v>33</v>
      </c>
      <c r="L144" s="45"/>
      <c r="M144" s="226" t="s">
        <v>33</v>
      </c>
      <c r="N144" s="227" t="s">
        <v>49</v>
      </c>
      <c r="O144" s="85"/>
      <c r="P144" s="228">
        <f>O144*H144</f>
        <v>0</v>
      </c>
      <c r="Q144" s="228">
        <v>0</v>
      </c>
      <c r="R144" s="228">
        <f>Q144*H144</f>
        <v>0</v>
      </c>
      <c r="S144" s="228">
        <v>0</v>
      </c>
      <c r="T144" s="229">
        <f>S144*H144</f>
        <v>0</v>
      </c>
      <c r="U144" s="39"/>
      <c r="V144" s="39"/>
      <c r="W144" s="39"/>
      <c r="X144" s="39"/>
      <c r="Y144" s="39"/>
      <c r="Z144" s="39"/>
      <c r="AA144" s="39"/>
      <c r="AB144" s="39"/>
      <c r="AC144" s="39"/>
      <c r="AD144" s="39"/>
      <c r="AE144" s="39"/>
      <c r="AR144" s="230" t="s">
        <v>177</v>
      </c>
      <c r="AT144" s="230" t="s">
        <v>172</v>
      </c>
      <c r="AU144" s="230" t="s">
        <v>86</v>
      </c>
      <c r="AY144" s="17" t="s">
        <v>170</v>
      </c>
      <c r="BE144" s="231">
        <f>IF(N144="základní",J144,0)</f>
        <v>0</v>
      </c>
      <c r="BF144" s="231">
        <f>IF(N144="snížená",J144,0)</f>
        <v>0</v>
      </c>
      <c r="BG144" s="231">
        <f>IF(N144="zákl. přenesená",J144,0)</f>
        <v>0</v>
      </c>
      <c r="BH144" s="231">
        <f>IF(N144="sníž. přenesená",J144,0)</f>
        <v>0</v>
      </c>
      <c r="BI144" s="231">
        <f>IF(N144="nulová",J144,0)</f>
        <v>0</v>
      </c>
      <c r="BJ144" s="17" t="s">
        <v>86</v>
      </c>
      <c r="BK144" s="231">
        <f>ROUND(I144*H144,2)</f>
        <v>0</v>
      </c>
      <c r="BL144" s="17" t="s">
        <v>177</v>
      </c>
      <c r="BM144" s="230" t="s">
        <v>2066</v>
      </c>
    </row>
    <row r="145" spans="1:65" s="2" customFormat="1" ht="16.5" customHeight="1">
      <c r="A145" s="39"/>
      <c r="B145" s="40"/>
      <c r="C145" s="219" t="s">
        <v>438</v>
      </c>
      <c r="D145" s="219" t="s">
        <v>172</v>
      </c>
      <c r="E145" s="220" t="s">
        <v>2067</v>
      </c>
      <c r="F145" s="221" t="s">
        <v>2068</v>
      </c>
      <c r="G145" s="222" t="s">
        <v>268</v>
      </c>
      <c r="H145" s="223">
        <v>9</v>
      </c>
      <c r="I145" s="224"/>
      <c r="J145" s="225">
        <f>ROUND(I145*H145,2)</f>
        <v>0</v>
      </c>
      <c r="K145" s="221" t="s">
        <v>33</v>
      </c>
      <c r="L145" s="45"/>
      <c r="M145" s="226" t="s">
        <v>33</v>
      </c>
      <c r="N145" s="227" t="s">
        <v>49</v>
      </c>
      <c r="O145" s="85"/>
      <c r="P145" s="228">
        <f>O145*H145</f>
        <v>0</v>
      </c>
      <c r="Q145" s="228">
        <v>0</v>
      </c>
      <c r="R145" s="228">
        <f>Q145*H145</f>
        <v>0</v>
      </c>
      <c r="S145" s="228">
        <v>0</v>
      </c>
      <c r="T145" s="229">
        <f>S145*H145</f>
        <v>0</v>
      </c>
      <c r="U145" s="39"/>
      <c r="V145" s="39"/>
      <c r="W145" s="39"/>
      <c r="X145" s="39"/>
      <c r="Y145" s="39"/>
      <c r="Z145" s="39"/>
      <c r="AA145" s="39"/>
      <c r="AB145" s="39"/>
      <c r="AC145" s="39"/>
      <c r="AD145" s="39"/>
      <c r="AE145" s="39"/>
      <c r="AR145" s="230" t="s">
        <v>177</v>
      </c>
      <c r="AT145" s="230" t="s">
        <v>172</v>
      </c>
      <c r="AU145" s="230" t="s">
        <v>86</v>
      </c>
      <c r="AY145" s="17" t="s">
        <v>170</v>
      </c>
      <c r="BE145" s="231">
        <f>IF(N145="základní",J145,0)</f>
        <v>0</v>
      </c>
      <c r="BF145" s="231">
        <f>IF(N145="snížená",J145,0)</f>
        <v>0</v>
      </c>
      <c r="BG145" s="231">
        <f>IF(N145="zákl. přenesená",J145,0)</f>
        <v>0</v>
      </c>
      <c r="BH145" s="231">
        <f>IF(N145="sníž. přenesená",J145,0)</f>
        <v>0</v>
      </c>
      <c r="BI145" s="231">
        <f>IF(N145="nulová",J145,0)</f>
        <v>0</v>
      </c>
      <c r="BJ145" s="17" t="s">
        <v>86</v>
      </c>
      <c r="BK145" s="231">
        <f>ROUND(I145*H145,2)</f>
        <v>0</v>
      </c>
      <c r="BL145" s="17" t="s">
        <v>177</v>
      </c>
      <c r="BM145" s="230" t="s">
        <v>2069</v>
      </c>
    </row>
    <row r="146" spans="1:65" s="2" customFormat="1" ht="16.5" customHeight="1">
      <c r="A146" s="39"/>
      <c r="B146" s="40"/>
      <c r="C146" s="219" t="s">
        <v>440</v>
      </c>
      <c r="D146" s="219" t="s">
        <v>172</v>
      </c>
      <c r="E146" s="220" t="s">
        <v>2070</v>
      </c>
      <c r="F146" s="221" t="s">
        <v>2071</v>
      </c>
      <c r="G146" s="222" t="s">
        <v>268</v>
      </c>
      <c r="H146" s="223">
        <v>8</v>
      </c>
      <c r="I146" s="224"/>
      <c r="J146" s="225">
        <f>ROUND(I146*H146,2)</f>
        <v>0</v>
      </c>
      <c r="K146" s="221" t="s">
        <v>33</v>
      </c>
      <c r="L146" s="45"/>
      <c r="M146" s="226" t="s">
        <v>33</v>
      </c>
      <c r="N146" s="227" t="s">
        <v>49</v>
      </c>
      <c r="O146" s="85"/>
      <c r="P146" s="228">
        <f>O146*H146</f>
        <v>0</v>
      </c>
      <c r="Q146" s="228">
        <v>0</v>
      </c>
      <c r="R146" s="228">
        <f>Q146*H146</f>
        <v>0</v>
      </c>
      <c r="S146" s="228">
        <v>0</v>
      </c>
      <c r="T146" s="229">
        <f>S146*H146</f>
        <v>0</v>
      </c>
      <c r="U146" s="39"/>
      <c r="V146" s="39"/>
      <c r="W146" s="39"/>
      <c r="X146" s="39"/>
      <c r="Y146" s="39"/>
      <c r="Z146" s="39"/>
      <c r="AA146" s="39"/>
      <c r="AB146" s="39"/>
      <c r="AC146" s="39"/>
      <c r="AD146" s="39"/>
      <c r="AE146" s="39"/>
      <c r="AR146" s="230" t="s">
        <v>177</v>
      </c>
      <c r="AT146" s="230" t="s">
        <v>172</v>
      </c>
      <c r="AU146" s="230" t="s">
        <v>86</v>
      </c>
      <c r="AY146" s="17" t="s">
        <v>170</v>
      </c>
      <c r="BE146" s="231">
        <f>IF(N146="základní",J146,0)</f>
        <v>0</v>
      </c>
      <c r="BF146" s="231">
        <f>IF(N146="snížená",J146,0)</f>
        <v>0</v>
      </c>
      <c r="BG146" s="231">
        <f>IF(N146="zákl. přenesená",J146,0)</f>
        <v>0</v>
      </c>
      <c r="BH146" s="231">
        <f>IF(N146="sníž. přenesená",J146,0)</f>
        <v>0</v>
      </c>
      <c r="BI146" s="231">
        <f>IF(N146="nulová",J146,0)</f>
        <v>0</v>
      </c>
      <c r="BJ146" s="17" t="s">
        <v>86</v>
      </c>
      <c r="BK146" s="231">
        <f>ROUND(I146*H146,2)</f>
        <v>0</v>
      </c>
      <c r="BL146" s="17" t="s">
        <v>177</v>
      </c>
      <c r="BM146" s="230" t="s">
        <v>2072</v>
      </c>
    </row>
    <row r="147" spans="1:65" s="2" customFormat="1" ht="16.5" customHeight="1">
      <c r="A147" s="39"/>
      <c r="B147" s="40"/>
      <c r="C147" s="219" t="s">
        <v>443</v>
      </c>
      <c r="D147" s="219" t="s">
        <v>172</v>
      </c>
      <c r="E147" s="220" t="s">
        <v>2073</v>
      </c>
      <c r="F147" s="221" t="s">
        <v>2074</v>
      </c>
      <c r="G147" s="222" t="s">
        <v>268</v>
      </c>
      <c r="H147" s="223">
        <v>10</v>
      </c>
      <c r="I147" s="224"/>
      <c r="J147" s="225">
        <f>ROUND(I147*H147,2)</f>
        <v>0</v>
      </c>
      <c r="K147" s="221" t="s">
        <v>33</v>
      </c>
      <c r="L147" s="45"/>
      <c r="M147" s="226" t="s">
        <v>33</v>
      </c>
      <c r="N147" s="227" t="s">
        <v>49</v>
      </c>
      <c r="O147" s="85"/>
      <c r="P147" s="228">
        <f>O147*H147</f>
        <v>0</v>
      </c>
      <c r="Q147" s="228">
        <v>0</v>
      </c>
      <c r="R147" s="228">
        <f>Q147*H147</f>
        <v>0</v>
      </c>
      <c r="S147" s="228">
        <v>0</v>
      </c>
      <c r="T147" s="229">
        <f>S147*H147</f>
        <v>0</v>
      </c>
      <c r="U147" s="39"/>
      <c r="V147" s="39"/>
      <c r="W147" s="39"/>
      <c r="X147" s="39"/>
      <c r="Y147" s="39"/>
      <c r="Z147" s="39"/>
      <c r="AA147" s="39"/>
      <c r="AB147" s="39"/>
      <c r="AC147" s="39"/>
      <c r="AD147" s="39"/>
      <c r="AE147" s="39"/>
      <c r="AR147" s="230" t="s">
        <v>177</v>
      </c>
      <c r="AT147" s="230" t="s">
        <v>172</v>
      </c>
      <c r="AU147" s="230" t="s">
        <v>86</v>
      </c>
      <c r="AY147" s="17" t="s">
        <v>170</v>
      </c>
      <c r="BE147" s="231">
        <f>IF(N147="základní",J147,0)</f>
        <v>0</v>
      </c>
      <c r="BF147" s="231">
        <f>IF(N147="snížená",J147,0)</f>
        <v>0</v>
      </c>
      <c r="BG147" s="231">
        <f>IF(N147="zákl. přenesená",J147,0)</f>
        <v>0</v>
      </c>
      <c r="BH147" s="231">
        <f>IF(N147="sníž. přenesená",J147,0)</f>
        <v>0</v>
      </c>
      <c r="BI147" s="231">
        <f>IF(N147="nulová",J147,0)</f>
        <v>0</v>
      </c>
      <c r="BJ147" s="17" t="s">
        <v>86</v>
      </c>
      <c r="BK147" s="231">
        <f>ROUND(I147*H147,2)</f>
        <v>0</v>
      </c>
      <c r="BL147" s="17" t="s">
        <v>177</v>
      </c>
      <c r="BM147" s="230" t="s">
        <v>2075</v>
      </c>
    </row>
    <row r="148" spans="1:65" s="2" customFormat="1" ht="16.5" customHeight="1">
      <c r="A148" s="39"/>
      <c r="B148" s="40"/>
      <c r="C148" s="219" t="s">
        <v>447</v>
      </c>
      <c r="D148" s="219" t="s">
        <v>172</v>
      </c>
      <c r="E148" s="220" t="s">
        <v>2076</v>
      </c>
      <c r="F148" s="221" t="s">
        <v>2077</v>
      </c>
      <c r="G148" s="222" t="s">
        <v>268</v>
      </c>
      <c r="H148" s="223">
        <v>6</v>
      </c>
      <c r="I148" s="224"/>
      <c r="J148" s="225">
        <f>ROUND(I148*H148,2)</f>
        <v>0</v>
      </c>
      <c r="K148" s="221" t="s">
        <v>33</v>
      </c>
      <c r="L148" s="45"/>
      <c r="M148" s="226" t="s">
        <v>33</v>
      </c>
      <c r="N148" s="227" t="s">
        <v>49</v>
      </c>
      <c r="O148" s="85"/>
      <c r="P148" s="228">
        <f>O148*H148</f>
        <v>0</v>
      </c>
      <c r="Q148" s="228">
        <v>0</v>
      </c>
      <c r="R148" s="228">
        <f>Q148*H148</f>
        <v>0</v>
      </c>
      <c r="S148" s="228">
        <v>0</v>
      </c>
      <c r="T148" s="229">
        <f>S148*H148</f>
        <v>0</v>
      </c>
      <c r="U148" s="39"/>
      <c r="V148" s="39"/>
      <c r="W148" s="39"/>
      <c r="X148" s="39"/>
      <c r="Y148" s="39"/>
      <c r="Z148" s="39"/>
      <c r="AA148" s="39"/>
      <c r="AB148" s="39"/>
      <c r="AC148" s="39"/>
      <c r="AD148" s="39"/>
      <c r="AE148" s="39"/>
      <c r="AR148" s="230" t="s">
        <v>177</v>
      </c>
      <c r="AT148" s="230" t="s">
        <v>172</v>
      </c>
      <c r="AU148" s="230" t="s">
        <v>86</v>
      </c>
      <c r="AY148" s="17" t="s">
        <v>170</v>
      </c>
      <c r="BE148" s="231">
        <f>IF(N148="základní",J148,0)</f>
        <v>0</v>
      </c>
      <c r="BF148" s="231">
        <f>IF(N148="snížená",J148,0)</f>
        <v>0</v>
      </c>
      <c r="BG148" s="231">
        <f>IF(N148="zákl. přenesená",J148,0)</f>
        <v>0</v>
      </c>
      <c r="BH148" s="231">
        <f>IF(N148="sníž. přenesená",J148,0)</f>
        <v>0</v>
      </c>
      <c r="BI148" s="231">
        <f>IF(N148="nulová",J148,0)</f>
        <v>0</v>
      </c>
      <c r="BJ148" s="17" t="s">
        <v>86</v>
      </c>
      <c r="BK148" s="231">
        <f>ROUND(I148*H148,2)</f>
        <v>0</v>
      </c>
      <c r="BL148" s="17" t="s">
        <v>177</v>
      </c>
      <c r="BM148" s="230" t="s">
        <v>2078</v>
      </c>
    </row>
    <row r="149" spans="1:65" s="2" customFormat="1" ht="16.5" customHeight="1">
      <c r="A149" s="39"/>
      <c r="B149" s="40"/>
      <c r="C149" s="219" t="s">
        <v>453</v>
      </c>
      <c r="D149" s="219" t="s">
        <v>172</v>
      </c>
      <c r="E149" s="220" t="s">
        <v>2079</v>
      </c>
      <c r="F149" s="221" t="s">
        <v>2080</v>
      </c>
      <c r="G149" s="222" t="s">
        <v>268</v>
      </c>
      <c r="H149" s="223">
        <v>6</v>
      </c>
      <c r="I149" s="224"/>
      <c r="J149" s="225">
        <f>ROUND(I149*H149,2)</f>
        <v>0</v>
      </c>
      <c r="K149" s="221" t="s">
        <v>33</v>
      </c>
      <c r="L149" s="45"/>
      <c r="M149" s="226" t="s">
        <v>33</v>
      </c>
      <c r="N149" s="227" t="s">
        <v>49</v>
      </c>
      <c r="O149" s="85"/>
      <c r="P149" s="228">
        <f>O149*H149</f>
        <v>0</v>
      </c>
      <c r="Q149" s="228">
        <v>0</v>
      </c>
      <c r="R149" s="228">
        <f>Q149*H149</f>
        <v>0</v>
      </c>
      <c r="S149" s="228">
        <v>0</v>
      </c>
      <c r="T149" s="229">
        <f>S149*H149</f>
        <v>0</v>
      </c>
      <c r="U149" s="39"/>
      <c r="V149" s="39"/>
      <c r="W149" s="39"/>
      <c r="X149" s="39"/>
      <c r="Y149" s="39"/>
      <c r="Z149" s="39"/>
      <c r="AA149" s="39"/>
      <c r="AB149" s="39"/>
      <c r="AC149" s="39"/>
      <c r="AD149" s="39"/>
      <c r="AE149" s="39"/>
      <c r="AR149" s="230" t="s">
        <v>177</v>
      </c>
      <c r="AT149" s="230" t="s">
        <v>172</v>
      </c>
      <c r="AU149" s="230" t="s">
        <v>86</v>
      </c>
      <c r="AY149" s="17" t="s">
        <v>170</v>
      </c>
      <c r="BE149" s="231">
        <f>IF(N149="základní",J149,0)</f>
        <v>0</v>
      </c>
      <c r="BF149" s="231">
        <f>IF(N149="snížená",J149,0)</f>
        <v>0</v>
      </c>
      <c r="BG149" s="231">
        <f>IF(N149="zákl. přenesená",J149,0)</f>
        <v>0</v>
      </c>
      <c r="BH149" s="231">
        <f>IF(N149="sníž. přenesená",J149,0)</f>
        <v>0</v>
      </c>
      <c r="BI149" s="231">
        <f>IF(N149="nulová",J149,0)</f>
        <v>0</v>
      </c>
      <c r="BJ149" s="17" t="s">
        <v>86</v>
      </c>
      <c r="BK149" s="231">
        <f>ROUND(I149*H149,2)</f>
        <v>0</v>
      </c>
      <c r="BL149" s="17" t="s">
        <v>177</v>
      </c>
      <c r="BM149" s="230" t="s">
        <v>2081</v>
      </c>
    </row>
    <row r="150" spans="1:65" s="2" customFormat="1" ht="16.5" customHeight="1">
      <c r="A150" s="39"/>
      <c r="B150" s="40"/>
      <c r="C150" s="219" t="s">
        <v>456</v>
      </c>
      <c r="D150" s="219" t="s">
        <v>172</v>
      </c>
      <c r="E150" s="220" t="s">
        <v>2082</v>
      </c>
      <c r="F150" s="221" t="s">
        <v>2083</v>
      </c>
      <c r="G150" s="222" t="s">
        <v>268</v>
      </c>
      <c r="H150" s="223">
        <v>6</v>
      </c>
      <c r="I150" s="224"/>
      <c r="J150" s="225">
        <f>ROUND(I150*H150,2)</f>
        <v>0</v>
      </c>
      <c r="K150" s="221" t="s">
        <v>33</v>
      </c>
      <c r="L150" s="45"/>
      <c r="M150" s="226" t="s">
        <v>33</v>
      </c>
      <c r="N150" s="227" t="s">
        <v>49</v>
      </c>
      <c r="O150" s="85"/>
      <c r="P150" s="228">
        <f>O150*H150</f>
        <v>0</v>
      </c>
      <c r="Q150" s="228">
        <v>0</v>
      </c>
      <c r="R150" s="228">
        <f>Q150*H150</f>
        <v>0</v>
      </c>
      <c r="S150" s="228">
        <v>0</v>
      </c>
      <c r="T150" s="229">
        <f>S150*H150</f>
        <v>0</v>
      </c>
      <c r="U150" s="39"/>
      <c r="V150" s="39"/>
      <c r="W150" s="39"/>
      <c r="X150" s="39"/>
      <c r="Y150" s="39"/>
      <c r="Z150" s="39"/>
      <c r="AA150" s="39"/>
      <c r="AB150" s="39"/>
      <c r="AC150" s="39"/>
      <c r="AD150" s="39"/>
      <c r="AE150" s="39"/>
      <c r="AR150" s="230" t="s">
        <v>177</v>
      </c>
      <c r="AT150" s="230" t="s">
        <v>172</v>
      </c>
      <c r="AU150" s="230" t="s">
        <v>86</v>
      </c>
      <c r="AY150" s="17" t="s">
        <v>170</v>
      </c>
      <c r="BE150" s="231">
        <f>IF(N150="základní",J150,0)</f>
        <v>0</v>
      </c>
      <c r="BF150" s="231">
        <f>IF(N150="snížená",J150,0)</f>
        <v>0</v>
      </c>
      <c r="BG150" s="231">
        <f>IF(N150="zákl. přenesená",J150,0)</f>
        <v>0</v>
      </c>
      <c r="BH150" s="231">
        <f>IF(N150="sníž. přenesená",J150,0)</f>
        <v>0</v>
      </c>
      <c r="BI150" s="231">
        <f>IF(N150="nulová",J150,0)</f>
        <v>0</v>
      </c>
      <c r="BJ150" s="17" t="s">
        <v>86</v>
      </c>
      <c r="BK150" s="231">
        <f>ROUND(I150*H150,2)</f>
        <v>0</v>
      </c>
      <c r="BL150" s="17" t="s">
        <v>177</v>
      </c>
      <c r="BM150" s="230" t="s">
        <v>2084</v>
      </c>
    </row>
    <row r="151" spans="1:65" s="2" customFormat="1" ht="16.5" customHeight="1">
      <c r="A151" s="39"/>
      <c r="B151" s="40"/>
      <c r="C151" s="219" t="s">
        <v>460</v>
      </c>
      <c r="D151" s="219" t="s">
        <v>172</v>
      </c>
      <c r="E151" s="220" t="s">
        <v>2085</v>
      </c>
      <c r="F151" s="221" t="s">
        <v>2086</v>
      </c>
      <c r="G151" s="222" t="s">
        <v>268</v>
      </c>
      <c r="H151" s="223">
        <v>2</v>
      </c>
      <c r="I151" s="224"/>
      <c r="J151" s="225">
        <f>ROUND(I151*H151,2)</f>
        <v>0</v>
      </c>
      <c r="K151" s="221" t="s">
        <v>33</v>
      </c>
      <c r="L151" s="45"/>
      <c r="M151" s="226" t="s">
        <v>33</v>
      </c>
      <c r="N151" s="227" t="s">
        <v>49</v>
      </c>
      <c r="O151" s="85"/>
      <c r="P151" s="228">
        <f>O151*H151</f>
        <v>0</v>
      </c>
      <c r="Q151" s="228">
        <v>0</v>
      </c>
      <c r="R151" s="228">
        <f>Q151*H151</f>
        <v>0</v>
      </c>
      <c r="S151" s="228">
        <v>0</v>
      </c>
      <c r="T151" s="229">
        <f>S151*H151</f>
        <v>0</v>
      </c>
      <c r="U151" s="39"/>
      <c r="V151" s="39"/>
      <c r="W151" s="39"/>
      <c r="X151" s="39"/>
      <c r="Y151" s="39"/>
      <c r="Z151" s="39"/>
      <c r="AA151" s="39"/>
      <c r="AB151" s="39"/>
      <c r="AC151" s="39"/>
      <c r="AD151" s="39"/>
      <c r="AE151" s="39"/>
      <c r="AR151" s="230" t="s">
        <v>177</v>
      </c>
      <c r="AT151" s="230" t="s">
        <v>172</v>
      </c>
      <c r="AU151" s="230" t="s">
        <v>86</v>
      </c>
      <c r="AY151" s="17" t="s">
        <v>170</v>
      </c>
      <c r="BE151" s="231">
        <f>IF(N151="základní",J151,0)</f>
        <v>0</v>
      </c>
      <c r="BF151" s="231">
        <f>IF(N151="snížená",J151,0)</f>
        <v>0</v>
      </c>
      <c r="BG151" s="231">
        <f>IF(N151="zákl. přenesená",J151,0)</f>
        <v>0</v>
      </c>
      <c r="BH151" s="231">
        <f>IF(N151="sníž. přenesená",J151,0)</f>
        <v>0</v>
      </c>
      <c r="BI151" s="231">
        <f>IF(N151="nulová",J151,0)</f>
        <v>0</v>
      </c>
      <c r="BJ151" s="17" t="s">
        <v>86</v>
      </c>
      <c r="BK151" s="231">
        <f>ROUND(I151*H151,2)</f>
        <v>0</v>
      </c>
      <c r="BL151" s="17" t="s">
        <v>177</v>
      </c>
      <c r="BM151" s="230" t="s">
        <v>2087</v>
      </c>
    </row>
    <row r="152" spans="1:65" s="2" customFormat="1" ht="16.5" customHeight="1">
      <c r="A152" s="39"/>
      <c r="B152" s="40"/>
      <c r="C152" s="219" t="s">
        <v>463</v>
      </c>
      <c r="D152" s="219" t="s">
        <v>172</v>
      </c>
      <c r="E152" s="220" t="s">
        <v>2088</v>
      </c>
      <c r="F152" s="221" t="s">
        <v>2089</v>
      </c>
      <c r="G152" s="222" t="s">
        <v>268</v>
      </c>
      <c r="H152" s="223">
        <v>6</v>
      </c>
      <c r="I152" s="224"/>
      <c r="J152" s="225">
        <f>ROUND(I152*H152,2)</f>
        <v>0</v>
      </c>
      <c r="K152" s="221" t="s">
        <v>33</v>
      </c>
      <c r="L152" s="45"/>
      <c r="M152" s="226" t="s">
        <v>33</v>
      </c>
      <c r="N152" s="227" t="s">
        <v>49</v>
      </c>
      <c r="O152" s="85"/>
      <c r="P152" s="228">
        <f>O152*H152</f>
        <v>0</v>
      </c>
      <c r="Q152" s="228">
        <v>0</v>
      </c>
      <c r="R152" s="228">
        <f>Q152*H152</f>
        <v>0</v>
      </c>
      <c r="S152" s="228">
        <v>0</v>
      </c>
      <c r="T152" s="229">
        <f>S152*H152</f>
        <v>0</v>
      </c>
      <c r="U152" s="39"/>
      <c r="V152" s="39"/>
      <c r="W152" s="39"/>
      <c r="X152" s="39"/>
      <c r="Y152" s="39"/>
      <c r="Z152" s="39"/>
      <c r="AA152" s="39"/>
      <c r="AB152" s="39"/>
      <c r="AC152" s="39"/>
      <c r="AD152" s="39"/>
      <c r="AE152" s="39"/>
      <c r="AR152" s="230" t="s">
        <v>177</v>
      </c>
      <c r="AT152" s="230" t="s">
        <v>172</v>
      </c>
      <c r="AU152" s="230" t="s">
        <v>86</v>
      </c>
      <c r="AY152" s="17" t="s">
        <v>170</v>
      </c>
      <c r="BE152" s="231">
        <f>IF(N152="základní",J152,0)</f>
        <v>0</v>
      </c>
      <c r="BF152" s="231">
        <f>IF(N152="snížená",J152,0)</f>
        <v>0</v>
      </c>
      <c r="BG152" s="231">
        <f>IF(N152="zákl. přenesená",J152,0)</f>
        <v>0</v>
      </c>
      <c r="BH152" s="231">
        <f>IF(N152="sníž. přenesená",J152,0)</f>
        <v>0</v>
      </c>
      <c r="BI152" s="231">
        <f>IF(N152="nulová",J152,0)</f>
        <v>0</v>
      </c>
      <c r="BJ152" s="17" t="s">
        <v>86</v>
      </c>
      <c r="BK152" s="231">
        <f>ROUND(I152*H152,2)</f>
        <v>0</v>
      </c>
      <c r="BL152" s="17" t="s">
        <v>177</v>
      </c>
      <c r="BM152" s="230" t="s">
        <v>2090</v>
      </c>
    </row>
    <row r="153" spans="1:65" s="2" customFormat="1" ht="16.5" customHeight="1">
      <c r="A153" s="39"/>
      <c r="B153" s="40"/>
      <c r="C153" s="219" t="s">
        <v>466</v>
      </c>
      <c r="D153" s="219" t="s">
        <v>172</v>
      </c>
      <c r="E153" s="220" t="s">
        <v>2091</v>
      </c>
      <c r="F153" s="221" t="s">
        <v>2092</v>
      </c>
      <c r="G153" s="222" t="s">
        <v>268</v>
      </c>
      <c r="H153" s="223">
        <v>13</v>
      </c>
      <c r="I153" s="224"/>
      <c r="J153" s="225">
        <f>ROUND(I153*H153,2)</f>
        <v>0</v>
      </c>
      <c r="K153" s="221" t="s">
        <v>33</v>
      </c>
      <c r="L153" s="45"/>
      <c r="M153" s="226" t="s">
        <v>33</v>
      </c>
      <c r="N153" s="227" t="s">
        <v>49</v>
      </c>
      <c r="O153" s="85"/>
      <c r="P153" s="228">
        <f>O153*H153</f>
        <v>0</v>
      </c>
      <c r="Q153" s="228">
        <v>0</v>
      </c>
      <c r="R153" s="228">
        <f>Q153*H153</f>
        <v>0</v>
      </c>
      <c r="S153" s="228">
        <v>0</v>
      </c>
      <c r="T153" s="229">
        <f>S153*H153</f>
        <v>0</v>
      </c>
      <c r="U153" s="39"/>
      <c r="V153" s="39"/>
      <c r="W153" s="39"/>
      <c r="X153" s="39"/>
      <c r="Y153" s="39"/>
      <c r="Z153" s="39"/>
      <c r="AA153" s="39"/>
      <c r="AB153" s="39"/>
      <c r="AC153" s="39"/>
      <c r="AD153" s="39"/>
      <c r="AE153" s="39"/>
      <c r="AR153" s="230" t="s">
        <v>177</v>
      </c>
      <c r="AT153" s="230" t="s">
        <v>172</v>
      </c>
      <c r="AU153" s="230" t="s">
        <v>86</v>
      </c>
      <c r="AY153" s="17" t="s">
        <v>170</v>
      </c>
      <c r="BE153" s="231">
        <f>IF(N153="základní",J153,0)</f>
        <v>0</v>
      </c>
      <c r="BF153" s="231">
        <f>IF(N153="snížená",J153,0)</f>
        <v>0</v>
      </c>
      <c r="BG153" s="231">
        <f>IF(N153="zákl. přenesená",J153,0)</f>
        <v>0</v>
      </c>
      <c r="BH153" s="231">
        <f>IF(N153="sníž. přenesená",J153,0)</f>
        <v>0</v>
      </c>
      <c r="BI153" s="231">
        <f>IF(N153="nulová",J153,0)</f>
        <v>0</v>
      </c>
      <c r="BJ153" s="17" t="s">
        <v>86</v>
      </c>
      <c r="BK153" s="231">
        <f>ROUND(I153*H153,2)</f>
        <v>0</v>
      </c>
      <c r="BL153" s="17" t="s">
        <v>177</v>
      </c>
      <c r="BM153" s="230" t="s">
        <v>2093</v>
      </c>
    </row>
    <row r="154" spans="1:65" s="2" customFormat="1" ht="16.5" customHeight="1">
      <c r="A154" s="39"/>
      <c r="B154" s="40"/>
      <c r="C154" s="219" t="s">
        <v>470</v>
      </c>
      <c r="D154" s="219" t="s">
        <v>172</v>
      </c>
      <c r="E154" s="220" t="s">
        <v>2094</v>
      </c>
      <c r="F154" s="221" t="s">
        <v>2095</v>
      </c>
      <c r="G154" s="222" t="s">
        <v>191</v>
      </c>
      <c r="H154" s="223">
        <v>157</v>
      </c>
      <c r="I154" s="224"/>
      <c r="J154" s="225">
        <f>ROUND(I154*H154,2)</f>
        <v>0</v>
      </c>
      <c r="K154" s="221" t="s">
        <v>33</v>
      </c>
      <c r="L154" s="45"/>
      <c r="M154" s="226" t="s">
        <v>33</v>
      </c>
      <c r="N154" s="227" t="s">
        <v>49</v>
      </c>
      <c r="O154" s="85"/>
      <c r="P154" s="228">
        <f>O154*H154</f>
        <v>0</v>
      </c>
      <c r="Q154" s="228">
        <v>0</v>
      </c>
      <c r="R154" s="228">
        <f>Q154*H154</f>
        <v>0</v>
      </c>
      <c r="S154" s="228">
        <v>0</v>
      </c>
      <c r="T154" s="229">
        <f>S154*H154</f>
        <v>0</v>
      </c>
      <c r="U154" s="39"/>
      <c r="V154" s="39"/>
      <c r="W154" s="39"/>
      <c r="X154" s="39"/>
      <c r="Y154" s="39"/>
      <c r="Z154" s="39"/>
      <c r="AA154" s="39"/>
      <c r="AB154" s="39"/>
      <c r="AC154" s="39"/>
      <c r="AD154" s="39"/>
      <c r="AE154" s="39"/>
      <c r="AR154" s="230" t="s">
        <v>177</v>
      </c>
      <c r="AT154" s="230" t="s">
        <v>172</v>
      </c>
      <c r="AU154" s="230" t="s">
        <v>86</v>
      </c>
      <c r="AY154" s="17" t="s">
        <v>170</v>
      </c>
      <c r="BE154" s="231">
        <f>IF(N154="základní",J154,0)</f>
        <v>0</v>
      </c>
      <c r="BF154" s="231">
        <f>IF(N154="snížená",J154,0)</f>
        <v>0</v>
      </c>
      <c r="BG154" s="231">
        <f>IF(N154="zákl. přenesená",J154,0)</f>
        <v>0</v>
      </c>
      <c r="BH154" s="231">
        <f>IF(N154="sníž. přenesená",J154,0)</f>
        <v>0</v>
      </c>
      <c r="BI154" s="231">
        <f>IF(N154="nulová",J154,0)</f>
        <v>0</v>
      </c>
      <c r="BJ154" s="17" t="s">
        <v>86</v>
      </c>
      <c r="BK154" s="231">
        <f>ROUND(I154*H154,2)</f>
        <v>0</v>
      </c>
      <c r="BL154" s="17" t="s">
        <v>177</v>
      </c>
      <c r="BM154" s="230" t="s">
        <v>2096</v>
      </c>
    </row>
    <row r="155" spans="1:65" s="2" customFormat="1" ht="16.5" customHeight="1">
      <c r="A155" s="39"/>
      <c r="B155" s="40"/>
      <c r="C155" s="219" t="s">
        <v>474</v>
      </c>
      <c r="D155" s="219" t="s">
        <v>172</v>
      </c>
      <c r="E155" s="220" t="s">
        <v>2097</v>
      </c>
      <c r="F155" s="221" t="s">
        <v>2098</v>
      </c>
      <c r="G155" s="222" t="s">
        <v>268</v>
      </c>
      <c r="H155" s="223">
        <v>90</v>
      </c>
      <c r="I155" s="224"/>
      <c r="J155" s="225">
        <f>ROUND(I155*H155,2)</f>
        <v>0</v>
      </c>
      <c r="K155" s="221" t="s">
        <v>33</v>
      </c>
      <c r="L155" s="45"/>
      <c r="M155" s="226" t="s">
        <v>33</v>
      </c>
      <c r="N155" s="227" t="s">
        <v>49</v>
      </c>
      <c r="O155" s="85"/>
      <c r="P155" s="228">
        <f>O155*H155</f>
        <v>0</v>
      </c>
      <c r="Q155" s="228">
        <v>0</v>
      </c>
      <c r="R155" s="228">
        <f>Q155*H155</f>
        <v>0</v>
      </c>
      <c r="S155" s="228">
        <v>0</v>
      </c>
      <c r="T155" s="229">
        <f>S155*H155</f>
        <v>0</v>
      </c>
      <c r="U155" s="39"/>
      <c r="V155" s="39"/>
      <c r="W155" s="39"/>
      <c r="X155" s="39"/>
      <c r="Y155" s="39"/>
      <c r="Z155" s="39"/>
      <c r="AA155" s="39"/>
      <c r="AB155" s="39"/>
      <c r="AC155" s="39"/>
      <c r="AD155" s="39"/>
      <c r="AE155" s="39"/>
      <c r="AR155" s="230" t="s">
        <v>177</v>
      </c>
      <c r="AT155" s="230" t="s">
        <v>172</v>
      </c>
      <c r="AU155" s="230" t="s">
        <v>86</v>
      </c>
      <c r="AY155" s="17" t="s">
        <v>170</v>
      </c>
      <c r="BE155" s="231">
        <f>IF(N155="základní",J155,0)</f>
        <v>0</v>
      </c>
      <c r="BF155" s="231">
        <f>IF(N155="snížená",J155,0)</f>
        <v>0</v>
      </c>
      <c r="BG155" s="231">
        <f>IF(N155="zákl. přenesená",J155,0)</f>
        <v>0</v>
      </c>
      <c r="BH155" s="231">
        <f>IF(N155="sníž. přenesená",J155,0)</f>
        <v>0</v>
      </c>
      <c r="BI155" s="231">
        <f>IF(N155="nulová",J155,0)</f>
        <v>0</v>
      </c>
      <c r="BJ155" s="17" t="s">
        <v>86</v>
      </c>
      <c r="BK155" s="231">
        <f>ROUND(I155*H155,2)</f>
        <v>0</v>
      </c>
      <c r="BL155" s="17" t="s">
        <v>177</v>
      </c>
      <c r="BM155" s="230" t="s">
        <v>2099</v>
      </c>
    </row>
    <row r="156" spans="1:65" s="2" customFormat="1" ht="16.5" customHeight="1">
      <c r="A156" s="39"/>
      <c r="B156" s="40"/>
      <c r="C156" s="219" t="s">
        <v>478</v>
      </c>
      <c r="D156" s="219" t="s">
        <v>172</v>
      </c>
      <c r="E156" s="220" t="s">
        <v>2100</v>
      </c>
      <c r="F156" s="221" t="s">
        <v>2101</v>
      </c>
      <c r="G156" s="222" t="s">
        <v>268</v>
      </c>
      <c r="H156" s="223">
        <v>28</v>
      </c>
      <c r="I156" s="224"/>
      <c r="J156" s="225">
        <f>ROUND(I156*H156,2)</f>
        <v>0</v>
      </c>
      <c r="K156" s="221" t="s">
        <v>33</v>
      </c>
      <c r="L156" s="45"/>
      <c r="M156" s="226" t="s">
        <v>33</v>
      </c>
      <c r="N156" s="227" t="s">
        <v>49</v>
      </c>
      <c r="O156" s="85"/>
      <c r="P156" s="228">
        <f>O156*H156</f>
        <v>0</v>
      </c>
      <c r="Q156" s="228">
        <v>0</v>
      </c>
      <c r="R156" s="228">
        <f>Q156*H156</f>
        <v>0</v>
      </c>
      <c r="S156" s="228">
        <v>0</v>
      </c>
      <c r="T156" s="229">
        <f>S156*H156</f>
        <v>0</v>
      </c>
      <c r="U156" s="39"/>
      <c r="V156" s="39"/>
      <c r="W156" s="39"/>
      <c r="X156" s="39"/>
      <c r="Y156" s="39"/>
      <c r="Z156" s="39"/>
      <c r="AA156" s="39"/>
      <c r="AB156" s="39"/>
      <c r="AC156" s="39"/>
      <c r="AD156" s="39"/>
      <c r="AE156" s="39"/>
      <c r="AR156" s="230" t="s">
        <v>177</v>
      </c>
      <c r="AT156" s="230" t="s">
        <v>172</v>
      </c>
      <c r="AU156" s="230" t="s">
        <v>86</v>
      </c>
      <c r="AY156" s="17" t="s">
        <v>170</v>
      </c>
      <c r="BE156" s="231">
        <f>IF(N156="základní",J156,0)</f>
        <v>0</v>
      </c>
      <c r="BF156" s="231">
        <f>IF(N156="snížená",J156,0)</f>
        <v>0</v>
      </c>
      <c r="BG156" s="231">
        <f>IF(N156="zákl. přenesená",J156,0)</f>
        <v>0</v>
      </c>
      <c r="BH156" s="231">
        <f>IF(N156="sníž. přenesená",J156,0)</f>
        <v>0</v>
      </c>
      <c r="BI156" s="231">
        <f>IF(N156="nulová",J156,0)</f>
        <v>0</v>
      </c>
      <c r="BJ156" s="17" t="s">
        <v>86</v>
      </c>
      <c r="BK156" s="231">
        <f>ROUND(I156*H156,2)</f>
        <v>0</v>
      </c>
      <c r="BL156" s="17" t="s">
        <v>177</v>
      </c>
      <c r="BM156" s="230" t="s">
        <v>2102</v>
      </c>
    </row>
    <row r="157" spans="1:65" s="2" customFormat="1" ht="16.5" customHeight="1">
      <c r="A157" s="39"/>
      <c r="B157" s="40"/>
      <c r="C157" s="219" t="s">
        <v>482</v>
      </c>
      <c r="D157" s="219" t="s">
        <v>172</v>
      </c>
      <c r="E157" s="220" t="s">
        <v>2103</v>
      </c>
      <c r="F157" s="221" t="s">
        <v>2104</v>
      </c>
      <c r="G157" s="222" t="s">
        <v>268</v>
      </c>
      <c r="H157" s="223">
        <v>112</v>
      </c>
      <c r="I157" s="224"/>
      <c r="J157" s="225">
        <f>ROUND(I157*H157,2)</f>
        <v>0</v>
      </c>
      <c r="K157" s="221" t="s">
        <v>33</v>
      </c>
      <c r="L157" s="45"/>
      <c r="M157" s="226" t="s">
        <v>33</v>
      </c>
      <c r="N157" s="227" t="s">
        <v>49</v>
      </c>
      <c r="O157" s="85"/>
      <c r="P157" s="228">
        <f>O157*H157</f>
        <v>0</v>
      </c>
      <c r="Q157" s="228">
        <v>0</v>
      </c>
      <c r="R157" s="228">
        <f>Q157*H157</f>
        <v>0</v>
      </c>
      <c r="S157" s="228">
        <v>0</v>
      </c>
      <c r="T157" s="229">
        <f>S157*H157</f>
        <v>0</v>
      </c>
      <c r="U157" s="39"/>
      <c r="V157" s="39"/>
      <c r="W157" s="39"/>
      <c r="X157" s="39"/>
      <c r="Y157" s="39"/>
      <c r="Z157" s="39"/>
      <c r="AA157" s="39"/>
      <c r="AB157" s="39"/>
      <c r="AC157" s="39"/>
      <c r="AD157" s="39"/>
      <c r="AE157" s="39"/>
      <c r="AR157" s="230" t="s">
        <v>177</v>
      </c>
      <c r="AT157" s="230" t="s">
        <v>172</v>
      </c>
      <c r="AU157" s="230" t="s">
        <v>86</v>
      </c>
      <c r="AY157" s="17" t="s">
        <v>170</v>
      </c>
      <c r="BE157" s="231">
        <f>IF(N157="základní",J157,0)</f>
        <v>0</v>
      </c>
      <c r="BF157" s="231">
        <f>IF(N157="snížená",J157,0)</f>
        <v>0</v>
      </c>
      <c r="BG157" s="231">
        <f>IF(N157="zákl. přenesená",J157,0)</f>
        <v>0</v>
      </c>
      <c r="BH157" s="231">
        <f>IF(N157="sníž. přenesená",J157,0)</f>
        <v>0</v>
      </c>
      <c r="BI157" s="231">
        <f>IF(N157="nulová",J157,0)</f>
        <v>0</v>
      </c>
      <c r="BJ157" s="17" t="s">
        <v>86</v>
      </c>
      <c r="BK157" s="231">
        <f>ROUND(I157*H157,2)</f>
        <v>0</v>
      </c>
      <c r="BL157" s="17" t="s">
        <v>177</v>
      </c>
      <c r="BM157" s="230" t="s">
        <v>2105</v>
      </c>
    </row>
    <row r="158" spans="1:65" s="2" customFormat="1" ht="16.5" customHeight="1">
      <c r="A158" s="39"/>
      <c r="B158" s="40"/>
      <c r="C158" s="219" t="s">
        <v>487</v>
      </c>
      <c r="D158" s="219" t="s">
        <v>172</v>
      </c>
      <c r="E158" s="220" t="s">
        <v>2106</v>
      </c>
      <c r="F158" s="221" t="s">
        <v>2107</v>
      </c>
      <c r="G158" s="222" t="s">
        <v>191</v>
      </c>
      <c r="H158" s="223">
        <v>281</v>
      </c>
      <c r="I158" s="224"/>
      <c r="J158" s="225">
        <f>ROUND(I158*H158,2)</f>
        <v>0</v>
      </c>
      <c r="K158" s="221" t="s">
        <v>33</v>
      </c>
      <c r="L158" s="45"/>
      <c r="M158" s="226" t="s">
        <v>33</v>
      </c>
      <c r="N158" s="227" t="s">
        <v>49</v>
      </c>
      <c r="O158" s="85"/>
      <c r="P158" s="228">
        <f>O158*H158</f>
        <v>0</v>
      </c>
      <c r="Q158" s="228">
        <v>0</v>
      </c>
      <c r="R158" s="228">
        <f>Q158*H158</f>
        <v>0</v>
      </c>
      <c r="S158" s="228">
        <v>0</v>
      </c>
      <c r="T158" s="229">
        <f>S158*H158</f>
        <v>0</v>
      </c>
      <c r="U158" s="39"/>
      <c r="V158" s="39"/>
      <c r="W158" s="39"/>
      <c r="X158" s="39"/>
      <c r="Y158" s="39"/>
      <c r="Z158" s="39"/>
      <c r="AA158" s="39"/>
      <c r="AB158" s="39"/>
      <c r="AC158" s="39"/>
      <c r="AD158" s="39"/>
      <c r="AE158" s="39"/>
      <c r="AR158" s="230" t="s">
        <v>177</v>
      </c>
      <c r="AT158" s="230" t="s">
        <v>172</v>
      </c>
      <c r="AU158" s="230" t="s">
        <v>86</v>
      </c>
      <c r="AY158" s="17" t="s">
        <v>170</v>
      </c>
      <c r="BE158" s="231">
        <f>IF(N158="základní",J158,0)</f>
        <v>0</v>
      </c>
      <c r="BF158" s="231">
        <f>IF(N158="snížená",J158,0)</f>
        <v>0</v>
      </c>
      <c r="BG158" s="231">
        <f>IF(N158="zákl. přenesená",J158,0)</f>
        <v>0</v>
      </c>
      <c r="BH158" s="231">
        <f>IF(N158="sníž. přenesená",J158,0)</f>
        <v>0</v>
      </c>
      <c r="BI158" s="231">
        <f>IF(N158="nulová",J158,0)</f>
        <v>0</v>
      </c>
      <c r="BJ158" s="17" t="s">
        <v>86</v>
      </c>
      <c r="BK158" s="231">
        <f>ROUND(I158*H158,2)</f>
        <v>0</v>
      </c>
      <c r="BL158" s="17" t="s">
        <v>177</v>
      </c>
      <c r="BM158" s="230" t="s">
        <v>2108</v>
      </c>
    </row>
    <row r="159" spans="1:65" s="2" customFormat="1" ht="16.5" customHeight="1">
      <c r="A159" s="39"/>
      <c r="B159" s="40"/>
      <c r="C159" s="219" t="s">
        <v>495</v>
      </c>
      <c r="D159" s="219" t="s">
        <v>172</v>
      </c>
      <c r="E159" s="220" t="s">
        <v>2109</v>
      </c>
      <c r="F159" s="221" t="s">
        <v>2110</v>
      </c>
      <c r="G159" s="222" t="s">
        <v>191</v>
      </c>
      <c r="H159" s="223">
        <v>40</v>
      </c>
      <c r="I159" s="224"/>
      <c r="J159" s="225">
        <f>ROUND(I159*H159,2)</f>
        <v>0</v>
      </c>
      <c r="K159" s="221" t="s">
        <v>33</v>
      </c>
      <c r="L159" s="45"/>
      <c r="M159" s="226" t="s">
        <v>33</v>
      </c>
      <c r="N159" s="227" t="s">
        <v>49</v>
      </c>
      <c r="O159" s="85"/>
      <c r="P159" s="228">
        <f>O159*H159</f>
        <v>0</v>
      </c>
      <c r="Q159" s="228">
        <v>0</v>
      </c>
      <c r="R159" s="228">
        <f>Q159*H159</f>
        <v>0</v>
      </c>
      <c r="S159" s="228">
        <v>0</v>
      </c>
      <c r="T159" s="229">
        <f>S159*H159</f>
        <v>0</v>
      </c>
      <c r="U159" s="39"/>
      <c r="V159" s="39"/>
      <c r="W159" s="39"/>
      <c r="X159" s="39"/>
      <c r="Y159" s="39"/>
      <c r="Z159" s="39"/>
      <c r="AA159" s="39"/>
      <c r="AB159" s="39"/>
      <c r="AC159" s="39"/>
      <c r="AD159" s="39"/>
      <c r="AE159" s="39"/>
      <c r="AR159" s="230" t="s">
        <v>177</v>
      </c>
      <c r="AT159" s="230" t="s">
        <v>172</v>
      </c>
      <c r="AU159" s="230" t="s">
        <v>86</v>
      </c>
      <c r="AY159" s="17" t="s">
        <v>170</v>
      </c>
      <c r="BE159" s="231">
        <f>IF(N159="základní",J159,0)</f>
        <v>0</v>
      </c>
      <c r="BF159" s="231">
        <f>IF(N159="snížená",J159,0)</f>
        <v>0</v>
      </c>
      <c r="BG159" s="231">
        <f>IF(N159="zákl. přenesená",J159,0)</f>
        <v>0</v>
      </c>
      <c r="BH159" s="231">
        <f>IF(N159="sníž. přenesená",J159,0)</f>
        <v>0</v>
      </c>
      <c r="BI159" s="231">
        <f>IF(N159="nulová",J159,0)</f>
        <v>0</v>
      </c>
      <c r="BJ159" s="17" t="s">
        <v>86</v>
      </c>
      <c r="BK159" s="231">
        <f>ROUND(I159*H159,2)</f>
        <v>0</v>
      </c>
      <c r="BL159" s="17" t="s">
        <v>177</v>
      </c>
      <c r="BM159" s="230" t="s">
        <v>2111</v>
      </c>
    </row>
    <row r="160" spans="1:65" s="2" customFormat="1" ht="16.5" customHeight="1">
      <c r="A160" s="39"/>
      <c r="B160" s="40"/>
      <c r="C160" s="219" t="s">
        <v>499</v>
      </c>
      <c r="D160" s="219" t="s">
        <v>172</v>
      </c>
      <c r="E160" s="220" t="s">
        <v>2112</v>
      </c>
      <c r="F160" s="221" t="s">
        <v>2113</v>
      </c>
      <c r="G160" s="222" t="s">
        <v>191</v>
      </c>
      <c r="H160" s="223">
        <v>149</v>
      </c>
      <c r="I160" s="224"/>
      <c r="J160" s="225">
        <f>ROUND(I160*H160,2)</f>
        <v>0</v>
      </c>
      <c r="K160" s="221" t="s">
        <v>33</v>
      </c>
      <c r="L160" s="45"/>
      <c r="M160" s="226" t="s">
        <v>33</v>
      </c>
      <c r="N160" s="227" t="s">
        <v>49</v>
      </c>
      <c r="O160" s="85"/>
      <c r="P160" s="228">
        <f>O160*H160</f>
        <v>0</v>
      </c>
      <c r="Q160" s="228">
        <v>0</v>
      </c>
      <c r="R160" s="228">
        <f>Q160*H160</f>
        <v>0</v>
      </c>
      <c r="S160" s="228">
        <v>0</v>
      </c>
      <c r="T160" s="229">
        <f>S160*H160</f>
        <v>0</v>
      </c>
      <c r="U160" s="39"/>
      <c r="V160" s="39"/>
      <c r="W160" s="39"/>
      <c r="X160" s="39"/>
      <c r="Y160" s="39"/>
      <c r="Z160" s="39"/>
      <c r="AA160" s="39"/>
      <c r="AB160" s="39"/>
      <c r="AC160" s="39"/>
      <c r="AD160" s="39"/>
      <c r="AE160" s="39"/>
      <c r="AR160" s="230" t="s">
        <v>177</v>
      </c>
      <c r="AT160" s="230" t="s">
        <v>172</v>
      </c>
      <c r="AU160" s="230" t="s">
        <v>86</v>
      </c>
      <c r="AY160" s="17" t="s">
        <v>170</v>
      </c>
      <c r="BE160" s="231">
        <f>IF(N160="základní",J160,0)</f>
        <v>0</v>
      </c>
      <c r="BF160" s="231">
        <f>IF(N160="snížená",J160,0)</f>
        <v>0</v>
      </c>
      <c r="BG160" s="231">
        <f>IF(N160="zákl. přenesená",J160,0)</f>
        <v>0</v>
      </c>
      <c r="BH160" s="231">
        <f>IF(N160="sníž. přenesená",J160,0)</f>
        <v>0</v>
      </c>
      <c r="BI160" s="231">
        <f>IF(N160="nulová",J160,0)</f>
        <v>0</v>
      </c>
      <c r="BJ160" s="17" t="s">
        <v>86</v>
      </c>
      <c r="BK160" s="231">
        <f>ROUND(I160*H160,2)</f>
        <v>0</v>
      </c>
      <c r="BL160" s="17" t="s">
        <v>177</v>
      </c>
      <c r="BM160" s="230" t="s">
        <v>2114</v>
      </c>
    </row>
    <row r="161" spans="1:65" s="2" customFormat="1" ht="16.5" customHeight="1">
      <c r="A161" s="39"/>
      <c r="B161" s="40"/>
      <c r="C161" s="219" t="s">
        <v>503</v>
      </c>
      <c r="D161" s="219" t="s">
        <v>172</v>
      </c>
      <c r="E161" s="220" t="s">
        <v>2115</v>
      </c>
      <c r="F161" s="221" t="s">
        <v>2116</v>
      </c>
      <c r="G161" s="222" t="s">
        <v>191</v>
      </c>
      <c r="H161" s="223">
        <v>92</v>
      </c>
      <c r="I161" s="224"/>
      <c r="J161" s="225">
        <f>ROUND(I161*H161,2)</f>
        <v>0</v>
      </c>
      <c r="K161" s="221" t="s">
        <v>33</v>
      </c>
      <c r="L161" s="45"/>
      <c r="M161" s="226" t="s">
        <v>33</v>
      </c>
      <c r="N161" s="227" t="s">
        <v>49</v>
      </c>
      <c r="O161" s="85"/>
      <c r="P161" s="228">
        <f>O161*H161</f>
        <v>0</v>
      </c>
      <c r="Q161" s="228">
        <v>0</v>
      </c>
      <c r="R161" s="228">
        <f>Q161*H161</f>
        <v>0</v>
      </c>
      <c r="S161" s="228">
        <v>0</v>
      </c>
      <c r="T161" s="229">
        <f>S161*H161</f>
        <v>0</v>
      </c>
      <c r="U161" s="39"/>
      <c r="V161" s="39"/>
      <c r="W161" s="39"/>
      <c r="X161" s="39"/>
      <c r="Y161" s="39"/>
      <c r="Z161" s="39"/>
      <c r="AA161" s="39"/>
      <c r="AB161" s="39"/>
      <c r="AC161" s="39"/>
      <c r="AD161" s="39"/>
      <c r="AE161" s="39"/>
      <c r="AR161" s="230" t="s">
        <v>177</v>
      </c>
      <c r="AT161" s="230" t="s">
        <v>172</v>
      </c>
      <c r="AU161" s="230" t="s">
        <v>86</v>
      </c>
      <c r="AY161" s="17" t="s">
        <v>170</v>
      </c>
      <c r="BE161" s="231">
        <f>IF(N161="základní",J161,0)</f>
        <v>0</v>
      </c>
      <c r="BF161" s="231">
        <f>IF(N161="snížená",J161,0)</f>
        <v>0</v>
      </c>
      <c r="BG161" s="231">
        <f>IF(N161="zákl. přenesená",J161,0)</f>
        <v>0</v>
      </c>
      <c r="BH161" s="231">
        <f>IF(N161="sníž. přenesená",J161,0)</f>
        <v>0</v>
      </c>
      <c r="BI161" s="231">
        <f>IF(N161="nulová",J161,0)</f>
        <v>0</v>
      </c>
      <c r="BJ161" s="17" t="s">
        <v>86</v>
      </c>
      <c r="BK161" s="231">
        <f>ROUND(I161*H161,2)</f>
        <v>0</v>
      </c>
      <c r="BL161" s="17" t="s">
        <v>177</v>
      </c>
      <c r="BM161" s="230" t="s">
        <v>2117</v>
      </c>
    </row>
    <row r="162" spans="1:65" s="2" customFormat="1" ht="16.5" customHeight="1">
      <c r="A162" s="39"/>
      <c r="B162" s="40"/>
      <c r="C162" s="219" t="s">
        <v>507</v>
      </c>
      <c r="D162" s="219" t="s">
        <v>172</v>
      </c>
      <c r="E162" s="220" t="s">
        <v>2118</v>
      </c>
      <c r="F162" s="221" t="s">
        <v>2119</v>
      </c>
      <c r="G162" s="222" t="s">
        <v>191</v>
      </c>
      <c r="H162" s="223">
        <v>297</v>
      </c>
      <c r="I162" s="224"/>
      <c r="J162" s="225">
        <f>ROUND(I162*H162,2)</f>
        <v>0</v>
      </c>
      <c r="K162" s="221" t="s">
        <v>33</v>
      </c>
      <c r="L162" s="45"/>
      <c r="M162" s="226" t="s">
        <v>33</v>
      </c>
      <c r="N162" s="227" t="s">
        <v>49</v>
      </c>
      <c r="O162" s="85"/>
      <c r="P162" s="228">
        <f>O162*H162</f>
        <v>0</v>
      </c>
      <c r="Q162" s="228">
        <v>0</v>
      </c>
      <c r="R162" s="228">
        <f>Q162*H162</f>
        <v>0</v>
      </c>
      <c r="S162" s="228">
        <v>0</v>
      </c>
      <c r="T162" s="229">
        <f>S162*H162</f>
        <v>0</v>
      </c>
      <c r="U162" s="39"/>
      <c r="V162" s="39"/>
      <c r="W162" s="39"/>
      <c r="X162" s="39"/>
      <c r="Y162" s="39"/>
      <c r="Z162" s="39"/>
      <c r="AA162" s="39"/>
      <c r="AB162" s="39"/>
      <c r="AC162" s="39"/>
      <c r="AD162" s="39"/>
      <c r="AE162" s="39"/>
      <c r="AR162" s="230" t="s">
        <v>177</v>
      </c>
      <c r="AT162" s="230" t="s">
        <v>172</v>
      </c>
      <c r="AU162" s="230" t="s">
        <v>86</v>
      </c>
      <c r="AY162" s="17" t="s">
        <v>170</v>
      </c>
      <c r="BE162" s="231">
        <f>IF(N162="základní",J162,0)</f>
        <v>0</v>
      </c>
      <c r="BF162" s="231">
        <f>IF(N162="snížená",J162,0)</f>
        <v>0</v>
      </c>
      <c r="BG162" s="231">
        <f>IF(N162="zákl. přenesená",J162,0)</f>
        <v>0</v>
      </c>
      <c r="BH162" s="231">
        <f>IF(N162="sníž. přenesená",J162,0)</f>
        <v>0</v>
      </c>
      <c r="BI162" s="231">
        <f>IF(N162="nulová",J162,0)</f>
        <v>0</v>
      </c>
      <c r="BJ162" s="17" t="s">
        <v>86</v>
      </c>
      <c r="BK162" s="231">
        <f>ROUND(I162*H162,2)</f>
        <v>0</v>
      </c>
      <c r="BL162" s="17" t="s">
        <v>177</v>
      </c>
      <c r="BM162" s="230" t="s">
        <v>2120</v>
      </c>
    </row>
    <row r="163" spans="1:65" s="2" customFormat="1" ht="16.5" customHeight="1">
      <c r="A163" s="39"/>
      <c r="B163" s="40"/>
      <c r="C163" s="219" t="s">
        <v>511</v>
      </c>
      <c r="D163" s="219" t="s">
        <v>172</v>
      </c>
      <c r="E163" s="220" t="s">
        <v>2121</v>
      </c>
      <c r="F163" s="221" t="s">
        <v>2122</v>
      </c>
      <c r="G163" s="222" t="s">
        <v>191</v>
      </c>
      <c r="H163" s="223">
        <v>376</v>
      </c>
      <c r="I163" s="224"/>
      <c r="J163" s="225">
        <f>ROUND(I163*H163,2)</f>
        <v>0</v>
      </c>
      <c r="K163" s="221" t="s">
        <v>33</v>
      </c>
      <c r="L163" s="45"/>
      <c r="M163" s="226" t="s">
        <v>33</v>
      </c>
      <c r="N163" s="227" t="s">
        <v>49</v>
      </c>
      <c r="O163" s="85"/>
      <c r="P163" s="228">
        <f>O163*H163</f>
        <v>0</v>
      </c>
      <c r="Q163" s="228">
        <v>0</v>
      </c>
      <c r="R163" s="228">
        <f>Q163*H163</f>
        <v>0</v>
      </c>
      <c r="S163" s="228">
        <v>0</v>
      </c>
      <c r="T163" s="229">
        <f>S163*H163</f>
        <v>0</v>
      </c>
      <c r="U163" s="39"/>
      <c r="V163" s="39"/>
      <c r="W163" s="39"/>
      <c r="X163" s="39"/>
      <c r="Y163" s="39"/>
      <c r="Z163" s="39"/>
      <c r="AA163" s="39"/>
      <c r="AB163" s="39"/>
      <c r="AC163" s="39"/>
      <c r="AD163" s="39"/>
      <c r="AE163" s="39"/>
      <c r="AR163" s="230" t="s">
        <v>177</v>
      </c>
      <c r="AT163" s="230" t="s">
        <v>172</v>
      </c>
      <c r="AU163" s="230" t="s">
        <v>86</v>
      </c>
      <c r="AY163" s="17" t="s">
        <v>170</v>
      </c>
      <c r="BE163" s="231">
        <f>IF(N163="základní",J163,0)</f>
        <v>0</v>
      </c>
      <c r="BF163" s="231">
        <f>IF(N163="snížená",J163,0)</f>
        <v>0</v>
      </c>
      <c r="BG163" s="231">
        <f>IF(N163="zákl. přenesená",J163,0)</f>
        <v>0</v>
      </c>
      <c r="BH163" s="231">
        <f>IF(N163="sníž. přenesená",J163,0)</f>
        <v>0</v>
      </c>
      <c r="BI163" s="231">
        <f>IF(N163="nulová",J163,0)</f>
        <v>0</v>
      </c>
      <c r="BJ163" s="17" t="s">
        <v>86</v>
      </c>
      <c r="BK163" s="231">
        <f>ROUND(I163*H163,2)</f>
        <v>0</v>
      </c>
      <c r="BL163" s="17" t="s">
        <v>177</v>
      </c>
      <c r="BM163" s="230" t="s">
        <v>2123</v>
      </c>
    </row>
    <row r="164" spans="1:65" s="2" customFormat="1" ht="16.5" customHeight="1">
      <c r="A164" s="39"/>
      <c r="B164" s="40"/>
      <c r="C164" s="219" t="s">
        <v>516</v>
      </c>
      <c r="D164" s="219" t="s">
        <v>172</v>
      </c>
      <c r="E164" s="220" t="s">
        <v>2124</v>
      </c>
      <c r="F164" s="221" t="s">
        <v>2125</v>
      </c>
      <c r="G164" s="222" t="s">
        <v>191</v>
      </c>
      <c r="H164" s="223">
        <v>146</v>
      </c>
      <c r="I164" s="224"/>
      <c r="J164" s="225">
        <f>ROUND(I164*H164,2)</f>
        <v>0</v>
      </c>
      <c r="K164" s="221" t="s">
        <v>33</v>
      </c>
      <c r="L164" s="45"/>
      <c r="M164" s="226" t="s">
        <v>33</v>
      </c>
      <c r="N164" s="227" t="s">
        <v>49</v>
      </c>
      <c r="O164" s="85"/>
      <c r="P164" s="228">
        <f>O164*H164</f>
        <v>0</v>
      </c>
      <c r="Q164" s="228">
        <v>0</v>
      </c>
      <c r="R164" s="228">
        <f>Q164*H164</f>
        <v>0</v>
      </c>
      <c r="S164" s="228">
        <v>0</v>
      </c>
      <c r="T164" s="229">
        <f>S164*H164</f>
        <v>0</v>
      </c>
      <c r="U164" s="39"/>
      <c r="V164" s="39"/>
      <c r="W164" s="39"/>
      <c r="X164" s="39"/>
      <c r="Y164" s="39"/>
      <c r="Z164" s="39"/>
      <c r="AA164" s="39"/>
      <c r="AB164" s="39"/>
      <c r="AC164" s="39"/>
      <c r="AD164" s="39"/>
      <c r="AE164" s="39"/>
      <c r="AR164" s="230" t="s">
        <v>177</v>
      </c>
      <c r="AT164" s="230" t="s">
        <v>172</v>
      </c>
      <c r="AU164" s="230" t="s">
        <v>86</v>
      </c>
      <c r="AY164" s="17" t="s">
        <v>170</v>
      </c>
      <c r="BE164" s="231">
        <f>IF(N164="základní",J164,0)</f>
        <v>0</v>
      </c>
      <c r="BF164" s="231">
        <f>IF(N164="snížená",J164,0)</f>
        <v>0</v>
      </c>
      <c r="BG164" s="231">
        <f>IF(N164="zákl. přenesená",J164,0)</f>
        <v>0</v>
      </c>
      <c r="BH164" s="231">
        <f>IF(N164="sníž. přenesená",J164,0)</f>
        <v>0</v>
      </c>
      <c r="BI164" s="231">
        <f>IF(N164="nulová",J164,0)</f>
        <v>0</v>
      </c>
      <c r="BJ164" s="17" t="s">
        <v>86</v>
      </c>
      <c r="BK164" s="231">
        <f>ROUND(I164*H164,2)</f>
        <v>0</v>
      </c>
      <c r="BL164" s="17" t="s">
        <v>177</v>
      </c>
      <c r="BM164" s="230" t="s">
        <v>2126</v>
      </c>
    </row>
    <row r="165" spans="1:65" s="2" customFormat="1" ht="16.5" customHeight="1">
      <c r="A165" s="39"/>
      <c r="B165" s="40"/>
      <c r="C165" s="219" t="s">
        <v>520</v>
      </c>
      <c r="D165" s="219" t="s">
        <v>172</v>
      </c>
      <c r="E165" s="220" t="s">
        <v>2127</v>
      </c>
      <c r="F165" s="221" t="s">
        <v>2128</v>
      </c>
      <c r="G165" s="222" t="s">
        <v>191</v>
      </c>
      <c r="H165" s="223">
        <v>79</v>
      </c>
      <c r="I165" s="224"/>
      <c r="J165" s="225">
        <f>ROUND(I165*H165,2)</f>
        <v>0</v>
      </c>
      <c r="K165" s="221" t="s">
        <v>33</v>
      </c>
      <c r="L165" s="45"/>
      <c r="M165" s="226" t="s">
        <v>33</v>
      </c>
      <c r="N165" s="227" t="s">
        <v>49</v>
      </c>
      <c r="O165" s="85"/>
      <c r="P165" s="228">
        <f>O165*H165</f>
        <v>0</v>
      </c>
      <c r="Q165" s="228">
        <v>0</v>
      </c>
      <c r="R165" s="228">
        <f>Q165*H165</f>
        <v>0</v>
      </c>
      <c r="S165" s="228">
        <v>0</v>
      </c>
      <c r="T165" s="229">
        <f>S165*H165</f>
        <v>0</v>
      </c>
      <c r="U165" s="39"/>
      <c r="V165" s="39"/>
      <c r="W165" s="39"/>
      <c r="X165" s="39"/>
      <c r="Y165" s="39"/>
      <c r="Z165" s="39"/>
      <c r="AA165" s="39"/>
      <c r="AB165" s="39"/>
      <c r="AC165" s="39"/>
      <c r="AD165" s="39"/>
      <c r="AE165" s="39"/>
      <c r="AR165" s="230" t="s">
        <v>177</v>
      </c>
      <c r="AT165" s="230" t="s">
        <v>172</v>
      </c>
      <c r="AU165" s="230" t="s">
        <v>86</v>
      </c>
      <c r="AY165" s="17" t="s">
        <v>170</v>
      </c>
      <c r="BE165" s="231">
        <f>IF(N165="základní",J165,0)</f>
        <v>0</v>
      </c>
      <c r="BF165" s="231">
        <f>IF(N165="snížená",J165,0)</f>
        <v>0</v>
      </c>
      <c r="BG165" s="231">
        <f>IF(N165="zákl. přenesená",J165,0)</f>
        <v>0</v>
      </c>
      <c r="BH165" s="231">
        <f>IF(N165="sníž. přenesená",J165,0)</f>
        <v>0</v>
      </c>
      <c r="BI165" s="231">
        <f>IF(N165="nulová",J165,0)</f>
        <v>0</v>
      </c>
      <c r="BJ165" s="17" t="s">
        <v>86</v>
      </c>
      <c r="BK165" s="231">
        <f>ROUND(I165*H165,2)</f>
        <v>0</v>
      </c>
      <c r="BL165" s="17" t="s">
        <v>177</v>
      </c>
      <c r="BM165" s="230" t="s">
        <v>2129</v>
      </c>
    </row>
    <row r="166" spans="1:65" s="2" customFormat="1" ht="21.75" customHeight="1">
      <c r="A166" s="39"/>
      <c r="B166" s="40"/>
      <c r="C166" s="219" t="s">
        <v>524</v>
      </c>
      <c r="D166" s="219" t="s">
        <v>172</v>
      </c>
      <c r="E166" s="220" t="s">
        <v>2130</v>
      </c>
      <c r="F166" s="221" t="s">
        <v>2131</v>
      </c>
      <c r="G166" s="222" t="s">
        <v>191</v>
      </c>
      <c r="H166" s="223">
        <v>20</v>
      </c>
      <c r="I166" s="224"/>
      <c r="J166" s="225">
        <f>ROUND(I166*H166,2)</f>
        <v>0</v>
      </c>
      <c r="K166" s="221" t="s">
        <v>33</v>
      </c>
      <c r="L166" s="45"/>
      <c r="M166" s="226" t="s">
        <v>33</v>
      </c>
      <c r="N166" s="227" t="s">
        <v>49</v>
      </c>
      <c r="O166" s="85"/>
      <c r="P166" s="228">
        <f>O166*H166</f>
        <v>0</v>
      </c>
      <c r="Q166" s="228">
        <v>0</v>
      </c>
      <c r="R166" s="228">
        <f>Q166*H166</f>
        <v>0</v>
      </c>
      <c r="S166" s="228">
        <v>0</v>
      </c>
      <c r="T166" s="229">
        <f>S166*H166</f>
        <v>0</v>
      </c>
      <c r="U166" s="39"/>
      <c r="V166" s="39"/>
      <c r="W166" s="39"/>
      <c r="X166" s="39"/>
      <c r="Y166" s="39"/>
      <c r="Z166" s="39"/>
      <c r="AA166" s="39"/>
      <c r="AB166" s="39"/>
      <c r="AC166" s="39"/>
      <c r="AD166" s="39"/>
      <c r="AE166" s="39"/>
      <c r="AR166" s="230" t="s">
        <v>177</v>
      </c>
      <c r="AT166" s="230" t="s">
        <v>172</v>
      </c>
      <c r="AU166" s="230" t="s">
        <v>86</v>
      </c>
      <c r="AY166" s="17" t="s">
        <v>170</v>
      </c>
      <c r="BE166" s="231">
        <f>IF(N166="základní",J166,0)</f>
        <v>0</v>
      </c>
      <c r="BF166" s="231">
        <f>IF(N166="snížená",J166,0)</f>
        <v>0</v>
      </c>
      <c r="BG166" s="231">
        <f>IF(N166="zákl. přenesená",J166,0)</f>
        <v>0</v>
      </c>
      <c r="BH166" s="231">
        <f>IF(N166="sníž. přenesená",J166,0)</f>
        <v>0</v>
      </c>
      <c r="BI166" s="231">
        <f>IF(N166="nulová",J166,0)</f>
        <v>0</v>
      </c>
      <c r="BJ166" s="17" t="s">
        <v>86</v>
      </c>
      <c r="BK166" s="231">
        <f>ROUND(I166*H166,2)</f>
        <v>0</v>
      </c>
      <c r="BL166" s="17" t="s">
        <v>177</v>
      </c>
      <c r="BM166" s="230" t="s">
        <v>2132</v>
      </c>
    </row>
    <row r="167" spans="1:65" s="2" customFormat="1" ht="21.75" customHeight="1">
      <c r="A167" s="39"/>
      <c r="B167" s="40"/>
      <c r="C167" s="219" t="s">
        <v>528</v>
      </c>
      <c r="D167" s="219" t="s">
        <v>172</v>
      </c>
      <c r="E167" s="220" t="s">
        <v>2133</v>
      </c>
      <c r="F167" s="221" t="s">
        <v>2131</v>
      </c>
      <c r="G167" s="222" t="s">
        <v>191</v>
      </c>
      <c r="H167" s="223">
        <v>8</v>
      </c>
      <c r="I167" s="224"/>
      <c r="J167" s="225">
        <f>ROUND(I167*H167,2)</f>
        <v>0</v>
      </c>
      <c r="K167" s="221" t="s">
        <v>33</v>
      </c>
      <c r="L167" s="45"/>
      <c r="M167" s="226" t="s">
        <v>33</v>
      </c>
      <c r="N167" s="227" t="s">
        <v>49</v>
      </c>
      <c r="O167" s="85"/>
      <c r="P167" s="228">
        <f>O167*H167</f>
        <v>0</v>
      </c>
      <c r="Q167" s="228">
        <v>0</v>
      </c>
      <c r="R167" s="228">
        <f>Q167*H167</f>
        <v>0</v>
      </c>
      <c r="S167" s="228">
        <v>0</v>
      </c>
      <c r="T167" s="229">
        <f>S167*H167</f>
        <v>0</v>
      </c>
      <c r="U167" s="39"/>
      <c r="V167" s="39"/>
      <c r="W167" s="39"/>
      <c r="X167" s="39"/>
      <c r="Y167" s="39"/>
      <c r="Z167" s="39"/>
      <c r="AA167" s="39"/>
      <c r="AB167" s="39"/>
      <c r="AC167" s="39"/>
      <c r="AD167" s="39"/>
      <c r="AE167" s="39"/>
      <c r="AR167" s="230" t="s">
        <v>177</v>
      </c>
      <c r="AT167" s="230" t="s">
        <v>172</v>
      </c>
      <c r="AU167" s="230" t="s">
        <v>86</v>
      </c>
      <c r="AY167" s="17" t="s">
        <v>170</v>
      </c>
      <c r="BE167" s="231">
        <f>IF(N167="základní",J167,0)</f>
        <v>0</v>
      </c>
      <c r="BF167" s="231">
        <f>IF(N167="snížená",J167,0)</f>
        <v>0</v>
      </c>
      <c r="BG167" s="231">
        <f>IF(N167="zákl. přenesená",J167,0)</f>
        <v>0</v>
      </c>
      <c r="BH167" s="231">
        <f>IF(N167="sníž. přenesená",J167,0)</f>
        <v>0</v>
      </c>
      <c r="BI167" s="231">
        <f>IF(N167="nulová",J167,0)</f>
        <v>0</v>
      </c>
      <c r="BJ167" s="17" t="s">
        <v>86</v>
      </c>
      <c r="BK167" s="231">
        <f>ROUND(I167*H167,2)</f>
        <v>0</v>
      </c>
      <c r="BL167" s="17" t="s">
        <v>177</v>
      </c>
      <c r="BM167" s="230" t="s">
        <v>2134</v>
      </c>
    </row>
    <row r="168" spans="1:65" s="2" customFormat="1" ht="16.5" customHeight="1">
      <c r="A168" s="39"/>
      <c r="B168" s="40"/>
      <c r="C168" s="219" t="s">
        <v>532</v>
      </c>
      <c r="D168" s="219" t="s">
        <v>172</v>
      </c>
      <c r="E168" s="220" t="s">
        <v>2135</v>
      </c>
      <c r="F168" s="221" t="s">
        <v>2136</v>
      </c>
      <c r="G168" s="222" t="s">
        <v>268</v>
      </c>
      <c r="H168" s="223">
        <v>2</v>
      </c>
      <c r="I168" s="224"/>
      <c r="J168" s="225">
        <f>ROUND(I168*H168,2)</f>
        <v>0</v>
      </c>
      <c r="K168" s="221" t="s">
        <v>33</v>
      </c>
      <c r="L168" s="45"/>
      <c r="M168" s="226" t="s">
        <v>33</v>
      </c>
      <c r="N168" s="227" t="s">
        <v>49</v>
      </c>
      <c r="O168" s="85"/>
      <c r="P168" s="228">
        <f>O168*H168</f>
        <v>0</v>
      </c>
      <c r="Q168" s="228">
        <v>0</v>
      </c>
      <c r="R168" s="228">
        <f>Q168*H168</f>
        <v>0</v>
      </c>
      <c r="S168" s="228">
        <v>0</v>
      </c>
      <c r="T168" s="229">
        <f>S168*H168</f>
        <v>0</v>
      </c>
      <c r="U168" s="39"/>
      <c r="V168" s="39"/>
      <c r="W168" s="39"/>
      <c r="X168" s="39"/>
      <c r="Y168" s="39"/>
      <c r="Z168" s="39"/>
      <c r="AA168" s="39"/>
      <c r="AB168" s="39"/>
      <c r="AC168" s="39"/>
      <c r="AD168" s="39"/>
      <c r="AE168" s="39"/>
      <c r="AR168" s="230" t="s">
        <v>177</v>
      </c>
      <c r="AT168" s="230" t="s">
        <v>172</v>
      </c>
      <c r="AU168" s="230" t="s">
        <v>86</v>
      </c>
      <c r="AY168" s="17" t="s">
        <v>170</v>
      </c>
      <c r="BE168" s="231">
        <f>IF(N168="základní",J168,0)</f>
        <v>0</v>
      </c>
      <c r="BF168" s="231">
        <f>IF(N168="snížená",J168,0)</f>
        <v>0</v>
      </c>
      <c r="BG168" s="231">
        <f>IF(N168="zákl. přenesená",J168,0)</f>
        <v>0</v>
      </c>
      <c r="BH168" s="231">
        <f>IF(N168="sníž. přenesená",J168,0)</f>
        <v>0</v>
      </c>
      <c r="BI168" s="231">
        <f>IF(N168="nulová",J168,0)</f>
        <v>0</v>
      </c>
      <c r="BJ168" s="17" t="s">
        <v>86</v>
      </c>
      <c r="BK168" s="231">
        <f>ROUND(I168*H168,2)</f>
        <v>0</v>
      </c>
      <c r="BL168" s="17" t="s">
        <v>177</v>
      </c>
      <c r="BM168" s="230" t="s">
        <v>2137</v>
      </c>
    </row>
    <row r="169" spans="1:65" s="2" customFormat="1" ht="16.5" customHeight="1">
      <c r="A169" s="39"/>
      <c r="B169" s="40"/>
      <c r="C169" s="219" t="s">
        <v>539</v>
      </c>
      <c r="D169" s="219" t="s">
        <v>172</v>
      </c>
      <c r="E169" s="220" t="s">
        <v>2138</v>
      </c>
      <c r="F169" s="221" t="s">
        <v>2139</v>
      </c>
      <c r="G169" s="222" t="s">
        <v>191</v>
      </c>
      <c r="H169" s="223">
        <v>40</v>
      </c>
      <c r="I169" s="224"/>
      <c r="J169" s="225">
        <f>ROUND(I169*H169,2)</f>
        <v>0</v>
      </c>
      <c r="K169" s="221" t="s">
        <v>33</v>
      </c>
      <c r="L169" s="45"/>
      <c r="M169" s="226" t="s">
        <v>33</v>
      </c>
      <c r="N169" s="227" t="s">
        <v>49</v>
      </c>
      <c r="O169" s="85"/>
      <c r="P169" s="228">
        <f>O169*H169</f>
        <v>0</v>
      </c>
      <c r="Q169" s="228">
        <v>0</v>
      </c>
      <c r="R169" s="228">
        <f>Q169*H169</f>
        <v>0</v>
      </c>
      <c r="S169" s="228">
        <v>0</v>
      </c>
      <c r="T169" s="229">
        <f>S169*H169</f>
        <v>0</v>
      </c>
      <c r="U169" s="39"/>
      <c r="V169" s="39"/>
      <c r="W169" s="39"/>
      <c r="X169" s="39"/>
      <c r="Y169" s="39"/>
      <c r="Z169" s="39"/>
      <c r="AA169" s="39"/>
      <c r="AB169" s="39"/>
      <c r="AC169" s="39"/>
      <c r="AD169" s="39"/>
      <c r="AE169" s="39"/>
      <c r="AR169" s="230" t="s">
        <v>177</v>
      </c>
      <c r="AT169" s="230" t="s">
        <v>172</v>
      </c>
      <c r="AU169" s="230" t="s">
        <v>86</v>
      </c>
      <c r="AY169" s="17" t="s">
        <v>170</v>
      </c>
      <c r="BE169" s="231">
        <f>IF(N169="základní",J169,0)</f>
        <v>0</v>
      </c>
      <c r="BF169" s="231">
        <f>IF(N169="snížená",J169,0)</f>
        <v>0</v>
      </c>
      <c r="BG169" s="231">
        <f>IF(N169="zákl. přenesená",J169,0)</f>
        <v>0</v>
      </c>
      <c r="BH169" s="231">
        <f>IF(N169="sníž. přenesená",J169,0)</f>
        <v>0</v>
      </c>
      <c r="BI169" s="231">
        <f>IF(N169="nulová",J169,0)</f>
        <v>0</v>
      </c>
      <c r="BJ169" s="17" t="s">
        <v>86</v>
      </c>
      <c r="BK169" s="231">
        <f>ROUND(I169*H169,2)</f>
        <v>0</v>
      </c>
      <c r="BL169" s="17" t="s">
        <v>177</v>
      </c>
      <c r="BM169" s="230" t="s">
        <v>2140</v>
      </c>
    </row>
    <row r="170" spans="1:65" s="2" customFormat="1" ht="16.5" customHeight="1">
      <c r="A170" s="39"/>
      <c r="B170" s="40"/>
      <c r="C170" s="219" t="s">
        <v>544</v>
      </c>
      <c r="D170" s="219" t="s">
        <v>172</v>
      </c>
      <c r="E170" s="220" t="s">
        <v>2141</v>
      </c>
      <c r="F170" s="221" t="s">
        <v>2142</v>
      </c>
      <c r="G170" s="222" t="s">
        <v>191</v>
      </c>
      <c r="H170" s="223">
        <v>241</v>
      </c>
      <c r="I170" s="224"/>
      <c r="J170" s="225">
        <f>ROUND(I170*H170,2)</f>
        <v>0</v>
      </c>
      <c r="K170" s="221" t="s">
        <v>33</v>
      </c>
      <c r="L170" s="45"/>
      <c r="M170" s="226" t="s">
        <v>33</v>
      </c>
      <c r="N170" s="227" t="s">
        <v>49</v>
      </c>
      <c r="O170" s="85"/>
      <c r="P170" s="228">
        <f>O170*H170</f>
        <v>0</v>
      </c>
      <c r="Q170" s="228">
        <v>0</v>
      </c>
      <c r="R170" s="228">
        <f>Q170*H170</f>
        <v>0</v>
      </c>
      <c r="S170" s="228">
        <v>0</v>
      </c>
      <c r="T170" s="229">
        <f>S170*H170</f>
        <v>0</v>
      </c>
      <c r="U170" s="39"/>
      <c r="V170" s="39"/>
      <c r="W170" s="39"/>
      <c r="X170" s="39"/>
      <c r="Y170" s="39"/>
      <c r="Z170" s="39"/>
      <c r="AA170" s="39"/>
      <c r="AB170" s="39"/>
      <c r="AC170" s="39"/>
      <c r="AD170" s="39"/>
      <c r="AE170" s="39"/>
      <c r="AR170" s="230" t="s">
        <v>177</v>
      </c>
      <c r="AT170" s="230" t="s">
        <v>172</v>
      </c>
      <c r="AU170" s="230" t="s">
        <v>86</v>
      </c>
      <c r="AY170" s="17" t="s">
        <v>170</v>
      </c>
      <c r="BE170" s="231">
        <f>IF(N170="základní",J170,0)</f>
        <v>0</v>
      </c>
      <c r="BF170" s="231">
        <f>IF(N170="snížená",J170,0)</f>
        <v>0</v>
      </c>
      <c r="BG170" s="231">
        <f>IF(N170="zákl. přenesená",J170,0)</f>
        <v>0</v>
      </c>
      <c r="BH170" s="231">
        <f>IF(N170="sníž. přenesená",J170,0)</f>
        <v>0</v>
      </c>
      <c r="BI170" s="231">
        <f>IF(N170="nulová",J170,0)</f>
        <v>0</v>
      </c>
      <c r="BJ170" s="17" t="s">
        <v>86</v>
      </c>
      <c r="BK170" s="231">
        <f>ROUND(I170*H170,2)</f>
        <v>0</v>
      </c>
      <c r="BL170" s="17" t="s">
        <v>177</v>
      </c>
      <c r="BM170" s="230" t="s">
        <v>2143</v>
      </c>
    </row>
    <row r="171" spans="1:65" s="2" customFormat="1" ht="16.5" customHeight="1">
      <c r="A171" s="39"/>
      <c r="B171" s="40"/>
      <c r="C171" s="219" t="s">
        <v>549</v>
      </c>
      <c r="D171" s="219" t="s">
        <v>172</v>
      </c>
      <c r="E171" s="220" t="s">
        <v>2144</v>
      </c>
      <c r="F171" s="221" t="s">
        <v>2145</v>
      </c>
      <c r="G171" s="222" t="s">
        <v>191</v>
      </c>
      <c r="H171" s="223">
        <v>97</v>
      </c>
      <c r="I171" s="224"/>
      <c r="J171" s="225">
        <f>ROUND(I171*H171,2)</f>
        <v>0</v>
      </c>
      <c r="K171" s="221" t="s">
        <v>33</v>
      </c>
      <c r="L171" s="45"/>
      <c r="M171" s="226" t="s">
        <v>33</v>
      </c>
      <c r="N171" s="227" t="s">
        <v>49</v>
      </c>
      <c r="O171" s="85"/>
      <c r="P171" s="228">
        <f>O171*H171</f>
        <v>0</v>
      </c>
      <c r="Q171" s="228">
        <v>0</v>
      </c>
      <c r="R171" s="228">
        <f>Q171*H171</f>
        <v>0</v>
      </c>
      <c r="S171" s="228">
        <v>0</v>
      </c>
      <c r="T171" s="229">
        <f>S171*H171</f>
        <v>0</v>
      </c>
      <c r="U171" s="39"/>
      <c r="V171" s="39"/>
      <c r="W171" s="39"/>
      <c r="X171" s="39"/>
      <c r="Y171" s="39"/>
      <c r="Z171" s="39"/>
      <c r="AA171" s="39"/>
      <c r="AB171" s="39"/>
      <c r="AC171" s="39"/>
      <c r="AD171" s="39"/>
      <c r="AE171" s="39"/>
      <c r="AR171" s="230" t="s">
        <v>177</v>
      </c>
      <c r="AT171" s="230" t="s">
        <v>172</v>
      </c>
      <c r="AU171" s="230" t="s">
        <v>86</v>
      </c>
      <c r="AY171" s="17" t="s">
        <v>170</v>
      </c>
      <c r="BE171" s="231">
        <f>IF(N171="základní",J171,0)</f>
        <v>0</v>
      </c>
      <c r="BF171" s="231">
        <f>IF(N171="snížená",J171,0)</f>
        <v>0</v>
      </c>
      <c r="BG171" s="231">
        <f>IF(N171="zákl. přenesená",J171,0)</f>
        <v>0</v>
      </c>
      <c r="BH171" s="231">
        <f>IF(N171="sníž. přenesená",J171,0)</f>
        <v>0</v>
      </c>
      <c r="BI171" s="231">
        <f>IF(N171="nulová",J171,0)</f>
        <v>0</v>
      </c>
      <c r="BJ171" s="17" t="s">
        <v>86</v>
      </c>
      <c r="BK171" s="231">
        <f>ROUND(I171*H171,2)</f>
        <v>0</v>
      </c>
      <c r="BL171" s="17" t="s">
        <v>177</v>
      </c>
      <c r="BM171" s="230" t="s">
        <v>2146</v>
      </c>
    </row>
    <row r="172" spans="1:65" s="2" customFormat="1" ht="16.5" customHeight="1">
      <c r="A172" s="39"/>
      <c r="B172" s="40"/>
      <c r="C172" s="219" t="s">
        <v>553</v>
      </c>
      <c r="D172" s="219" t="s">
        <v>172</v>
      </c>
      <c r="E172" s="220" t="s">
        <v>2147</v>
      </c>
      <c r="F172" s="221" t="s">
        <v>2148</v>
      </c>
      <c r="G172" s="222" t="s">
        <v>191</v>
      </c>
      <c r="H172" s="223">
        <v>40</v>
      </c>
      <c r="I172" s="224"/>
      <c r="J172" s="225">
        <f>ROUND(I172*H172,2)</f>
        <v>0</v>
      </c>
      <c r="K172" s="221" t="s">
        <v>33</v>
      </c>
      <c r="L172" s="45"/>
      <c r="M172" s="226" t="s">
        <v>33</v>
      </c>
      <c r="N172" s="227" t="s">
        <v>49</v>
      </c>
      <c r="O172" s="85"/>
      <c r="P172" s="228">
        <f>O172*H172</f>
        <v>0</v>
      </c>
      <c r="Q172" s="228">
        <v>0</v>
      </c>
      <c r="R172" s="228">
        <f>Q172*H172</f>
        <v>0</v>
      </c>
      <c r="S172" s="228">
        <v>0</v>
      </c>
      <c r="T172" s="229">
        <f>S172*H172</f>
        <v>0</v>
      </c>
      <c r="U172" s="39"/>
      <c r="V172" s="39"/>
      <c r="W172" s="39"/>
      <c r="X172" s="39"/>
      <c r="Y172" s="39"/>
      <c r="Z172" s="39"/>
      <c r="AA172" s="39"/>
      <c r="AB172" s="39"/>
      <c r="AC172" s="39"/>
      <c r="AD172" s="39"/>
      <c r="AE172" s="39"/>
      <c r="AR172" s="230" t="s">
        <v>177</v>
      </c>
      <c r="AT172" s="230" t="s">
        <v>172</v>
      </c>
      <c r="AU172" s="230" t="s">
        <v>86</v>
      </c>
      <c r="AY172" s="17" t="s">
        <v>170</v>
      </c>
      <c r="BE172" s="231">
        <f>IF(N172="základní",J172,0)</f>
        <v>0</v>
      </c>
      <c r="BF172" s="231">
        <f>IF(N172="snížená",J172,0)</f>
        <v>0</v>
      </c>
      <c r="BG172" s="231">
        <f>IF(N172="zákl. přenesená",J172,0)</f>
        <v>0</v>
      </c>
      <c r="BH172" s="231">
        <f>IF(N172="sníž. přenesená",J172,0)</f>
        <v>0</v>
      </c>
      <c r="BI172" s="231">
        <f>IF(N172="nulová",J172,0)</f>
        <v>0</v>
      </c>
      <c r="BJ172" s="17" t="s">
        <v>86</v>
      </c>
      <c r="BK172" s="231">
        <f>ROUND(I172*H172,2)</f>
        <v>0</v>
      </c>
      <c r="BL172" s="17" t="s">
        <v>177</v>
      </c>
      <c r="BM172" s="230" t="s">
        <v>2149</v>
      </c>
    </row>
    <row r="173" spans="1:65" s="2" customFormat="1" ht="16.5" customHeight="1">
      <c r="A173" s="39"/>
      <c r="B173" s="40"/>
      <c r="C173" s="219" t="s">
        <v>557</v>
      </c>
      <c r="D173" s="219" t="s">
        <v>172</v>
      </c>
      <c r="E173" s="220" t="s">
        <v>2150</v>
      </c>
      <c r="F173" s="221" t="s">
        <v>2151</v>
      </c>
      <c r="G173" s="222" t="s">
        <v>191</v>
      </c>
      <c r="H173" s="223">
        <v>149</v>
      </c>
      <c r="I173" s="224"/>
      <c r="J173" s="225">
        <f>ROUND(I173*H173,2)</f>
        <v>0</v>
      </c>
      <c r="K173" s="221" t="s">
        <v>33</v>
      </c>
      <c r="L173" s="45"/>
      <c r="M173" s="226" t="s">
        <v>33</v>
      </c>
      <c r="N173" s="227" t="s">
        <v>49</v>
      </c>
      <c r="O173" s="85"/>
      <c r="P173" s="228">
        <f>O173*H173</f>
        <v>0</v>
      </c>
      <c r="Q173" s="228">
        <v>0</v>
      </c>
      <c r="R173" s="228">
        <f>Q173*H173</f>
        <v>0</v>
      </c>
      <c r="S173" s="228">
        <v>0</v>
      </c>
      <c r="T173" s="229">
        <f>S173*H173</f>
        <v>0</v>
      </c>
      <c r="U173" s="39"/>
      <c r="V173" s="39"/>
      <c r="W173" s="39"/>
      <c r="X173" s="39"/>
      <c r="Y173" s="39"/>
      <c r="Z173" s="39"/>
      <c r="AA173" s="39"/>
      <c r="AB173" s="39"/>
      <c r="AC173" s="39"/>
      <c r="AD173" s="39"/>
      <c r="AE173" s="39"/>
      <c r="AR173" s="230" t="s">
        <v>177</v>
      </c>
      <c r="AT173" s="230" t="s">
        <v>172</v>
      </c>
      <c r="AU173" s="230" t="s">
        <v>86</v>
      </c>
      <c r="AY173" s="17" t="s">
        <v>170</v>
      </c>
      <c r="BE173" s="231">
        <f>IF(N173="základní",J173,0)</f>
        <v>0</v>
      </c>
      <c r="BF173" s="231">
        <f>IF(N173="snížená",J173,0)</f>
        <v>0</v>
      </c>
      <c r="BG173" s="231">
        <f>IF(N173="zákl. přenesená",J173,0)</f>
        <v>0</v>
      </c>
      <c r="BH173" s="231">
        <f>IF(N173="sníž. přenesená",J173,0)</f>
        <v>0</v>
      </c>
      <c r="BI173" s="231">
        <f>IF(N173="nulová",J173,0)</f>
        <v>0</v>
      </c>
      <c r="BJ173" s="17" t="s">
        <v>86</v>
      </c>
      <c r="BK173" s="231">
        <f>ROUND(I173*H173,2)</f>
        <v>0</v>
      </c>
      <c r="BL173" s="17" t="s">
        <v>177</v>
      </c>
      <c r="BM173" s="230" t="s">
        <v>2152</v>
      </c>
    </row>
    <row r="174" spans="1:65" s="2" customFormat="1" ht="16.5" customHeight="1">
      <c r="A174" s="39"/>
      <c r="B174" s="40"/>
      <c r="C174" s="219" t="s">
        <v>561</v>
      </c>
      <c r="D174" s="219" t="s">
        <v>172</v>
      </c>
      <c r="E174" s="220" t="s">
        <v>2153</v>
      </c>
      <c r="F174" s="221" t="s">
        <v>2154</v>
      </c>
      <c r="G174" s="222" t="s">
        <v>191</v>
      </c>
      <c r="H174" s="223">
        <v>92</v>
      </c>
      <c r="I174" s="224"/>
      <c r="J174" s="225">
        <f>ROUND(I174*H174,2)</f>
        <v>0</v>
      </c>
      <c r="K174" s="221" t="s">
        <v>33</v>
      </c>
      <c r="L174" s="45"/>
      <c r="M174" s="226" t="s">
        <v>33</v>
      </c>
      <c r="N174" s="227" t="s">
        <v>49</v>
      </c>
      <c r="O174" s="85"/>
      <c r="P174" s="228">
        <f>O174*H174</f>
        <v>0</v>
      </c>
      <c r="Q174" s="228">
        <v>0</v>
      </c>
      <c r="R174" s="228">
        <f>Q174*H174</f>
        <v>0</v>
      </c>
      <c r="S174" s="228">
        <v>0</v>
      </c>
      <c r="T174" s="229">
        <f>S174*H174</f>
        <v>0</v>
      </c>
      <c r="U174" s="39"/>
      <c r="V174" s="39"/>
      <c r="W174" s="39"/>
      <c r="X174" s="39"/>
      <c r="Y174" s="39"/>
      <c r="Z174" s="39"/>
      <c r="AA174" s="39"/>
      <c r="AB174" s="39"/>
      <c r="AC174" s="39"/>
      <c r="AD174" s="39"/>
      <c r="AE174" s="39"/>
      <c r="AR174" s="230" t="s">
        <v>177</v>
      </c>
      <c r="AT174" s="230" t="s">
        <v>172</v>
      </c>
      <c r="AU174" s="230" t="s">
        <v>86</v>
      </c>
      <c r="AY174" s="17" t="s">
        <v>170</v>
      </c>
      <c r="BE174" s="231">
        <f>IF(N174="základní",J174,0)</f>
        <v>0</v>
      </c>
      <c r="BF174" s="231">
        <f>IF(N174="snížená",J174,0)</f>
        <v>0</v>
      </c>
      <c r="BG174" s="231">
        <f>IF(N174="zákl. přenesená",J174,0)</f>
        <v>0</v>
      </c>
      <c r="BH174" s="231">
        <f>IF(N174="sníž. přenesená",J174,0)</f>
        <v>0</v>
      </c>
      <c r="BI174" s="231">
        <f>IF(N174="nulová",J174,0)</f>
        <v>0</v>
      </c>
      <c r="BJ174" s="17" t="s">
        <v>86</v>
      </c>
      <c r="BK174" s="231">
        <f>ROUND(I174*H174,2)</f>
        <v>0</v>
      </c>
      <c r="BL174" s="17" t="s">
        <v>177</v>
      </c>
      <c r="BM174" s="230" t="s">
        <v>2155</v>
      </c>
    </row>
    <row r="175" spans="1:65" s="2" customFormat="1" ht="16.5" customHeight="1">
      <c r="A175" s="39"/>
      <c r="B175" s="40"/>
      <c r="C175" s="219" t="s">
        <v>565</v>
      </c>
      <c r="D175" s="219" t="s">
        <v>172</v>
      </c>
      <c r="E175" s="220" t="s">
        <v>2156</v>
      </c>
      <c r="F175" s="221" t="s">
        <v>2157</v>
      </c>
      <c r="G175" s="222" t="s">
        <v>268</v>
      </c>
      <c r="H175" s="223">
        <v>1</v>
      </c>
      <c r="I175" s="224"/>
      <c r="J175" s="225">
        <f>ROUND(I175*H175,2)</f>
        <v>0</v>
      </c>
      <c r="K175" s="221" t="s">
        <v>33</v>
      </c>
      <c r="L175" s="45"/>
      <c r="M175" s="226" t="s">
        <v>33</v>
      </c>
      <c r="N175" s="227" t="s">
        <v>49</v>
      </c>
      <c r="O175" s="85"/>
      <c r="P175" s="228">
        <f>O175*H175</f>
        <v>0</v>
      </c>
      <c r="Q175" s="228">
        <v>0</v>
      </c>
      <c r="R175" s="228">
        <f>Q175*H175</f>
        <v>0</v>
      </c>
      <c r="S175" s="228">
        <v>0</v>
      </c>
      <c r="T175" s="229">
        <f>S175*H175</f>
        <v>0</v>
      </c>
      <c r="U175" s="39"/>
      <c r="V175" s="39"/>
      <c r="W175" s="39"/>
      <c r="X175" s="39"/>
      <c r="Y175" s="39"/>
      <c r="Z175" s="39"/>
      <c r="AA175" s="39"/>
      <c r="AB175" s="39"/>
      <c r="AC175" s="39"/>
      <c r="AD175" s="39"/>
      <c r="AE175" s="39"/>
      <c r="AR175" s="230" t="s">
        <v>177</v>
      </c>
      <c r="AT175" s="230" t="s">
        <v>172</v>
      </c>
      <c r="AU175" s="230" t="s">
        <v>86</v>
      </c>
      <c r="AY175" s="17" t="s">
        <v>170</v>
      </c>
      <c r="BE175" s="231">
        <f>IF(N175="základní",J175,0)</f>
        <v>0</v>
      </c>
      <c r="BF175" s="231">
        <f>IF(N175="snížená",J175,0)</f>
        <v>0</v>
      </c>
      <c r="BG175" s="231">
        <f>IF(N175="zákl. přenesená",J175,0)</f>
        <v>0</v>
      </c>
      <c r="BH175" s="231">
        <f>IF(N175="sníž. přenesená",J175,0)</f>
        <v>0</v>
      </c>
      <c r="BI175" s="231">
        <f>IF(N175="nulová",J175,0)</f>
        <v>0</v>
      </c>
      <c r="BJ175" s="17" t="s">
        <v>86</v>
      </c>
      <c r="BK175" s="231">
        <f>ROUND(I175*H175,2)</f>
        <v>0</v>
      </c>
      <c r="BL175" s="17" t="s">
        <v>177</v>
      </c>
      <c r="BM175" s="230" t="s">
        <v>2158</v>
      </c>
    </row>
    <row r="176" spans="1:65" s="2" customFormat="1" ht="21.75" customHeight="1">
      <c r="A176" s="39"/>
      <c r="B176" s="40"/>
      <c r="C176" s="219" t="s">
        <v>569</v>
      </c>
      <c r="D176" s="219" t="s">
        <v>172</v>
      </c>
      <c r="E176" s="220" t="s">
        <v>2159</v>
      </c>
      <c r="F176" s="221" t="s">
        <v>2160</v>
      </c>
      <c r="G176" s="222" t="s">
        <v>232</v>
      </c>
      <c r="H176" s="223">
        <v>44.2</v>
      </c>
      <c r="I176" s="224"/>
      <c r="J176" s="225">
        <f>ROUND(I176*H176,2)</f>
        <v>0</v>
      </c>
      <c r="K176" s="221" t="s">
        <v>33</v>
      </c>
      <c r="L176" s="45"/>
      <c r="M176" s="226" t="s">
        <v>33</v>
      </c>
      <c r="N176" s="227" t="s">
        <v>49</v>
      </c>
      <c r="O176" s="85"/>
      <c r="P176" s="228">
        <f>O176*H176</f>
        <v>0</v>
      </c>
      <c r="Q176" s="228">
        <v>0</v>
      </c>
      <c r="R176" s="228">
        <f>Q176*H176</f>
        <v>0</v>
      </c>
      <c r="S176" s="228">
        <v>0</v>
      </c>
      <c r="T176" s="229">
        <f>S176*H176</f>
        <v>0</v>
      </c>
      <c r="U176" s="39"/>
      <c r="V176" s="39"/>
      <c r="W176" s="39"/>
      <c r="X176" s="39"/>
      <c r="Y176" s="39"/>
      <c r="Z176" s="39"/>
      <c r="AA176" s="39"/>
      <c r="AB176" s="39"/>
      <c r="AC176" s="39"/>
      <c r="AD176" s="39"/>
      <c r="AE176" s="39"/>
      <c r="AR176" s="230" t="s">
        <v>177</v>
      </c>
      <c r="AT176" s="230" t="s">
        <v>172</v>
      </c>
      <c r="AU176" s="230" t="s">
        <v>86</v>
      </c>
      <c r="AY176" s="17" t="s">
        <v>170</v>
      </c>
      <c r="BE176" s="231">
        <f>IF(N176="základní",J176,0)</f>
        <v>0</v>
      </c>
      <c r="BF176" s="231">
        <f>IF(N176="snížená",J176,0)</f>
        <v>0</v>
      </c>
      <c r="BG176" s="231">
        <f>IF(N176="zákl. přenesená",J176,0)</f>
        <v>0</v>
      </c>
      <c r="BH176" s="231">
        <f>IF(N176="sníž. přenesená",J176,0)</f>
        <v>0</v>
      </c>
      <c r="BI176" s="231">
        <f>IF(N176="nulová",J176,0)</f>
        <v>0</v>
      </c>
      <c r="BJ176" s="17" t="s">
        <v>86</v>
      </c>
      <c r="BK176" s="231">
        <f>ROUND(I176*H176,2)</f>
        <v>0</v>
      </c>
      <c r="BL176" s="17" t="s">
        <v>177</v>
      </c>
      <c r="BM176" s="230" t="s">
        <v>2161</v>
      </c>
    </row>
    <row r="177" spans="1:65" s="2" customFormat="1" ht="16.5" customHeight="1">
      <c r="A177" s="39"/>
      <c r="B177" s="40"/>
      <c r="C177" s="219" t="s">
        <v>574</v>
      </c>
      <c r="D177" s="219" t="s">
        <v>172</v>
      </c>
      <c r="E177" s="220" t="s">
        <v>2162</v>
      </c>
      <c r="F177" s="221" t="s">
        <v>2163</v>
      </c>
      <c r="G177" s="222" t="s">
        <v>268</v>
      </c>
      <c r="H177" s="223">
        <v>4</v>
      </c>
      <c r="I177" s="224"/>
      <c r="J177" s="225">
        <f>ROUND(I177*H177,2)</f>
        <v>0</v>
      </c>
      <c r="K177" s="221" t="s">
        <v>33</v>
      </c>
      <c r="L177" s="45"/>
      <c r="M177" s="226" t="s">
        <v>33</v>
      </c>
      <c r="N177" s="227" t="s">
        <v>49</v>
      </c>
      <c r="O177" s="85"/>
      <c r="P177" s="228">
        <f>O177*H177</f>
        <v>0</v>
      </c>
      <c r="Q177" s="228">
        <v>0</v>
      </c>
      <c r="R177" s="228">
        <f>Q177*H177</f>
        <v>0</v>
      </c>
      <c r="S177" s="228">
        <v>0</v>
      </c>
      <c r="T177" s="229">
        <f>S177*H177</f>
        <v>0</v>
      </c>
      <c r="U177" s="39"/>
      <c r="V177" s="39"/>
      <c r="W177" s="39"/>
      <c r="X177" s="39"/>
      <c r="Y177" s="39"/>
      <c r="Z177" s="39"/>
      <c r="AA177" s="39"/>
      <c r="AB177" s="39"/>
      <c r="AC177" s="39"/>
      <c r="AD177" s="39"/>
      <c r="AE177" s="39"/>
      <c r="AR177" s="230" t="s">
        <v>177</v>
      </c>
      <c r="AT177" s="230" t="s">
        <v>172</v>
      </c>
      <c r="AU177" s="230" t="s">
        <v>86</v>
      </c>
      <c r="AY177" s="17" t="s">
        <v>170</v>
      </c>
      <c r="BE177" s="231">
        <f>IF(N177="základní",J177,0)</f>
        <v>0</v>
      </c>
      <c r="BF177" s="231">
        <f>IF(N177="snížená",J177,0)</f>
        <v>0</v>
      </c>
      <c r="BG177" s="231">
        <f>IF(N177="zákl. přenesená",J177,0)</f>
        <v>0</v>
      </c>
      <c r="BH177" s="231">
        <f>IF(N177="sníž. přenesená",J177,0)</f>
        <v>0</v>
      </c>
      <c r="BI177" s="231">
        <f>IF(N177="nulová",J177,0)</f>
        <v>0</v>
      </c>
      <c r="BJ177" s="17" t="s">
        <v>86</v>
      </c>
      <c r="BK177" s="231">
        <f>ROUND(I177*H177,2)</f>
        <v>0</v>
      </c>
      <c r="BL177" s="17" t="s">
        <v>177</v>
      </c>
      <c r="BM177" s="230" t="s">
        <v>2164</v>
      </c>
    </row>
    <row r="178" spans="1:65" s="2" customFormat="1" ht="16.5" customHeight="1">
      <c r="A178" s="39"/>
      <c r="B178" s="40"/>
      <c r="C178" s="219" t="s">
        <v>578</v>
      </c>
      <c r="D178" s="219" t="s">
        <v>172</v>
      </c>
      <c r="E178" s="220" t="s">
        <v>2165</v>
      </c>
      <c r="F178" s="221" t="s">
        <v>2166</v>
      </c>
      <c r="G178" s="222" t="s">
        <v>268</v>
      </c>
      <c r="H178" s="223">
        <v>1</v>
      </c>
      <c r="I178" s="224"/>
      <c r="J178" s="225">
        <f>ROUND(I178*H178,2)</f>
        <v>0</v>
      </c>
      <c r="K178" s="221" t="s">
        <v>33</v>
      </c>
      <c r="L178" s="45"/>
      <c r="M178" s="226" t="s">
        <v>33</v>
      </c>
      <c r="N178" s="227" t="s">
        <v>49</v>
      </c>
      <c r="O178" s="85"/>
      <c r="P178" s="228">
        <f>O178*H178</f>
        <v>0</v>
      </c>
      <c r="Q178" s="228">
        <v>0</v>
      </c>
      <c r="R178" s="228">
        <f>Q178*H178</f>
        <v>0</v>
      </c>
      <c r="S178" s="228">
        <v>0</v>
      </c>
      <c r="T178" s="229">
        <f>S178*H178</f>
        <v>0</v>
      </c>
      <c r="U178" s="39"/>
      <c r="V178" s="39"/>
      <c r="W178" s="39"/>
      <c r="X178" s="39"/>
      <c r="Y178" s="39"/>
      <c r="Z178" s="39"/>
      <c r="AA178" s="39"/>
      <c r="AB178" s="39"/>
      <c r="AC178" s="39"/>
      <c r="AD178" s="39"/>
      <c r="AE178" s="39"/>
      <c r="AR178" s="230" t="s">
        <v>177</v>
      </c>
      <c r="AT178" s="230" t="s">
        <v>172</v>
      </c>
      <c r="AU178" s="230" t="s">
        <v>86</v>
      </c>
      <c r="AY178" s="17" t="s">
        <v>170</v>
      </c>
      <c r="BE178" s="231">
        <f>IF(N178="základní",J178,0)</f>
        <v>0</v>
      </c>
      <c r="BF178" s="231">
        <f>IF(N178="snížená",J178,0)</f>
        <v>0</v>
      </c>
      <c r="BG178" s="231">
        <f>IF(N178="zákl. přenesená",J178,0)</f>
        <v>0</v>
      </c>
      <c r="BH178" s="231">
        <f>IF(N178="sníž. přenesená",J178,0)</f>
        <v>0</v>
      </c>
      <c r="BI178" s="231">
        <f>IF(N178="nulová",J178,0)</f>
        <v>0</v>
      </c>
      <c r="BJ178" s="17" t="s">
        <v>86</v>
      </c>
      <c r="BK178" s="231">
        <f>ROUND(I178*H178,2)</f>
        <v>0</v>
      </c>
      <c r="BL178" s="17" t="s">
        <v>177</v>
      </c>
      <c r="BM178" s="230" t="s">
        <v>2167</v>
      </c>
    </row>
    <row r="179" spans="1:47" s="2" customFormat="1" ht="12">
      <c r="A179" s="39"/>
      <c r="B179" s="40"/>
      <c r="C179" s="41"/>
      <c r="D179" s="234" t="s">
        <v>210</v>
      </c>
      <c r="E179" s="41"/>
      <c r="F179" s="255" t="s">
        <v>2168</v>
      </c>
      <c r="G179" s="41"/>
      <c r="H179" s="41"/>
      <c r="I179" s="137"/>
      <c r="J179" s="41"/>
      <c r="K179" s="41"/>
      <c r="L179" s="45"/>
      <c r="M179" s="256"/>
      <c r="N179" s="257"/>
      <c r="O179" s="85"/>
      <c r="P179" s="85"/>
      <c r="Q179" s="85"/>
      <c r="R179" s="85"/>
      <c r="S179" s="85"/>
      <c r="T179" s="86"/>
      <c r="U179" s="39"/>
      <c r="V179" s="39"/>
      <c r="W179" s="39"/>
      <c r="X179" s="39"/>
      <c r="Y179" s="39"/>
      <c r="Z179" s="39"/>
      <c r="AA179" s="39"/>
      <c r="AB179" s="39"/>
      <c r="AC179" s="39"/>
      <c r="AD179" s="39"/>
      <c r="AE179" s="39"/>
      <c r="AT179" s="17" t="s">
        <v>210</v>
      </c>
      <c r="AU179" s="17" t="s">
        <v>86</v>
      </c>
    </row>
    <row r="180" spans="1:65" s="2" customFormat="1" ht="16.5" customHeight="1">
      <c r="A180" s="39"/>
      <c r="B180" s="40"/>
      <c r="C180" s="219" t="s">
        <v>582</v>
      </c>
      <c r="D180" s="219" t="s">
        <v>172</v>
      </c>
      <c r="E180" s="220" t="s">
        <v>2169</v>
      </c>
      <c r="F180" s="221" t="s">
        <v>2170</v>
      </c>
      <c r="G180" s="222" t="s">
        <v>268</v>
      </c>
      <c r="H180" s="223">
        <v>1</v>
      </c>
      <c r="I180" s="224"/>
      <c r="J180" s="225">
        <f>ROUND(I180*H180,2)</f>
        <v>0</v>
      </c>
      <c r="K180" s="221" t="s">
        <v>33</v>
      </c>
      <c r="L180" s="45"/>
      <c r="M180" s="226" t="s">
        <v>33</v>
      </c>
      <c r="N180" s="227" t="s">
        <v>49</v>
      </c>
      <c r="O180" s="85"/>
      <c r="P180" s="228">
        <f>O180*H180</f>
        <v>0</v>
      </c>
      <c r="Q180" s="228">
        <v>0</v>
      </c>
      <c r="R180" s="228">
        <f>Q180*H180</f>
        <v>0</v>
      </c>
      <c r="S180" s="228">
        <v>0</v>
      </c>
      <c r="T180" s="229">
        <f>S180*H180</f>
        <v>0</v>
      </c>
      <c r="U180" s="39"/>
      <c r="V180" s="39"/>
      <c r="W180" s="39"/>
      <c r="X180" s="39"/>
      <c r="Y180" s="39"/>
      <c r="Z180" s="39"/>
      <c r="AA180" s="39"/>
      <c r="AB180" s="39"/>
      <c r="AC180" s="39"/>
      <c r="AD180" s="39"/>
      <c r="AE180" s="39"/>
      <c r="AR180" s="230" t="s">
        <v>177</v>
      </c>
      <c r="AT180" s="230" t="s">
        <v>172</v>
      </c>
      <c r="AU180" s="230" t="s">
        <v>86</v>
      </c>
      <c r="AY180" s="17" t="s">
        <v>170</v>
      </c>
      <c r="BE180" s="231">
        <f>IF(N180="základní",J180,0)</f>
        <v>0</v>
      </c>
      <c r="BF180" s="231">
        <f>IF(N180="snížená",J180,0)</f>
        <v>0</v>
      </c>
      <c r="BG180" s="231">
        <f>IF(N180="zákl. přenesená",J180,0)</f>
        <v>0</v>
      </c>
      <c r="BH180" s="231">
        <f>IF(N180="sníž. přenesená",J180,0)</f>
        <v>0</v>
      </c>
      <c r="BI180" s="231">
        <f>IF(N180="nulová",J180,0)</f>
        <v>0</v>
      </c>
      <c r="BJ180" s="17" t="s">
        <v>86</v>
      </c>
      <c r="BK180" s="231">
        <f>ROUND(I180*H180,2)</f>
        <v>0</v>
      </c>
      <c r="BL180" s="17" t="s">
        <v>177</v>
      </c>
      <c r="BM180" s="230" t="s">
        <v>2171</v>
      </c>
    </row>
    <row r="181" spans="1:65" s="2" customFormat="1" ht="16.5" customHeight="1">
      <c r="A181" s="39"/>
      <c r="B181" s="40"/>
      <c r="C181" s="219" t="s">
        <v>586</v>
      </c>
      <c r="D181" s="219" t="s">
        <v>172</v>
      </c>
      <c r="E181" s="220" t="s">
        <v>2172</v>
      </c>
      <c r="F181" s="221" t="s">
        <v>2173</v>
      </c>
      <c r="G181" s="222" t="s">
        <v>268</v>
      </c>
      <c r="H181" s="223">
        <v>1</v>
      </c>
      <c r="I181" s="224"/>
      <c r="J181" s="225">
        <f>ROUND(I181*H181,2)</f>
        <v>0</v>
      </c>
      <c r="K181" s="221" t="s">
        <v>33</v>
      </c>
      <c r="L181" s="45"/>
      <c r="M181" s="226" t="s">
        <v>33</v>
      </c>
      <c r="N181" s="227" t="s">
        <v>49</v>
      </c>
      <c r="O181" s="85"/>
      <c r="P181" s="228">
        <f>O181*H181</f>
        <v>0</v>
      </c>
      <c r="Q181" s="228">
        <v>0</v>
      </c>
      <c r="R181" s="228">
        <f>Q181*H181</f>
        <v>0</v>
      </c>
      <c r="S181" s="228">
        <v>0</v>
      </c>
      <c r="T181" s="229">
        <f>S181*H181</f>
        <v>0</v>
      </c>
      <c r="U181" s="39"/>
      <c r="V181" s="39"/>
      <c r="W181" s="39"/>
      <c r="X181" s="39"/>
      <c r="Y181" s="39"/>
      <c r="Z181" s="39"/>
      <c r="AA181" s="39"/>
      <c r="AB181" s="39"/>
      <c r="AC181" s="39"/>
      <c r="AD181" s="39"/>
      <c r="AE181" s="39"/>
      <c r="AR181" s="230" t="s">
        <v>177</v>
      </c>
      <c r="AT181" s="230" t="s">
        <v>172</v>
      </c>
      <c r="AU181" s="230" t="s">
        <v>86</v>
      </c>
      <c r="AY181" s="17" t="s">
        <v>170</v>
      </c>
      <c r="BE181" s="231">
        <f>IF(N181="základní",J181,0)</f>
        <v>0</v>
      </c>
      <c r="BF181" s="231">
        <f>IF(N181="snížená",J181,0)</f>
        <v>0</v>
      </c>
      <c r="BG181" s="231">
        <f>IF(N181="zákl. přenesená",J181,0)</f>
        <v>0</v>
      </c>
      <c r="BH181" s="231">
        <f>IF(N181="sníž. přenesená",J181,0)</f>
        <v>0</v>
      </c>
      <c r="BI181" s="231">
        <f>IF(N181="nulová",J181,0)</f>
        <v>0</v>
      </c>
      <c r="BJ181" s="17" t="s">
        <v>86</v>
      </c>
      <c r="BK181" s="231">
        <f>ROUND(I181*H181,2)</f>
        <v>0</v>
      </c>
      <c r="BL181" s="17" t="s">
        <v>177</v>
      </c>
      <c r="BM181" s="230" t="s">
        <v>2174</v>
      </c>
    </row>
    <row r="182" spans="1:47" s="2" customFormat="1" ht="12">
      <c r="A182" s="39"/>
      <c r="B182" s="40"/>
      <c r="C182" s="41"/>
      <c r="D182" s="234" t="s">
        <v>210</v>
      </c>
      <c r="E182" s="41"/>
      <c r="F182" s="255" t="s">
        <v>2175</v>
      </c>
      <c r="G182" s="41"/>
      <c r="H182" s="41"/>
      <c r="I182" s="137"/>
      <c r="J182" s="41"/>
      <c r="K182" s="41"/>
      <c r="L182" s="45"/>
      <c r="M182" s="273"/>
      <c r="N182" s="274"/>
      <c r="O182" s="270"/>
      <c r="P182" s="270"/>
      <c r="Q182" s="270"/>
      <c r="R182" s="270"/>
      <c r="S182" s="270"/>
      <c r="T182" s="275"/>
      <c r="U182" s="39"/>
      <c r="V182" s="39"/>
      <c r="W182" s="39"/>
      <c r="X182" s="39"/>
      <c r="Y182" s="39"/>
      <c r="Z182" s="39"/>
      <c r="AA182" s="39"/>
      <c r="AB182" s="39"/>
      <c r="AC182" s="39"/>
      <c r="AD182" s="39"/>
      <c r="AE182" s="39"/>
      <c r="AT182" s="17" t="s">
        <v>210</v>
      </c>
      <c r="AU182" s="17" t="s">
        <v>86</v>
      </c>
    </row>
    <row r="183" spans="1:31" s="2" customFormat="1" ht="6.95" customHeight="1">
      <c r="A183" s="39"/>
      <c r="B183" s="60"/>
      <c r="C183" s="61"/>
      <c r="D183" s="61"/>
      <c r="E183" s="61"/>
      <c r="F183" s="61"/>
      <c r="G183" s="61"/>
      <c r="H183" s="61"/>
      <c r="I183" s="167"/>
      <c r="J183" s="61"/>
      <c r="K183" s="61"/>
      <c r="L183" s="45"/>
      <c r="M183" s="39"/>
      <c r="O183" s="39"/>
      <c r="P183" s="39"/>
      <c r="Q183" s="39"/>
      <c r="R183" s="39"/>
      <c r="S183" s="39"/>
      <c r="T183" s="39"/>
      <c r="U183" s="39"/>
      <c r="V183" s="39"/>
      <c r="W183" s="39"/>
      <c r="X183" s="39"/>
      <c r="Y183" s="39"/>
      <c r="Z183" s="39"/>
      <c r="AA183" s="39"/>
      <c r="AB183" s="39"/>
      <c r="AC183" s="39"/>
      <c r="AD183" s="39"/>
      <c r="AE183" s="39"/>
    </row>
  </sheetData>
  <sheetProtection password="CC35" sheet="1" objects="1" scenarios="1" formatColumns="0" formatRows="0" autoFilter="0"/>
  <autoFilter ref="C79:K182"/>
  <mergeCells count="9">
    <mergeCell ref="E7:H7"/>
    <mergeCell ref="E9:H9"/>
    <mergeCell ref="E18:H18"/>
    <mergeCell ref="E27:H27"/>
    <mergeCell ref="E48:H48"/>
    <mergeCell ref="E50:H50"/>
    <mergeCell ref="E70:H70"/>
    <mergeCell ref="E72:H72"/>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2:BM178"/>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7" t="s">
        <v>115</v>
      </c>
    </row>
    <row r="3" spans="2:46" s="1" customFormat="1" ht="6.95" customHeight="1">
      <c r="B3" s="130"/>
      <c r="C3" s="131"/>
      <c r="D3" s="131"/>
      <c r="E3" s="131"/>
      <c r="F3" s="131"/>
      <c r="G3" s="131"/>
      <c r="H3" s="131"/>
      <c r="I3" s="132"/>
      <c r="J3" s="131"/>
      <c r="K3" s="131"/>
      <c r="L3" s="20"/>
      <c r="AT3" s="17" t="s">
        <v>88</v>
      </c>
    </row>
    <row r="4" spans="2:46" s="1" customFormat="1" ht="24.95" customHeight="1">
      <c r="B4" s="20"/>
      <c r="D4" s="133" t="s">
        <v>125</v>
      </c>
      <c r="I4" s="129"/>
      <c r="L4" s="20"/>
      <c r="M4" s="134" t="s">
        <v>10</v>
      </c>
      <c r="AT4" s="17" t="s">
        <v>4</v>
      </c>
    </row>
    <row r="5" spans="2:12" s="1" customFormat="1" ht="6.95" customHeight="1">
      <c r="B5" s="20"/>
      <c r="I5" s="129"/>
      <c r="L5" s="20"/>
    </row>
    <row r="6" spans="2:12" s="1" customFormat="1" ht="12" customHeight="1">
      <c r="B6" s="20"/>
      <c r="D6" s="135" t="s">
        <v>16</v>
      </c>
      <c r="I6" s="129"/>
      <c r="L6" s="20"/>
    </row>
    <row r="7" spans="2:12" s="1" customFormat="1" ht="16.5" customHeight="1">
      <c r="B7" s="20"/>
      <c r="E7" s="136" t="str">
        <f>'Rekapitulace stavby'!K6</f>
        <v>Řešení zpevněných ploch, parkoviště a bus zastávek u školy, Svatava</v>
      </c>
      <c r="F7" s="135"/>
      <c r="G7" s="135"/>
      <c r="H7" s="135"/>
      <c r="I7" s="129"/>
      <c r="L7" s="20"/>
    </row>
    <row r="8" spans="1:31" s="2" customFormat="1" ht="12" customHeight="1">
      <c r="A8" s="39"/>
      <c r="B8" s="45"/>
      <c r="C8" s="39"/>
      <c r="D8" s="135" t="s">
        <v>126</v>
      </c>
      <c r="E8" s="39"/>
      <c r="F8" s="39"/>
      <c r="G8" s="39"/>
      <c r="H8" s="39"/>
      <c r="I8" s="137"/>
      <c r="J8" s="39"/>
      <c r="K8" s="39"/>
      <c r="L8" s="138"/>
      <c r="S8" s="39"/>
      <c r="T8" s="39"/>
      <c r="U8" s="39"/>
      <c r="V8" s="39"/>
      <c r="W8" s="39"/>
      <c r="X8" s="39"/>
      <c r="Y8" s="39"/>
      <c r="Z8" s="39"/>
      <c r="AA8" s="39"/>
      <c r="AB8" s="39"/>
      <c r="AC8" s="39"/>
      <c r="AD8" s="39"/>
      <c r="AE8" s="39"/>
    </row>
    <row r="9" spans="1:31" s="2" customFormat="1" ht="16.5" customHeight="1">
      <c r="A9" s="39"/>
      <c r="B9" s="45"/>
      <c r="C9" s="39"/>
      <c r="D9" s="39"/>
      <c r="E9" s="139" t="s">
        <v>2176</v>
      </c>
      <c r="F9" s="39"/>
      <c r="G9" s="39"/>
      <c r="H9" s="39"/>
      <c r="I9" s="137"/>
      <c r="J9" s="39"/>
      <c r="K9" s="39"/>
      <c r="L9" s="138"/>
      <c r="S9" s="39"/>
      <c r="T9" s="39"/>
      <c r="U9" s="39"/>
      <c r="V9" s="39"/>
      <c r="W9" s="39"/>
      <c r="X9" s="39"/>
      <c r="Y9" s="39"/>
      <c r="Z9" s="39"/>
      <c r="AA9" s="39"/>
      <c r="AB9" s="39"/>
      <c r="AC9" s="39"/>
      <c r="AD9" s="39"/>
      <c r="AE9" s="39"/>
    </row>
    <row r="10" spans="1:31" s="2" customFormat="1" ht="12">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pans="1:31" s="2" customFormat="1" ht="12" customHeight="1">
      <c r="A11" s="39"/>
      <c r="B11" s="45"/>
      <c r="C11" s="39"/>
      <c r="D11" s="135" t="s">
        <v>18</v>
      </c>
      <c r="E11" s="39"/>
      <c r="F11" s="140" t="s">
        <v>19</v>
      </c>
      <c r="G11" s="39"/>
      <c r="H11" s="39"/>
      <c r="I11" s="141" t="s">
        <v>20</v>
      </c>
      <c r="J11" s="140" t="s">
        <v>33</v>
      </c>
      <c r="K11" s="39"/>
      <c r="L11" s="138"/>
      <c r="S11" s="39"/>
      <c r="T11" s="39"/>
      <c r="U11" s="39"/>
      <c r="V11" s="39"/>
      <c r="W11" s="39"/>
      <c r="X11" s="39"/>
      <c r="Y11" s="39"/>
      <c r="Z11" s="39"/>
      <c r="AA11" s="39"/>
      <c r="AB11" s="39"/>
      <c r="AC11" s="39"/>
      <c r="AD11" s="39"/>
      <c r="AE11" s="39"/>
    </row>
    <row r="12" spans="1:31" s="2" customFormat="1" ht="12" customHeight="1">
      <c r="A12" s="39"/>
      <c r="B12" s="45"/>
      <c r="C12" s="39"/>
      <c r="D12" s="135" t="s">
        <v>22</v>
      </c>
      <c r="E12" s="39"/>
      <c r="F12" s="140" t="s">
        <v>23</v>
      </c>
      <c r="G12" s="39"/>
      <c r="H12" s="39"/>
      <c r="I12" s="141" t="s">
        <v>24</v>
      </c>
      <c r="J12" s="142" t="str">
        <f>'Rekapitulace stavby'!AN8</f>
        <v>18. 9. 2020</v>
      </c>
      <c r="K12" s="39"/>
      <c r="L12" s="13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7"/>
      <c r="J13" s="39"/>
      <c r="K13" s="39"/>
      <c r="L13" s="138"/>
      <c r="S13" s="39"/>
      <c r="T13" s="39"/>
      <c r="U13" s="39"/>
      <c r="V13" s="39"/>
      <c r="W13" s="39"/>
      <c r="X13" s="39"/>
      <c r="Y13" s="39"/>
      <c r="Z13" s="39"/>
      <c r="AA13" s="39"/>
      <c r="AB13" s="39"/>
      <c r="AC13" s="39"/>
      <c r="AD13" s="39"/>
      <c r="AE13" s="39"/>
    </row>
    <row r="14" spans="1:31" s="2" customFormat="1" ht="12" customHeight="1">
      <c r="A14" s="39"/>
      <c r="B14" s="45"/>
      <c r="C14" s="39"/>
      <c r="D14" s="135" t="s">
        <v>28</v>
      </c>
      <c r="E14" s="39"/>
      <c r="F14" s="39"/>
      <c r="G14" s="39"/>
      <c r="H14" s="39"/>
      <c r="I14" s="141" t="s">
        <v>29</v>
      </c>
      <c r="J14" s="140" t="s">
        <v>30</v>
      </c>
      <c r="K14" s="39"/>
      <c r="L14" s="138"/>
      <c r="S14" s="39"/>
      <c r="T14" s="39"/>
      <c r="U14" s="39"/>
      <c r="V14" s="39"/>
      <c r="W14" s="39"/>
      <c r="X14" s="39"/>
      <c r="Y14" s="39"/>
      <c r="Z14" s="39"/>
      <c r="AA14" s="39"/>
      <c r="AB14" s="39"/>
      <c r="AC14" s="39"/>
      <c r="AD14" s="39"/>
      <c r="AE14" s="39"/>
    </row>
    <row r="15" spans="1:31" s="2" customFormat="1" ht="18" customHeight="1">
      <c r="A15" s="39"/>
      <c r="B15" s="45"/>
      <c r="C15" s="39"/>
      <c r="D15" s="39"/>
      <c r="E15" s="140" t="s">
        <v>31</v>
      </c>
      <c r="F15" s="39"/>
      <c r="G15" s="39"/>
      <c r="H15" s="39"/>
      <c r="I15" s="141" t="s">
        <v>32</v>
      </c>
      <c r="J15" s="140" t="s">
        <v>33</v>
      </c>
      <c r="K15" s="39"/>
      <c r="L15" s="13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pans="1:31" s="2" customFormat="1" ht="12" customHeight="1">
      <c r="A17" s="39"/>
      <c r="B17" s="45"/>
      <c r="C17" s="39"/>
      <c r="D17" s="135" t="s">
        <v>34</v>
      </c>
      <c r="E17" s="39"/>
      <c r="F17" s="39"/>
      <c r="G17" s="39"/>
      <c r="H17" s="39"/>
      <c r="I17" s="141" t="s">
        <v>29</v>
      </c>
      <c r="J17" s="33" t="str">
        <f>'Rekapitulace stavby'!AN13</f>
        <v>Vyplň údaj</v>
      </c>
      <c r="K17" s="39"/>
      <c r="L17" s="138"/>
      <c r="S17" s="39"/>
      <c r="T17" s="39"/>
      <c r="U17" s="39"/>
      <c r="V17" s="39"/>
      <c r="W17" s="39"/>
      <c r="X17" s="39"/>
      <c r="Y17" s="39"/>
      <c r="Z17" s="39"/>
      <c r="AA17" s="39"/>
      <c r="AB17" s="39"/>
      <c r="AC17" s="39"/>
      <c r="AD17" s="39"/>
      <c r="AE17" s="39"/>
    </row>
    <row r="18" spans="1:31" s="2" customFormat="1" ht="18" customHeight="1">
      <c r="A18" s="39"/>
      <c r="B18" s="45"/>
      <c r="C18" s="39"/>
      <c r="D18" s="39"/>
      <c r="E18" s="33" t="str">
        <f>'Rekapitulace stavby'!E14</f>
        <v>Vyplň údaj</v>
      </c>
      <c r="F18" s="140"/>
      <c r="G18" s="140"/>
      <c r="H18" s="140"/>
      <c r="I18" s="141" t="s">
        <v>32</v>
      </c>
      <c r="J18" s="33" t="str">
        <f>'Rekapitulace stavby'!AN14</f>
        <v>Vyplň údaj</v>
      </c>
      <c r="K18" s="39"/>
      <c r="L18" s="13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pans="1:31" s="2" customFormat="1" ht="12" customHeight="1">
      <c r="A20" s="39"/>
      <c r="B20" s="45"/>
      <c r="C20" s="39"/>
      <c r="D20" s="135" t="s">
        <v>36</v>
      </c>
      <c r="E20" s="39"/>
      <c r="F20" s="39"/>
      <c r="G20" s="39"/>
      <c r="H20" s="39"/>
      <c r="I20" s="141" t="s">
        <v>29</v>
      </c>
      <c r="J20" s="140" t="s">
        <v>37</v>
      </c>
      <c r="K20" s="39"/>
      <c r="L20" s="138"/>
      <c r="S20" s="39"/>
      <c r="T20" s="39"/>
      <c r="U20" s="39"/>
      <c r="V20" s="39"/>
      <c r="W20" s="39"/>
      <c r="X20" s="39"/>
      <c r="Y20" s="39"/>
      <c r="Z20" s="39"/>
      <c r="AA20" s="39"/>
      <c r="AB20" s="39"/>
      <c r="AC20" s="39"/>
      <c r="AD20" s="39"/>
      <c r="AE20" s="39"/>
    </row>
    <row r="21" spans="1:31" s="2" customFormat="1" ht="18" customHeight="1">
      <c r="A21" s="39"/>
      <c r="B21" s="45"/>
      <c r="C21" s="39"/>
      <c r="D21" s="39"/>
      <c r="E21" s="140" t="s">
        <v>38</v>
      </c>
      <c r="F21" s="39"/>
      <c r="G21" s="39"/>
      <c r="H21" s="39"/>
      <c r="I21" s="141" t="s">
        <v>32</v>
      </c>
      <c r="J21" s="140" t="s">
        <v>33</v>
      </c>
      <c r="K21" s="39"/>
      <c r="L21" s="13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pans="1:31" s="2" customFormat="1" ht="12" customHeight="1">
      <c r="A23" s="39"/>
      <c r="B23" s="45"/>
      <c r="C23" s="39"/>
      <c r="D23" s="135" t="s">
        <v>40</v>
      </c>
      <c r="E23" s="39"/>
      <c r="F23" s="39"/>
      <c r="G23" s="39"/>
      <c r="H23" s="39"/>
      <c r="I23" s="141" t="s">
        <v>29</v>
      </c>
      <c r="J23" s="140" t="s">
        <v>37</v>
      </c>
      <c r="K23" s="39"/>
      <c r="L23" s="138"/>
      <c r="S23" s="39"/>
      <c r="T23" s="39"/>
      <c r="U23" s="39"/>
      <c r="V23" s="39"/>
      <c r="W23" s="39"/>
      <c r="X23" s="39"/>
      <c r="Y23" s="39"/>
      <c r="Z23" s="39"/>
      <c r="AA23" s="39"/>
      <c r="AB23" s="39"/>
      <c r="AC23" s="39"/>
      <c r="AD23" s="39"/>
      <c r="AE23" s="39"/>
    </row>
    <row r="24" spans="1:31" s="2" customFormat="1" ht="18" customHeight="1">
      <c r="A24" s="39"/>
      <c r="B24" s="45"/>
      <c r="C24" s="39"/>
      <c r="D24" s="39"/>
      <c r="E24" s="140" t="s">
        <v>1107</v>
      </c>
      <c r="F24" s="39"/>
      <c r="G24" s="39"/>
      <c r="H24" s="39"/>
      <c r="I24" s="141" t="s">
        <v>32</v>
      </c>
      <c r="J24" s="140" t="s">
        <v>33</v>
      </c>
      <c r="K24" s="39"/>
      <c r="L24" s="13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pans="1:31" s="2" customFormat="1" ht="12" customHeight="1">
      <c r="A26" s="39"/>
      <c r="B26" s="45"/>
      <c r="C26" s="39"/>
      <c r="D26" s="135" t="s">
        <v>42</v>
      </c>
      <c r="E26" s="39"/>
      <c r="F26" s="39"/>
      <c r="G26" s="39"/>
      <c r="H26" s="39"/>
      <c r="I26" s="137"/>
      <c r="J26" s="39"/>
      <c r="K26" s="39"/>
      <c r="L26" s="138"/>
      <c r="S26" s="39"/>
      <c r="T26" s="39"/>
      <c r="U26" s="39"/>
      <c r="V26" s="39"/>
      <c r="W26" s="39"/>
      <c r="X26" s="39"/>
      <c r="Y26" s="39"/>
      <c r="Z26" s="39"/>
      <c r="AA26" s="39"/>
      <c r="AB26" s="39"/>
      <c r="AC26" s="39"/>
      <c r="AD26" s="39"/>
      <c r="AE26" s="39"/>
    </row>
    <row r="27" spans="1:31" s="8" customFormat="1" ht="16.5" customHeight="1">
      <c r="A27" s="143"/>
      <c r="B27" s="144"/>
      <c r="C27" s="143"/>
      <c r="D27" s="143"/>
      <c r="E27" s="145" t="s">
        <v>33</v>
      </c>
      <c r="F27" s="145"/>
      <c r="G27" s="145"/>
      <c r="H27" s="145"/>
      <c r="I27" s="146"/>
      <c r="J27" s="143"/>
      <c r="K27" s="143"/>
      <c r="L27" s="147"/>
      <c r="S27" s="143"/>
      <c r="T27" s="143"/>
      <c r="U27" s="143"/>
      <c r="V27" s="143"/>
      <c r="W27" s="143"/>
      <c r="X27" s="143"/>
      <c r="Y27" s="143"/>
      <c r="Z27" s="143"/>
      <c r="AA27" s="143"/>
      <c r="AB27" s="143"/>
      <c r="AC27" s="143"/>
      <c r="AD27" s="143"/>
      <c r="AE27" s="143"/>
    </row>
    <row r="28" spans="1:31" s="2" customFormat="1" ht="6.95"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pans="1:31" s="2" customFormat="1" ht="6.95" customHeight="1">
      <c r="A29" s="39"/>
      <c r="B29" s="45"/>
      <c r="C29" s="39"/>
      <c r="D29" s="148"/>
      <c r="E29" s="148"/>
      <c r="F29" s="148"/>
      <c r="G29" s="148"/>
      <c r="H29" s="148"/>
      <c r="I29" s="149"/>
      <c r="J29" s="148"/>
      <c r="K29" s="148"/>
      <c r="L29" s="138"/>
      <c r="S29" s="39"/>
      <c r="T29" s="39"/>
      <c r="U29" s="39"/>
      <c r="V29" s="39"/>
      <c r="W29" s="39"/>
      <c r="X29" s="39"/>
      <c r="Y29" s="39"/>
      <c r="Z29" s="39"/>
      <c r="AA29" s="39"/>
      <c r="AB29" s="39"/>
      <c r="AC29" s="39"/>
      <c r="AD29" s="39"/>
      <c r="AE29" s="39"/>
    </row>
    <row r="30" spans="1:31" s="2" customFormat="1" ht="25.4" customHeight="1">
      <c r="A30" s="39"/>
      <c r="B30" s="45"/>
      <c r="C30" s="39"/>
      <c r="D30" s="150" t="s">
        <v>44</v>
      </c>
      <c r="E30" s="39"/>
      <c r="F30" s="39"/>
      <c r="G30" s="39"/>
      <c r="H30" s="39"/>
      <c r="I30" s="137"/>
      <c r="J30" s="151">
        <f>ROUND(J83,2)</f>
        <v>0</v>
      </c>
      <c r="K30" s="39"/>
      <c r="L30" s="138"/>
      <c r="S30" s="39"/>
      <c r="T30" s="39"/>
      <c r="U30" s="39"/>
      <c r="V30" s="39"/>
      <c r="W30" s="39"/>
      <c r="X30" s="39"/>
      <c r="Y30" s="39"/>
      <c r="Z30" s="39"/>
      <c r="AA30" s="39"/>
      <c r="AB30" s="39"/>
      <c r="AC30" s="39"/>
      <c r="AD30" s="39"/>
      <c r="AE30" s="39"/>
    </row>
    <row r="31" spans="1:31" s="2" customFormat="1" ht="6.95" customHeight="1">
      <c r="A31" s="39"/>
      <c r="B31" s="45"/>
      <c r="C31" s="39"/>
      <c r="D31" s="148"/>
      <c r="E31" s="148"/>
      <c r="F31" s="148"/>
      <c r="G31" s="148"/>
      <c r="H31" s="148"/>
      <c r="I31" s="149"/>
      <c r="J31" s="148"/>
      <c r="K31" s="148"/>
      <c r="L31" s="138"/>
      <c r="S31" s="39"/>
      <c r="T31" s="39"/>
      <c r="U31" s="39"/>
      <c r="V31" s="39"/>
      <c r="W31" s="39"/>
      <c r="X31" s="39"/>
      <c r="Y31" s="39"/>
      <c r="Z31" s="39"/>
      <c r="AA31" s="39"/>
      <c r="AB31" s="39"/>
      <c r="AC31" s="39"/>
      <c r="AD31" s="39"/>
      <c r="AE31" s="39"/>
    </row>
    <row r="32" spans="1:31" s="2" customFormat="1" ht="14.4" customHeight="1">
      <c r="A32" s="39"/>
      <c r="B32" s="45"/>
      <c r="C32" s="39"/>
      <c r="D32" s="39"/>
      <c r="E32" s="39"/>
      <c r="F32" s="152" t="s">
        <v>46</v>
      </c>
      <c r="G32" s="39"/>
      <c r="H32" s="39"/>
      <c r="I32" s="153" t="s">
        <v>45</v>
      </c>
      <c r="J32" s="152" t="s">
        <v>47</v>
      </c>
      <c r="K32" s="39"/>
      <c r="L32" s="138"/>
      <c r="S32" s="39"/>
      <c r="T32" s="39"/>
      <c r="U32" s="39"/>
      <c r="V32" s="39"/>
      <c r="W32" s="39"/>
      <c r="X32" s="39"/>
      <c r="Y32" s="39"/>
      <c r="Z32" s="39"/>
      <c r="AA32" s="39"/>
      <c r="AB32" s="39"/>
      <c r="AC32" s="39"/>
      <c r="AD32" s="39"/>
      <c r="AE32" s="39"/>
    </row>
    <row r="33" spans="1:31" s="2" customFormat="1" ht="14.4" customHeight="1">
      <c r="A33" s="39"/>
      <c r="B33" s="45"/>
      <c r="C33" s="39"/>
      <c r="D33" s="154" t="s">
        <v>48</v>
      </c>
      <c r="E33" s="135" t="s">
        <v>49</v>
      </c>
      <c r="F33" s="155">
        <f>ROUND((SUM(BE83:BE177)),2)</f>
        <v>0</v>
      </c>
      <c r="G33" s="39"/>
      <c r="H33" s="39"/>
      <c r="I33" s="156">
        <v>0.21</v>
      </c>
      <c r="J33" s="155">
        <f>ROUND(((SUM(BE83:BE177))*I33),2)</f>
        <v>0</v>
      </c>
      <c r="K33" s="39"/>
      <c r="L33" s="138"/>
      <c r="S33" s="39"/>
      <c r="T33" s="39"/>
      <c r="U33" s="39"/>
      <c r="V33" s="39"/>
      <c r="W33" s="39"/>
      <c r="X33" s="39"/>
      <c r="Y33" s="39"/>
      <c r="Z33" s="39"/>
      <c r="AA33" s="39"/>
      <c r="AB33" s="39"/>
      <c r="AC33" s="39"/>
      <c r="AD33" s="39"/>
      <c r="AE33" s="39"/>
    </row>
    <row r="34" spans="1:31" s="2" customFormat="1" ht="14.4" customHeight="1">
      <c r="A34" s="39"/>
      <c r="B34" s="45"/>
      <c r="C34" s="39"/>
      <c r="D34" s="39"/>
      <c r="E34" s="135" t="s">
        <v>50</v>
      </c>
      <c r="F34" s="155">
        <f>ROUND((SUM(BF83:BF177)),2)</f>
        <v>0</v>
      </c>
      <c r="G34" s="39"/>
      <c r="H34" s="39"/>
      <c r="I34" s="156">
        <v>0.15</v>
      </c>
      <c r="J34" s="155">
        <f>ROUND(((SUM(BF83:BF177))*I34),2)</f>
        <v>0</v>
      </c>
      <c r="K34" s="39"/>
      <c r="L34" s="138"/>
      <c r="S34" s="39"/>
      <c r="T34" s="39"/>
      <c r="U34" s="39"/>
      <c r="V34" s="39"/>
      <c r="W34" s="39"/>
      <c r="X34" s="39"/>
      <c r="Y34" s="39"/>
      <c r="Z34" s="39"/>
      <c r="AA34" s="39"/>
      <c r="AB34" s="39"/>
      <c r="AC34" s="39"/>
      <c r="AD34" s="39"/>
      <c r="AE34" s="39"/>
    </row>
    <row r="35" spans="1:31" s="2" customFormat="1" ht="14.4" customHeight="1" hidden="1">
      <c r="A35" s="39"/>
      <c r="B35" s="45"/>
      <c r="C35" s="39"/>
      <c r="D35" s="39"/>
      <c r="E35" s="135" t="s">
        <v>51</v>
      </c>
      <c r="F35" s="155">
        <f>ROUND((SUM(BG83:BG177)),2)</f>
        <v>0</v>
      </c>
      <c r="G35" s="39"/>
      <c r="H35" s="39"/>
      <c r="I35" s="156">
        <v>0.21</v>
      </c>
      <c r="J35" s="155">
        <f>0</f>
        <v>0</v>
      </c>
      <c r="K35" s="39"/>
      <c r="L35" s="138"/>
      <c r="S35" s="39"/>
      <c r="T35" s="39"/>
      <c r="U35" s="39"/>
      <c r="V35" s="39"/>
      <c r="W35" s="39"/>
      <c r="X35" s="39"/>
      <c r="Y35" s="39"/>
      <c r="Z35" s="39"/>
      <c r="AA35" s="39"/>
      <c r="AB35" s="39"/>
      <c r="AC35" s="39"/>
      <c r="AD35" s="39"/>
      <c r="AE35" s="39"/>
    </row>
    <row r="36" spans="1:31" s="2" customFormat="1" ht="14.4" customHeight="1" hidden="1">
      <c r="A36" s="39"/>
      <c r="B36" s="45"/>
      <c r="C36" s="39"/>
      <c r="D36" s="39"/>
      <c r="E36" s="135" t="s">
        <v>52</v>
      </c>
      <c r="F36" s="155">
        <f>ROUND((SUM(BH83:BH177)),2)</f>
        <v>0</v>
      </c>
      <c r="G36" s="39"/>
      <c r="H36" s="39"/>
      <c r="I36" s="156">
        <v>0.15</v>
      </c>
      <c r="J36" s="155">
        <f>0</f>
        <v>0</v>
      </c>
      <c r="K36" s="39"/>
      <c r="L36" s="138"/>
      <c r="S36" s="39"/>
      <c r="T36" s="39"/>
      <c r="U36" s="39"/>
      <c r="V36" s="39"/>
      <c r="W36" s="39"/>
      <c r="X36" s="39"/>
      <c r="Y36" s="39"/>
      <c r="Z36" s="39"/>
      <c r="AA36" s="39"/>
      <c r="AB36" s="39"/>
      <c r="AC36" s="39"/>
      <c r="AD36" s="39"/>
      <c r="AE36" s="39"/>
    </row>
    <row r="37" spans="1:31" s="2" customFormat="1" ht="14.4" customHeight="1" hidden="1">
      <c r="A37" s="39"/>
      <c r="B37" s="45"/>
      <c r="C37" s="39"/>
      <c r="D37" s="39"/>
      <c r="E37" s="135" t="s">
        <v>53</v>
      </c>
      <c r="F37" s="155">
        <f>ROUND((SUM(BI83:BI177)),2)</f>
        <v>0</v>
      </c>
      <c r="G37" s="39"/>
      <c r="H37" s="39"/>
      <c r="I37" s="156">
        <v>0</v>
      </c>
      <c r="J37" s="155">
        <f>0</f>
        <v>0</v>
      </c>
      <c r="K37" s="39"/>
      <c r="L37" s="138"/>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pans="1:31" s="2" customFormat="1" ht="25.4" customHeight="1">
      <c r="A39" s="39"/>
      <c r="B39" s="45"/>
      <c r="C39" s="157"/>
      <c r="D39" s="158" t="s">
        <v>54</v>
      </c>
      <c r="E39" s="159"/>
      <c r="F39" s="159"/>
      <c r="G39" s="160" t="s">
        <v>55</v>
      </c>
      <c r="H39" s="161" t="s">
        <v>56</v>
      </c>
      <c r="I39" s="162"/>
      <c r="J39" s="163">
        <f>SUM(J30:J37)</f>
        <v>0</v>
      </c>
      <c r="K39" s="164"/>
      <c r="L39" s="138"/>
      <c r="S39" s="39"/>
      <c r="T39" s="39"/>
      <c r="U39" s="39"/>
      <c r="V39" s="39"/>
      <c r="W39" s="39"/>
      <c r="X39" s="39"/>
      <c r="Y39" s="39"/>
      <c r="Z39" s="39"/>
      <c r="AA39" s="39"/>
      <c r="AB39" s="39"/>
      <c r="AC39" s="39"/>
      <c r="AD39" s="39"/>
      <c r="AE39" s="39"/>
    </row>
    <row r="40" spans="1:31" s="2" customFormat="1" ht="14.4" customHeight="1">
      <c r="A40" s="39"/>
      <c r="B40" s="165"/>
      <c r="C40" s="166"/>
      <c r="D40" s="166"/>
      <c r="E40" s="166"/>
      <c r="F40" s="166"/>
      <c r="G40" s="166"/>
      <c r="H40" s="166"/>
      <c r="I40" s="167"/>
      <c r="J40" s="166"/>
      <c r="K40" s="166"/>
      <c r="L40" s="138"/>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70"/>
      <c r="J44" s="169"/>
      <c r="K44" s="169"/>
      <c r="L44" s="138"/>
      <c r="S44" s="39"/>
      <c r="T44" s="39"/>
      <c r="U44" s="39"/>
      <c r="V44" s="39"/>
      <c r="W44" s="39"/>
      <c r="X44" s="39"/>
      <c r="Y44" s="39"/>
      <c r="Z44" s="39"/>
      <c r="AA44" s="39"/>
      <c r="AB44" s="39"/>
      <c r="AC44" s="39"/>
      <c r="AD44" s="39"/>
      <c r="AE44" s="39"/>
    </row>
    <row r="45" spans="1:31" s="2" customFormat="1" ht="24.95" customHeight="1">
      <c r="A45" s="39"/>
      <c r="B45" s="40"/>
      <c r="C45" s="23" t="s">
        <v>128</v>
      </c>
      <c r="D45" s="41"/>
      <c r="E45" s="41"/>
      <c r="F45" s="41"/>
      <c r="G45" s="41"/>
      <c r="H45" s="41"/>
      <c r="I45" s="137"/>
      <c r="J45" s="41"/>
      <c r="K45" s="41"/>
      <c r="L45" s="138"/>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pans="1:31" s="2" customFormat="1" ht="12" customHeight="1">
      <c r="A47" s="39"/>
      <c r="B47" s="40"/>
      <c r="C47" s="32" t="s">
        <v>16</v>
      </c>
      <c r="D47" s="41"/>
      <c r="E47" s="41"/>
      <c r="F47" s="41"/>
      <c r="G47" s="41"/>
      <c r="H47" s="41"/>
      <c r="I47" s="137"/>
      <c r="J47" s="41"/>
      <c r="K47" s="41"/>
      <c r="L47" s="138"/>
      <c r="S47" s="39"/>
      <c r="T47" s="39"/>
      <c r="U47" s="39"/>
      <c r="V47" s="39"/>
      <c r="W47" s="39"/>
      <c r="X47" s="39"/>
      <c r="Y47" s="39"/>
      <c r="Z47" s="39"/>
      <c r="AA47" s="39"/>
      <c r="AB47" s="39"/>
      <c r="AC47" s="39"/>
      <c r="AD47" s="39"/>
      <c r="AE47" s="39"/>
    </row>
    <row r="48" spans="1:31" s="2" customFormat="1" ht="16.5" customHeight="1">
      <c r="A48" s="39"/>
      <c r="B48" s="40"/>
      <c r="C48" s="41"/>
      <c r="D48" s="41"/>
      <c r="E48" s="171" t="str">
        <f>E7</f>
        <v>Řešení zpevněných ploch, parkoviště a bus zastávek u školy, Svatava</v>
      </c>
      <c r="F48" s="32"/>
      <c r="G48" s="32"/>
      <c r="H48" s="32"/>
      <c r="I48" s="137"/>
      <c r="J48" s="41"/>
      <c r="K48" s="41"/>
      <c r="L48" s="138"/>
      <c r="S48" s="39"/>
      <c r="T48" s="39"/>
      <c r="U48" s="39"/>
      <c r="V48" s="39"/>
      <c r="W48" s="39"/>
      <c r="X48" s="39"/>
      <c r="Y48" s="39"/>
      <c r="Z48" s="39"/>
      <c r="AA48" s="39"/>
      <c r="AB48" s="39"/>
      <c r="AC48" s="39"/>
      <c r="AD48" s="39"/>
      <c r="AE48" s="39"/>
    </row>
    <row r="49" spans="1:31" s="2" customFormat="1" ht="12" customHeight="1">
      <c r="A49" s="39"/>
      <c r="B49" s="40"/>
      <c r="C49" s="32" t="s">
        <v>126</v>
      </c>
      <c r="D49" s="41"/>
      <c r="E49" s="41"/>
      <c r="F49" s="41"/>
      <c r="G49" s="41"/>
      <c r="H49" s="41"/>
      <c r="I49" s="137"/>
      <c r="J49" s="41"/>
      <c r="K49" s="41"/>
      <c r="L49" s="138"/>
      <c r="S49" s="39"/>
      <c r="T49" s="39"/>
      <c r="U49" s="39"/>
      <c r="V49" s="39"/>
      <c r="W49" s="39"/>
      <c r="X49" s="39"/>
      <c r="Y49" s="39"/>
      <c r="Z49" s="39"/>
      <c r="AA49" s="39"/>
      <c r="AB49" s="39"/>
      <c r="AC49" s="39"/>
      <c r="AD49" s="39"/>
      <c r="AE49" s="39"/>
    </row>
    <row r="50" spans="1:31" s="2" customFormat="1" ht="16.5" customHeight="1">
      <c r="A50" s="39"/>
      <c r="B50" s="40"/>
      <c r="C50" s="41"/>
      <c r="D50" s="41"/>
      <c r="E50" s="70" t="str">
        <f>E9</f>
        <v>SO 801 - Sadové úpravy</v>
      </c>
      <c r="F50" s="41"/>
      <c r="G50" s="41"/>
      <c r="H50" s="41"/>
      <c r="I50" s="137"/>
      <c r="J50" s="41"/>
      <c r="K50" s="41"/>
      <c r="L50" s="138"/>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pans="1:31" s="2" customFormat="1" ht="12" customHeight="1">
      <c r="A52" s="39"/>
      <c r="B52" s="40"/>
      <c r="C52" s="32" t="s">
        <v>22</v>
      </c>
      <c r="D52" s="41"/>
      <c r="E52" s="41"/>
      <c r="F52" s="27" t="str">
        <f>F12</f>
        <v>Svatava</v>
      </c>
      <c r="G52" s="41"/>
      <c r="H52" s="41"/>
      <c r="I52" s="141" t="s">
        <v>24</v>
      </c>
      <c r="J52" s="73" t="str">
        <f>IF(J12="","",J12)</f>
        <v>18. 9. 2020</v>
      </c>
      <c r="K52" s="41"/>
      <c r="L52" s="13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pans="1:31" s="2" customFormat="1" ht="40.05" customHeight="1">
      <c r="A54" s="39"/>
      <c r="B54" s="40"/>
      <c r="C54" s="32" t="s">
        <v>28</v>
      </c>
      <c r="D54" s="41"/>
      <c r="E54" s="41"/>
      <c r="F54" s="27" t="str">
        <f>E15</f>
        <v>Městys Svatava, Svatava, ČSA 277, 357 03</v>
      </c>
      <c r="G54" s="41"/>
      <c r="H54" s="41"/>
      <c r="I54" s="141" t="s">
        <v>36</v>
      </c>
      <c r="J54" s="37" t="str">
        <f>E21</f>
        <v>DSVA s.r.o.,nám. Krále Jiřího z Poděbrad 6, 350 02</v>
      </c>
      <c r="K54" s="41"/>
      <c r="L54" s="138"/>
      <c r="S54" s="39"/>
      <c r="T54" s="39"/>
      <c r="U54" s="39"/>
      <c r="V54" s="39"/>
      <c r="W54" s="39"/>
      <c r="X54" s="39"/>
      <c r="Y54" s="39"/>
      <c r="Z54" s="39"/>
      <c r="AA54" s="39"/>
      <c r="AB54" s="39"/>
      <c r="AC54" s="39"/>
      <c r="AD54" s="39"/>
      <c r="AE54" s="39"/>
    </row>
    <row r="55" spans="1:31" s="2" customFormat="1" ht="25.65" customHeight="1">
      <c r="A55" s="39"/>
      <c r="B55" s="40"/>
      <c r="C55" s="32" t="s">
        <v>34</v>
      </c>
      <c r="D55" s="41"/>
      <c r="E55" s="41"/>
      <c r="F55" s="27" t="str">
        <f>IF(E18="","",E18)</f>
        <v>Vyplň údaj</v>
      </c>
      <c r="G55" s="41"/>
      <c r="H55" s="41"/>
      <c r="I55" s="141" t="s">
        <v>40</v>
      </c>
      <c r="J55" s="37" t="str">
        <f>E24</f>
        <v>DSVA s.r.o. - ing. Jiří Ševčík</v>
      </c>
      <c r="K55" s="41"/>
      <c r="L55" s="138"/>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pans="1:31" s="2" customFormat="1" ht="29.25" customHeight="1">
      <c r="A57" s="39"/>
      <c r="B57" s="40"/>
      <c r="C57" s="172" t="s">
        <v>129</v>
      </c>
      <c r="D57" s="173"/>
      <c r="E57" s="173"/>
      <c r="F57" s="173"/>
      <c r="G57" s="173"/>
      <c r="H57" s="173"/>
      <c r="I57" s="174"/>
      <c r="J57" s="175" t="s">
        <v>130</v>
      </c>
      <c r="K57" s="173"/>
      <c r="L57" s="13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pans="1:47" s="2" customFormat="1" ht="22.8" customHeight="1">
      <c r="A59" s="39"/>
      <c r="B59" s="40"/>
      <c r="C59" s="176" t="s">
        <v>76</v>
      </c>
      <c r="D59" s="41"/>
      <c r="E59" s="41"/>
      <c r="F59" s="41"/>
      <c r="G59" s="41"/>
      <c r="H59" s="41"/>
      <c r="I59" s="137"/>
      <c r="J59" s="103">
        <f>J83</f>
        <v>0</v>
      </c>
      <c r="K59" s="41"/>
      <c r="L59" s="138"/>
      <c r="S59" s="39"/>
      <c r="T59" s="39"/>
      <c r="U59" s="39"/>
      <c r="V59" s="39"/>
      <c r="W59" s="39"/>
      <c r="X59" s="39"/>
      <c r="Y59" s="39"/>
      <c r="Z59" s="39"/>
      <c r="AA59" s="39"/>
      <c r="AB59" s="39"/>
      <c r="AC59" s="39"/>
      <c r="AD59" s="39"/>
      <c r="AE59" s="39"/>
      <c r="AU59" s="17" t="s">
        <v>131</v>
      </c>
    </row>
    <row r="60" spans="1:31" s="9" customFormat="1" ht="24.95" customHeight="1">
      <c r="A60" s="9"/>
      <c r="B60" s="177"/>
      <c r="C60" s="178"/>
      <c r="D60" s="179" t="s">
        <v>2177</v>
      </c>
      <c r="E60" s="180"/>
      <c r="F60" s="180"/>
      <c r="G60" s="180"/>
      <c r="H60" s="180"/>
      <c r="I60" s="181"/>
      <c r="J60" s="182">
        <f>J84</f>
        <v>0</v>
      </c>
      <c r="K60" s="178"/>
      <c r="L60" s="183"/>
      <c r="S60" s="9"/>
      <c r="T60" s="9"/>
      <c r="U60" s="9"/>
      <c r="V60" s="9"/>
      <c r="W60" s="9"/>
      <c r="X60" s="9"/>
      <c r="Y60" s="9"/>
      <c r="Z60" s="9"/>
      <c r="AA60" s="9"/>
      <c r="AB60" s="9"/>
      <c r="AC60" s="9"/>
      <c r="AD60" s="9"/>
      <c r="AE60" s="9"/>
    </row>
    <row r="61" spans="1:31" s="10" customFormat="1" ht="19.9" customHeight="1">
      <c r="A61" s="10"/>
      <c r="B61" s="184"/>
      <c r="C61" s="185"/>
      <c r="D61" s="186" t="s">
        <v>2178</v>
      </c>
      <c r="E61" s="187"/>
      <c r="F61" s="187"/>
      <c r="G61" s="187"/>
      <c r="H61" s="187"/>
      <c r="I61" s="188"/>
      <c r="J61" s="189">
        <f>J85</f>
        <v>0</v>
      </c>
      <c r="K61" s="185"/>
      <c r="L61" s="190"/>
      <c r="S61" s="10"/>
      <c r="T61" s="10"/>
      <c r="U61" s="10"/>
      <c r="V61" s="10"/>
      <c r="W61" s="10"/>
      <c r="X61" s="10"/>
      <c r="Y61" s="10"/>
      <c r="Z61" s="10"/>
      <c r="AA61" s="10"/>
      <c r="AB61" s="10"/>
      <c r="AC61" s="10"/>
      <c r="AD61" s="10"/>
      <c r="AE61" s="10"/>
    </row>
    <row r="62" spans="1:31" s="10" customFormat="1" ht="19.9" customHeight="1">
      <c r="A62" s="10"/>
      <c r="B62" s="184"/>
      <c r="C62" s="185"/>
      <c r="D62" s="186" t="s">
        <v>133</v>
      </c>
      <c r="E62" s="187"/>
      <c r="F62" s="187"/>
      <c r="G62" s="187"/>
      <c r="H62" s="187"/>
      <c r="I62" s="188"/>
      <c r="J62" s="189">
        <f>J95</f>
        <v>0</v>
      </c>
      <c r="K62" s="185"/>
      <c r="L62" s="190"/>
      <c r="S62" s="10"/>
      <c r="T62" s="10"/>
      <c r="U62" s="10"/>
      <c r="V62" s="10"/>
      <c r="W62" s="10"/>
      <c r="X62" s="10"/>
      <c r="Y62" s="10"/>
      <c r="Z62" s="10"/>
      <c r="AA62" s="10"/>
      <c r="AB62" s="10"/>
      <c r="AC62" s="10"/>
      <c r="AD62" s="10"/>
      <c r="AE62" s="10"/>
    </row>
    <row r="63" spans="1:31" s="10" customFormat="1" ht="19.9" customHeight="1">
      <c r="A63" s="10"/>
      <c r="B63" s="184"/>
      <c r="C63" s="185"/>
      <c r="D63" s="186" t="s">
        <v>2179</v>
      </c>
      <c r="E63" s="187"/>
      <c r="F63" s="187"/>
      <c r="G63" s="187"/>
      <c r="H63" s="187"/>
      <c r="I63" s="188"/>
      <c r="J63" s="189">
        <f>J173</f>
        <v>0</v>
      </c>
      <c r="K63" s="185"/>
      <c r="L63" s="190"/>
      <c r="S63" s="10"/>
      <c r="T63" s="10"/>
      <c r="U63" s="10"/>
      <c r="V63" s="10"/>
      <c r="W63" s="10"/>
      <c r="X63" s="10"/>
      <c r="Y63" s="10"/>
      <c r="Z63" s="10"/>
      <c r="AA63" s="10"/>
      <c r="AB63" s="10"/>
      <c r="AC63" s="10"/>
      <c r="AD63" s="10"/>
      <c r="AE63" s="10"/>
    </row>
    <row r="64" spans="1:31" s="2" customFormat="1" ht="21.8" customHeight="1">
      <c r="A64" s="39"/>
      <c r="B64" s="40"/>
      <c r="C64" s="41"/>
      <c r="D64" s="41"/>
      <c r="E64" s="41"/>
      <c r="F64" s="41"/>
      <c r="G64" s="41"/>
      <c r="H64" s="41"/>
      <c r="I64" s="137"/>
      <c r="J64" s="41"/>
      <c r="K64" s="41"/>
      <c r="L64" s="138"/>
      <c r="S64" s="39"/>
      <c r="T64" s="39"/>
      <c r="U64" s="39"/>
      <c r="V64" s="39"/>
      <c r="W64" s="39"/>
      <c r="X64" s="39"/>
      <c r="Y64" s="39"/>
      <c r="Z64" s="39"/>
      <c r="AA64" s="39"/>
      <c r="AB64" s="39"/>
      <c r="AC64" s="39"/>
      <c r="AD64" s="39"/>
      <c r="AE64" s="39"/>
    </row>
    <row r="65" spans="1:31" s="2" customFormat="1" ht="6.95" customHeight="1">
      <c r="A65" s="39"/>
      <c r="B65" s="60"/>
      <c r="C65" s="61"/>
      <c r="D65" s="61"/>
      <c r="E65" s="61"/>
      <c r="F65" s="61"/>
      <c r="G65" s="61"/>
      <c r="H65" s="61"/>
      <c r="I65" s="167"/>
      <c r="J65" s="61"/>
      <c r="K65" s="61"/>
      <c r="L65" s="138"/>
      <c r="S65" s="39"/>
      <c r="T65" s="39"/>
      <c r="U65" s="39"/>
      <c r="V65" s="39"/>
      <c r="W65" s="39"/>
      <c r="X65" s="39"/>
      <c r="Y65" s="39"/>
      <c r="Z65" s="39"/>
      <c r="AA65" s="39"/>
      <c r="AB65" s="39"/>
      <c r="AC65" s="39"/>
      <c r="AD65" s="39"/>
      <c r="AE65" s="39"/>
    </row>
    <row r="69" spans="1:31" s="2" customFormat="1" ht="6.95" customHeight="1">
      <c r="A69" s="39"/>
      <c r="B69" s="62"/>
      <c r="C69" s="63"/>
      <c r="D69" s="63"/>
      <c r="E69" s="63"/>
      <c r="F69" s="63"/>
      <c r="G69" s="63"/>
      <c r="H69" s="63"/>
      <c r="I69" s="170"/>
      <c r="J69" s="63"/>
      <c r="K69" s="63"/>
      <c r="L69" s="138"/>
      <c r="S69" s="39"/>
      <c r="T69" s="39"/>
      <c r="U69" s="39"/>
      <c r="V69" s="39"/>
      <c r="W69" s="39"/>
      <c r="X69" s="39"/>
      <c r="Y69" s="39"/>
      <c r="Z69" s="39"/>
      <c r="AA69" s="39"/>
      <c r="AB69" s="39"/>
      <c r="AC69" s="39"/>
      <c r="AD69" s="39"/>
      <c r="AE69" s="39"/>
    </row>
    <row r="70" spans="1:31" s="2" customFormat="1" ht="24.95" customHeight="1">
      <c r="A70" s="39"/>
      <c r="B70" s="40"/>
      <c r="C70" s="23" t="s">
        <v>155</v>
      </c>
      <c r="D70" s="41"/>
      <c r="E70" s="41"/>
      <c r="F70" s="41"/>
      <c r="G70" s="41"/>
      <c r="H70" s="41"/>
      <c r="I70" s="137"/>
      <c r="J70" s="41"/>
      <c r="K70" s="41"/>
      <c r="L70" s="138"/>
      <c r="S70" s="39"/>
      <c r="T70" s="39"/>
      <c r="U70" s="39"/>
      <c r="V70" s="39"/>
      <c r="W70" s="39"/>
      <c r="X70" s="39"/>
      <c r="Y70" s="39"/>
      <c r="Z70" s="39"/>
      <c r="AA70" s="39"/>
      <c r="AB70" s="39"/>
      <c r="AC70" s="39"/>
      <c r="AD70" s="39"/>
      <c r="AE70" s="39"/>
    </row>
    <row r="71" spans="1:31" s="2" customFormat="1" ht="6.95" customHeight="1">
      <c r="A71" s="39"/>
      <c r="B71" s="40"/>
      <c r="C71" s="41"/>
      <c r="D71" s="41"/>
      <c r="E71" s="41"/>
      <c r="F71" s="41"/>
      <c r="G71" s="41"/>
      <c r="H71" s="41"/>
      <c r="I71" s="137"/>
      <c r="J71" s="41"/>
      <c r="K71" s="41"/>
      <c r="L71" s="138"/>
      <c r="S71" s="39"/>
      <c r="T71" s="39"/>
      <c r="U71" s="39"/>
      <c r="V71" s="39"/>
      <c r="W71" s="39"/>
      <c r="X71" s="39"/>
      <c r="Y71" s="39"/>
      <c r="Z71" s="39"/>
      <c r="AA71" s="39"/>
      <c r="AB71" s="39"/>
      <c r="AC71" s="39"/>
      <c r="AD71" s="39"/>
      <c r="AE71" s="39"/>
    </row>
    <row r="72" spans="1:31" s="2" customFormat="1" ht="12" customHeight="1">
      <c r="A72" s="39"/>
      <c r="B72" s="40"/>
      <c r="C72" s="32" t="s">
        <v>16</v>
      </c>
      <c r="D72" s="41"/>
      <c r="E72" s="41"/>
      <c r="F72" s="41"/>
      <c r="G72" s="41"/>
      <c r="H72" s="41"/>
      <c r="I72" s="137"/>
      <c r="J72" s="41"/>
      <c r="K72" s="41"/>
      <c r="L72" s="138"/>
      <c r="S72" s="39"/>
      <c r="T72" s="39"/>
      <c r="U72" s="39"/>
      <c r="V72" s="39"/>
      <c r="W72" s="39"/>
      <c r="X72" s="39"/>
      <c r="Y72" s="39"/>
      <c r="Z72" s="39"/>
      <c r="AA72" s="39"/>
      <c r="AB72" s="39"/>
      <c r="AC72" s="39"/>
      <c r="AD72" s="39"/>
      <c r="AE72" s="39"/>
    </row>
    <row r="73" spans="1:31" s="2" customFormat="1" ht="16.5" customHeight="1">
      <c r="A73" s="39"/>
      <c r="B73" s="40"/>
      <c r="C73" s="41"/>
      <c r="D73" s="41"/>
      <c r="E73" s="171" t="str">
        <f>E7</f>
        <v>Řešení zpevněných ploch, parkoviště a bus zastávek u školy, Svatava</v>
      </c>
      <c r="F73" s="32"/>
      <c r="G73" s="32"/>
      <c r="H73" s="32"/>
      <c r="I73" s="137"/>
      <c r="J73" s="41"/>
      <c r="K73" s="41"/>
      <c r="L73" s="138"/>
      <c r="S73" s="39"/>
      <c r="T73" s="39"/>
      <c r="U73" s="39"/>
      <c r="V73" s="39"/>
      <c r="W73" s="39"/>
      <c r="X73" s="39"/>
      <c r="Y73" s="39"/>
      <c r="Z73" s="39"/>
      <c r="AA73" s="39"/>
      <c r="AB73" s="39"/>
      <c r="AC73" s="39"/>
      <c r="AD73" s="39"/>
      <c r="AE73" s="39"/>
    </row>
    <row r="74" spans="1:31" s="2" customFormat="1" ht="12" customHeight="1">
      <c r="A74" s="39"/>
      <c r="B74" s="40"/>
      <c r="C74" s="32" t="s">
        <v>126</v>
      </c>
      <c r="D74" s="41"/>
      <c r="E74" s="41"/>
      <c r="F74" s="41"/>
      <c r="G74" s="41"/>
      <c r="H74" s="41"/>
      <c r="I74" s="137"/>
      <c r="J74" s="41"/>
      <c r="K74" s="41"/>
      <c r="L74" s="138"/>
      <c r="S74" s="39"/>
      <c r="T74" s="39"/>
      <c r="U74" s="39"/>
      <c r="V74" s="39"/>
      <c r="W74" s="39"/>
      <c r="X74" s="39"/>
      <c r="Y74" s="39"/>
      <c r="Z74" s="39"/>
      <c r="AA74" s="39"/>
      <c r="AB74" s="39"/>
      <c r="AC74" s="39"/>
      <c r="AD74" s="39"/>
      <c r="AE74" s="39"/>
    </row>
    <row r="75" spans="1:31" s="2" customFormat="1" ht="16.5" customHeight="1">
      <c r="A75" s="39"/>
      <c r="B75" s="40"/>
      <c r="C75" s="41"/>
      <c r="D75" s="41"/>
      <c r="E75" s="70" t="str">
        <f>E9</f>
        <v>SO 801 - Sadové úpravy</v>
      </c>
      <c r="F75" s="41"/>
      <c r="G75" s="41"/>
      <c r="H75" s="41"/>
      <c r="I75" s="137"/>
      <c r="J75" s="41"/>
      <c r="K75" s="41"/>
      <c r="L75" s="138"/>
      <c r="S75" s="39"/>
      <c r="T75" s="39"/>
      <c r="U75" s="39"/>
      <c r="V75" s="39"/>
      <c r="W75" s="39"/>
      <c r="X75" s="39"/>
      <c r="Y75" s="39"/>
      <c r="Z75" s="39"/>
      <c r="AA75" s="39"/>
      <c r="AB75" s="39"/>
      <c r="AC75" s="39"/>
      <c r="AD75" s="39"/>
      <c r="AE75" s="39"/>
    </row>
    <row r="76" spans="1:31" s="2" customFormat="1" ht="6.95" customHeight="1">
      <c r="A76" s="39"/>
      <c r="B76" s="40"/>
      <c r="C76" s="41"/>
      <c r="D76" s="41"/>
      <c r="E76" s="41"/>
      <c r="F76" s="41"/>
      <c r="G76" s="41"/>
      <c r="H76" s="41"/>
      <c r="I76" s="137"/>
      <c r="J76" s="41"/>
      <c r="K76" s="41"/>
      <c r="L76" s="138"/>
      <c r="S76" s="39"/>
      <c r="T76" s="39"/>
      <c r="U76" s="39"/>
      <c r="V76" s="39"/>
      <c r="W76" s="39"/>
      <c r="X76" s="39"/>
      <c r="Y76" s="39"/>
      <c r="Z76" s="39"/>
      <c r="AA76" s="39"/>
      <c r="AB76" s="39"/>
      <c r="AC76" s="39"/>
      <c r="AD76" s="39"/>
      <c r="AE76" s="39"/>
    </row>
    <row r="77" spans="1:31" s="2" customFormat="1" ht="12" customHeight="1">
      <c r="A77" s="39"/>
      <c r="B77" s="40"/>
      <c r="C77" s="32" t="s">
        <v>22</v>
      </c>
      <c r="D77" s="41"/>
      <c r="E77" s="41"/>
      <c r="F77" s="27" t="str">
        <f>F12</f>
        <v>Svatava</v>
      </c>
      <c r="G77" s="41"/>
      <c r="H77" s="41"/>
      <c r="I77" s="141" t="s">
        <v>24</v>
      </c>
      <c r="J77" s="73" t="str">
        <f>IF(J12="","",J12)</f>
        <v>18. 9. 2020</v>
      </c>
      <c r="K77" s="41"/>
      <c r="L77" s="138"/>
      <c r="S77" s="39"/>
      <c r="T77" s="39"/>
      <c r="U77" s="39"/>
      <c r="V77" s="39"/>
      <c r="W77" s="39"/>
      <c r="X77" s="39"/>
      <c r="Y77" s="39"/>
      <c r="Z77" s="39"/>
      <c r="AA77" s="39"/>
      <c r="AB77" s="39"/>
      <c r="AC77" s="39"/>
      <c r="AD77" s="39"/>
      <c r="AE77" s="39"/>
    </row>
    <row r="78" spans="1:31" s="2" customFormat="1" ht="6.95" customHeight="1">
      <c r="A78" s="39"/>
      <c r="B78" s="40"/>
      <c r="C78" s="41"/>
      <c r="D78" s="41"/>
      <c r="E78" s="41"/>
      <c r="F78" s="41"/>
      <c r="G78" s="41"/>
      <c r="H78" s="41"/>
      <c r="I78" s="137"/>
      <c r="J78" s="41"/>
      <c r="K78" s="41"/>
      <c r="L78" s="138"/>
      <c r="S78" s="39"/>
      <c r="T78" s="39"/>
      <c r="U78" s="39"/>
      <c r="V78" s="39"/>
      <c r="W78" s="39"/>
      <c r="X78" s="39"/>
      <c r="Y78" s="39"/>
      <c r="Z78" s="39"/>
      <c r="AA78" s="39"/>
      <c r="AB78" s="39"/>
      <c r="AC78" s="39"/>
      <c r="AD78" s="39"/>
      <c r="AE78" s="39"/>
    </row>
    <row r="79" spans="1:31" s="2" customFormat="1" ht="40.05" customHeight="1">
      <c r="A79" s="39"/>
      <c r="B79" s="40"/>
      <c r="C79" s="32" t="s">
        <v>28</v>
      </c>
      <c r="D79" s="41"/>
      <c r="E79" s="41"/>
      <c r="F79" s="27" t="str">
        <f>E15</f>
        <v>Městys Svatava, Svatava, ČSA 277, 357 03</v>
      </c>
      <c r="G79" s="41"/>
      <c r="H79" s="41"/>
      <c r="I79" s="141" t="s">
        <v>36</v>
      </c>
      <c r="J79" s="37" t="str">
        <f>E21</f>
        <v>DSVA s.r.o.,nám. Krále Jiřího z Poděbrad 6, 350 02</v>
      </c>
      <c r="K79" s="41"/>
      <c r="L79" s="138"/>
      <c r="S79" s="39"/>
      <c r="T79" s="39"/>
      <c r="U79" s="39"/>
      <c r="V79" s="39"/>
      <c r="W79" s="39"/>
      <c r="X79" s="39"/>
      <c r="Y79" s="39"/>
      <c r="Z79" s="39"/>
      <c r="AA79" s="39"/>
      <c r="AB79" s="39"/>
      <c r="AC79" s="39"/>
      <c r="AD79" s="39"/>
      <c r="AE79" s="39"/>
    </row>
    <row r="80" spans="1:31" s="2" customFormat="1" ht="25.65" customHeight="1">
      <c r="A80" s="39"/>
      <c r="B80" s="40"/>
      <c r="C80" s="32" t="s">
        <v>34</v>
      </c>
      <c r="D80" s="41"/>
      <c r="E80" s="41"/>
      <c r="F80" s="27" t="str">
        <f>IF(E18="","",E18)</f>
        <v>Vyplň údaj</v>
      </c>
      <c r="G80" s="41"/>
      <c r="H80" s="41"/>
      <c r="I80" s="141" t="s">
        <v>40</v>
      </c>
      <c r="J80" s="37" t="str">
        <f>E24</f>
        <v>DSVA s.r.o. - ing. Jiří Ševčík</v>
      </c>
      <c r="K80" s="41"/>
      <c r="L80" s="138"/>
      <c r="S80" s="39"/>
      <c r="T80" s="39"/>
      <c r="U80" s="39"/>
      <c r="V80" s="39"/>
      <c r="W80" s="39"/>
      <c r="X80" s="39"/>
      <c r="Y80" s="39"/>
      <c r="Z80" s="39"/>
      <c r="AA80" s="39"/>
      <c r="AB80" s="39"/>
      <c r="AC80" s="39"/>
      <c r="AD80" s="39"/>
      <c r="AE80" s="39"/>
    </row>
    <row r="81" spans="1:31" s="2" customFormat="1" ht="10.3" customHeight="1">
      <c r="A81" s="39"/>
      <c r="B81" s="40"/>
      <c r="C81" s="41"/>
      <c r="D81" s="41"/>
      <c r="E81" s="41"/>
      <c r="F81" s="41"/>
      <c r="G81" s="41"/>
      <c r="H81" s="41"/>
      <c r="I81" s="137"/>
      <c r="J81" s="41"/>
      <c r="K81" s="41"/>
      <c r="L81" s="138"/>
      <c r="S81" s="39"/>
      <c r="T81" s="39"/>
      <c r="U81" s="39"/>
      <c r="V81" s="39"/>
      <c r="W81" s="39"/>
      <c r="X81" s="39"/>
      <c r="Y81" s="39"/>
      <c r="Z81" s="39"/>
      <c r="AA81" s="39"/>
      <c r="AB81" s="39"/>
      <c r="AC81" s="39"/>
      <c r="AD81" s="39"/>
      <c r="AE81" s="39"/>
    </row>
    <row r="82" spans="1:31" s="11" customFormat="1" ht="29.25" customHeight="1">
      <c r="A82" s="191"/>
      <c r="B82" s="192"/>
      <c r="C82" s="193" t="s">
        <v>156</v>
      </c>
      <c r="D82" s="194" t="s">
        <v>63</v>
      </c>
      <c r="E82" s="194" t="s">
        <v>59</v>
      </c>
      <c r="F82" s="194" t="s">
        <v>60</v>
      </c>
      <c r="G82" s="194" t="s">
        <v>157</v>
      </c>
      <c r="H82" s="194" t="s">
        <v>158</v>
      </c>
      <c r="I82" s="195" t="s">
        <v>159</v>
      </c>
      <c r="J82" s="194" t="s">
        <v>130</v>
      </c>
      <c r="K82" s="196" t="s">
        <v>160</v>
      </c>
      <c r="L82" s="197"/>
      <c r="M82" s="93" t="s">
        <v>33</v>
      </c>
      <c r="N82" s="94" t="s">
        <v>48</v>
      </c>
      <c r="O82" s="94" t="s">
        <v>161</v>
      </c>
      <c r="P82" s="94" t="s">
        <v>162</v>
      </c>
      <c r="Q82" s="94" t="s">
        <v>163</v>
      </c>
      <c r="R82" s="94" t="s">
        <v>164</v>
      </c>
      <c r="S82" s="94" t="s">
        <v>165</v>
      </c>
      <c r="T82" s="95" t="s">
        <v>166</v>
      </c>
      <c r="U82" s="191"/>
      <c r="V82" s="191"/>
      <c r="W82" s="191"/>
      <c r="X82" s="191"/>
      <c r="Y82" s="191"/>
      <c r="Z82" s="191"/>
      <c r="AA82" s="191"/>
      <c r="AB82" s="191"/>
      <c r="AC82" s="191"/>
      <c r="AD82" s="191"/>
      <c r="AE82" s="191"/>
    </row>
    <row r="83" spans="1:63" s="2" customFormat="1" ht="22.8" customHeight="1">
      <c r="A83" s="39"/>
      <c r="B83" s="40"/>
      <c r="C83" s="100" t="s">
        <v>167</v>
      </c>
      <c r="D83" s="41"/>
      <c r="E83" s="41"/>
      <c r="F83" s="41"/>
      <c r="G83" s="41"/>
      <c r="H83" s="41"/>
      <c r="I83" s="137"/>
      <c r="J83" s="198">
        <f>BK83</f>
        <v>0</v>
      </c>
      <c r="K83" s="41"/>
      <c r="L83" s="45"/>
      <c r="M83" s="96"/>
      <c r="N83" s="199"/>
      <c r="O83" s="97"/>
      <c r="P83" s="200">
        <f>P84</f>
        <v>0</v>
      </c>
      <c r="Q83" s="97"/>
      <c r="R83" s="200">
        <f>R84</f>
        <v>319.35551000000004</v>
      </c>
      <c r="S83" s="97"/>
      <c r="T83" s="201">
        <f>T84</f>
        <v>0</v>
      </c>
      <c r="U83" s="39"/>
      <c r="V83" s="39"/>
      <c r="W83" s="39"/>
      <c r="X83" s="39"/>
      <c r="Y83" s="39"/>
      <c r="Z83" s="39"/>
      <c r="AA83" s="39"/>
      <c r="AB83" s="39"/>
      <c r="AC83" s="39"/>
      <c r="AD83" s="39"/>
      <c r="AE83" s="39"/>
      <c r="AT83" s="17" t="s">
        <v>77</v>
      </c>
      <c r="AU83" s="17" t="s">
        <v>131</v>
      </c>
      <c r="BK83" s="202">
        <f>BK84</f>
        <v>0</v>
      </c>
    </row>
    <row r="84" spans="1:63" s="12" customFormat="1" ht="25.9" customHeight="1">
      <c r="A84" s="12"/>
      <c r="B84" s="203"/>
      <c r="C84" s="204"/>
      <c r="D84" s="205" t="s">
        <v>77</v>
      </c>
      <c r="E84" s="206" t="s">
        <v>2180</v>
      </c>
      <c r="F84" s="206" t="s">
        <v>2181</v>
      </c>
      <c r="G84" s="204"/>
      <c r="H84" s="204"/>
      <c r="I84" s="207"/>
      <c r="J84" s="208">
        <f>BK84</f>
        <v>0</v>
      </c>
      <c r="K84" s="204"/>
      <c r="L84" s="209"/>
      <c r="M84" s="210"/>
      <c r="N84" s="211"/>
      <c r="O84" s="211"/>
      <c r="P84" s="212">
        <f>P85+P95+P173</f>
        <v>0</v>
      </c>
      <c r="Q84" s="211"/>
      <c r="R84" s="212">
        <f>R85+R95+R173</f>
        <v>319.35551000000004</v>
      </c>
      <c r="S84" s="211"/>
      <c r="T84" s="213">
        <f>T85+T95+T173</f>
        <v>0</v>
      </c>
      <c r="U84" s="12"/>
      <c r="V84" s="12"/>
      <c r="W84" s="12"/>
      <c r="X84" s="12"/>
      <c r="Y84" s="12"/>
      <c r="Z84" s="12"/>
      <c r="AA84" s="12"/>
      <c r="AB84" s="12"/>
      <c r="AC84" s="12"/>
      <c r="AD84" s="12"/>
      <c r="AE84" s="12"/>
      <c r="AR84" s="214" t="s">
        <v>177</v>
      </c>
      <c r="AT84" s="215" t="s">
        <v>77</v>
      </c>
      <c r="AU84" s="215" t="s">
        <v>78</v>
      </c>
      <c r="AY84" s="214" t="s">
        <v>170</v>
      </c>
      <c r="BK84" s="216">
        <f>BK85+BK95+BK173</f>
        <v>0</v>
      </c>
    </row>
    <row r="85" spans="1:63" s="12" customFormat="1" ht="22.8" customHeight="1">
      <c r="A85" s="12"/>
      <c r="B85" s="203"/>
      <c r="C85" s="204"/>
      <c r="D85" s="205" t="s">
        <v>77</v>
      </c>
      <c r="E85" s="217" t="s">
        <v>265</v>
      </c>
      <c r="F85" s="217" t="s">
        <v>2182</v>
      </c>
      <c r="G85" s="204"/>
      <c r="H85" s="204"/>
      <c r="I85" s="207"/>
      <c r="J85" s="218">
        <f>BK85</f>
        <v>0</v>
      </c>
      <c r="K85" s="204"/>
      <c r="L85" s="209"/>
      <c r="M85" s="210"/>
      <c r="N85" s="211"/>
      <c r="O85" s="211"/>
      <c r="P85" s="212">
        <f>SUM(P86:P94)</f>
        <v>0</v>
      </c>
      <c r="Q85" s="211"/>
      <c r="R85" s="212">
        <f>SUM(R86:R94)</f>
        <v>0</v>
      </c>
      <c r="S85" s="211"/>
      <c r="T85" s="213">
        <f>SUM(T86:T94)</f>
        <v>0</v>
      </c>
      <c r="U85" s="12"/>
      <c r="V85" s="12"/>
      <c r="W85" s="12"/>
      <c r="X85" s="12"/>
      <c r="Y85" s="12"/>
      <c r="Z85" s="12"/>
      <c r="AA85" s="12"/>
      <c r="AB85" s="12"/>
      <c r="AC85" s="12"/>
      <c r="AD85" s="12"/>
      <c r="AE85" s="12"/>
      <c r="AR85" s="214" t="s">
        <v>86</v>
      </c>
      <c r="AT85" s="215" t="s">
        <v>77</v>
      </c>
      <c r="AU85" s="215" t="s">
        <v>86</v>
      </c>
      <c r="AY85" s="214" t="s">
        <v>170</v>
      </c>
      <c r="BK85" s="216">
        <f>SUM(BK86:BK94)</f>
        <v>0</v>
      </c>
    </row>
    <row r="86" spans="1:65" s="2" customFormat="1" ht="44.25" customHeight="1">
      <c r="A86" s="39"/>
      <c r="B86" s="40"/>
      <c r="C86" s="219" t="s">
        <v>86</v>
      </c>
      <c r="D86" s="219" t="s">
        <v>172</v>
      </c>
      <c r="E86" s="220" t="s">
        <v>2183</v>
      </c>
      <c r="F86" s="221" t="s">
        <v>2184</v>
      </c>
      <c r="G86" s="222" t="s">
        <v>175</v>
      </c>
      <c r="H86" s="223">
        <v>1100</v>
      </c>
      <c r="I86" s="224"/>
      <c r="J86" s="225">
        <f>ROUND(I86*H86,2)</f>
        <v>0</v>
      </c>
      <c r="K86" s="221" t="s">
        <v>1351</v>
      </c>
      <c r="L86" s="45"/>
      <c r="M86" s="226" t="s">
        <v>33</v>
      </c>
      <c r="N86" s="227" t="s">
        <v>49</v>
      </c>
      <c r="O86" s="85"/>
      <c r="P86" s="228">
        <f>O86*H86</f>
        <v>0</v>
      </c>
      <c r="Q86" s="228">
        <v>0</v>
      </c>
      <c r="R86" s="228">
        <f>Q86*H86</f>
        <v>0</v>
      </c>
      <c r="S86" s="228">
        <v>0</v>
      </c>
      <c r="T86" s="229">
        <f>S86*H86</f>
        <v>0</v>
      </c>
      <c r="U86" s="39"/>
      <c r="V86" s="39"/>
      <c r="W86" s="39"/>
      <c r="X86" s="39"/>
      <c r="Y86" s="39"/>
      <c r="Z86" s="39"/>
      <c r="AA86" s="39"/>
      <c r="AB86" s="39"/>
      <c r="AC86" s="39"/>
      <c r="AD86" s="39"/>
      <c r="AE86" s="39"/>
      <c r="AR86" s="230" t="s">
        <v>177</v>
      </c>
      <c r="AT86" s="230" t="s">
        <v>172</v>
      </c>
      <c r="AU86" s="230" t="s">
        <v>88</v>
      </c>
      <c r="AY86" s="17" t="s">
        <v>170</v>
      </c>
      <c r="BE86" s="231">
        <f>IF(N86="základní",J86,0)</f>
        <v>0</v>
      </c>
      <c r="BF86" s="231">
        <f>IF(N86="snížená",J86,0)</f>
        <v>0</v>
      </c>
      <c r="BG86" s="231">
        <f>IF(N86="zákl. přenesená",J86,0)</f>
        <v>0</v>
      </c>
      <c r="BH86" s="231">
        <f>IF(N86="sníž. přenesená",J86,0)</f>
        <v>0</v>
      </c>
      <c r="BI86" s="231">
        <f>IF(N86="nulová",J86,0)</f>
        <v>0</v>
      </c>
      <c r="BJ86" s="17" t="s">
        <v>86</v>
      </c>
      <c r="BK86" s="231">
        <f>ROUND(I86*H86,2)</f>
        <v>0</v>
      </c>
      <c r="BL86" s="17" t="s">
        <v>177</v>
      </c>
      <c r="BM86" s="230" t="s">
        <v>2185</v>
      </c>
    </row>
    <row r="87" spans="1:65" s="2" customFormat="1" ht="16.5" customHeight="1">
      <c r="A87" s="39"/>
      <c r="B87" s="40"/>
      <c r="C87" s="219" t="s">
        <v>88</v>
      </c>
      <c r="D87" s="219" t="s">
        <v>172</v>
      </c>
      <c r="E87" s="220" t="s">
        <v>2186</v>
      </c>
      <c r="F87" s="221" t="s">
        <v>2187</v>
      </c>
      <c r="G87" s="222" t="s">
        <v>1217</v>
      </c>
      <c r="H87" s="223">
        <v>1</v>
      </c>
      <c r="I87" s="224"/>
      <c r="J87" s="225">
        <f>ROUND(I87*H87,2)</f>
        <v>0</v>
      </c>
      <c r="K87" s="221" t="s">
        <v>1351</v>
      </c>
      <c r="L87" s="45"/>
      <c r="M87" s="226" t="s">
        <v>33</v>
      </c>
      <c r="N87" s="227" t="s">
        <v>49</v>
      </c>
      <c r="O87" s="85"/>
      <c r="P87" s="228">
        <f>O87*H87</f>
        <v>0</v>
      </c>
      <c r="Q87" s="228">
        <v>0</v>
      </c>
      <c r="R87" s="228">
        <f>Q87*H87</f>
        <v>0</v>
      </c>
      <c r="S87" s="228">
        <v>0</v>
      </c>
      <c r="T87" s="229">
        <f>S87*H87</f>
        <v>0</v>
      </c>
      <c r="U87" s="39"/>
      <c r="V87" s="39"/>
      <c r="W87" s="39"/>
      <c r="X87" s="39"/>
      <c r="Y87" s="39"/>
      <c r="Z87" s="39"/>
      <c r="AA87" s="39"/>
      <c r="AB87" s="39"/>
      <c r="AC87" s="39"/>
      <c r="AD87" s="39"/>
      <c r="AE87" s="39"/>
      <c r="AR87" s="230" t="s">
        <v>177</v>
      </c>
      <c r="AT87" s="230" t="s">
        <v>172</v>
      </c>
      <c r="AU87" s="230" t="s">
        <v>88</v>
      </c>
      <c r="AY87" s="17" t="s">
        <v>170</v>
      </c>
      <c r="BE87" s="231">
        <f>IF(N87="základní",J87,0)</f>
        <v>0</v>
      </c>
      <c r="BF87" s="231">
        <f>IF(N87="snížená",J87,0)</f>
        <v>0</v>
      </c>
      <c r="BG87" s="231">
        <f>IF(N87="zákl. přenesená",J87,0)</f>
        <v>0</v>
      </c>
      <c r="BH87" s="231">
        <f>IF(N87="sníž. přenesená",J87,0)</f>
        <v>0</v>
      </c>
      <c r="BI87" s="231">
        <f>IF(N87="nulová",J87,0)</f>
        <v>0</v>
      </c>
      <c r="BJ87" s="17" t="s">
        <v>86</v>
      </c>
      <c r="BK87" s="231">
        <f>ROUND(I87*H87,2)</f>
        <v>0</v>
      </c>
      <c r="BL87" s="17" t="s">
        <v>177</v>
      </c>
      <c r="BM87" s="230" t="s">
        <v>2188</v>
      </c>
    </row>
    <row r="88" spans="1:47" s="2" customFormat="1" ht="12">
      <c r="A88" s="39"/>
      <c r="B88" s="40"/>
      <c r="C88" s="41"/>
      <c r="D88" s="234" t="s">
        <v>210</v>
      </c>
      <c r="E88" s="41"/>
      <c r="F88" s="255" t="s">
        <v>2189</v>
      </c>
      <c r="G88" s="41"/>
      <c r="H88" s="41"/>
      <c r="I88" s="137"/>
      <c r="J88" s="41"/>
      <c r="K88" s="41"/>
      <c r="L88" s="45"/>
      <c r="M88" s="256"/>
      <c r="N88" s="257"/>
      <c r="O88" s="85"/>
      <c r="P88" s="85"/>
      <c r="Q88" s="85"/>
      <c r="R88" s="85"/>
      <c r="S88" s="85"/>
      <c r="T88" s="86"/>
      <c r="U88" s="39"/>
      <c r="V88" s="39"/>
      <c r="W88" s="39"/>
      <c r="X88" s="39"/>
      <c r="Y88" s="39"/>
      <c r="Z88" s="39"/>
      <c r="AA88" s="39"/>
      <c r="AB88" s="39"/>
      <c r="AC88" s="39"/>
      <c r="AD88" s="39"/>
      <c r="AE88" s="39"/>
      <c r="AT88" s="17" t="s">
        <v>210</v>
      </c>
      <c r="AU88" s="17" t="s">
        <v>88</v>
      </c>
    </row>
    <row r="89" spans="1:65" s="2" customFormat="1" ht="16.5" customHeight="1">
      <c r="A89" s="39"/>
      <c r="B89" s="40"/>
      <c r="C89" s="219" t="s">
        <v>184</v>
      </c>
      <c r="D89" s="219" t="s">
        <v>172</v>
      </c>
      <c r="E89" s="220" t="s">
        <v>2190</v>
      </c>
      <c r="F89" s="221" t="s">
        <v>2191</v>
      </c>
      <c r="G89" s="222" t="s">
        <v>196</v>
      </c>
      <c r="H89" s="223">
        <v>300</v>
      </c>
      <c r="I89" s="224"/>
      <c r="J89" s="225">
        <f>ROUND(I89*H89,2)</f>
        <v>0</v>
      </c>
      <c r="K89" s="221" t="s">
        <v>1351</v>
      </c>
      <c r="L89" s="45"/>
      <c r="M89" s="226" t="s">
        <v>33</v>
      </c>
      <c r="N89" s="227" t="s">
        <v>49</v>
      </c>
      <c r="O89" s="85"/>
      <c r="P89" s="228">
        <f>O89*H89</f>
        <v>0</v>
      </c>
      <c r="Q89" s="228">
        <v>0</v>
      </c>
      <c r="R89" s="228">
        <f>Q89*H89</f>
        <v>0</v>
      </c>
      <c r="S89" s="228">
        <v>0</v>
      </c>
      <c r="T89" s="229">
        <f>S89*H89</f>
        <v>0</v>
      </c>
      <c r="U89" s="39"/>
      <c r="V89" s="39"/>
      <c r="W89" s="39"/>
      <c r="X89" s="39"/>
      <c r="Y89" s="39"/>
      <c r="Z89" s="39"/>
      <c r="AA89" s="39"/>
      <c r="AB89" s="39"/>
      <c r="AC89" s="39"/>
      <c r="AD89" s="39"/>
      <c r="AE89" s="39"/>
      <c r="AR89" s="230" t="s">
        <v>177</v>
      </c>
      <c r="AT89" s="230" t="s">
        <v>172</v>
      </c>
      <c r="AU89" s="230" t="s">
        <v>88</v>
      </c>
      <c r="AY89" s="17" t="s">
        <v>170</v>
      </c>
      <c r="BE89" s="231">
        <f>IF(N89="základní",J89,0)</f>
        <v>0</v>
      </c>
      <c r="BF89" s="231">
        <f>IF(N89="snížená",J89,0)</f>
        <v>0</v>
      </c>
      <c r="BG89" s="231">
        <f>IF(N89="zákl. přenesená",J89,0)</f>
        <v>0</v>
      </c>
      <c r="BH89" s="231">
        <f>IF(N89="sníž. přenesená",J89,0)</f>
        <v>0</v>
      </c>
      <c r="BI89" s="231">
        <f>IF(N89="nulová",J89,0)</f>
        <v>0</v>
      </c>
      <c r="BJ89" s="17" t="s">
        <v>86</v>
      </c>
      <c r="BK89" s="231">
        <f>ROUND(I89*H89,2)</f>
        <v>0</v>
      </c>
      <c r="BL89" s="17" t="s">
        <v>177</v>
      </c>
      <c r="BM89" s="230" t="s">
        <v>2192</v>
      </c>
    </row>
    <row r="90" spans="1:51" s="13" customFormat="1" ht="12">
      <c r="A90" s="13"/>
      <c r="B90" s="232"/>
      <c r="C90" s="233"/>
      <c r="D90" s="234" t="s">
        <v>182</v>
      </c>
      <c r="E90" s="235" t="s">
        <v>33</v>
      </c>
      <c r="F90" s="236" t="s">
        <v>2193</v>
      </c>
      <c r="G90" s="233"/>
      <c r="H90" s="237">
        <v>300</v>
      </c>
      <c r="I90" s="238"/>
      <c r="J90" s="233"/>
      <c r="K90" s="233"/>
      <c r="L90" s="239"/>
      <c r="M90" s="240"/>
      <c r="N90" s="241"/>
      <c r="O90" s="241"/>
      <c r="P90" s="241"/>
      <c r="Q90" s="241"/>
      <c r="R90" s="241"/>
      <c r="S90" s="241"/>
      <c r="T90" s="242"/>
      <c r="U90" s="13"/>
      <c r="V90" s="13"/>
      <c r="W90" s="13"/>
      <c r="X90" s="13"/>
      <c r="Y90" s="13"/>
      <c r="Z90" s="13"/>
      <c r="AA90" s="13"/>
      <c r="AB90" s="13"/>
      <c r="AC90" s="13"/>
      <c r="AD90" s="13"/>
      <c r="AE90" s="13"/>
      <c r="AT90" s="243" t="s">
        <v>182</v>
      </c>
      <c r="AU90" s="243" t="s">
        <v>88</v>
      </c>
      <c r="AV90" s="13" t="s">
        <v>88</v>
      </c>
      <c r="AW90" s="13" t="s">
        <v>39</v>
      </c>
      <c r="AX90" s="13" t="s">
        <v>86</v>
      </c>
      <c r="AY90" s="243" t="s">
        <v>170</v>
      </c>
    </row>
    <row r="91" spans="1:65" s="2" customFormat="1" ht="21.75" customHeight="1">
      <c r="A91" s="39"/>
      <c r="B91" s="40"/>
      <c r="C91" s="219" t="s">
        <v>177</v>
      </c>
      <c r="D91" s="219" t="s">
        <v>172</v>
      </c>
      <c r="E91" s="220" t="s">
        <v>2194</v>
      </c>
      <c r="F91" s="221" t="s">
        <v>2195</v>
      </c>
      <c r="G91" s="222" t="s">
        <v>2196</v>
      </c>
      <c r="H91" s="223">
        <v>0.05</v>
      </c>
      <c r="I91" s="224"/>
      <c r="J91" s="225">
        <f>ROUND(I91*H91,2)</f>
        <v>0</v>
      </c>
      <c r="K91" s="221" t="s">
        <v>1351</v>
      </c>
      <c r="L91" s="45"/>
      <c r="M91" s="226" t="s">
        <v>33</v>
      </c>
      <c r="N91" s="227" t="s">
        <v>49</v>
      </c>
      <c r="O91" s="85"/>
      <c r="P91" s="228">
        <f>O91*H91</f>
        <v>0</v>
      </c>
      <c r="Q91" s="228">
        <v>0</v>
      </c>
      <c r="R91" s="228">
        <f>Q91*H91</f>
        <v>0</v>
      </c>
      <c r="S91" s="228">
        <v>0</v>
      </c>
      <c r="T91" s="229">
        <f>S91*H91</f>
        <v>0</v>
      </c>
      <c r="U91" s="39"/>
      <c r="V91" s="39"/>
      <c r="W91" s="39"/>
      <c r="X91" s="39"/>
      <c r="Y91" s="39"/>
      <c r="Z91" s="39"/>
      <c r="AA91" s="39"/>
      <c r="AB91" s="39"/>
      <c r="AC91" s="39"/>
      <c r="AD91" s="39"/>
      <c r="AE91" s="39"/>
      <c r="AR91" s="230" t="s">
        <v>177</v>
      </c>
      <c r="AT91" s="230" t="s">
        <v>172</v>
      </c>
      <c r="AU91" s="230" t="s">
        <v>88</v>
      </c>
      <c r="AY91" s="17" t="s">
        <v>170</v>
      </c>
      <c r="BE91" s="231">
        <f>IF(N91="základní",J91,0)</f>
        <v>0</v>
      </c>
      <c r="BF91" s="231">
        <f>IF(N91="snížená",J91,0)</f>
        <v>0</v>
      </c>
      <c r="BG91" s="231">
        <f>IF(N91="zákl. přenesená",J91,0)</f>
        <v>0</v>
      </c>
      <c r="BH91" s="231">
        <f>IF(N91="sníž. přenesená",J91,0)</f>
        <v>0</v>
      </c>
      <c r="BI91" s="231">
        <f>IF(N91="nulová",J91,0)</f>
        <v>0</v>
      </c>
      <c r="BJ91" s="17" t="s">
        <v>86</v>
      </c>
      <c r="BK91" s="231">
        <f>ROUND(I91*H91,2)</f>
        <v>0</v>
      </c>
      <c r="BL91" s="17" t="s">
        <v>177</v>
      </c>
      <c r="BM91" s="230" t="s">
        <v>2197</v>
      </c>
    </row>
    <row r="92" spans="1:47" s="2" customFormat="1" ht="12">
      <c r="A92" s="39"/>
      <c r="B92" s="40"/>
      <c r="C92" s="41"/>
      <c r="D92" s="234" t="s">
        <v>210</v>
      </c>
      <c r="E92" s="41"/>
      <c r="F92" s="255" t="s">
        <v>2198</v>
      </c>
      <c r="G92" s="41"/>
      <c r="H92" s="41"/>
      <c r="I92" s="137"/>
      <c r="J92" s="41"/>
      <c r="K92" s="41"/>
      <c r="L92" s="45"/>
      <c r="M92" s="256"/>
      <c r="N92" s="257"/>
      <c r="O92" s="85"/>
      <c r="P92" s="85"/>
      <c r="Q92" s="85"/>
      <c r="R92" s="85"/>
      <c r="S92" s="85"/>
      <c r="T92" s="86"/>
      <c r="U92" s="39"/>
      <c r="V92" s="39"/>
      <c r="W92" s="39"/>
      <c r="X92" s="39"/>
      <c r="Y92" s="39"/>
      <c r="Z92" s="39"/>
      <c r="AA92" s="39"/>
      <c r="AB92" s="39"/>
      <c r="AC92" s="39"/>
      <c r="AD92" s="39"/>
      <c r="AE92" s="39"/>
      <c r="AT92" s="17" t="s">
        <v>210</v>
      </c>
      <c r="AU92" s="17" t="s">
        <v>88</v>
      </c>
    </row>
    <row r="93" spans="1:51" s="13" customFormat="1" ht="12">
      <c r="A93" s="13"/>
      <c r="B93" s="232"/>
      <c r="C93" s="233"/>
      <c r="D93" s="234" t="s">
        <v>182</v>
      </c>
      <c r="E93" s="235" t="s">
        <v>33</v>
      </c>
      <c r="F93" s="236" t="s">
        <v>2199</v>
      </c>
      <c r="G93" s="233"/>
      <c r="H93" s="237">
        <v>0.05</v>
      </c>
      <c r="I93" s="238"/>
      <c r="J93" s="233"/>
      <c r="K93" s="233"/>
      <c r="L93" s="239"/>
      <c r="M93" s="240"/>
      <c r="N93" s="241"/>
      <c r="O93" s="241"/>
      <c r="P93" s="241"/>
      <c r="Q93" s="241"/>
      <c r="R93" s="241"/>
      <c r="S93" s="241"/>
      <c r="T93" s="242"/>
      <c r="U93" s="13"/>
      <c r="V93" s="13"/>
      <c r="W93" s="13"/>
      <c r="X93" s="13"/>
      <c r="Y93" s="13"/>
      <c r="Z93" s="13"/>
      <c r="AA93" s="13"/>
      <c r="AB93" s="13"/>
      <c r="AC93" s="13"/>
      <c r="AD93" s="13"/>
      <c r="AE93" s="13"/>
      <c r="AT93" s="243" t="s">
        <v>182</v>
      </c>
      <c r="AU93" s="243" t="s">
        <v>88</v>
      </c>
      <c r="AV93" s="13" t="s">
        <v>88</v>
      </c>
      <c r="AW93" s="13" t="s">
        <v>39</v>
      </c>
      <c r="AX93" s="13" t="s">
        <v>78</v>
      </c>
      <c r="AY93" s="243" t="s">
        <v>170</v>
      </c>
    </row>
    <row r="94" spans="1:51" s="14" customFormat="1" ht="12">
      <c r="A94" s="14"/>
      <c r="B94" s="244"/>
      <c r="C94" s="245"/>
      <c r="D94" s="234" t="s">
        <v>182</v>
      </c>
      <c r="E94" s="246" t="s">
        <v>33</v>
      </c>
      <c r="F94" s="247" t="s">
        <v>200</v>
      </c>
      <c r="G94" s="245"/>
      <c r="H94" s="248">
        <v>0.05</v>
      </c>
      <c r="I94" s="249"/>
      <c r="J94" s="245"/>
      <c r="K94" s="245"/>
      <c r="L94" s="250"/>
      <c r="M94" s="251"/>
      <c r="N94" s="252"/>
      <c r="O94" s="252"/>
      <c r="P94" s="252"/>
      <c r="Q94" s="252"/>
      <c r="R94" s="252"/>
      <c r="S94" s="252"/>
      <c r="T94" s="253"/>
      <c r="U94" s="14"/>
      <c r="V94" s="14"/>
      <c r="W94" s="14"/>
      <c r="X94" s="14"/>
      <c r="Y94" s="14"/>
      <c r="Z94" s="14"/>
      <c r="AA94" s="14"/>
      <c r="AB94" s="14"/>
      <c r="AC94" s="14"/>
      <c r="AD94" s="14"/>
      <c r="AE94" s="14"/>
      <c r="AT94" s="254" t="s">
        <v>182</v>
      </c>
      <c r="AU94" s="254" t="s">
        <v>88</v>
      </c>
      <c r="AV94" s="14" t="s">
        <v>177</v>
      </c>
      <c r="AW94" s="14" t="s">
        <v>39</v>
      </c>
      <c r="AX94" s="14" t="s">
        <v>86</v>
      </c>
      <c r="AY94" s="254" t="s">
        <v>170</v>
      </c>
    </row>
    <row r="95" spans="1:63" s="12" customFormat="1" ht="22.8" customHeight="1">
      <c r="A95" s="12"/>
      <c r="B95" s="203"/>
      <c r="C95" s="204"/>
      <c r="D95" s="205" t="s">
        <v>77</v>
      </c>
      <c r="E95" s="217" t="s">
        <v>86</v>
      </c>
      <c r="F95" s="217" t="s">
        <v>171</v>
      </c>
      <c r="G95" s="204"/>
      <c r="H95" s="204"/>
      <c r="I95" s="207"/>
      <c r="J95" s="218">
        <f>BK95</f>
        <v>0</v>
      </c>
      <c r="K95" s="204"/>
      <c r="L95" s="209"/>
      <c r="M95" s="210"/>
      <c r="N95" s="211"/>
      <c r="O95" s="211"/>
      <c r="P95" s="212">
        <f>SUM(P96:P172)</f>
        <v>0</v>
      </c>
      <c r="Q95" s="211"/>
      <c r="R95" s="212">
        <f>SUM(R96:R172)</f>
        <v>319.35551000000004</v>
      </c>
      <c r="S95" s="211"/>
      <c r="T95" s="213">
        <f>SUM(T96:T172)</f>
        <v>0</v>
      </c>
      <c r="U95" s="12"/>
      <c r="V95" s="12"/>
      <c r="W95" s="12"/>
      <c r="X95" s="12"/>
      <c r="Y95" s="12"/>
      <c r="Z95" s="12"/>
      <c r="AA95" s="12"/>
      <c r="AB95" s="12"/>
      <c r="AC95" s="12"/>
      <c r="AD95" s="12"/>
      <c r="AE95" s="12"/>
      <c r="AR95" s="214" t="s">
        <v>86</v>
      </c>
      <c r="AT95" s="215" t="s">
        <v>77</v>
      </c>
      <c r="AU95" s="215" t="s">
        <v>86</v>
      </c>
      <c r="AY95" s="214" t="s">
        <v>170</v>
      </c>
      <c r="BK95" s="216">
        <f>SUM(BK96:BK172)</f>
        <v>0</v>
      </c>
    </row>
    <row r="96" spans="1:65" s="2" customFormat="1" ht="44.25" customHeight="1">
      <c r="A96" s="39"/>
      <c r="B96" s="40"/>
      <c r="C96" s="219" t="s">
        <v>193</v>
      </c>
      <c r="D96" s="219" t="s">
        <v>172</v>
      </c>
      <c r="E96" s="220" t="s">
        <v>2200</v>
      </c>
      <c r="F96" s="221" t="s">
        <v>2201</v>
      </c>
      <c r="G96" s="222" t="s">
        <v>175</v>
      </c>
      <c r="H96" s="223">
        <v>1100</v>
      </c>
      <c r="I96" s="224"/>
      <c r="J96" s="225">
        <f>ROUND(I96*H96,2)</f>
        <v>0</v>
      </c>
      <c r="K96" s="221" t="s">
        <v>176</v>
      </c>
      <c r="L96" s="45"/>
      <c r="M96" s="226" t="s">
        <v>33</v>
      </c>
      <c r="N96" s="227" t="s">
        <v>49</v>
      </c>
      <c r="O96" s="85"/>
      <c r="P96" s="228">
        <f>O96*H96</f>
        <v>0</v>
      </c>
      <c r="Q96" s="228">
        <v>0</v>
      </c>
      <c r="R96" s="228">
        <f>Q96*H96</f>
        <v>0</v>
      </c>
      <c r="S96" s="228">
        <v>0</v>
      </c>
      <c r="T96" s="229">
        <f>S96*H96</f>
        <v>0</v>
      </c>
      <c r="U96" s="39"/>
      <c r="V96" s="39"/>
      <c r="W96" s="39"/>
      <c r="X96" s="39"/>
      <c r="Y96" s="39"/>
      <c r="Z96" s="39"/>
      <c r="AA96" s="39"/>
      <c r="AB96" s="39"/>
      <c r="AC96" s="39"/>
      <c r="AD96" s="39"/>
      <c r="AE96" s="39"/>
      <c r="AR96" s="230" t="s">
        <v>177</v>
      </c>
      <c r="AT96" s="230" t="s">
        <v>172</v>
      </c>
      <c r="AU96" s="230" t="s">
        <v>88</v>
      </c>
      <c r="AY96" s="17" t="s">
        <v>170</v>
      </c>
      <c r="BE96" s="231">
        <f>IF(N96="základní",J96,0)</f>
        <v>0</v>
      </c>
      <c r="BF96" s="231">
        <f>IF(N96="snížená",J96,0)</f>
        <v>0</v>
      </c>
      <c r="BG96" s="231">
        <f>IF(N96="zákl. přenesená",J96,0)</f>
        <v>0</v>
      </c>
      <c r="BH96" s="231">
        <f>IF(N96="sníž. přenesená",J96,0)</f>
        <v>0</v>
      </c>
      <c r="BI96" s="231">
        <f>IF(N96="nulová",J96,0)</f>
        <v>0</v>
      </c>
      <c r="BJ96" s="17" t="s">
        <v>86</v>
      </c>
      <c r="BK96" s="231">
        <f>ROUND(I96*H96,2)</f>
        <v>0</v>
      </c>
      <c r="BL96" s="17" t="s">
        <v>177</v>
      </c>
      <c r="BM96" s="230" t="s">
        <v>2202</v>
      </c>
    </row>
    <row r="97" spans="1:65" s="2" customFormat="1" ht="16.5" customHeight="1">
      <c r="A97" s="39"/>
      <c r="B97" s="40"/>
      <c r="C97" s="258" t="s">
        <v>201</v>
      </c>
      <c r="D97" s="258" t="s">
        <v>214</v>
      </c>
      <c r="E97" s="259" t="s">
        <v>2203</v>
      </c>
      <c r="F97" s="260" t="s">
        <v>2204</v>
      </c>
      <c r="G97" s="261" t="s">
        <v>2205</v>
      </c>
      <c r="H97" s="262">
        <v>11</v>
      </c>
      <c r="I97" s="263"/>
      <c r="J97" s="264">
        <f>ROUND(I97*H97,2)</f>
        <v>0</v>
      </c>
      <c r="K97" s="260" t="s">
        <v>176</v>
      </c>
      <c r="L97" s="265"/>
      <c r="M97" s="266" t="s">
        <v>33</v>
      </c>
      <c r="N97" s="267" t="s">
        <v>49</v>
      </c>
      <c r="O97" s="85"/>
      <c r="P97" s="228">
        <f>O97*H97</f>
        <v>0</v>
      </c>
      <c r="Q97" s="228">
        <v>0.001</v>
      </c>
      <c r="R97" s="228">
        <f>Q97*H97</f>
        <v>0.011</v>
      </c>
      <c r="S97" s="228">
        <v>0</v>
      </c>
      <c r="T97" s="229">
        <f>S97*H97</f>
        <v>0</v>
      </c>
      <c r="U97" s="39"/>
      <c r="V97" s="39"/>
      <c r="W97" s="39"/>
      <c r="X97" s="39"/>
      <c r="Y97" s="39"/>
      <c r="Z97" s="39"/>
      <c r="AA97" s="39"/>
      <c r="AB97" s="39"/>
      <c r="AC97" s="39"/>
      <c r="AD97" s="39"/>
      <c r="AE97" s="39"/>
      <c r="AR97" s="230" t="s">
        <v>213</v>
      </c>
      <c r="AT97" s="230" t="s">
        <v>214</v>
      </c>
      <c r="AU97" s="230" t="s">
        <v>88</v>
      </c>
      <c r="AY97" s="17" t="s">
        <v>170</v>
      </c>
      <c r="BE97" s="231">
        <f>IF(N97="základní",J97,0)</f>
        <v>0</v>
      </c>
      <c r="BF97" s="231">
        <f>IF(N97="snížená",J97,0)</f>
        <v>0</v>
      </c>
      <c r="BG97" s="231">
        <f>IF(N97="zákl. přenesená",J97,0)</f>
        <v>0</v>
      </c>
      <c r="BH97" s="231">
        <f>IF(N97="sníž. přenesená",J97,0)</f>
        <v>0</v>
      </c>
      <c r="BI97" s="231">
        <f>IF(N97="nulová",J97,0)</f>
        <v>0</v>
      </c>
      <c r="BJ97" s="17" t="s">
        <v>86</v>
      </c>
      <c r="BK97" s="231">
        <f>ROUND(I97*H97,2)</f>
        <v>0</v>
      </c>
      <c r="BL97" s="17" t="s">
        <v>177</v>
      </c>
      <c r="BM97" s="230" t="s">
        <v>2206</v>
      </c>
    </row>
    <row r="98" spans="1:65" s="2" customFormat="1" ht="44.25" customHeight="1">
      <c r="A98" s="39"/>
      <c r="B98" s="40"/>
      <c r="C98" s="219" t="s">
        <v>206</v>
      </c>
      <c r="D98" s="219" t="s">
        <v>172</v>
      </c>
      <c r="E98" s="220" t="s">
        <v>2207</v>
      </c>
      <c r="F98" s="221" t="s">
        <v>2208</v>
      </c>
      <c r="G98" s="222" t="s">
        <v>175</v>
      </c>
      <c r="H98" s="223">
        <v>1100</v>
      </c>
      <c r="I98" s="224"/>
      <c r="J98" s="225">
        <f>ROUND(I98*H98,2)</f>
        <v>0</v>
      </c>
      <c r="K98" s="221" t="s">
        <v>176</v>
      </c>
      <c r="L98" s="45"/>
      <c r="M98" s="226" t="s">
        <v>33</v>
      </c>
      <c r="N98" s="227" t="s">
        <v>49</v>
      </c>
      <c r="O98" s="85"/>
      <c r="P98" s="228">
        <f>O98*H98</f>
        <v>0</v>
      </c>
      <c r="Q98" s="228">
        <v>0</v>
      </c>
      <c r="R98" s="228">
        <f>Q98*H98</f>
        <v>0</v>
      </c>
      <c r="S98" s="228">
        <v>0</v>
      </c>
      <c r="T98" s="229">
        <f>S98*H98</f>
        <v>0</v>
      </c>
      <c r="U98" s="39"/>
      <c r="V98" s="39"/>
      <c r="W98" s="39"/>
      <c r="X98" s="39"/>
      <c r="Y98" s="39"/>
      <c r="Z98" s="39"/>
      <c r="AA98" s="39"/>
      <c r="AB98" s="39"/>
      <c r="AC98" s="39"/>
      <c r="AD98" s="39"/>
      <c r="AE98" s="39"/>
      <c r="AR98" s="230" t="s">
        <v>177</v>
      </c>
      <c r="AT98" s="230" t="s">
        <v>172</v>
      </c>
      <c r="AU98" s="230" t="s">
        <v>88</v>
      </c>
      <c r="AY98" s="17" t="s">
        <v>170</v>
      </c>
      <c r="BE98" s="231">
        <f>IF(N98="základní",J98,0)</f>
        <v>0</v>
      </c>
      <c r="BF98" s="231">
        <f>IF(N98="snížená",J98,0)</f>
        <v>0</v>
      </c>
      <c r="BG98" s="231">
        <f>IF(N98="zákl. přenesená",J98,0)</f>
        <v>0</v>
      </c>
      <c r="BH98" s="231">
        <f>IF(N98="sníž. přenesená",J98,0)</f>
        <v>0</v>
      </c>
      <c r="BI98" s="231">
        <f>IF(N98="nulová",J98,0)</f>
        <v>0</v>
      </c>
      <c r="BJ98" s="17" t="s">
        <v>86</v>
      </c>
      <c r="BK98" s="231">
        <f>ROUND(I98*H98,2)</f>
        <v>0</v>
      </c>
      <c r="BL98" s="17" t="s">
        <v>177</v>
      </c>
      <c r="BM98" s="230" t="s">
        <v>2209</v>
      </c>
    </row>
    <row r="99" spans="1:65" s="2" customFormat="1" ht="21.75" customHeight="1">
      <c r="A99" s="39"/>
      <c r="B99" s="40"/>
      <c r="C99" s="219" t="s">
        <v>213</v>
      </c>
      <c r="D99" s="219" t="s">
        <v>172</v>
      </c>
      <c r="E99" s="220" t="s">
        <v>2210</v>
      </c>
      <c r="F99" s="221" t="s">
        <v>2211</v>
      </c>
      <c r="G99" s="222" t="s">
        <v>175</v>
      </c>
      <c r="H99" s="223">
        <v>1100</v>
      </c>
      <c r="I99" s="224"/>
      <c r="J99" s="225">
        <f>ROUND(I99*H99,2)</f>
        <v>0</v>
      </c>
      <c r="K99" s="221" t="s">
        <v>176</v>
      </c>
      <c r="L99" s="45"/>
      <c r="M99" s="226" t="s">
        <v>33</v>
      </c>
      <c r="N99" s="227" t="s">
        <v>49</v>
      </c>
      <c r="O99" s="85"/>
      <c r="P99" s="228">
        <f>O99*H99</f>
        <v>0</v>
      </c>
      <c r="Q99" s="228">
        <v>0</v>
      </c>
      <c r="R99" s="228">
        <f>Q99*H99</f>
        <v>0</v>
      </c>
      <c r="S99" s="228">
        <v>0</v>
      </c>
      <c r="T99" s="229">
        <f>S99*H99</f>
        <v>0</v>
      </c>
      <c r="U99" s="39"/>
      <c r="V99" s="39"/>
      <c r="W99" s="39"/>
      <c r="X99" s="39"/>
      <c r="Y99" s="39"/>
      <c r="Z99" s="39"/>
      <c r="AA99" s="39"/>
      <c r="AB99" s="39"/>
      <c r="AC99" s="39"/>
      <c r="AD99" s="39"/>
      <c r="AE99" s="39"/>
      <c r="AR99" s="230" t="s">
        <v>177</v>
      </c>
      <c r="AT99" s="230" t="s">
        <v>172</v>
      </c>
      <c r="AU99" s="230" t="s">
        <v>88</v>
      </c>
      <c r="AY99" s="17" t="s">
        <v>170</v>
      </c>
      <c r="BE99" s="231">
        <f>IF(N99="základní",J99,0)</f>
        <v>0</v>
      </c>
      <c r="BF99" s="231">
        <f>IF(N99="snížená",J99,0)</f>
        <v>0</v>
      </c>
      <c r="BG99" s="231">
        <f>IF(N99="zákl. přenesená",J99,0)</f>
        <v>0</v>
      </c>
      <c r="BH99" s="231">
        <f>IF(N99="sníž. přenesená",J99,0)</f>
        <v>0</v>
      </c>
      <c r="BI99" s="231">
        <f>IF(N99="nulová",J99,0)</f>
        <v>0</v>
      </c>
      <c r="BJ99" s="17" t="s">
        <v>86</v>
      </c>
      <c r="BK99" s="231">
        <f>ROUND(I99*H99,2)</f>
        <v>0</v>
      </c>
      <c r="BL99" s="17" t="s">
        <v>177</v>
      </c>
      <c r="BM99" s="230" t="s">
        <v>2212</v>
      </c>
    </row>
    <row r="100" spans="1:65" s="2" customFormat="1" ht="16.5" customHeight="1">
      <c r="A100" s="39"/>
      <c r="B100" s="40"/>
      <c r="C100" s="219" t="s">
        <v>219</v>
      </c>
      <c r="D100" s="219" t="s">
        <v>172</v>
      </c>
      <c r="E100" s="220" t="s">
        <v>2213</v>
      </c>
      <c r="F100" s="221" t="s">
        <v>2214</v>
      </c>
      <c r="G100" s="222" t="s">
        <v>175</v>
      </c>
      <c r="H100" s="223">
        <v>1100</v>
      </c>
      <c r="I100" s="224"/>
      <c r="J100" s="225">
        <f>ROUND(I100*H100,2)</f>
        <v>0</v>
      </c>
      <c r="K100" s="221" t="s">
        <v>176</v>
      </c>
      <c r="L100" s="45"/>
      <c r="M100" s="226" t="s">
        <v>33</v>
      </c>
      <c r="N100" s="227" t="s">
        <v>49</v>
      </c>
      <c r="O100" s="85"/>
      <c r="P100" s="228">
        <f>O100*H100</f>
        <v>0</v>
      </c>
      <c r="Q100" s="228">
        <v>0</v>
      </c>
      <c r="R100" s="228">
        <f>Q100*H100</f>
        <v>0</v>
      </c>
      <c r="S100" s="228">
        <v>0</v>
      </c>
      <c r="T100" s="229">
        <f>S100*H100</f>
        <v>0</v>
      </c>
      <c r="U100" s="39"/>
      <c r="V100" s="39"/>
      <c r="W100" s="39"/>
      <c r="X100" s="39"/>
      <c r="Y100" s="39"/>
      <c r="Z100" s="39"/>
      <c r="AA100" s="39"/>
      <c r="AB100" s="39"/>
      <c r="AC100" s="39"/>
      <c r="AD100" s="39"/>
      <c r="AE100" s="39"/>
      <c r="AR100" s="230" t="s">
        <v>177</v>
      </c>
      <c r="AT100" s="230" t="s">
        <v>172</v>
      </c>
      <c r="AU100" s="230" t="s">
        <v>88</v>
      </c>
      <c r="AY100" s="17" t="s">
        <v>170</v>
      </c>
      <c r="BE100" s="231">
        <f>IF(N100="základní",J100,0)</f>
        <v>0</v>
      </c>
      <c r="BF100" s="231">
        <f>IF(N100="snížená",J100,0)</f>
        <v>0</v>
      </c>
      <c r="BG100" s="231">
        <f>IF(N100="zákl. přenesená",J100,0)</f>
        <v>0</v>
      </c>
      <c r="BH100" s="231">
        <f>IF(N100="sníž. přenesená",J100,0)</f>
        <v>0</v>
      </c>
      <c r="BI100" s="231">
        <f>IF(N100="nulová",J100,0)</f>
        <v>0</v>
      </c>
      <c r="BJ100" s="17" t="s">
        <v>86</v>
      </c>
      <c r="BK100" s="231">
        <f>ROUND(I100*H100,2)</f>
        <v>0</v>
      </c>
      <c r="BL100" s="17" t="s">
        <v>177</v>
      </c>
      <c r="BM100" s="230" t="s">
        <v>2215</v>
      </c>
    </row>
    <row r="101" spans="1:65" s="2" customFormat="1" ht="33" customHeight="1">
      <c r="A101" s="39"/>
      <c r="B101" s="40"/>
      <c r="C101" s="219" t="s">
        <v>224</v>
      </c>
      <c r="D101" s="219" t="s">
        <v>172</v>
      </c>
      <c r="E101" s="220" t="s">
        <v>2216</v>
      </c>
      <c r="F101" s="221" t="s">
        <v>2217</v>
      </c>
      <c r="G101" s="222" t="s">
        <v>175</v>
      </c>
      <c r="H101" s="223">
        <v>215</v>
      </c>
      <c r="I101" s="224"/>
      <c r="J101" s="225">
        <f>ROUND(I101*H101,2)</f>
        <v>0</v>
      </c>
      <c r="K101" s="221" t="s">
        <v>176</v>
      </c>
      <c r="L101" s="45"/>
      <c r="M101" s="226" t="s">
        <v>33</v>
      </c>
      <c r="N101" s="227" t="s">
        <v>49</v>
      </c>
      <c r="O101" s="85"/>
      <c r="P101" s="228">
        <f>O101*H101</f>
        <v>0</v>
      </c>
      <c r="Q101" s="228">
        <v>0</v>
      </c>
      <c r="R101" s="228">
        <f>Q101*H101</f>
        <v>0</v>
      </c>
      <c r="S101" s="228">
        <v>0</v>
      </c>
      <c r="T101" s="229">
        <f>S101*H101</f>
        <v>0</v>
      </c>
      <c r="U101" s="39"/>
      <c r="V101" s="39"/>
      <c r="W101" s="39"/>
      <c r="X101" s="39"/>
      <c r="Y101" s="39"/>
      <c r="Z101" s="39"/>
      <c r="AA101" s="39"/>
      <c r="AB101" s="39"/>
      <c r="AC101" s="39"/>
      <c r="AD101" s="39"/>
      <c r="AE101" s="39"/>
      <c r="AR101" s="230" t="s">
        <v>177</v>
      </c>
      <c r="AT101" s="230" t="s">
        <v>172</v>
      </c>
      <c r="AU101" s="230" t="s">
        <v>88</v>
      </c>
      <c r="AY101" s="17" t="s">
        <v>170</v>
      </c>
      <c r="BE101" s="231">
        <f>IF(N101="základní",J101,0)</f>
        <v>0</v>
      </c>
      <c r="BF101" s="231">
        <f>IF(N101="snížená",J101,0)</f>
        <v>0</v>
      </c>
      <c r="BG101" s="231">
        <f>IF(N101="zákl. přenesená",J101,0)</f>
        <v>0</v>
      </c>
      <c r="BH101" s="231">
        <f>IF(N101="sníž. přenesená",J101,0)</f>
        <v>0</v>
      </c>
      <c r="BI101" s="231">
        <f>IF(N101="nulová",J101,0)</f>
        <v>0</v>
      </c>
      <c r="BJ101" s="17" t="s">
        <v>86</v>
      </c>
      <c r="BK101" s="231">
        <f>ROUND(I101*H101,2)</f>
        <v>0</v>
      </c>
      <c r="BL101" s="17" t="s">
        <v>177</v>
      </c>
      <c r="BM101" s="230" t="s">
        <v>2218</v>
      </c>
    </row>
    <row r="102" spans="1:65" s="2" customFormat="1" ht="33" customHeight="1">
      <c r="A102" s="39"/>
      <c r="B102" s="40"/>
      <c r="C102" s="219" t="s">
        <v>229</v>
      </c>
      <c r="D102" s="219" t="s">
        <v>172</v>
      </c>
      <c r="E102" s="220" t="s">
        <v>2219</v>
      </c>
      <c r="F102" s="221" t="s">
        <v>2220</v>
      </c>
      <c r="G102" s="222" t="s">
        <v>175</v>
      </c>
      <c r="H102" s="223">
        <v>300</v>
      </c>
      <c r="I102" s="224"/>
      <c r="J102" s="225">
        <f>ROUND(I102*H102,2)</f>
        <v>0</v>
      </c>
      <c r="K102" s="221" t="s">
        <v>176</v>
      </c>
      <c r="L102" s="45"/>
      <c r="M102" s="226" t="s">
        <v>33</v>
      </c>
      <c r="N102" s="227" t="s">
        <v>49</v>
      </c>
      <c r="O102" s="85"/>
      <c r="P102" s="228">
        <f>O102*H102</f>
        <v>0</v>
      </c>
      <c r="Q102" s="228">
        <v>0</v>
      </c>
      <c r="R102" s="228">
        <f>Q102*H102</f>
        <v>0</v>
      </c>
      <c r="S102" s="228">
        <v>0</v>
      </c>
      <c r="T102" s="229">
        <f>S102*H102</f>
        <v>0</v>
      </c>
      <c r="U102" s="39"/>
      <c r="V102" s="39"/>
      <c r="W102" s="39"/>
      <c r="X102" s="39"/>
      <c r="Y102" s="39"/>
      <c r="Z102" s="39"/>
      <c r="AA102" s="39"/>
      <c r="AB102" s="39"/>
      <c r="AC102" s="39"/>
      <c r="AD102" s="39"/>
      <c r="AE102" s="39"/>
      <c r="AR102" s="230" t="s">
        <v>177</v>
      </c>
      <c r="AT102" s="230" t="s">
        <v>172</v>
      </c>
      <c r="AU102" s="230" t="s">
        <v>88</v>
      </c>
      <c r="AY102" s="17" t="s">
        <v>170</v>
      </c>
      <c r="BE102" s="231">
        <f>IF(N102="základní",J102,0)</f>
        <v>0</v>
      </c>
      <c r="BF102" s="231">
        <f>IF(N102="snížená",J102,0)</f>
        <v>0</v>
      </c>
      <c r="BG102" s="231">
        <f>IF(N102="zákl. přenesená",J102,0)</f>
        <v>0</v>
      </c>
      <c r="BH102" s="231">
        <f>IF(N102="sníž. přenesená",J102,0)</f>
        <v>0</v>
      </c>
      <c r="BI102" s="231">
        <f>IF(N102="nulová",J102,0)</f>
        <v>0</v>
      </c>
      <c r="BJ102" s="17" t="s">
        <v>86</v>
      </c>
      <c r="BK102" s="231">
        <f>ROUND(I102*H102,2)</f>
        <v>0</v>
      </c>
      <c r="BL102" s="17" t="s">
        <v>177</v>
      </c>
      <c r="BM102" s="230" t="s">
        <v>2221</v>
      </c>
    </row>
    <row r="103" spans="1:65" s="2" customFormat="1" ht="33" customHeight="1">
      <c r="A103" s="39"/>
      <c r="B103" s="40"/>
      <c r="C103" s="219" t="s">
        <v>235</v>
      </c>
      <c r="D103" s="219" t="s">
        <v>172</v>
      </c>
      <c r="E103" s="220" t="s">
        <v>2222</v>
      </c>
      <c r="F103" s="221" t="s">
        <v>2223</v>
      </c>
      <c r="G103" s="222" t="s">
        <v>175</v>
      </c>
      <c r="H103" s="223">
        <v>585</v>
      </c>
      <c r="I103" s="224"/>
      <c r="J103" s="225">
        <f>ROUND(I103*H103,2)</f>
        <v>0</v>
      </c>
      <c r="K103" s="221" t="s">
        <v>176</v>
      </c>
      <c r="L103" s="45"/>
      <c r="M103" s="226" t="s">
        <v>33</v>
      </c>
      <c r="N103" s="227" t="s">
        <v>49</v>
      </c>
      <c r="O103" s="85"/>
      <c r="P103" s="228">
        <f>O103*H103</f>
        <v>0</v>
      </c>
      <c r="Q103" s="228">
        <v>0</v>
      </c>
      <c r="R103" s="228">
        <f>Q103*H103</f>
        <v>0</v>
      </c>
      <c r="S103" s="228">
        <v>0</v>
      </c>
      <c r="T103" s="229">
        <f>S103*H103</f>
        <v>0</v>
      </c>
      <c r="U103" s="39"/>
      <c r="V103" s="39"/>
      <c r="W103" s="39"/>
      <c r="X103" s="39"/>
      <c r="Y103" s="39"/>
      <c r="Z103" s="39"/>
      <c r="AA103" s="39"/>
      <c r="AB103" s="39"/>
      <c r="AC103" s="39"/>
      <c r="AD103" s="39"/>
      <c r="AE103" s="39"/>
      <c r="AR103" s="230" t="s">
        <v>177</v>
      </c>
      <c r="AT103" s="230" t="s">
        <v>172</v>
      </c>
      <c r="AU103" s="230" t="s">
        <v>88</v>
      </c>
      <c r="AY103" s="17" t="s">
        <v>170</v>
      </c>
      <c r="BE103" s="231">
        <f>IF(N103="základní",J103,0)</f>
        <v>0</v>
      </c>
      <c r="BF103" s="231">
        <f>IF(N103="snížená",J103,0)</f>
        <v>0</v>
      </c>
      <c r="BG103" s="231">
        <f>IF(N103="zákl. přenesená",J103,0)</f>
        <v>0</v>
      </c>
      <c r="BH103" s="231">
        <f>IF(N103="sníž. přenesená",J103,0)</f>
        <v>0</v>
      </c>
      <c r="BI103" s="231">
        <f>IF(N103="nulová",J103,0)</f>
        <v>0</v>
      </c>
      <c r="BJ103" s="17" t="s">
        <v>86</v>
      </c>
      <c r="BK103" s="231">
        <f>ROUND(I103*H103,2)</f>
        <v>0</v>
      </c>
      <c r="BL103" s="17" t="s">
        <v>177</v>
      </c>
      <c r="BM103" s="230" t="s">
        <v>2224</v>
      </c>
    </row>
    <row r="104" spans="1:65" s="2" customFormat="1" ht="16.5" customHeight="1">
      <c r="A104" s="39"/>
      <c r="B104" s="40"/>
      <c r="C104" s="258" t="s">
        <v>240</v>
      </c>
      <c r="D104" s="258" t="s">
        <v>214</v>
      </c>
      <c r="E104" s="259" t="s">
        <v>2225</v>
      </c>
      <c r="F104" s="260" t="s">
        <v>2226</v>
      </c>
      <c r="G104" s="261" t="s">
        <v>232</v>
      </c>
      <c r="H104" s="262">
        <v>313.5</v>
      </c>
      <c r="I104" s="263"/>
      <c r="J104" s="264">
        <f>ROUND(I104*H104,2)</f>
        <v>0</v>
      </c>
      <c r="K104" s="260" t="s">
        <v>176</v>
      </c>
      <c r="L104" s="265"/>
      <c r="M104" s="266" t="s">
        <v>33</v>
      </c>
      <c r="N104" s="267" t="s">
        <v>49</v>
      </c>
      <c r="O104" s="85"/>
      <c r="P104" s="228">
        <f>O104*H104</f>
        <v>0</v>
      </c>
      <c r="Q104" s="228">
        <v>1</v>
      </c>
      <c r="R104" s="228">
        <f>Q104*H104</f>
        <v>313.5</v>
      </c>
      <c r="S104" s="228">
        <v>0</v>
      </c>
      <c r="T104" s="229">
        <f>S104*H104</f>
        <v>0</v>
      </c>
      <c r="U104" s="39"/>
      <c r="V104" s="39"/>
      <c r="W104" s="39"/>
      <c r="X104" s="39"/>
      <c r="Y104" s="39"/>
      <c r="Z104" s="39"/>
      <c r="AA104" s="39"/>
      <c r="AB104" s="39"/>
      <c r="AC104" s="39"/>
      <c r="AD104" s="39"/>
      <c r="AE104" s="39"/>
      <c r="AR104" s="230" t="s">
        <v>213</v>
      </c>
      <c r="AT104" s="230" t="s">
        <v>214</v>
      </c>
      <c r="AU104" s="230" t="s">
        <v>88</v>
      </c>
      <c r="AY104" s="17" t="s">
        <v>170</v>
      </c>
      <c r="BE104" s="231">
        <f>IF(N104="základní",J104,0)</f>
        <v>0</v>
      </c>
      <c r="BF104" s="231">
        <f>IF(N104="snížená",J104,0)</f>
        <v>0</v>
      </c>
      <c r="BG104" s="231">
        <f>IF(N104="zákl. přenesená",J104,0)</f>
        <v>0</v>
      </c>
      <c r="BH104" s="231">
        <f>IF(N104="sníž. přenesená",J104,0)</f>
        <v>0</v>
      </c>
      <c r="BI104" s="231">
        <f>IF(N104="nulová",J104,0)</f>
        <v>0</v>
      </c>
      <c r="BJ104" s="17" t="s">
        <v>86</v>
      </c>
      <c r="BK104" s="231">
        <f>ROUND(I104*H104,2)</f>
        <v>0</v>
      </c>
      <c r="BL104" s="17" t="s">
        <v>177</v>
      </c>
      <c r="BM104" s="230" t="s">
        <v>2227</v>
      </c>
    </row>
    <row r="105" spans="1:47" s="2" customFormat="1" ht="12">
      <c r="A105" s="39"/>
      <c r="B105" s="40"/>
      <c r="C105" s="41"/>
      <c r="D105" s="234" t="s">
        <v>210</v>
      </c>
      <c r="E105" s="41"/>
      <c r="F105" s="255" t="s">
        <v>2228</v>
      </c>
      <c r="G105" s="41"/>
      <c r="H105" s="41"/>
      <c r="I105" s="137"/>
      <c r="J105" s="41"/>
      <c r="K105" s="41"/>
      <c r="L105" s="45"/>
      <c r="M105" s="256"/>
      <c r="N105" s="257"/>
      <c r="O105" s="85"/>
      <c r="P105" s="85"/>
      <c r="Q105" s="85"/>
      <c r="R105" s="85"/>
      <c r="S105" s="85"/>
      <c r="T105" s="86"/>
      <c r="U105" s="39"/>
      <c r="V105" s="39"/>
      <c r="W105" s="39"/>
      <c r="X105" s="39"/>
      <c r="Y105" s="39"/>
      <c r="Z105" s="39"/>
      <c r="AA105" s="39"/>
      <c r="AB105" s="39"/>
      <c r="AC105" s="39"/>
      <c r="AD105" s="39"/>
      <c r="AE105" s="39"/>
      <c r="AT105" s="17" t="s">
        <v>210</v>
      </c>
      <c r="AU105" s="17" t="s">
        <v>88</v>
      </c>
    </row>
    <row r="106" spans="1:51" s="13" customFormat="1" ht="12">
      <c r="A106" s="13"/>
      <c r="B106" s="232"/>
      <c r="C106" s="233"/>
      <c r="D106" s="234" t="s">
        <v>182</v>
      </c>
      <c r="E106" s="235" t="s">
        <v>33</v>
      </c>
      <c r="F106" s="236" t="s">
        <v>2229</v>
      </c>
      <c r="G106" s="233"/>
      <c r="H106" s="237">
        <v>313.5</v>
      </c>
      <c r="I106" s="238"/>
      <c r="J106" s="233"/>
      <c r="K106" s="233"/>
      <c r="L106" s="239"/>
      <c r="M106" s="240"/>
      <c r="N106" s="241"/>
      <c r="O106" s="241"/>
      <c r="P106" s="241"/>
      <c r="Q106" s="241"/>
      <c r="R106" s="241"/>
      <c r="S106" s="241"/>
      <c r="T106" s="242"/>
      <c r="U106" s="13"/>
      <c r="V106" s="13"/>
      <c r="W106" s="13"/>
      <c r="X106" s="13"/>
      <c r="Y106" s="13"/>
      <c r="Z106" s="13"/>
      <c r="AA106" s="13"/>
      <c r="AB106" s="13"/>
      <c r="AC106" s="13"/>
      <c r="AD106" s="13"/>
      <c r="AE106" s="13"/>
      <c r="AT106" s="243" t="s">
        <v>182</v>
      </c>
      <c r="AU106" s="243" t="s">
        <v>88</v>
      </c>
      <c r="AV106" s="13" t="s">
        <v>88</v>
      </c>
      <c r="AW106" s="13" t="s">
        <v>39</v>
      </c>
      <c r="AX106" s="13" t="s">
        <v>78</v>
      </c>
      <c r="AY106" s="243" t="s">
        <v>170</v>
      </c>
    </row>
    <row r="107" spans="1:51" s="14" customFormat="1" ht="12">
      <c r="A107" s="14"/>
      <c r="B107" s="244"/>
      <c r="C107" s="245"/>
      <c r="D107" s="234" t="s">
        <v>182</v>
      </c>
      <c r="E107" s="246" t="s">
        <v>33</v>
      </c>
      <c r="F107" s="247" t="s">
        <v>200</v>
      </c>
      <c r="G107" s="245"/>
      <c r="H107" s="248">
        <v>313.5</v>
      </c>
      <c r="I107" s="249"/>
      <c r="J107" s="245"/>
      <c r="K107" s="245"/>
      <c r="L107" s="250"/>
      <c r="M107" s="251"/>
      <c r="N107" s="252"/>
      <c r="O107" s="252"/>
      <c r="P107" s="252"/>
      <c r="Q107" s="252"/>
      <c r="R107" s="252"/>
      <c r="S107" s="252"/>
      <c r="T107" s="253"/>
      <c r="U107" s="14"/>
      <c r="V107" s="14"/>
      <c r="W107" s="14"/>
      <c r="X107" s="14"/>
      <c r="Y107" s="14"/>
      <c r="Z107" s="14"/>
      <c r="AA107" s="14"/>
      <c r="AB107" s="14"/>
      <c r="AC107" s="14"/>
      <c r="AD107" s="14"/>
      <c r="AE107" s="14"/>
      <c r="AT107" s="254" t="s">
        <v>182</v>
      </c>
      <c r="AU107" s="254" t="s">
        <v>88</v>
      </c>
      <c r="AV107" s="14" t="s">
        <v>177</v>
      </c>
      <c r="AW107" s="14" t="s">
        <v>39</v>
      </c>
      <c r="AX107" s="14" t="s">
        <v>86</v>
      </c>
      <c r="AY107" s="254" t="s">
        <v>170</v>
      </c>
    </row>
    <row r="108" spans="1:65" s="2" customFormat="1" ht="21.75" customHeight="1">
      <c r="A108" s="39"/>
      <c r="B108" s="40"/>
      <c r="C108" s="219" t="s">
        <v>246</v>
      </c>
      <c r="D108" s="219" t="s">
        <v>172</v>
      </c>
      <c r="E108" s="220" t="s">
        <v>2230</v>
      </c>
      <c r="F108" s="221" t="s">
        <v>2231</v>
      </c>
      <c r="G108" s="222" t="s">
        <v>175</v>
      </c>
      <c r="H108" s="223">
        <v>350</v>
      </c>
      <c r="I108" s="224"/>
      <c r="J108" s="225">
        <f>ROUND(I108*H108,2)</f>
        <v>0</v>
      </c>
      <c r="K108" s="221" t="s">
        <v>176</v>
      </c>
      <c r="L108" s="45"/>
      <c r="M108" s="226" t="s">
        <v>33</v>
      </c>
      <c r="N108" s="227" t="s">
        <v>49</v>
      </c>
      <c r="O108" s="85"/>
      <c r="P108" s="228">
        <f>O108*H108</f>
        <v>0</v>
      </c>
      <c r="Q108" s="228">
        <v>0</v>
      </c>
      <c r="R108" s="228">
        <f>Q108*H108</f>
        <v>0</v>
      </c>
      <c r="S108" s="228">
        <v>0</v>
      </c>
      <c r="T108" s="229">
        <f>S108*H108</f>
        <v>0</v>
      </c>
      <c r="U108" s="39"/>
      <c r="V108" s="39"/>
      <c r="W108" s="39"/>
      <c r="X108" s="39"/>
      <c r="Y108" s="39"/>
      <c r="Z108" s="39"/>
      <c r="AA108" s="39"/>
      <c r="AB108" s="39"/>
      <c r="AC108" s="39"/>
      <c r="AD108" s="39"/>
      <c r="AE108" s="39"/>
      <c r="AR108" s="230" t="s">
        <v>177</v>
      </c>
      <c r="AT108" s="230" t="s">
        <v>172</v>
      </c>
      <c r="AU108" s="230" t="s">
        <v>88</v>
      </c>
      <c r="AY108" s="17" t="s">
        <v>170</v>
      </c>
      <c r="BE108" s="231">
        <f>IF(N108="základní",J108,0)</f>
        <v>0</v>
      </c>
      <c r="BF108" s="231">
        <f>IF(N108="snížená",J108,0)</f>
        <v>0</v>
      </c>
      <c r="BG108" s="231">
        <f>IF(N108="zákl. přenesená",J108,0)</f>
        <v>0</v>
      </c>
      <c r="BH108" s="231">
        <f>IF(N108="sníž. přenesená",J108,0)</f>
        <v>0</v>
      </c>
      <c r="BI108" s="231">
        <f>IF(N108="nulová",J108,0)</f>
        <v>0</v>
      </c>
      <c r="BJ108" s="17" t="s">
        <v>86</v>
      </c>
      <c r="BK108" s="231">
        <f>ROUND(I108*H108,2)</f>
        <v>0</v>
      </c>
      <c r="BL108" s="17" t="s">
        <v>177</v>
      </c>
      <c r="BM108" s="230" t="s">
        <v>2232</v>
      </c>
    </row>
    <row r="109" spans="1:65" s="2" customFormat="1" ht="16.5" customHeight="1">
      <c r="A109" s="39"/>
      <c r="B109" s="40"/>
      <c r="C109" s="258" t="s">
        <v>8</v>
      </c>
      <c r="D109" s="258" t="s">
        <v>214</v>
      </c>
      <c r="E109" s="259" t="s">
        <v>2233</v>
      </c>
      <c r="F109" s="260" t="s">
        <v>2234</v>
      </c>
      <c r="G109" s="261" t="s">
        <v>1256</v>
      </c>
      <c r="H109" s="262">
        <v>10.5</v>
      </c>
      <c r="I109" s="263"/>
      <c r="J109" s="264">
        <f>ROUND(I109*H109,2)</f>
        <v>0</v>
      </c>
      <c r="K109" s="260" t="s">
        <v>176</v>
      </c>
      <c r="L109" s="265"/>
      <c r="M109" s="266" t="s">
        <v>33</v>
      </c>
      <c r="N109" s="267" t="s">
        <v>49</v>
      </c>
      <c r="O109" s="85"/>
      <c r="P109" s="228">
        <f>O109*H109</f>
        <v>0</v>
      </c>
      <c r="Q109" s="228">
        <v>0.001</v>
      </c>
      <c r="R109" s="228">
        <f>Q109*H109</f>
        <v>0.0105</v>
      </c>
      <c r="S109" s="228">
        <v>0</v>
      </c>
      <c r="T109" s="229">
        <f>S109*H109</f>
        <v>0</v>
      </c>
      <c r="U109" s="39"/>
      <c r="V109" s="39"/>
      <c r="W109" s="39"/>
      <c r="X109" s="39"/>
      <c r="Y109" s="39"/>
      <c r="Z109" s="39"/>
      <c r="AA109" s="39"/>
      <c r="AB109" s="39"/>
      <c r="AC109" s="39"/>
      <c r="AD109" s="39"/>
      <c r="AE109" s="39"/>
      <c r="AR109" s="230" t="s">
        <v>213</v>
      </c>
      <c r="AT109" s="230" t="s">
        <v>214</v>
      </c>
      <c r="AU109" s="230" t="s">
        <v>88</v>
      </c>
      <c r="AY109" s="17" t="s">
        <v>170</v>
      </c>
      <c r="BE109" s="231">
        <f>IF(N109="základní",J109,0)</f>
        <v>0</v>
      </c>
      <c r="BF109" s="231">
        <f>IF(N109="snížená",J109,0)</f>
        <v>0</v>
      </c>
      <c r="BG109" s="231">
        <f>IF(N109="zákl. přenesená",J109,0)</f>
        <v>0</v>
      </c>
      <c r="BH109" s="231">
        <f>IF(N109="sníž. přenesená",J109,0)</f>
        <v>0</v>
      </c>
      <c r="BI109" s="231">
        <f>IF(N109="nulová",J109,0)</f>
        <v>0</v>
      </c>
      <c r="BJ109" s="17" t="s">
        <v>86</v>
      </c>
      <c r="BK109" s="231">
        <f>ROUND(I109*H109,2)</f>
        <v>0</v>
      </c>
      <c r="BL109" s="17" t="s">
        <v>177</v>
      </c>
      <c r="BM109" s="230" t="s">
        <v>2235</v>
      </c>
    </row>
    <row r="110" spans="1:51" s="13" customFormat="1" ht="12">
      <c r="A110" s="13"/>
      <c r="B110" s="232"/>
      <c r="C110" s="233"/>
      <c r="D110" s="234" t="s">
        <v>182</v>
      </c>
      <c r="E110" s="235" t="s">
        <v>33</v>
      </c>
      <c r="F110" s="236" t="s">
        <v>2236</v>
      </c>
      <c r="G110" s="233"/>
      <c r="H110" s="237">
        <v>10.5</v>
      </c>
      <c r="I110" s="238"/>
      <c r="J110" s="233"/>
      <c r="K110" s="233"/>
      <c r="L110" s="239"/>
      <c r="M110" s="240"/>
      <c r="N110" s="241"/>
      <c r="O110" s="241"/>
      <c r="P110" s="241"/>
      <c r="Q110" s="241"/>
      <c r="R110" s="241"/>
      <c r="S110" s="241"/>
      <c r="T110" s="242"/>
      <c r="U110" s="13"/>
      <c r="V110" s="13"/>
      <c r="W110" s="13"/>
      <c r="X110" s="13"/>
      <c r="Y110" s="13"/>
      <c r="Z110" s="13"/>
      <c r="AA110" s="13"/>
      <c r="AB110" s="13"/>
      <c r="AC110" s="13"/>
      <c r="AD110" s="13"/>
      <c r="AE110" s="13"/>
      <c r="AT110" s="243" t="s">
        <v>182</v>
      </c>
      <c r="AU110" s="243" t="s">
        <v>88</v>
      </c>
      <c r="AV110" s="13" t="s">
        <v>88</v>
      </c>
      <c r="AW110" s="13" t="s">
        <v>39</v>
      </c>
      <c r="AX110" s="13" t="s">
        <v>86</v>
      </c>
      <c r="AY110" s="243" t="s">
        <v>170</v>
      </c>
    </row>
    <row r="111" spans="1:65" s="2" customFormat="1" ht="33" customHeight="1">
      <c r="A111" s="39"/>
      <c r="B111" s="40"/>
      <c r="C111" s="219" t="s">
        <v>254</v>
      </c>
      <c r="D111" s="219" t="s">
        <v>172</v>
      </c>
      <c r="E111" s="220" t="s">
        <v>2237</v>
      </c>
      <c r="F111" s="221" t="s">
        <v>2238</v>
      </c>
      <c r="G111" s="222" t="s">
        <v>262</v>
      </c>
      <c r="H111" s="223">
        <v>538</v>
      </c>
      <c r="I111" s="224"/>
      <c r="J111" s="225">
        <f>ROUND(I111*H111,2)</f>
        <v>0</v>
      </c>
      <c r="K111" s="221" t="s">
        <v>176</v>
      </c>
      <c r="L111" s="45"/>
      <c r="M111" s="226" t="s">
        <v>33</v>
      </c>
      <c r="N111" s="227" t="s">
        <v>49</v>
      </c>
      <c r="O111" s="85"/>
      <c r="P111" s="228">
        <f>O111*H111</f>
        <v>0</v>
      </c>
      <c r="Q111" s="228">
        <v>0</v>
      </c>
      <c r="R111" s="228">
        <f>Q111*H111</f>
        <v>0</v>
      </c>
      <c r="S111" s="228">
        <v>0</v>
      </c>
      <c r="T111" s="229">
        <f>S111*H111</f>
        <v>0</v>
      </c>
      <c r="U111" s="39"/>
      <c r="V111" s="39"/>
      <c r="W111" s="39"/>
      <c r="X111" s="39"/>
      <c r="Y111" s="39"/>
      <c r="Z111" s="39"/>
      <c r="AA111" s="39"/>
      <c r="AB111" s="39"/>
      <c r="AC111" s="39"/>
      <c r="AD111" s="39"/>
      <c r="AE111" s="39"/>
      <c r="AR111" s="230" t="s">
        <v>177</v>
      </c>
      <c r="AT111" s="230" t="s">
        <v>172</v>
      </c>
      <c r="AU111" s="230" t="s">
        <v>88</v>
      </c>
      <c r="AY111" s="17" t="s">
        <v>170</v>
      </c>
      <c r="BE111" s="231">
        <f>IF(N111="základní",J111,0)</f>
        <v>0</v>
      </c>
      <c r="BF111" s="231">
        <f>IF(N111="snížená",J111,0)</f>
        <v>0</v>
      </c>
      <c r="BG111" s="231">
        <f>IF(N111="zákl. přenesená",J111,0)</f>
        <v>0</v>
      </c>
      <c r="BH111" s="231">
        <f>IF(N111="sníž. přenesená",J111,0)</f>
        <v>0</v>
      </c>
      <c r="BI111" s="231">
        <f>IF(N111="nulová",J111,0)</f>
        <v>0</v>
      </c>
      <c r="BJ111" s="17" t="s">
        <v>86</v>
      </c>
      <c r="BK111" s="231">
        <f>ROUND(I111*H111,2)</f>
        <v>0</v>
      </c>
      <c r="BL111" s="17" t="s">
        <v>177</v>
      </c>
      <c r="BM111" s="230" t="s">
        <v>2239</v>
      </c>
    </row>
    <row r="112" spans="1:65" s="2" customFormat="1" ht="33" customHeight="1">
      <c r="A112" s="39"/>
      <c r="B112" s="40"/>
      <c r="C112" s="219" t="s">
        <v>259</v>
      </c>
      <c r="D112" s="219" t="s">
        <v>172</v>
      </c>
      <c r="E112" s="220" t="s">
        <v>2240</v>
      </c>
      <c r="F112" s="221" t="s">
        <v>2241</v>
      </c>
      <c r="G112" s="222" t="s">
        <v>262</v>
      </c>
      <c r="H112" s="223">
        <v>538</v>
      </c>
      <c r="I112" s="224"/>
      <c r="J112" s="225">
        <f>ROUND(I112*H112,2)</f>
        <v>0</v>
      </c>
      <c r="K112" s="221" t="s">
        <v>176</v>
      </c>
      <c r="L112" s="45"/>
      <c r="M112" s="226" t="s">
        <v>33</v>
      </c>
      <c r="N112" s="227" t="s">
        <v>49</v>
      </c>
      <c r="O112" s="85"/>
      <c r="P112" s="228">
        <f>O112*H112</f>
        <v>0</v>
      </c>
      <c r="Q112" s="228">
        <v>0</v>
      </c>
      <c r="R112" s="228">
        <f>Q112*H112</f>
        <v>0</v>
      </c>
      <c r="S112" s="228">
        <v>0</v>
      </c>
      <c r="T112" s="229">
        <f>S112*H112</f>
        <v>0</v>
      </c>
      <c r="U112" s="39"/>
      <c r="V112" s="39"/>
      <c r="W112" s="39"/>
      <c r="X112" s="39"/>
      <c r="Y112" s="39"/>
      <c r="Z112" s="39"/>
      <c r="AA112" s="39"/>
      <c r="AB112" s="39"/>
      <c r="AC112" s="39"/>
      <c r="AD112" s="39"/>
      <c r="AE112" s="39"/>
      <c r="AR112" s="230" t="s">
        <v>177</v>
      </c>
      <c r="AT112" s="230" t="s">
        <v>172</v>
      </c>
      <c r="AU112" s="230" t="s">
        <v>88</v>
      </c>
      <c r="AY112" s="17" t="s">
        <v>170</v>
      </c>
      <c r="BE112" s="231">
        <f>IF(N112="základní",J112,0)</f>
        <v>0</v>
      </c>
      <c r="BF112" s="231">
        <f>IF(N112="snížená",J112,0)</f>
        <v>0</v>
      </c>
      <c r="BG112" s="231">
        <f>IF(N112="zákl. přenesená",J112,0)</f>
        <v>0</v>
      </c>
      <c r="BH112" s="231">
        <f>IF(N112="sníž. přenesená",J112,0)</f>
        <v>0</v>
      </c>
      <c r="BI112" s="231">
        <f>IF(N112="nulová",J112,0)</f>
        <v>0</v>
      </c>
      <c r="BJ112" s="17" t="s">
        <v>86</v>
      </c>
      <c r="BK112" s="231">
        <f>ROUND(I112*H112,2)</f>
        <v>0</v>
      </c>
      <c r="BL112" s="17" t="s">
        <v>177</v>
      </c>
      <c r="BM112" s="230" t="s">
        <v>2242</v>
      </c>
    </row>
    <row r="113" spans="1:65" s="2" customFormat="1" ht="21.75" customHeight="1">
      <c r="A113" s="39"/>
      <c r="B113" s="40"/>
      <c r="C113" s="258" t="s">
        <v>265</v>
      </c>
      <c r="D113" s="258" t="s">
        <v>214</v>
      </c>
      <c r="E113" s="259" t="s">
        <v>2243</v>
      </c>
      <c r="F113" s="260" t="s">
        <v>2244</v>
      </c>
      <c r="G113" s="261" t="s">
        <v>262</v>
      </c>
      <c r="H113" s="262">
        <v>1</v>
      </c>
      <c r="I113" s="263"/>
      <c r="J113" s="264">
        <f>ROUND(I113*H113,2)</f>
        <v>0</v>
      </c>
      <c r="K113" s="260" t="s">
        <v>176</v>
      </c>
      <c r="L113" s="265"/>
      <c r="M113" s="266" t="s">
        <v>33</v>
      </c>
      <c r="N113" s="267" t="s">
        <v>49</v>
      </c>
      <c r="O113" s="85"/>
      <c r="P113" s="228">
        <f>O113*H113</f>
        <v>0</v>
      </c>
      <c r="Q113" s="228">
        <v>0.003</v>
      </c>
      <c r="R113" s="228">
        <f>Q113*H113</f>
        <v>0.003</v>
      </c>
      <c r="S113" s="228">
        <v>0</v>
      </c>
      <c r="T113" s="229">
        <f>S113*H113</f>
        <v>0</v>
      </c>
      <c r="U113" s="39"/>
      <c r="V113" s="39"/>
      <c r="W113" s="39"/>
      <c r="X113" s="39"/>
      <c r="Y113" s="39"/>
      <c r="Z113" s="39"/>
      <c r="AA113" s="39"/>
      <c r="AB113" s="39"/>
      <c r="AC113" s="39"/>
      <c r="AD113" s="39"/>
      <c r="AE113" s="39"/>
      <c r="AR113" s="230" t="s">
        <v>213</v>
      </c>
      <c r="AT113" s="230" t="s">
        <v>214</v>
      </c>
      <c r="AU113" s="230" t="s">
        <v>88</v>
      </c>
      <c r="AY113" s="17" t="s">
        <v>170</v>
      </c>
      <c r="BE113" s="231">
        <f>IF(N113="základní",J113,0)</f>
        <v>0</v>
      </c>
      <c r="BF113" s="231">
        <f>IF(N113="snížená",J113,0)</f>
        <v>0</v>
      </c>
      <c r="BG113" s="231">
        <f>IF(N113="zákl. přenesená",J113,0)</f>
        <v>0</v>
      </c>
      <c r="BH113" s="231">
        <f>IF(N113="sníž. přenesená",J113,0)</f>
        <v>0</v>
      </c>
      <c r="BI113" s="231">
        <f>IF(N113="nulová",J113,0)</f>
        <v>0</v>
      </c>
      <c r="BJ113" s="17" t="s">
        <v>86</v>
      </c>
      <c r="BK113" s="231">
        <f>ROUND(I113*H113,2)</f>
        <v>0</v>
      </c>
      <c r="BL113" s="17" t="s">
        <v>177</v>
      </c>
      <c r="BM113" s="230" t="s">
        <v>2245</v>
      </c>
    </row>
    <row r="114" spans="1:65" s="2" customFormat="1" ht="16.5" customHeight="1">
      <c r="A114" s="39"/>
      <c r="B114" s="40"/>
      <c r="C114" s="258" t="s">
        <v>270</v>
      </c>
      <c r="D114" s="258" t="s">
        <v>214</v>
      </c>
      <c r="E114" s="259" t="s">
        <v>2246</v>
      </c>
      <c r="F114" s="260" t="s">
        <v>2247</v>
      </c>
      <c r="G114" s="261" t="s">
        <v>262</v>
      </c>
      <c r="H114" s="262">
        <v>16</v>
      </c>
      <c r="I114" s="263"/>
      <c r="J114" s="264">
        <f>ROUND(I114*H114,2)</f>
        <v>0</v>
      </c>
      <c r="K114" s="260" t="s">
        <v>33</v>
      </c>
      <c r="L114" s="265"/>
      <c r="M114" s="266" t="s">
        <v>33</v>
      </c>
      <c r="N114" s="267" t="s">
        <v>49</v>
      </c>
      <c r="O114" s="85"/>
      <c r="P114" s="228">
        <f>O114*H114</f>
        <v>0</v>
      </c>
      <c r="Q114" s="228">
        <v>0.015</v>
      </c>
      <c r="R114" s="228">
        <f>Q114*H114</f>
        <v>0.24</v>
      </c>
      <c r="S114" s="228">
        <v>0</v>
      </c>
      <c r="T114" s="229">
        <f>S114*H114</f>
        <v>0</v>
      </c>
      <c r="U114" s="39"/>
      <c r="V114" s="39"/>
      <c r="W114" s="39"/>
      <c r="X114" s="39"/>
      <c r="Y114" s="39"/>
      <c r="Z114" s="39"/>
      <c r="AA114" s="39"/>
      <c r="AB114" s="39"/>
      <c r="AC114" s="39"/>
      <c r="AD114" s="39"/>
      <c r="AE114" s="39"/>
      <c r="AR114" s="230" t="s">
        <v>213</v>
      </c>
      <c r="AT114" s="230" t="s">
        <v>214</v>
      </c>
      <c r="AU114" s="230" t="s">
        <v>88</v>
      </c>
      <c r="AY114" s="17" t="s">
        <v>170</v>
      </c>
      <c r="BE114" s="231">
        <f>IF(N114="základní",J114,0)</f>
        <v>0</v>
      </c>
      <c r="BF114" s="231">
        <f>IF(N114="snížená",J114,0)</f>
        <v>0</v>
      </c>
      <c r="BG114" s="231">
        <f>IF(N114="zákl. přenesená",J114,0)</f>
        <v>0</v>
      </c>
      <c r="BH114" s="231">
        <f>IF(N114="sníž. přenesená",J114,0)</f>
        <v>0</v>
      </c>
      <c r="BI114" s="231">
        <f>IF(N114="nulová",J114,0)</f>
        <v>0</v>
      </c>
      <c r="BJ114" s="17" t="s">
        <v>86</v>
      </c>
      <c r="BK114" s="231">
        <f>ROUND(I114*H114,2)</f>
        <v>0</v>
      </c>
      <c r="BL114" s="17" t="s">
        <v>177</v>
      </c>
      <c r="BM114" s="230" t="s">
        <v>2248</v>
      </c>
    </row>
    <row r="115" spans="1:65" s="2" customFormat="1" ht="16.5" customHeight="1">
      <c r="A115" s="39"/>
      <c r="B115" s="40"/>
      <c r="C115" s="258" t="s">
        <v>274</v>
      </c>
      <c r="D115" s="258" t="s">
        <v>214</v>
      </c>
      <c r="E115" s="259" t="s">
        <v>2249</v>
      </c>
      <c r="F115" s="260" t="s">
        <v>2250</v>
      </c>
      <c r="G115" s="261" t="s">
        <v>262</v>
      </c>
      <c r="H115" s="262">
        <v>10</v>
      </c>
      <c r="I115" s="263"/>
      <c r="J115" s="264">
        <f>ROUND(I115*H115,2)</f>
        <v>0</v>
      </c>
      <c r="K115" s="260" t="s">
        <v>33</v>
      </c>
      <c r="L115" s="265"/>
      <c r="M115" s="266" t="s">
        <v>33</v>
      </c>
      <c r="N115" s="267" t="s">
        <v>49</v>
      </c>
      <c r="O115" s="85"/>
      <c r="P115" s="228">
        <f>O115*H115</f>
        <v>0</v>
      </c>
      <c r="Q115" s="228">
        <v>0.015</v>
      </c>
      <c r="R115" s="228">
        <f>Q115*H115</f>
        <v>0.15</v>
      </c>
      <c r="S115" s="228">
        <v>0</v>
      </c>
      <c r="T115" s="229">
        <f>S115*H115</f>
        <v>0</v>
      </c>
      <c r="U115" s="39"/>
      <c r="V115" s="39"/>
      <c r="W115" s="39"/>
      <c r="X115" s="39"/>
      <c r="Y115" s="39"/>
      <c r="Z115" s="39"/>
      <c r="AA115" s="39"/>
      <c r="AB115" s="39"/>
      <c r="AC115" s="39"/>
      <c r="AD115" s="39"/>
      <c r="AE115" s="39"/>
      <c r="AR115" s="230" t="s">
        <v>213</v>
      </c>
      <c r="AT115" s="230" t="s">
        <v>214</v>
      </c>
      <c r="AU115" s="230" t="s">
        <v>88</v>
      </c>
      <c r="AY115" s="17" t="s">
        <v>170</v>
      </c>
      <c r="BE115" s="231">
        <f>IF(N115="základní",J115,0)</f>
        <v>0</v>
      </c>
      <c r="BF115" s="231">
        <f>IF(N115="snížená",J115,0)</f>
        <v>0</v>
      </c>
      <c r="BG115" s="231">
        <f>IF(N115="zákl. přenesená",J115,0)</f>
        <v>0</v>
      </c>
      <c r="BH115" s="231">
        <f>IF(N115="sníž. přenesená",J115,0)</f>
        <v>0</v>
      </c>
      <c r="BI115" s="231">
        <f>IF(N115="nulová",J115,0)</f>
        <v>0</v>
      </c>
      <c r="BJ115" s="17" t="s">
        <v>86</v>
      </c>
      <c r="BK115" s="231">
        <f>ROUND(I115*H115,2)</f>
        <v>0</v>
      </c>
      <c r="BL115" s="17" t="s">
        <v>177</v>
      </c>
      <c r="BM115" s="230" t="s">
        <v>2251</v>
      </c>
    </row>
    <row r="116" spans="1:65" s="2" customFormat="1" ht="16.5" customHeight="1">
      <c r="A116" s="39"/>
      <c r="B116" s="40"/>
      <c r="C116" s="258" t="s">
        <v>7</v>
      </c>
      <c r="D116" s="258" t="s">
        <v>214</v>
      </c>
      <c r="E116" s="259" t="s">
        <v>2252</v>
      </c>
      <c r="F116" s="260" t="s">
        <v>2253</v>
      </c>
      <c r="G116" s="261" t="s">
        <v>262</v>
      </c>
      <c r="H116" s="262">
        <v>27</v>
      </c>
      <c r="I116" s="263"/>
      <c r="J116" s="264">
        <f>ROUND(I116*H116,2)</f>
        <v>0</v>
      </c>
      <c r="K116" s="260" t="s">
        <v>33</v>
      </c>
      <c r="L116" s="265"/>
      <c r="M116" s="266" t="s">
        <v>33</v>
      </c>
      <c r="N116" s="267" t="s">
        <v>49</v>
      </c>
      <c r="O116" s="85"/>
      <c r="P116" s="228">
        <f>O116*H116</f>
        <v>0</v>
      </c>
      <c r="Q116" s="228">
        <v>0.001</v>
      </c>
      <c r="R116" s="228">
        <f>Q116*H116</f>
        <v>0.027</v>
      </c>
      <c r="S116" s="228">
        <v>0</v>
      </c>
      <c r="T116" s="229">
        <f>S116*H116</f>
        <v>0</v>
      </c>
      <c r="U116" s="39"/>
      <c r="V116" s="39"/>
      <c r="W116" s="39"/>
      <c r="X116" s="39"/>
      <c r="Y116" s="39"/>
      <c r="Z116" s="39"/>
      <c r="AA116" s="39"/>
      <c r="AB116" s="39"/>
      <c r="AC116" s="39"/>
      <c r="AD116" s="39"/>
      <c r="AE116" s="39"/>
      <c r="AR116" s="230" t="s">
        <v>213</v>
      </c>
      <c r="AT116" s="230" t="s">
        <v>214</v>
      </c>
      <c r="AU116" s="230" t="s">
        <v>88</v>
      </c>
      <c r="AY116" s="17" t="s">
        <v>170</v>
      </c>
      <c r="BE116" s="231">
        <f>IF(N116="základní",J116,0)</f>
        <v>0</v>
      </c>
      <c r="BF116" s="231">
        <f>IF(N116="snížená",J116,0)</f>
        <v>0</v>
      </c>
      <c r="BG116" s="231">
        <f>IF(N116="zákl. přenesená",J116,0)</f>
        <v>0</v>
      </c>
      <c r="BH116" s="231">
        <f>IF(N116="sníž. přenesená",J116,0)</f>
        <v>0</v>
      </c>
      <c r="BI116" s="231">
        <f>IF(N116="nulová",J116,0)</f>
        <v>0</v>
      </c>
      <c r="BJ116" s="17" t="s">
        <v>86</v>
      </c>
      <c r="BK116" s="231">
        <f>ROUND(I116*H116,2)</f>
        <v>0</v>
      </c>
      <c r="BL116" s="17" t="s">
        <v>177</v>
      </c>
      <c r="BM116" s="230" t="s">
        <v>2254</v>
      </c>
    </row>
    <row r="117" spans="1:65" s="2" customFormat="1" ht="16.5" customHeight="1">
      <c r="A117" s="39"/>
      <c r="B117" s="40"/>
      <c r="C117" s="258" t="s">
        <v>282</v>
      </c>
      <c r="D117" s="258" t="s">
        <v>214</v>
      </c>
      <c r="E117" s="259" t="s">
        <v>2255</v>
      </c>
      <c r="F117" s="260" t="s">
        <v>2256</v>
      </c>
      <c r="G117" s="261" t="s">
        <v>262</v>
      </c>
      <c r="H117" s="262">
        <v>37</v>
      </c>
      <c r="I117" s="263"/>
      <c r="J117" s="264">
        <f>ROUND(I117*H117,2)</f>
        <v>0</v>
      </c>
      <c r="K117" s="260" t="s">
        <v>33</v>
      </c>
      <c r="L117" s="265"/>
      <c r="M117" s="266" t="s">
        <v>33</v>
      </c>
      <c r="N117" s="267" t="s">
        <v>49</v>
      </c>
      <c r="O117" s="85"/>
      <c r="P117" s="228">
        <f>O117*H117</f>
        <v>0</v>
      </c>
      <c r="Q117" s="228">
        <v>8E-05</v>
      </c>
      <c r="R117" s="228">
        <f>Q117*H117</f>
        <v>0.0029600000000000004</v>
      </c>
      <c r="S117" s="228">
        <v>0</v>
      </c>
      <c r="T117" s="229">
        <f>S117*H117</f>
        <v>0</v>
      </c>
      <c r="U117" s="39"/>
      <c r="V117" s="39"/>
      <c r="W117" s="39"/>
      <c r="X117" s="39"/>
      <c r="Y117" s="39"/>
      <c r="Z117" s="39"/>
      <c r="AA117" s="39"/>
      <c r="AB117" s="39"/>
      <c r="AC117" s="39"/>
      <c r="AD117" s="39"/>
      <c r="AE117" s="39"/>
      <c r="AR117" s="230" t="s">
        <v>213</v>
      </c>
      <c r="AT117" s="230" t="s">
        <v>214</v>
      </c>
      <c r="AU117" s="230" t="s">
        <v>88</v>
      </c>
      <c r="AY117" s="17" t="s">
        <v>170</v>
      </c>
      <c r="BE117" s="231">
        <f>IF(N117="základní",J117,0)</f>
        <v>0</v>
      </c>
      <c r="BF117" s="231">
        <f>IF(N117="snížená",J117,0)</f>
        <v>0</v>
      </c>
      <c r="BG117" s="231">
        <f>IF(N117="zákl. přenesená",J117,0)</f>
        <v>0</v>
      </c>
      <c r="BH117" s="231">
        <f>IF(N117="sníž. přenesená",J117,0)</f>
        <v>0</v>
      </c>
      <c r="BI117" s="231">
        <f>IF(N117="nulová",J117,0)</f>
        <v>0</v>
      </c>
      <c r="BJ117" s="17" t="s">
        <v>86</v>
      </c>
      <c r="BK117" s="231">
        <f>ROUND(I117*H117,2)</f>
        <v>0</v>
      </c>
      <c r="BL117" s="17" t="s">
        <v>177</v>
      </c>
      <c r="BM117" s="230" t="s">
        <v>2257</v>
      </c>
    </row>
    <row r="118" spans="1:65" s="2" customFormat="1" ht="16.5" customHeight="1">
      <c r="A118" s="39"/>
      <c r="B118" s="40"/>
      <c r="C118" s="258" t="s">
        <v>289</v>
      </c>
      <c r="D118" s="258" t="s">
        <v>214</v>
      </c>
      <c r="E118" s="259" t="s">
        <v>2258</v>
      </c>
      <c r="F118" s="260" t="s">
        <v>2259</v>
      </c>
      <c r="G118" s="261" t="s">
        <v>262</v>
      </c>
      <c r="H118" s="262">
        <v>388</v>
      </c>
      <c r="I118" s="263"/>
      <c r="J118" s="264">
        <f>ROUND(I118*H118,2)</f>
        <v>0</v>
      </c>
      <c r="K118" s="260" t="s">
        <v>176</v>
      </c>
      <c r="L118" s="265"/>
      <c r="M118" s="266" t="s">
        <v>33</v>
      </c>
      <c r="N118" s="267" t="s">
        <v>49</v>
      </c>
      <c r="O118" s="85"/>
      <c r="P118" s="228">
        <f>O118*H118</f>
        <v>0</v>
      </c>
      <c r="Q118" s="228">
        <v>0.001</v>
      </c>
      <c r="R118" s="228">
        <f>Q118*H118</f>
        <v>0.388</v>
      </c>
      <c r="S118" s="228">
        <v>0</v>
      </c>
      <c r="T118" s="229">
        <f>S118*H118</f>
        <v>0</v>
      </c>
      <c r="U118" s="39"/>
      <c r="V118" s="39"/>
      <c r="W118" s="39"/>
      <c r="X118" s="39"/>
      <c r="Y118" s="39"/>
      <c r="Z118" s="39"/>
      <c r="AA118" s="39"/>
      <c r="AB118" s="39"/>
      <c r="AC118" s="39"/>
      <c r="AD118" s="39"/>
      <c r="AE118" s="39"/>
      <c r="AR118" s="230" t="s">
        <v>213</v>
      </c>
      <c r="AT118" s="230" t="s">
        <v>214</v>
      </c>
      <c r="AU118" s="230" t="s">
        <v>88</v>
      </c>
      <c r="AY118" s="17" t="s">
        <v>170</v>
      </c>
      <c r="BE118" s="231">
        <f>IF(N118="základní",J118,0)</f>
        <v>0</v>
      </c>
      <c r="BF118" s="231">
        <f>IF(N118="snížená",J118,0)</f>
        <v>0</v>
      </c>
      <c r="BG118" s="231">
        <f>IF(N118="zákl. přenesená",J118,0)</f>
        <v>0</v>
      </c>
      <c r="BH118" s="231">
        <f>IF(N118="sníž. přenesená",J118,0)</f>
        <v>0</v>
      </c>
      <c r="BI118" s="231">
        <f>IF(N118="nulová",J118,0)</f>
        <v>0</v>
      </c>
      <c r="BJ118" s="17" t="s">
        <v>86</v>
      </c>
      <c r="BK118" s="231">
        <f>ROUND(I118*H118,2)</f>
        <v>0</v>
      </c>
      <c r="BL118" s="17" t="s">
        <v>177</v>
      </c>
      <c r="BM118" s="230" t="s">
        <v>2260</v>
      </c>
    </row>
    <row r="119" spans="1:51" s="13" customFormat="1" ht="12">
      <c r="A119" s="13"/>
      <c r="B119" s="232"/>
      <c r="C119" s="233"/>
      <c r="D119" s="234" t="s">
        <v>182</v>
      </c>
      <c r="E119" s="235" t="s">
        <v>33</v>
      </c>
      <c r="F119" s="236" t="s">
        <v>2261</v>
      </c>
      <c r="G119" s="233"/>
      <c r="H119" s="237">
        <v>110</v>
      </c>
      <c r="I119" s="238"/>
      <c r="J119" s="233"/>
      <c r="K119" s="233"/>
      <c r="L119" s="239"/>
      <c r="M119" s="240"/>
      <c r="N119" s="241"/>
      <c r="O119" s="241"/>
      <c r="P119" s="241"/>
      <c r="Q119" s="241"/>
      <c r="R119" s="241"/>
      <c r="S119" s="241"/>
      <c r="T119" s="242"/>
      <c r="U119" s="13"/>
      <c r="V119" s="13"/>
      <c r="W119" s="13"/>
      <c r="X119" s="13"/>
      <c r="Y119" s="13"/>
      <c r="Z119" s="13"/>
      <c r="AA119" s="13"/>
      <c r="AB119" s="13"/>
      <c r="AC119" s="13"/>
      <c r="AD119" s="13"/>
      <c r="AE119" s="13"/>
      <c r="AT119" s="243" t="s">
        <v>182</v>
      </c>
      <c r="AU119" s="243" t="s">
        <v>88</v>
      </c>
      <c r="AV119" s="13" t="s">
        <v>88</v>
      </c>
      <c r="AW119" s="13" t="s">
        <v>39</v>
      </c>
      <c r="AX119" s="13" t="s">
        <v>78</v>
      </c>
      <c r="AY119" s="243" t="s">
        <v>170</v>
      </c>
    </row>
    <row r="120" spans="1:51" s="13" customFormat="1" ht="12">
      <c r="A120" s="13"/>
      <c r="B120" s="232"/>
      <c r="C120" s="233"/>
      <c r="D120" s="234" t="s">
        <v>182</v>
      </c>
      <c r="E120" s="235" t="s">
        <v>33</v>
      </c>
      <c r="F120" s="236" t="s">
        <v>2262</v>
      </c>
      <c r="G120" s="233"/>
      <c r="H120" s="237">
        <v>65</v>
      </c>
      <c r="I120" s="238"/>
      <c r="J120" s="233"/>
      <c r="K120" s="233"/>
      <c r="L120" s="239"/>
      <c r="M120" s="240"/>
      <c r="N120" s="241"/>
      <c r="O120" s="241"/>
      <c r="P120" s="241"/>
      <c r="Q120" s="241"/>
      <c r="R120" s="241"/>
      <c r="S120" s="241"/>
      <c r="T120" s="242"/>
      <c r="U120" s="13"/>
      <c r="V120" s="13"/>
      <c r="W120" s="13"/>
      <c r="X120" s="13"/>
      <c r="Y120" s="13"/>
      <c r="Z120" s="13"/>
      <c r="AA120" s="13"/>
      <c r="AB120" s="13"/>
      <c r="AC120" s="13"/>
      <c r="AD120" s="13"/>
      <c r="AE120" s="13"/>
      <c r="AT120" s="243" t="s">
        <v>182</v>
      </c>
      <c r="AU120" s="243" t="s">
        <v>88</v>
      </c>
      <c r="AV120" s="13" t="s">
        <v>88</v>
      </c>
      <c r="AW120" s="13" t="s">
        <v>39</v>
      </c>
      <c r="AX120" s="13" t="s">
        <v>78</v>
      </c>
      <c r="AY120" s="243" t="s">
        <v>170</v>
      </c>
    </row>
    <row r="121" spans="1:51" s="13" customFormat="1" ht="12">
      <c r="A121" s="13"/>
      <c r="B121" s="232"/>
      <c r="C121" s="233"/>
      <c r="D121" s="234" t="s">
        <v>182</v>
      </c>
      <c r="E121" s="235" t="s">
        <v>33</v>
      </c>
      <c r="F121" s="236" t="s">
        <v>2263</v>
      </c>
      <c r="G121" s="233"/>
      <c r="H121" s="237">
        <v>75</v>
      </c>
      <c r="I121" s="238"/>
      <c r="J121" s="233"/>
      <c r="K121" s="233"/>
      <c r="L121" s="239"/>
      <c r="M121" s="240"/>
      <c r="N121" s="241"/>
      <c r="O121" s="241"/>
      <c r="P121" s="241"/>
      <c r="Q121" s="241"/>
      <c r="R121" s="241"/>
      <c r="S121" s="241"/>
      <c r="T121" s="242"/>
      <c r="U121" s="13"/>
      <c r="V121" s="13"/>
      <c r="W121" s="13"/>
      <c r="X121" s="13"/>
      <c r="Y121" s="13"/>
      <c r="Z121" s="13"/>
      <c r="AA121" s="13"/>
      <c r="AB121" s="13"/>
      <c r="AC121" s="13"/>
      <c r="AD121" s="13"/>
      <c r="AE121" s="13"/>
      <c r="AT121" s="243" t="s">
        <v>182</v>
      </c>
      <c r="AU121" s="243" t="s">
        <v>88</v>
      </c>
      <c r="AV121" s="13" t="s">
        <v>88</v>
      </c>
      <c r="AW121" s="13" t="s">
        <v>39</v>
      </c>
      <c r="AX121" s="13" t="s">
        <v>78</v>
      </c>
      <c r="AY121" s="243" t="s">
        <v>170</v>
      </c>
    </row>
    <row r="122" spans="1:51" s="13" customFormat="1" ht="12">
      <c r="A122" s="13"/>
      <c r="B122" s="232"/>
      <c r="C122" s="233"/>
      <c r="D122" s="234" t="s">
        <v>182</v>
      </c>
      <c r="E122" s="235" t="s">
        <v>33</v>
      </c>
      <c r="F122" s="236" t="s">
        <v>2264</v>
      </c>
      <c r="G122" s="233"/>
      <c r="H122" s="237">
        <v>138</v>
      </c>
      <c r="I122" s="238"/>
      <c r="J122" s="233"/>
      <c r="K122" s="233"/>
      <c r="L122" s="239"/>
      <c r="M122" s="240"/>
      <c r="N122" s="241"/>
      <c r="O122" s="241"/>
      <c r="P122" s="241"/>
      <c r="Q122" s="241"/>
      <c r="R122" s="241"/>
      <c r="S122" s="241"/>
      <c r="T122" s="242"/>
      <c r="U122" s="13"/>
      <c r="V122" s="13"/>
      <c r="W122" s="13"/>
      <c r="X122" s="13"/>
      <c r="Y122" s="13"/>
      <c r="Z122" s="13"/>
      <c r="AA122" s="13"/>
      <c r="AB122" s="13"/>
      <c r="AC122" s="13"/>
      <c r="AD122" s="13"/>
      <c r="AE122" s="13"/>
      <c r="AT122" s="243" t="s">
        <v>182</v>
      </c>
      <c r="AU122" s="243" t="s">
        <v>88</v>
      </c>
      <c r="AV122" s="13" t="s">
        <v>88</v>
      </c>
      <c r="AW122" s="13" t="s">
        <v>39</v>
      </c>
      <c r="AX122" s="13" t="s">
        <v>78</v>
      </c>
      <c r="AY122" s="243" t="s">
        <v>170</v>
      </c>
    </row>
    <row r="123" spans="1:51" s="14" customFormat="1" ht="12">
      <c r="A123" s="14"/>
      <c r="B123" s="244"/>
      <c r="C123" s="245"/>
      <c r="D123" s="234" t="s">
        <v>182</v>
      </c>
      <c r="E123" s="246" t="s">
        <v>33</v>
      </c>
      <c r="F123" s="247" t="s">
        <v>200</v>
      </c>
      <c r="G123" s="245"/>
      <c r="H123" s="248">
        <v>388</v>
      </c>
      <c r="I123" s="249"/>
      <c r="J123" s="245"/>
      <c r="K123" s="245"/>
      <c r="L123" s="250"/>
      <c r="M123" s="251"/>
      <c r="N123" s="252"/>
      <c r="O123" s="252"/>
      <c r="P123" s="252"/>
      <c r="Q123" s="252"/>
      <c r="R123" s="252"/>
      <c r="S123" s="252"/>
      <c r="T123" s="253"/>
      <c r="U123" s="14"/>
      <c r="V123" s="14"/>
      <c r="W123" s="14"/>
      <c r="X123" s="14"/>
      <c r="Y123" s="14"/>
      <c r="Z123" s="14"/>
      <c r="AA123" s="14"/>
      <c r="AB123" s="14"/>
      <c r="AC123" s="14"/>
      <c r="AD123" s="14"/>
      <c r="AE123" s="14"/>
      <c r="AT123" s="254" t="s">
        <v>182</v>
      </c>
      <c r="AU123" s="254" t="s">
        <v>88</v>
      </c>
      <c r="AV123" s="14" t="s">
        <v>177</v>
      </c>
      <c r="AW123" s="14" t="s">
        <v>39</v>
      </c>
      <c r="AX123" s="14" t="s">
        <v>86</v>
      </c>
      <c r="AY123" s="254" t="s">
        <v>170</v>
      </c>
    </row>
    <row r="124" spans="1:65" s="2" customFormat="1" ht="16.5" customHeight="1">
      <c r="A124" s="39"/>
      <c r="B124" s="40"/>
      <c r="C124" s="258" t="s">
        <v>294</v>
      </c>
      <c r="D124" s="258" t="s">
        <v>214</v>
      </c>
      <c r="E124" s="259" t="s">
        <v>2265</v>
      </c>
      <c r="F124" s="260" t="s">
        <v>2266</v>
      </c>
      <c r="G124" s="261" t="s">
        <v>262</v>
      </c>
      <c r="H124" s="262">
        <v>7</v>
      </c>
      <c r="I124" s="263"/>
      <c r="J124" s="264">
        <f>ROUND(I124*H124,2)</f>
        <v>0</v>
      </c>
      <c r="K124" s="260" t="s">
        <v>176</v>
      </c>
      <c r="L124" s="265"/>
      <c r="M124" s="266" t="s">
        <v>33</v>
      </c>
      <c r="N124" s="267" t="s">
        <v>49</v>
      </c>
      <c r="O124" s="85"/>
      <c r="P124" s="228">
        <f>O124*H124</f>
        <v>0</v>
      </c>
      <c r="Q124" s="228">
        <v>8E-05</v>
      </c>
      <c r="R124" s="228">
        <f>Q124*H124</f>
        <v>0.0005600000000000001</v>
      </c>
      <c r="S124" s="228">
        <v>0</v>
      </c>
      <c r="T124" s="229">
        <f>S124*H124</f>
        <v>0</v>
      </c>
      <c r="U124" s="39"/>
      <c r="V124" s="39"/>
      <c r="W124" s="39"/>
      <c r="X124" s="39"/>
      <c r="Y124" s="39"/>
      <c r="Z124" s="39"/>
      <c r="AA124" s="39"/>
      <c r="AB124" s="39"/>
      <c r="AC124" s="39"/>
      <c r="AD124" s="39"/>
      <c r="AE124" s="39"/>
      <c r="AR124" s="230" t="s">
        <v>213</v>
      </c>
      <c r="AT124" s="230" t="s">
        <v>214</v>
      </c>
      <c r="AU124" s="230" t="s">
        <v>88</v>
      </c>
      <c r="AY124" s="17" t="s">
        <v>170</v>
      </c>
      <c r="BE124" s="231">
        <f>IF(N124="základní",J124,0)</f>
        <v>0</v>
      </c>
      <c r="BF124" s="231">
        <f>IF(N124="snížená",J124,0)</f>
        <v>0</v>
      </c>
      <c r="BG124" s="231">
        <f>IF(N124="zákl. přenesená",J124,0)</f>
        <v>0</v>
      </c>
      <c r="BH124" s="231">
        <f>IF(N124="sníž. přenesená",J124,0)</f>
        <v>0</v>
      </c>
      <c r="BI124" s="231">
        <f>IF(N124="nulová",J124,0)</f>
        <v>0</v>
      </c>
      <c r="BJ124" s="17" t="s">
        <v>86</v>
      </c>
      <c r="BK124" s="231">
        <f>ROUND(I124*H124,2)</f>
        <v>0</v>
      </c>
      <c r="BL124" s="17" t="s">
        <v>177</v>
      </c>
      <c r="BM124" s="230" t="s">
        <v>2267</v>
      </c>
    </row>
    <row r="125" spans="1:51" s="13" customFormat="1" ht="12">
      <c r="A125" s="13"/>
      <c r="B125" s="232"/>
      <c r="C125" s="233"/>
      <c r="D125" s="234" t="s">
        <v>182</v>
      </c>
      <c r="E125" s="235" t="s">
        <v>33</v>
      </c>
      <c r="F125" s="236" t="s">
        <v>2268</v>
      </c>
      <c r="G125" s="233"/>
      <c r="H125" s="237">
        <v>3</v>
      </c>
      <c r="I125" s="238"/>
      <c r="J125" s="233"/>
      <c r="K125" s="233"/>
      <c r="L125" s="239"/>
      <c r="M125" s="240"/>
      <c r="N125" s="241"/>
      <c r="O125" s="241"/>
      <c r="P125" s="241"/>
      <c r="Q125" s="241"/>
      <c r="R125" s="241"/>
      <c r="S125" s="241"/>
      <c r="T125" s="242"/>
      <c r="U125" s="13"/>
      <c r="V125" s="13"/>
      <c r="W125" s="13"/>
      <c r="X125" s="13"/>
      <c r="Y125" s="13"/>
      <c r="Z125" s="13"/>
      <c r="AA125" s="13"/>
      <c r="AB125" s="13"/>
      <c r="AC125" s="13"/>
      <c r="AD125" s="13"/>
      <c r="AE125" s="13"/>
      <c r="AT125" s="243" t="s">
        <v>182</v>
      </c>
      <c r="AU125" s="243" t="s">
        <v>88</v>
      </c>
      <c r="AV125" s="13" t="s">
        <v>88</v>
      </c>
      <c r="AW125" s="13" t="s">
        <v>39</v>
      </c>
      <c r="AX125" s="13" t="s">
        <v>78</v>
      </c>
      <c r="AY125" s="243" t="s">
        <v>170</v>
      </c>
    </row>
    <row r="126" spans="1:51" s="13" customFormat="1" ht="12">
      <c r="A126" s="13"/>
      <c r="B126" s="232"/>
      <c r="C126" s="233"/>
      <c r="D126" s="234" t="s">
        <v>182</v>
      </c>
      <c r="E126" s="235" t="s">
        <v>33</v>
      </c>
      <c r="F126" s="236" t="s">
        <v>2269</v>
      </c>
      <c r="G126" s="233"/>
      <c r="H126" s="237">
        <v>2</v>
      </c>
      <c r="I126" s="238"/>
      <c r="J126" s="233"/>
      <c r="K126" s="233"/>
      <c r="L126" s="239"/>
      <c r="M126" s="240"/>
      <c r="N126" s="241"/>
      <c r="O126" s="241"/>
      <c r="P126" s="241"/>
      <c r="Q126" s="241"/>
      <c r="R126" s="241"/>
      <c r="S126" s="241"/>
      <c r="T126" s="242"/>
      <c r="U126" s="13"/>
      <c r="V126" s="13"/>
      <c r="W126" s="13"/>
      <c r="X126" s="13"/>
      <c r="Y126" s="13"/>
      <c r="Z126" s="13"/>
      <c r="AA126" s="13"/>
      <c r="AB126" s="13"/>
      <c r="AC126" s="13"/>
      <c r="AD126" s="13"/>
      <c r="AE126" s="13"/>
      <c r="AT126" s="243" t="s">
        <v>182</v>
      </c>
      <c r="AU126" s="243" t="s">
        <v>88</v>
      </c>
      <c r="AV126" s="13" t="s">
        <v>88</v>
      </c>
      <c r="AW126" s="13" t="s">
        <v>39</v>
      </c>
      <c r="AX126" s="13" t="s">
        <v>78</v>
      </c>
      <c r="AY126" s="243" t="s">
        <v>170</v>
      </c>
    </row>
    <row r="127" spans="1:51" s="13" customFormat="1" ht="12">
      <c r="A127" s="13"/>
      <c r="B127" s="232"/>
      <c r="C127" s="233"/>
      <c r="D127" s="234" t="s">
        <v>182</v>
      </c>
      <c r="E127" s="235" t="s">
        <v>33</v>
      </c>
      <c r="F127" s="236" t="s">
        <v>2270</v>
      </c>
      <c r="G127" s="233"/>
      <c r="H127" s="237">
        <v>2</v>
      </c>
      <c r="I127" s="238"/>
      <c r="J127" s="233"/>
      <c r="K127" s="233"/>
      <c r="L127" s="239"/>
      <c r="M127" s="240"/>
      <c r="N127" s="241"/>
      <c r="O127" s="241"/>
      <c r="P127" s="241"/>
      <c r="Q127" s="241"/>
      <c r="R127" s="241"/>
      <c r="S127" s="241"/>
      <c r="T127" s="242"/>
      <c r="U127" s="13"/>
      <c r="V127" s="13"/>
      <c r="W127" s="13"/>
      <c r="X127" s="13"/>
      <c r="Y127" s="13"/>
      <c r="Z127" s="13"/>
      <c r="AA127" s="13"/>
      <c r="AB127" s="13"/>
      <c r="AC127" s="13"/>
      <c r="AD127" s="13"/>
      <c r="AE127" s="13"/>
      <c r="AT127" s="243" t="s">
        <v>182</v>
      </c>
      <c r="AU127" s="243" t="s">
        <v>88</v>
      </c>
      <c r="AV127" s="13" t="s">
        <v>88</v>
      </c>
      <c r="AW127" s="13" t="s">
        <v>39</v>
      </c>
      <c r="AX127" s="13" t="s">
        <v>78</v>
      </c>
      <c r="AY127" s="243" t="s">
        <v>170</v>
      </c>
    </row>
    <row r="128" spans="1:51" s="14" customFormat="1" ht="12">
      <c r="A128" s="14"/>
      <c r="B128" s="244"/>
      <c r="C128" s="245"/>
      <c r="D128" s="234" t="s">
        <v>182</v>
      </c>
      <c r="E128" s="246" t="s">
        <v>33</v>
      </c>
      <c r="F128" s="247" t="s">
        <v>200</v>
      </c>
      <c r="G128" s="245"/>
      <c r="H128" s="248">
        <v>7</v>
      </c>
      <c r="I128" s="249"/>
      <c r="J128" s="245"/>
      <c r="K128" s="245"/>
      <c r="L128" s="250"/>
      <c r="M128" s="251"/>
      <c r="N128" s="252"/>
      <c r="O128" s="252"/>
      <c r="P128" s="252"/>
      <c r="Q128" s="252"/>
      <c r="R128" s="252"/>
      <c r="S128" s="252"/>
      <c r="T128" s="253"/>
      <c r="U128" s="14"/>
      <c r="V128" s="14"/>
      <c r="W128" s="14"/>
      <c r="X128" s="14"/>
      <c r="Y128" s="14"/>
      <c r="Z128" s="14"/>
      <c r="AA128" s="14"/>
      <c r="AB128" s="14"/>
      <c r="AC128" s="14"/>
      <c r="AD128" s="14"/>
      <c r="AE128" s="14"/>
      <c r="AT128" s="254" t="s">
        <v>182</v>
      </c>
      <c r="AU128" s="254" t="s">
        <v>88</v>
      </c>
      <c r="AV128" s="14" t="s">
        <v>177</v>
      </c>
      <c r="AW128" s="14" t="s">
        <v>39</v>
      </c>
      <c r="AX128" s="14" t="s">
        <v>86</v>
      </c>
      <c r="AY128" s="254" t="s">
        <v>170</v>
      </c>
    </row>
    <row r="129" spans="1:65" s="2" customFormat="1" ht="16.5" customHeight="1">
      <c r="A129" s="39"/>
      <c r="B129" s="40"/>
      <c r="C129" s="258" t="s">
        <v>299</v>
      </c>
      <c r="D129" s="258" t="s">
        <v>214</v>
      </c>
      <c r="E129" s="259" t="s">
        <v>2271</v>
      </c>
      <c r="F129" s="260" t="s">
        <v>2272</v>
      </c>
      <c r="G129" s="261" t="s">
        <v>262</v>
      </c>
      <c r="H129" s="262">
        <v>11</v>
      </c>
      <c r="I129" s="263"/>
      <c r="J129" s="264">
        <f>ROUND(I129*H129,2)</f>
        <v>0</v>
      </c>
      <c r="K129" s="260" t="s">
        <v>176</v>
      </c>
      <c r="L129" s="265"/>
      <c r="M129" s="266" t="s">
        <v>33</v>
      </c>
      <c r="N129" s="267" t="s">
        <v>49</v>
      </c>
      <c r="O129" s="85"/>
      <c r="P129" s="228">
        <f>O129*H129</f>
        <v>0</v>
      </c>
      <c r="Q129" s="228">
        <v>0.018</v>
      </c>
      <c r="R129" s="228">
        <f>Q129*H129</f>
        <v>0.19799999999999998</v>
      </c>
      <c r="S129" s="228">
        <v>0</v>
      </c>
      <c r="T129" s="229">
        <f>S129*H129</f>
        <v>0</v>
      </c>
      <c r="U129" s="39"/>
      <c r="V129" s="39"/>
      <c r="W129" s="39"/>
      <c r="X129" s="39"/>
      <c r="Y129" s="39"/>
      <c r="Z129" s="39"/>
      <c r="AA129" s="39"/>
      <c r="AB129" s="39"/>
      <c r="AC129" s="39"/>
      <c r="AD129" s="39"/>
      <c r="AE129" s="39"/>
      <c r="AR129" s="230" t="s">
        <v>213</v>
      </c>
      <c r="AT129" s="230" t="s">
        <v>214</v>
      </c>
      <c r="AU129" s="230" t="s">
        <v>88</v>
      </c>
      <c r="AY129" s="17" t="s">
        <v>170</v>
      </c>
      <c r="BE129" s="231">
        <f>IF(N129="základní",J129,0)</f>
        <v>0</v>
      </c>
      <c r="BF129" s="231">
        <f>IF(N129="snížená",J129,0)</f>
        <v>0</v>
      </c>
      <c r="BG129" s="231">
        <f>IF(N129="zákl. přenesená",J129,0)</f>
        <v>0</v>
      </c>
      <c r="BH129" s="231">
        <f>IF(N129="sníž. přenesená",J129,0)</f>
        <v>0</v>
      </c>
      <c r="BI129" s="231">
        <f>IF(N129="nulová",J129,0)</f>
        <v>0</v>
      </c>
      <c r="BJ129" s="17" t="s">
        <v>86</v>
      </c>
      <c r="BK129" s="231">
        <f>ROUND(I129*H129,2)</f>
        <v>0</v>
      </c>
      <c r="BL129" s="17" t="s">
        <v>177</v>
      </c>
      <c r="BM129" s="230" t="s">
        <v>2273</v>
      </c>
    </row>
    <row r="130" spans="1:65" s="2" customFormat="1" ht="16.5" customHeight="1">
      <c r="A130" s="39"/>
      <c r="B130" s="40"/>
      <c r="C130" s="258" t="s">
        <v>305</v>
      </c>
      <c r="D130" s="258" t="s">
        <v>214</v>
      </c>
      <c r="E130" s="259" t="s">
        <v>2274</v>
      </c>
      <c r="F130" s="260" t="s">
        <v>2275</v>
      </c>
      <c r="G130" s="261" t="s">
        <v>262</v>
      </c>
      <c r="H130" s="262">
        <v>1</v>
      </c>
      <c r="I130" s="263"/>
      <c r="J130" s="264">
        <f>ROUND(I130*H130,2)</f>
        <v>0</v>
      </c>
      <c r="K130" s="260" t="s">
        <v>33</v>
      </c>
      <c r="L130" s="265"/>
      <c r="M130" s="266" t="s">
        <v>33</v>
      </c>
      <c r="N130" s="267" t="s">
        <v>49</v>
      </c>
      <c r="O130" s="85"/>
      <c r="P130" s="228">
        <f>O130*H130</f>
        <v>0</v>
      </c>
      <c r="Q130" s="228">
        <v>0.005</v>
      </c>
      <c r="R130" s="228">
        <f>Q130*H130</f>
        <v>0.005</v>
      </c>
      <c r="S130" s="228">
        <v>0</v>
      </c>
      <c r="T130" s="229">
        <f>S130*H130</f>
        <v>0</v>
      </c>
      <c r="U130" s="39"/>
      <c r="V130" s="39"/>
      <c r="W130" s="39"/>
      <c r="X130" s="39"/>
      <c r="Y130" s="39"/>
      <c r="Z130" s="39"/>
      <c r="AA130" s="39"/>
      <c r="AB130" s="39"/>
      <c r="AC130" s="39"/>
      <c r="AD130" s="39"/>
      <c r="AE130" s="39"/>
      <c r="AR130" s="230" t="s">
        <v>213</v>
      </c>
      <c r="AT130" s="230" t="s">
        <v>214</v>
      </c>
      <c r="AU130" s="230" t="s">
        <v>88</v>
      </c>
      <c r="AY130" s="17" t="s">
        <v>170</v>
      </c>
      <c r="BE130" s="231">
        <f>IF(N130="základní",J130,0)</f>
        <v>0</v>
      </c>
      <c r="BF130" s="231">
        <f>IF(N130="snížená",J130,0)</f>
        <v>0</v>
      </c>
      <c r="BG130" s="231">
        <f>IF(N130="zákl. přenesená",J130,0)</f>
        <v>0</v>
      </c>
      <c r="BH130" s="231">
        <f>IF(N130="sníž. přenesená",J130,0)</f>
        <v>0</v>
      </c>
      <c r="BI130" s="231">
        <f>IF(N130="nulová",J130,0)</f>
        <v>0</v>
      </c>
      <c r="BJ130" s="17" t="s">
        <v>86</v>
      </c>
      <c r="BK130" s="231">
        <f>ROUND(I130*H130,2)</f>
        <v>0</v>
      </c>
      <c r="BL130" s="17" t="s">
        <v>177</v>
      </c>
      <c r="BM130" s="230" t="s">
        <v>2276</v>
      </c>
    </row>
    <row r="131" spans="1:65" s="2" customFormat="1" ht="16.5" customHeight="1">
      <c r="A131" s="39"/>
      <c r="B131" s="40"/>
      <c r="C131" s="258" t="s">
        <v>310</v>
      </c>
      <c r="D131" s="258" t="s">
        <v>214</v>
      </c>
      <c r="E131" s="259" t="s">
        <v>2277</v>
      </c>
      <c r="F131" s="260" t="s">
        <v>2278</v>
      </c>
      <c r="G131" s="261" t="s">
        <v>262</v>
      </c>
      <c r="H131" s="262">
        <v>39</v>
      </c>
      <c r="I131" s="263"/>
      <c r="J131" s="264">
        <f>ROUND(I131*H131,2)</f>
        <v>0</v>
      </c>
      <c r="K131" s="260" t="s">
        <v>33</v>
      </c>
      <c r="L131" s="265"/>
      <c r="M131" s="266" t="s">
        <v>33</v>
      </c>
      <c r="N131" s="267" t="s">
        <v>49</v>
      </c>
      <c r="O131" s="85"/>
      <c r="P131" s="228">
        <f>O131*H131</f>
        <v>0</v>
      </c>
      <c r="Q131" s="228">
        <v>0.009</v>
      </c>
      <c r="R131" s="228">
        <f>Q131*H131</f>
        <v>0.351</v>
      </c>
      <c r="S131" s="228">
        <v>0</v>
      </c>
      <c r="T131" s="229">
        <f>S131*H131</f>
        <v>0</v>
      </c>
      <c r="U131" s="39"/>
      <c r="V131" s="39"/>
      <c r="W131" s="39"/>
      <c r="X131" s="39"/>
      <c r="Y131" s="39"/>
      <c r="Z131" s="39"/>
      <c r="AA131" s="39"/>
      <c r="AB131" s="39"/>
      <c r="AC131" s="39"/>
      <c r="AD131" s="39"/>
      <c r="AE131" s="39"/>
      <c r="AR131" s="230" t="s">
        <v>213</v>
      </c>
      <c r="AT131" s="230" t="s">
        <v>214</v>
      </c>
      <c r="AU131" s="230" t="s">
        <v>88</v>
      </c>
      <c r="AY131" s="17" t="s">
        <v>170</v>
      </c>
      <c r="BE131" s="231">
        <f>IF(N131="základní",J131,0)</f>
        <v>0</v>
      </c>
      <c r="BF131" s="231">
        <f>IF(N131="snížená",J131,0)</f>
        <v>0</v>
      </c>
      <c r="BG131" s="231">
        <f>IF(N131="zákl. přenesená",J131,0)</f>
        <v>0</v>
      </c>
      <c r="BH131" s="231">
        <f>IF(N131="sníž. přenesená",J131,0)</f>
        <v>0</v>
      </c>
      <c r="BI131" s="231">
        <f>IF(N131="nulová",J131,0)</f>
        <v>0</v>
      </c>
      <c r="BJ131" s="17" t="s">
        <v>86</v>
      </c>
      <c r="BK131" s="231">
        <f>ROUND(I131*H131,2)</f>
        <v>0</v>
      </c>
      <c r="BL131" s="17" t="s">
        <v>177</v>
      </c>
      <c r="BM131" s="230" t="s">
        <v>2279</v>
      </c>
    </row>
    <row r="132" spans="1:65" s="2" customFormat="1" ht="16.5" customHeight="1">
      <c r="A132" s="39"/>
      <c r="B132" s="40"/>
      <c r="C132" s="258" t="s">
        <v>315</v>
      </c>
      <c r="D132" s="258" t="s">
        <v>214</v>
      </c>
      <c r="E132" s="259" t="s">
        <v>2280</v>
      </c>
      <c r="F132" s="260" t="s">
        <v>2281</v>
      </c>
      <c r="G132" s="261" t="s">
        <v>262</v>
      </c>
      <c r="H132" s="262">
        <v>1</v>
      </c>
      <c r="I132" s="263"/>
      <c r="J132" s="264">
        <f>ROUND(I132*H132,2)</f>
        <v>0</v>
      </c>
      <c r="K132" s="260" t="s">
        <v>33</v>
      </c>
      <c r="L132" s="265"/>
      <c r="M132" s="266" t="s">
        <v>33</v>
      </c>
      <c r="N132" s="267" t="s">
        <v>49</v>
      </c>
      <c r="O132" s="85"/>
      <c r="P132" s="228">
        <f>O132*H132</f>
        <v>0</v>
      </c>
      <c r="Q132" s="228">
        <v>0.003</v>
      </c>
      <c r="R132" s="228">
        <f>Q132*H132</f>
        <v>0.003</v>
      </c>
      <c r="S132" s="228">
        <v>0</v>
      </c>
      <c r="T132" s="229">
        <f>S132*H132</f>
        <v>0</v>
      </c>
      <c r="U132" s="39"/>
      <c r="V132" s="39"/>
      <c r="W132" s="39"/>
      <c r="X132" s="39"/>
      <c r="Y132" s="39"/>
      <c r="Z132" s="39"/>
      <c r="AA132" s="39"/>
      <c r="AB132" s="39"/>
      <c r="AC132" s="39"/>
      <c r="AD132" s="39"/>
      <c r="AE132" s="39"/>
      <c r="AR132" s="230" t="s">
        <v>213</v>
      </c>
      <c r="AT132" s="230" t="s">
        <v>214</v>
      </c>
      <c r="AU132" s="230" t="s">
        <v>88</v>
      </c>
      <c r="AY132" s="17" t="s">
        <v>170</v>
      </c>
      <c r="BE132" s="231">
        <f>IF(N132="základní",J132,0)</f>
        <v>0</v>
      </c>
      <c r="BF132" s="231">
        <f>IF(N132="snížená",J132,0)</f>
        <v>0</v>
      </c>
      <c r="BG132" s="231">
        <f>IF(N132="zákl. přenesená",J132,0)</f>
        <v>0</v>
      </c>
      <c r="BH132" s="231">
        <f>IF(N132="sníž. přenesená",J132,0)</f>
        <v>0</v>
      </c>
      <c r="BI132" s="231">
        <f>IF(N132="nulová",J132,0)</f>
        <v>0</v>
      </c>
      <c r="BJ132" s="17" t="s">
        <v>86</v>
      </c>
      <c r="BK132" s="231">
        <f>ROUND(I132*H132,2)</f>
        <v>0</v>
      </c>
      <c r="BL132" s="17" t="s">
        <v>177</v>
      </c>
      <c r="BM132" s="230" t="s">
        <v>2282</v>
      </c>
    </row>
    <row r="133" spans="1:65" s="2" customFormat="1" ht="21.75" customHeight="1">
      <c r="A133" s="39"/>
      <c r="B133" s="40"/>
      <c r="C133" s="219" t="s">
        <v>321</v>
      </c>
      <c r="D133" s="219" t="s">
        <v>172</v>
      </c>
      <c r="E133" s="220" t="s">
        <v>2283</v>
      </c>
      <c r="F133" s="221" t="s">
        <v>2284</v>
      </c>
      <c r="G133" s="222" t="s">
        <v>262</v>
      </c>
      <c r="H133" s="223">
        <v>10</v>
      </c>
      <c r="I133" s="224"/>
      <c r="J133" s="225">
        <f>ROUND(I133*H133,2)</f>
        <v>0</v>
      </c>
      <c r="K133" s="221" t="s">
        <v>1351</v>
      </c>
      <c r="L133" s="45"/>
      <c r="M133" s="226" t="s">
        <v>33</v>
      </c>
      <c r="N133" s="227" t="s">
        <v>49</v>
      </c>
      <c r="O133" s="85"/>
      <c r="P133" s="228">
        <f>O133*H133</f>
        <v>0</v>
      </c>
      <c r="Q133" s="228">
        <v>0</v>
      </c>
      <c r="R133" s="228">
        <f>Q133*H133</f>
        <v>0</v>
      </c>
      <c r="S133" s="228">
        <v>0</v>
      </c>
      <c r="T133" s="229">
        <f>S133*H133</f>
        <v>0</v>
      </c>
      <c r="U133" s="39"/>
      <c r="V133" s="39"/>
      <c r="W133" s="39"/>
      <c r="X133" s="39"/>
      <c r="Y133" s="39"/>
      <c r="Z133" s="39"/>
      <c r="AA133" s="39"/>
      <c r="AB133" s="39"/>
      <c r="AC133" s="39"/>
      <c r="AD133" s="39"/>
      <c r="AE133" s="39"/>
      <c r="AR133" s="230" t="s">
        <v>177</v>
      </c>
      <c r="AT133" s="230" t="s">
        <v>172</v>
      </c>
      <c r="AU133" s="230" t="s">
        <v>88</v>
      </c>
      <c r="AY133" s="17" t="s">
        <v>170</v>
      </c>
      <c r="BE133" s="231">
        <f>IF(N133="základní",J133,0)</f>
        <v>0</v>
      </c>
      <c r="BF133" s="231">
        <f>IF(N133="snížená",J133,0)</f>
        <v>0</v>
      </c>
      <c r="BG133" s="231">
        <f>IF(N133="zákl. přenesená",J133,0)</f>
        <v>0</v>
      </c>
      <c r="BH133" s="231">
        <f>IF(N133="sníž. přenesená",J133,0)</f>
        <v>0</v>
      </c>
      <c r="BI133" s="231">
        <f>IF(N133="nulová",J133,0)</f>
        <v>0</v>
      </c>
      <c r="BJ133" s="17" t="s">
        <v>86</v>
      </c>
      <c r="BK133" s="231">
        <f>ROUND(I133*H133,2)</f>
        <v>0</v>
      </c>
      <c r="BL133" s="17" t="s">
        <v>177</v>
      </c>
      <c r="BM133" s="230" t="s">
        <v>2285</v>
      </c>
    </row>
    <row r="134" spans="1:65" s="2" customFormat="1" ht="16.5" customHeight="1">
      <c r="A134" s="39"/>
      <c r="B134" s="40"/>
      <c r="C134" s="258" t="s">
        <v>326</v>
      </c>
      <c r="D134" s="258" t="s">
        <v>214</v>
      </c>
      <c r="E134" s="259" t="s">
        <v>2286</v>
      </c>
      <c r="F134" s="260" t="s">
        <v>2287</v>
      </c>
      <c r="G134" s="261" t="s">
        <v>1256</v>
      </c>
      <c r="H134" s="262">
        <v>0.45</v>
      </c>
      <c r="I134" s="263"/>
      <c r="J134" s="264">
        <f>ROUND(I134*H134,2)</f>
        <v>0</v>
      </c>
      <c r="K134" s="260" t="s">
        <v>33</v>
      </c>
      <c r="L134" s="265"/>
      <c r="M134" s="266" t="s">
        <v>33</v>
      </c>
      <c r="N134" s="267" t="s">
        <v>49</v>
      </c>
      <c r="O134" s="85"/>
      <c r="P134" s="228">
        <f>O134*H134</f>
        <v>0</v>
      </c>
      <c r="Q134" s="228">
        <v>0</v>
      </c>
      <c r="R134" s="228">
        <f>Q134*H134</f>
        <v>0</v>
      </c>
      <c r="S134" s="228">
        <v>0</v>
      </c>
      <c r="T134" s="229">
        <f>S134*H134</f>
        <v>0</v>
      </c>
      <c r="U134" s="39"/>
      <c r="V134" s="39"/>
      <c r="W134" s="39"/>
      <c r="X134" s="39"/>
      <c r="Y134" s="39"/>
      <c r="Z134" s="39"/>
      <c r="AA134" s="39"/>
      <c r="AB134" s="39"/>
      <c r="AC134" s="39"/>
      <c r="AD134" s="39"/>
      <c r="AE134" s="39"/>
      <c r="AR134" s="230" t="s">
        <v>213</v>
      </c>
      <c r="AT134" s="230" t="s">
        <v>214</v>
      </c>
      <c r="AU134" s="230" t="s">
        <v>88</v>
      </c>
      <c r="AY134" s="17" t="s">
        <v>170</v>
      </c>
      <c r="BE134" s="231">
        <f>IF(N134="základní",J134,0)</f>
        <v>0</v>
      </c>
      <c r="BF134" s="231">
        <f>IF(N134="snížená",J134,0)</f>
        <v>0</v>
      </c>
      <c r="BG134" s="231">
        <f>IF(N134="zákl. přenesená",J134,0)</f>
        <v>0</v>
      </c>
      <c r="BH134" s="231">
        <f>IF(N134="sníž. přenesená",J134,0)</f>
        <v>0</v>
      </c>
      <c r="BI134" s="231">
        <f>IF(N134="nulová",J134,0)</f>
        <v>0</v>
      </c>
      <c r="BJ134" s="17" t="s">
        <v>86</v>
      </c>
      <c r="BK134" s="231">
        <f>ROUND(I134*H134,2)</f>
        <v>0</v>
      </c>
      <c r="BL134" s="17" t="s">
        <v>177</v>
      </c>
      <c r="BM134" s="230" t="s">
        <v>2288</v>
      </c>
    </row>
    <row r="135" spans="1:47" s="2" customFormat="1" ht="12">
      <c r="A135" s="39"/>
      <c r="B135" s="40"/>
      <c r="C135" s="41"/>
      <c r="D135" s="234" t="s">
        <v>210</v>
      </c>
      <c r="E135" s="41"/>
      <c r="F135" s="255" t="s">
        <v>1389</v>
      </c>
      <c r="G135" s="41"/>
      <c r="H135" s="41"/>
      <c r="I135" s="137"/>
      <c r="J135" s="41"/>
      <c r="K135" s="41"/>
      <c r="L135" s="45"/>
      <c r="M135" s="256"/>
      <c r="N135" s="257"/>
      <c r="O135" s="85"/>
      <c r="P135" s="85"/>
      <c r="Q135" s="85"/>
      <c r="R135" s="85"/>
      <c r="S135" s="85"/>
      <c r="T135" s="86"/>
      <c r="U135" s="39"/>
      <c r="V135" s="39"/>
      <c r="W135" s="39"/>
      <c r="X135" s="39"/>
      <c r="Y135" s="39"/>
      <c r="Z135" s="39"/>
      <c r="AA135" s="39"/>
      <c r="AB135" s="39"/>
      <c r="AC135" s="39"/>
      <c r="AD135" s="39"/>
      <c r="AE135" s="39"/>
      <c r="AT135" s="17" t="s">
        <v>210</v>
      </c>
      <c r="AU135" s="17" t="s">
        <v>88</v>
      </c>
    </row>
    <row r="136" spans="1:65" s="2" customFormat="1" ht="21.75" customHeight="1">
      <c r="A136" s="39"/>
      <c r="B136" s="40"/>
      <c r="C136" s="219" t="s">
        <v>331</v>
      </c>
      <c r="D136" s="219" t="s">
        <v>172</v>
      </c>
      <c r="E136" s="220" t="s">
        <v>2289</v>
      </c>
      <c r="F136" s="221" t="s">
        <v>2290</v>
      </c>
      <c r="G136" s="222" t="s">
        <v>175</v>
      </c>
      <c r="H136" s="223">
        <v>300</v>
      </c>
      <c r="I136" s="224"/>
      <c r="J136" s="225">
        <f>ROUND(I136*H136,2)</f>
        <v>0</v>
      </c>
      <c r="K136" s="221" t="s">
        <v>176</v>
      </c>
      <c r="L136" s="45"/>
      <c r="M136" s="226" t="s">
        <v>33</v>
      </c>
      <c r="N136" s="227" t="s">
        <v>49</v>
      </c>
      <c r="O136" s="85"/>
      <c r="P136" s="228">
        <f>O136*H136</f>
        <v>0</v>
      </c>
      <c r="Q136" s="228">
        <v>0</v>
      </c>
      <c r="R136" s="228">
        <f>Q136*H136</f>
        <v>0</v>
      </c>
      <c r="S136" s="228">
        <v>0</v>
      </c>
      <c r="T136" s="229">
        <f>S136*H136</f>
        <v>0</v>
      </c>
      <c r="U136" s="39"/>
      <c r="V136" s="39"/>
      <c r="W136" s="39"/>
      <c r="X136" s="39"/>
      <c r="Y136" s="39"/>
      <c r="Z136" s="39"/>
      <c r="AA136" s="39"/>
      <c r="AB136" s="39"/>
      <c r="AC136" s="39"/>
      <c r="AD136" s="39"/>
      <c r="AE136" s="39"/>
      <c r="AR136" s="230" t="s">
        <v>177</v>
      </c>
      <c r="AT136" s="230" t="s">
        <v>172</v>
      </c>
      <c r="AU136" s="230" t="s">
        <v>88</v>
      </c>
      <c r="AY136" s="17" t="s">
        <v>170</v>
      </c>
      <c r="BE136" s="231">
        <f>IF(N136="základní",J136,0)</f>
        <v>0</v>
      </c>
      <c r="BF136" s="231">
        <f>IF(N136="snížená",J136,0)</f>
        <v>0</v>
      </c>
      <c r="BG136" s="231">
        <f>IF(N136="zákl. přenesená",J136,0)</f>
        <v>0</v>
      </c>
      <c r="BH136" s="231">
        <f>IF(N136="sníž. přenesená",J136,0)</f>
        <v>0</v>
      </c>
      <c r="BI136" s="231">
        <f>IF(N136="nulová",J136,0)</f>
        <v>0</v>
      </c>
      <c r="BJ136" s="17" t="s">
        <v>86</v>
      </c>
      <c r="BK136" s="231">
        <f>ROUND(I136*H136,2)</f>
        <v>0</v>
      </c>
      <c r="BL136" s="17" t="s">
        <v>177</v>
      </c>
      <c r="BM136" s="230" t="s">
        <v>2291</v>
      </c>
    </row>
    <row r="137" spans="1:65" s="2" customFormat="1" ht="16.5" customHeight="1">
      <c r="A137" s="39"/>
      <c r="B137" s="40"/>
      <c r="C137" s="258" t="s">
        <v>336</v>
      </c>
      <c r="D137" s="258" t="s">
        <v>214</v>
      </c>
      <c r="E137" s="259" t="s">
        <v>2292</v>
      </c>
      <c r="F137" s="260" t="s">
        <v>2293</v>
      </c>
      <c r="G137" s="261" t="s">
        <v>196</v>
      </c>
      <c r="H137" s="262">
        <v>21</v>
      </c>
      <c r="I137" s="263"/>
      <c r="J137" s="264">
        <f>ROUND(I137*H137,2)</f>
        <v>0</v>
      </c>
      <c r="K137" s="260" t="s">
        <v>176</v>
      </c>
      <c r="L137" s="265"/>
      <c r="M137" s="266" t="s">
        <v>33</v>
      </c>
      <c r="N137" s="267" t="s">
        <v>49</v>
      </c>
      <c r="O137" s="85"/>
      <c r="P137" s="228">
        <f>O137*H137</f>
        <v>0</v>
      </c>
      <c r="Q137" s="228">
        <v>0.2</v>
      </c>
      <c r="R137" s="228">
        <f>Q137*H137</f>
        <v>4.2</v>
      </c>
      <c r="S137" s="228">
        <v>0</v>
      </c>
      <c r="T137" s="229">
        <f>S137*H137</f>
        <v>0</v>
      </c>
      <c r="U137" s="39"/>
      <c r="V137" s="39"/>
      <c r="W137" s="39"/>
      <c r="X137" s="39"/>
      <c r="Y137" s="39"/>
      <c r="Z137" s="39"/>
      <c r="AA137" s="39"/>
      <c r="AB137" s="39"/>
      <c r="AC137" s="39"/>
      <c r="AD137" s="39"/>
      <c r="AE137" s="39"/>
      <c r="AR137" s="230" t="s">
        <v>213</v>
      </c>
      <c r="AT137" s="230" t="s">
        <v>214</v>
      </c>
      <c r="AU137" s="230" t="s">
        <v>88</v>
      </c>
      <c r="AY137" s="17" t="s">
        <v>170</v>
      </c>
      <c r="BE137" s="231">
        <f>IF(N137="základní",J137,0)</f>
        <v>0</v>
      </c>
      <c r="BF137" s="231">
        <f>IF(N137="snížená",J137,0)</f>
        <v>0</v>
      </c>
      <c r="BG137" s="231">
        <f>IF(N137="zákl. přenesená",J137,0)</f>
        <v>0</v>
      </c>
      <c r="BH137" s="231">
        <f>IF(N137="sníž. přenesená",J137,0)</f>
        <v>0</v>
      </c>
      <c r="BI137" s="231">
        <f>IF(N137="nulová",J137,0)</f>
        <v>0</v>
      </c>
      <c r="BJ137" s="17" t="s">
        <v>86</v>
      </c>
      <c r="BK137" s="231">
        <f>ROUND(I137*H137,2)</f>
        <v>0</v>
      </c>
      <c r="BL137" s="17" t="s">
        <v>177</v>
      </c>
      <c r="BM137" s="230" t="s">
        <v>2294</v>
      </c>
    </row>
    <row r="138" spans="1:51" s="13" customFormat="1" ht="12">
      <c r="A138" s="13"/>
      <c r="B138" s="232"/>
      <c r="C138" s="233"/>
      <c r="D138" s="234" t="s">
        <v>182</v>
      </c>
      <c r="E138" s="235" t="s">
        <v>33</v>
      </c>
      <c r="F138" s="236" t="s">
        <v>2295</v>
      </c>
      <c r="G138" s="233"/>
      <c r="H138" s="237">
        <v>21</v>
      </c>
      <c r="I138" s="238"/>
      <c r="J138" s="233"/>
      <c r="K138" s="233"/>
      <c r="L138" s="239"/>
      <c r="M138" s="240"/>
      <c r="N138" s="241"/>
      <c r="O138" s="241"/>
      <c r="P138" s="241"/>
      <c r="Q138" s="241"/>
      <c r="R138" s="241"/>
      <c r="S138" s="241"/>
      <c r="T138" s="242"/>
      <c r="U138" s="13"/>
      <c r="V138" s="13"/>
      <c r="W138" s="13"/>
      <c r="X138" s="13"/>
      <c r="Y138" s="13"/>
      <c r="Z138" s="13"/>
      <c r="AA138" s="13"/>
      <c r="AB138" s="13"/>
      <c r="AC138" s="13"/>
      <c r="AD138" s="13"/>
      <c r="AE138" s="13"/>
      <c r="AT138" s="243" t="s">
        <v>182</v>
      </c>
      <c r="AU138" s="243" t="s">
        <v>88</v>
      </c>
      <c r="AV138" s="13" t="s">
        <v>88</v>
      </c>
      <c r="AW138" s="13" t="s">
        <v>39</v>
      </c>
      <c r="AX138" s="13" t="s">
        <v>86</v>
      </c>
      <c r="AY138" s="243" t="s">
        <v>170</v>
      </c>
    </row>
    <row r="139" spans="1:65" s="2" customFormat="1" ht="33" customHeight="1">
      <c r="A139" s="39"/>
      <c r="B139" s="40"/>
      <c r="C139" s="219" t="s">
        <v>342</v>
      </c>
      <c r="D139" s="219" t="s">
        <v>172</v>
      </c>
      <c r="E139" s="220" t="s">
        <v>2296</v>
      </c>
      <c r="F139" s="221" t="s">
        <v>2297</v>
      </c>
      <c r="G139" s="222" t="s">
        <v>262</v>
      </c>
      <c r="H139" s="223">
        <v>1</v>
      </c>
      <c r="I139" s="224"/>
      <c r="J139" s="225">
        <f>ROUND(I139*H139,2)</f>
        <v>0</v>
      </c>
      <c r="K139" s="221" t="s">
        <v>176</v>
      </c>
      <c r="L139" s="45"/>
      <c r="M139" s="226" t="s">
        <v>33</v>
      </c>
      <c r="N139" s="227" t="s">
        <v>49</v>
      </c>
      <c r="O139" s="85"/>
      <c r="P139" s="228">
        <f>O139*H139</f>
        <v>0</v>
      </c>
      <c r="Q139" s="228">
        <v>0</v>
      </c>
      <c r="R139" s="228">
        <f>Q139*H139</f>
        <v>0</v>
      </c>
      <c r="S139" s="228">
        <v>0</v>
      </c>
      <c r="T139" s="229">
        <f>S139*H139</f>
        <v>0</v>
      </c>
      <c r="U139" s="39"/>
      <c r="V139" s="39"/>
      <c r="W139" s="39"/>
      <c r="X139" s="39"/>
      <c r="Y139" s="39"/>
      <c r="Z139" s="39"/>
      <c r="AA139" s="39"/>
      <c r="AB139" s="39"/>
      <c r="AC139" s="39"/>
      <c r="AD139" s="39"/>
      <c r="AE139" s="39"/>
      <c r="AR139" s="230" t="s">
        <v>177</v>
      </c>
      <c r="AT139" s="230" t="s">
        <v>172</v>
      </c>
      <c r="AU139" s="230" t="s">
        <v>88</v>
      </c>
      <c r="AY139" s="17" t="s">
        <v>170</v>
      </c>
      <c r="BE139" s="231">
        <f>IF(N139="základní",J139,0)</f>
        <v>0</v>
      </c>
      <c r="BF139" s="231">
        <f>IF(N139="snížená",J139,0)</f>
        <v>0</v>
      </c>
      <c r="BG139" s="231">
        <f>IF(N139="zákl. přenesená",J139,0)</f>
        <v>0</v>
      </c>
      <c r="BH139" s="231">
        <f>IF(N139="sníž. přenesená",J139,0)</f>
        <v>0</v>
      </c>
      <c r="BI139" s="231">
        <f>IF(N139="nulová",J139,0)</f>
        <v>0</v>
      </c>
      <c r="BJ139" s="17" t="s">
        <v>86</v>
      </c>
      <c r="BK139" s="231">
        <f>ROUND(I139*H139,2)</f>
        <v>0</v>
      </c>
      <c r="BL139" s="17" t="s">
        <v>177</v>
      </c>
      <c r="BM139" s="230" t="s">
        <v>2298</v>
      </c>
    </row>
    <row r="140" spans="1:65" s="2" customFormat="1" ht="16.5" customHeight="1">
      <c r="A140" s="39"/>
      <c r="B140" s="40"/>
      <c r="C140" s="258" t="s">
        <v>348</v>
      </c>
      <c r="D140" s="258" t="s">
        <v>214</v>
      </c>
      <c r="E140" s="259" t="s">
        <v>2299</v>
      </c>
      <c r="F140" s="260" t="s">
        <v>2300</v>
      </c>
      <c r="G140" s="261" t="s">
        <v>196</v>
      </c>
      <c r="H140" s="262">
        <v>0.063</v>
      </c>
      <c r="I140" s="263"/>
      <c r="J140" s="264">
        <f>ROUND(I140*H140,2)</f>
        <v>0</v>
      </c>
      <c r="K140" s="260" t="s">
        <v>176</v>
      </c>
      <c r="L140" s="265"/>
      <c r="M140" s="266" t="s">
        <v>33</v>
      </c>
      <c r="N140" s="267" t="s">
        <v>49</v>
      </c>
      <c r="O140" s="85"/>
      <c r="P140" s="228">
        <f>O140*H140</f>
        <v>0</v>
      </c>
      <c r="Q140" s="228">
        <v>0.21</v>
      </c>
      <c r="R140" s="228">
        <f>Q140*H140</f>
        <v>0.01323</v>
      </c>
      <c r="S140" s="228">
        <v>0</v>
      </c>
      <c r="T140" s="229">
        <f>S140*H140</f>
        <v>0</v>
      </c>
      <c r="U140" s="39"/>
      <c r="V140" s="39"/>
      <c r="W140" s="39"/>
      <c r="X140" s="39"/>
      <c r="Y140" s="39"/>
      <c r="Z140" s="39"/>
      <c r="AA140" s="39"/>
      <c r="AB140" s="39"/>
      <c r="AC140" s="39"/>
      <c r="AD140" s="39"/>
      <c r="AE140" s="39"/>
      <c r="AR140" s="230" t="s">
        <v>213</v>
      </c>
      <c r="AT140" s="230" t="s">
        <v>214</v>
      </c>
      <c r="AU140" s="230" t="s">
        <v>88</v>
      </c>
      <c r="AY140" s="17" t="s">
        <v>170</v>
      </c>
      <c r="BE140" s="231">
        <f>IF(N140="základní",J140,0)</f>
        <v>0</v>
      </c>
      <c r="BF140" s="231">
        <f>IF(N140="snížená",J140,0)</f>
        <v>0</v>
      </c>
      <c r="BG140" s="231">
        <f>IF(N140="zákl. přenesená",J140,0)</f>
        <v>0</v>
      </c>
      <c r="BH140" s="231">
        <f>IF(N140="sníž. přenesená",J140,0)</f>
        <v>0</v>
      </c>
      <c r="BI140" s="231">
        <f>IF(N140="nulová",J140,0)</f>
        <v>0</v>
      </c>
      <c r="BJ140" s="17" t="s">
        <v>86</v>
      </c>
      <c r="BK140" s="231">
        <f>ROUND(I140*H140,2)</f>
        <v>0</v>
      </c>
      <c r="BL140" s="17" t="s">
        <v>177</v>
      </c>
      <c r="BM140" s="230" t="s">
        <v>2301</v>
      </c>
    </row>
    <row r="141" spans="1:47" s="2" customFormat="1" ht="12">
      <c r="A141" s="39"/>
      <c r="B141" s="40"/>
      <c r="C141" s="41"/>
      <c r="D141" s="234" t="s">
        <v>210</v>
      </c>
      <c r="E141" s="41"/>
      <c r="F141" s="255" t="s">
        <v>2302</v>
      </c>
      <c r="G141" s="41"/>
      <c r="H141" s="41"/>
      <c r="I141" s="137"/>
      <c r="J141" s="41"/>
      <c r="K141" s="41"/>
      <c r="L141" s="45"/>
      <c r="M141" s="256"/>
      <c r="N141" s="257"/>
      <c r="O141" s="85"/>
      <c r="P141" s="85"/>
      <c r="Q141" s="85"/>
      <c r="R141" s="85"/>
      <c r="S141" s="85"/>
      <c r="T141" s="86"/>
      <c r="U141" s="39"/>
      <c r="V141" s="39"/>
      <c r="W141" s="39"/>
      <c r="X141" s="39"/>
      <c r="Y141" s="39"/>
      <c r="Z141" s="39"/>
      <c r="AA141" s="39"/>
      <c r="AB141" s="39"/>
      <c r="AC141" s="39"/>
      <c r="AD141" s="39"/>
      <c r="AE141" s="39"/>
      <c r="AT141" s="17" t="s">
        <v>210</v>
      </c>
      <c r="AU141" s="17" t="s">
        <v>88</v>
      </c>
    </row>
    <row r="142" spans="1:51" s="13" customFormat="1" ht="12">
      <c r="A142" s="13"/>
      <c r="B142" s="232"/>
      <c r="C142" s="233"/>
      <c r="D142" s="234" t="s">
        <v>182</v>
      </c>
      <c r="E142" s="233"/>
      <c r="F142" s="236" t="s">
        <v>2303</v>
      </c>
      <c r="G142" s="233"/>
      <c r="H142" s="237">
        <v>0.063</v>
      </c>
      <c r="I142" s="238"/>
      <c r="J142" s="233"/>
      <c r="K142" s="233"/>
      <c r="L142" s="239"/>
      <c r="M142" s="240"/>
      <c r="N142" s="241"/>
      <c r="O142" s="241"/>
      <c r="P142" s="241"/>
      <c r="Q142" s="241"/>
      <c r="R142" s="241"/>
      <c r="S142" s="241"/>
      <c r="T142" s="242"/>
      <c r="U142" s="13"/>
      <c r="V142" s="13"/>
      <c r="W142" s="13"/>
      <c r="X142" s="13"/>
      <c r="Y142" s="13"/>
      <c r="Z142" s="13"/>
      <c r="AA142" s="13"/>
      <c r="AB142" s="13"/>
      <c r="AC142" s="13"/>
      <c r="AD142" s="13"/>
      <c r="AE142" s="13"/>
      <c r="AT142" s="243" t="s">
        <v>182</v>
      </c>
      <c r="AU142" s="243" t="s">
        <v>88</v>
      </c>
      <c r="AV142" s="13" t="s">
        <v>88</v>
      </c>
      <c r="AW142" s="13" t="s">
        <v>4</v>
      </c>
      <c r="AX142" s="13" t="s">
        <v>86</v>
      </c>
      <c r="AY142" s="243" t="s">
        <v>170</v>
      </c>
    </row>
    <row r="143" spans="1:65" s="2" customFormat="1" ht="33" customHeight="1">
      <c r="A143" s="39"/>
      <c r="B143" s="40"/>
      <c r="C143" s="219" t="s">
        <v>354</v>
      </c>
      <c r="D143" s="219" t="s">
        <v>172</v>
      </c>
      <c r="E143" s="220" t="s">
        <v>2304</v>
      </c>
      <c r="F143" s="221" t="s">
        <v>2305</v>
      </c>
      <c r="G143" s="222" t="s">
        <v>262</v>
      </c>
      <c r="H143" s="223">
        <v>1</v>
      </c>
      <c r="I143" s="224"/>
      <c r="J143" s="225">
        <f>ROUND(I143*H143,2)</f>
        <v>0</v>
      </c>
      <c r="K143" s="221" t="s">
        <v>176</v>
      </c>
      <c r="L143" s="45"/>
      <c r="M143" s="226" t="s">
        <v>33</v>
      </c>
      <c r="N143" s="227" t="s">
        <v>49</v>
      </c>
      <c r="O143" s="85"/>
      <c r="P143" s="228">
        <f>O143*H143</f>
        <v>0</v>
      </c>
      <c r="Q143" s="228">
        <v>0</v>
      </c>
      <c r="R143" s="228">
        <f>Q143*H143</f>
        <v>0</v>
      </c>
      <c r="S143" s="228">
        <v>0</v>
      </c>
      <c r="T143" s="229">
        <f>S143*H143</f>
        <v>0</v>
      </c>
      <c r="U143" s="39"/>
      <c r="V143" s="39"/>
      <c r="W143" s="39"/>
      <c r="X143" s="39"/>
      <c r="Y143" s="39"/>
      <c r="Z143" s="39"/>
      <c r="AA143" s="39"/>
      <c r="AB143" s="39"/>
      <c r="AC143" s="39"/>
      <c r="AD143" s="39"/>
      <c r="AE143" s="39"/>
      <c r="AR143" s="230" t="s">
        <v>177</v>
      </c>
      <c r="AT143" s="230" t="s">
        <v>172</v>
      </c>
      <c r="AU143" s="230" t="s">
        <v>88</v>
      </c>
      <c r="AY143" s="17" t="s">
        <v>170</v>
      </c>
      <c r="BE143" s="231">
        <f>IF(N143="základní",J143,0)</f>
        <v>0</v>
      </c>
      <c r="BF143" s="231">
        <f>IF(N143="snížená",J143,0)</f>
        <v>0</v>
      </c>
      <c r="BG143" s="231">
        <f>IF(N143="zákl. přenesená",J143,0)</f>
        <v>0</v>
      </c>
      <c r="BH143" s="231">
        <f>IF(N143="sníž. přenesená",J143,0)</f>
        <v>0</v>
      </c>
      <c r="BI143" s="231">
        <f>IF(N143="nulová",J143,0)</f>
        <v>0</v>
      </c>
      <c r="BJ143" s="17" t="s">
        <v>86</v>
      </c>
      <c r="BK143" s="231">
        <f>ROUND(I143*H143,2)</f>
        <v>0</v>
      </c>
      <c r="BL143" s="17" t="s">
        <v>177</v>
      </c>
      <c r="BM143" s="230" t="s">
        <v>2306</v>
      </c>
    </row>
    <row r="144" spans="1:65" s="2" customFormat="1" ht="16.5" customHeight="1">
      <c r="A144" s="39"/>
      <c r="B144" s="40"/>
      <c r="C144" s="258" t="s">
        <v>358</v>
      </c>
      <c r="D144" s="258" t="s">
        <v>214</v>
      </c>
      <c r="E144" s="259" t="s">
        <v>2307</v>
      </c>
      <c r="F144" s="260" t="s">
        <v>2308</v>
      </c>
      <c r="G144" s="261" t="s">
        <v>262</v>
      </c>
      <c r="H144" s="262">
        <v>1</v>
      </c>
      <c r="I144" s="263"/>
      <c r="J144" s="264">
        <f>ROUND(I144*H144,2)</f>
        <v>0</v>
      </c>
      <c r="K144" s="260" t="s">
        <v>33</v>
      </c>
      <c r="L144" s="265"/>
      <c r="M144" s="266" t="s">
        <v>33</v>
      </c>
      <c r="N144" s="267" t="s">
        <v>49</v>
      </c>
      <c r="O144" s="85"/>
      <c r="P144" s="228">
        <f>O144*H144</f>
        <v>0</v>
      </c>
      <c r="Q144" s="228">
        <v>0.0023</v>
      </c>
      <c r="R144" s="228">
        <f>Q144*H144</f>
        <v>0.0023</v>
      </c>
      <c r="S144" s="228">
        <v>0</v>
      </c>
      <c r="T144" s="229">
        <f>S144*H144</f>
        <v>0</v>
      </c>
      <c r="U144" s="39"/>
      <c r="V144" s="39"/>
      <c r="W144" s="39"/>
      <c r="X144" s="39"/>
      <c r="Y144" s="39"/>
      <c r="Z144" s="39"/>
      <c r="AA144" s="39"/>
      <c r="AB144" s="39"/>
      <c r="AC144" s="39"/>
      <c r="AD144" s="39"/>
      <c r="AE144" s="39"/>
      <c r="AR144" s="230" t="s">
        <v>213</v>
      </c>
      <c r="AT144" s="230" t="s">
        <v>214</v>
      </c>
      <c r="AU144" s="230" t="s">
        <v>88</v>
      </c>
      <c r="AY144" s="17" t="s">
        <v>170</v>
      </c>
      <c r="BE144" s="231">
        <f>IF(N144="základní",J144,0)</f>
        <v>0</v>
      </c>
      <c r="BF144" s="231">
        <f>IF(N144="snížená",J144,0)</f>
        <v>0</v>
      </c>
      <c r="BG144" s="231">
        <f>IF(N144="zákl. přenesená",J144,0)</f>
        <v>0</v>
      </c>
      <c r="BH144" s="231">
        <f>IF(N144="sníž. přenesená",J144,0)</f>
        <v>0</v>
      </c>
      <c r="BI144" s="231">
        <f>IF(N144="nulová",J144,0)</f>
        <v>0</v>
      </c>
      <c r="BJ144" s="17" t="s">
        <v>86</v>
      </c>
      <c r="BK144" s="231">
        <f>ROUND(I144*H144,2)</f>
        <v>0</v>
      </c>
      <c r="BL144" s="17" t="s">
        <v>177</v>
      </c>
      <c r="BM144" s="230" t="s">
        <v>2309</v>
      </c>
    </row>
    <row r="145" spans="1:47" s="2" customFormat="1" ht="12">
      <c r="A145" s="39"/>
      <c r="B145" s="40"/>
      <c r="C145" s="41"/>
      <c r="D145" s="234" t="s">
        <v>210</v>
      </c>
      <c r="E145" s="41"/>
      <c r="F145" s="255" t="s">
        <v>1410</v>
      </c>
      <c r="G145" s="41"/>
      <c r="H145" s="41"/>
      <c r="I145" s="137"/>
      <c r="J145" s="41"/>
      <c r="K145" s="41"/>
      <c r="L145" s="45"/>
      <c r="M145" s="256"/>
      <c r="N145" s="257"/>
      <c r="O145" s="85"/>
      <c r="P145" s="85"/>
      <c r="Q145" s="85"/>
      <c r="R145" s="85"/>
      <c r="S145" s="85"/>
      <c r="T145" s="86"/>
      <c r="U145" s="39"/>
      <c r="V145" s="39"/>
      <c r="W145" s="39"/>
      <c r="X145" s="39"/>
      <c r="Y145" s="39"/>
      <c r="Z145" s="39"/>
      <c r="AA145" s="39"/>
      <c r="AB145" s="39"/>
      <c r="AC145" s="39"/>
      <c r="AD145" s="39"/>
      <c r="AE145" s="39"/>
      <c r="AT145" s="17" t="s">
        <v>210</v>
      </c>
      <c r="AU145" s="17" t="s">
        <v>88</v>
      </c>
    </row>
    <row r="146" spans="1:65" s="2" customFormat="1" ht="21.75" customHeight="1">
      <c r="A146" s="39"/>
      <c r="B146" s="40"/>
      <c r="C146" s="219" t="s">
        <v>363</v>
      </c>
      <c r="D146" s="219" t="s">
        <v>172</v>
      </c>
      <c r="E146" s="220" t="s">
        <v>2310</v>
      </c>
      <c r="F146" s="221" t="s">
        <v>2311</v>
      </c>
      <c r="G146" s="222" t="s">
        <v>262</v>
      </c>
      <c r="H146" s="223">
        <v>1</v>
      </c>
      <c r="I146" s="224"/>
      <c r="J146" s="225">
        <f>ROUND(I146*H146,2)</f>
        <v>0</v>
      </c>
      <c r="K146" s="221" t="s">
        <v>176</v>
      </c>
      <c r="L146" s="45"/>
      <c r="M146" s="226" t="s">
        <v>33</v>
      </c>
      <c r="N146" s="227" t="s">
        <v>49</v>
      </c>
      <c r="O146" s="85"/>
      <c r="P146" s="228">
        <f>O146*H146</f>
        <v>0</v>
      </c>
      <c r="Q146" s="228">
        <v>5E-05</v>
      </c>
      <c r="R146" s="228">
        <f>Q146*H146</f>
        <v>5E-05</v>
      </c>
      <c r="S146" s="228">
        <v>0</v>
      </c>
      <c r="T146" s="229">
        <f>S146*H146</f>
        <v>0</v>
      </c>
      <c r="U146" s="39"/>
      <c r="V146" s="39"/>
      <c r="W146" s="39"/>
      <c r="X146" s="39"/>
      <c r="Y146" s="39"/>
      <c r="Z146" s="39"/>
      <c r="AA146" s="39"/>
      <c r="AB146" s="39"/>
      <c r="AC146" s="39"/>
      <c r="AD146" s="39"/>
      <c r="AE146" s="39"/>
      <c r="AR146" s="230" t="s">
        <v>177</v>
      </c>
      <c r="AT146" s="230" t="s">
        <v>172</v>
      </c>
      <c r="AU146" s="230" t="s">
        <v>88</v>
      </c>
      <c r="AY146" s="17" t="s">
        <v>170</v>
      </c>
      <c r="BE146" s="231">
        <f>IF(N146="základní",J146,0)</f>
        <v>0</v>
      </c>
      <c r="BF146" s="231">
        <f>IF(N146="snížená",J146,0)</f>
        <v>0</v>
      </c>
      <c r="BG146" s="231">
        <f>IF(N146="zákl. přenesená",J146,0)</f>
        <v>0</v>
      </c>
      <c r="BH146" s="231">
        <f>IF(N146="sníž. přenesená",J146,0)</f>
        <v>0</v>
      </c>
      <c r="BI146" s="231">
        <f>IF(N146="nulová",J146,0)</f>
        <v>0</v>
      </c>
      <c r="BJ146" s="17" t="s">
        <v>86</v>
      </c>
      <c r="BK146" s="231">
        <f>ROUND(I146*H146,2)</f>
        <v>0</v>
      </c>
      <c r="BL146" s="17" t="s">
        <v>177</v>
      </c>
      <c r="BM146" s="230" t="s">
        <v>2312</v>
      </c>
    </row>
    <row r="147" spans="1:65" s="2" customFormat="1" ht="16.5" customHeight="1">
      <c r="A147" s="39"/>
      <c r="B147" s="40"/>
      <c r="C147" s="258" t="s">
        <v>366</v>
      </c>
      <c r="D147" s="258" t="s">
        <v>214</v>
      </c>
      <c r="E147" s="259" t="s">
        <v>2313</v>
      </c>
      <c r="F147" s="260" t="s">
        <v>2314</v>
      </c>
      <c r="G147" s="261" t="s">
        <v>262</v>
      </c>
      <c r="H147" s="262">
        <v>1</v>
      </c>
      <c r="I147" s="263"/>
      <c r="J147" s="264">
        <f>ROUND(I147*H147,2)</f>
        <v>0</v>
      </c>
      <c r="K147" s="260" t="s">
        <v>176</v>
      </c>
      <c r="L147" s="265"/>
      <c r="M147" s="266" t="s">
        <v>33</v>
      </c>
      <c r="N147" s="267" t="s">
        <v>49</v>
      </c>
      <c r="O147" s="85"/>
      <c r="P147" s="228">
        <f>O147*H147</f>
        <v>0</v>
      </c>
      <c r="Q147" s="228">
        <v>0.00472</v>
      </c>
      <c r="R147" s="228">
        <f>Q147*H147</f>
        <v>0.00472</v>
      </c>
      <c r="S147" s="228">
        <v>0</v>
      </c>
      <c r="T147" s="229">
        <f>S147*H147</f>
        <v>0</v>
      </c>
      <c r="U147" s="39"/>
      <c r="V147" s="39"/>
      <c r="W147" s="39"/>
      <c r="X147" s="39"/>
      <c r="Y147" s="39"/>
      <c r="Z147" s="39"/>
      <c r="AA147" s="39"/>
      <c r="AB147" s="39"/>
      <c r="AC147" s="39"/>
      <c r="AD147" s="39"/>
      <c r="AE147" s="39"/>
      <c r="AR147" s="230" t="s">
        <v>213</v>
      </c>
      <c r="AT147" s="230" t="s">
        <v>214</v>
      </c>
      <c r="AU147" s="230" t="s">
        <v>88</v>
      </c>
      <c r="AY147" s="17" t="s">
        <v>170</v>
      </c>
      <c r="BE147" s="231">
        <f>IF(N147="základní",J147,0)</f>
        <v>0</v>
      </c>
      <c r="BF147" s="231">
        <f>IF(N147="snížená",J147,0)</f>
        <v>0</v>
      </c>
      <c r="BG147" s="231">
        <f>IF(N147="zákl. přenesená",J147,0)</f>
        <v>0</v>
      </c>
      <c r="BH147" s="231">
        <f>IF(N147="sníž. přenesená",J147,0)</f>
        <v>0</v>
      </c>
      <c r="BI147" s="231">
        <f>IF(N147="nulová",J147,0)</f>
        <v>0</v>
      </c>
      <c r="BJ147" s="17" t="s">
        <v>86</v>
      </c>
      <c r="BK147" s="231">
        <f>ROUND(I147*H147,2)</f>
        <v>0</v>
      </c>
      <c r="BL147" s="17" t="s">
        <v>177</v>
      </c>
      <c r="BM147" s="230" t="s">
        <v>2315</v>
      </c>
    </row>
    <row r="148" spans="1:65" s="2" customFormat="1" ht="33" customHeight="1">
      <c r="A148" s="39"/>
      <c r="B148" s="40"/>
      <c r="C148" s="219" t="s">
        <v>369</v>
      </c>
      <c r="D148" s="219" t="s">
        <v>172</v>
      </c>
      <c r="E148" s="220" t="s">
        <v>2316</v>
      </c>
      <c r="F148" s="221" t="s">
        <v>2317</v>
      </c>
      <c r="G148" s="222" t="s">
        <v>262</v>
      </c>
      <c r="H148" s="223">
        <v>11</v>
      </c>
      <c r="I148" s="224"/>
      <c r="J148" s="225">
        <f>ROUND(I148*H148,2)</f>
        <v>0</v>
      </c>
      <c r="K148" s="221" t="s">
        <v>176</v>
      </c>
      <c r="L148" s="45"/>
      <c r="M148" s="226" t="s">
        <v>33</v>
      </c>
      <c r="N148" s="227" t="s">
        <v>49</v>
      </c>
      <c r="O148" s="85"/>
      <c r="P148" s="228">
        <f>O148*H148</f>
        <v>0</v>
      </c>
      <c r="Q148" s="228">
        <v>0</v>
      </c>
      <c r="R148" s="228">
        <f>Q148*H148</f>
        <v>0</v>
      </c>
      <c r="S148" s="228">
        <v>0</v>
      </c>
      <c r="T148" s="229">
        <f>S148*H148</f>
        <v>0</v>
      </c>
      <c r="U148" s="39"/>
      <c r="V148" s="39"/>
      <c r="W148" s="39"/>
      <c r="X148" s="39"/>
      <c r="Y148" s="39"/>
      <c r="Z148" s="39"/>
      <c r="AA148" s="39"/>
      <c r="AB148" s="39"/>
      <c r="AC148" s="39"/>
      <c r="AD148" s="39"/>
      <c r="AE148" s="39"/>
      <c r="AR148" s="230" t="s">
        <v>177</v>
      </c>
      <c r="AT148" s="230" t="s">
        <v>172</v>
      </c>
      <c r="AU148" s="230" t="s">
        <v>88</v>
      </c>
      <c r="AY148" s="17" t="s">
        <v>170</v>
      </c>
      <c r="BE148" s="231">
        <f>IF(N148="základní",J148,0)</f>
        <v>0</v>
      </c>
      <c r="BF148" s="231">
        <f>IF(N148="snížená",J148,0)</f>
        <v>0</v>
      </c>
      <c r="BG148" s="231">
        <f>IF(N148="zákl. přenesená",J148,0)</f>
        <v>0</v>
      </c>
      <c r="BH148" s="231">
        <f>IF(N148="sníž. přenesená",J148,0)</f>
        <v>0</v>
      </c>
      <c r="BI148" s="231">
        <f>IF(N148="nulová",J148,0)</f>
        <v>0</v>
      </c>
      <c r="BJ148" s="17" t="s">
        <v>86</v>
      </c>
      <c r="BK148" s="231">
        <f>ROUND(I148*H148,2)</f>
        <v>0</v>
      </c>
      <c r="BL148" s="17" t="s">
        <v>177</v>
      </c>
      <c r="BM148" s="230" t="s">
        <v>2318</v>
      </c>
    </row>
    <row r="149" spans="1:65" s="2" customFormat="1" ht="33" customHeight="1">
      <c r="A149" s="39"/>
      <c r="B149" s="40"/>
      <c r="C149" s="219" t="s">
        <v>374</v>
      </c>
      <c r="D149" s="219" t="s">
        <v>172</v>
      </c>
      <c r="E149" s="220" t="s">
        <v>2319</v>
      </c>
      <c r="F149" s="221" t="s">
        <v>2320</v>
      </c>
      <c r="G149" s="222" t="s">
        <v>262</v>
      </c>
      <c r="H149" s="223">
        <v>11</v>
      </c>
      <c r="I149" s="224"/>
      <c r="J149" s="225">
        <f>ROUND(I149*H149,2)</f>
        <v>0</v>
      </c>
      <c r="K149" s="221" t="s">
        <v>176</v>
      </c>
      <c r="L149" s="45"/>
      <c r="M149" s="226" t="s">
        <v>33</v>
      </c>
      <c r="N149" s="227" t="s">
        <v>49</v>
      </c>
      <c r="O149" s="85"/>
      <c r="P149" s="228">
        <f>O149*H149</f>
        <v>0</v>
      </c>
      <c r="Q149" s="228">
        <v>0</v>
      </c>
      <c r="R149" s="228">
        <f>Q149*H149</f>
        <v>0</v>
      </c>
      <c r="S149" s="228">
        <v>0</v>
      </c>
      <c r="T149" s="229">
        <f>S149*H149</f>
        <v>0</v>
      </c>
      <c r="U149" s="39"/>
      <c r="V149" s="39"/>
      <c r="W149" s="39"/>
      <c r="X149" s="39"/>
      <c r="Y149" s="39"/>
      <c r="Z149" s="39"/>
      <c r="AA149" s="39"/>
      <c r="AB149" s="39"/>
      <c r="AC149" s="39"/>
      <c r="AD149" s="39"/>
      <c r="AE149" s="39"/>
      <c r="AR149" s="230" t="s">
        <v>177</v>
      </c>
      <c r="AT149" s="230" t="s">
        <v>172</v>
      </c>
      <c r="AU149" s="230" t="s">
        <v>88</v>
      </c>
      <c r="AY149" s="17" t="s">
        <v>170</v>
      </c>
      <c r="BE149" s="231">
        <f>IF(N149="základní",J149,0)</f>
        <v>0</v>
      </c>
      <c r="BF149" s="231">
        <f>IF(N149="snížená",J149,0)</f>
        <v>0</v>
      </c>
      <c r="BG149" s="231">
        <f>IF(N149="zákl. přenesená",J149,0)</f>
        <v>0</v>
      </c>
      <c r="BH149" s="231">
        <f>IF(N149="sníž. přenesená",J149,0)</f>
        <v>0</v>
      </c>
      <c r="BI149" s="231">
        <f>IF(N149="nulová",J149,0)</f>
        <v>0</v>
      </c>
      <c r="BJ149" s="17" t="s">
        <v>86</v>
      </c>
      <c r="BK149" s="231">
        <f>ROUND(I149*H149,2)</f>
        <v>0</v>
      </c>
      <c r="BL149" s="17" t="s">
        <v>177</v>
      </c>
      <c r="BM149" s="230" t="s">
        <v>2321</v>
      </c>
    </row>
    <row r="150" spans="1:65" s="2" customFormat="1" ht="16.5" customHeight="1">
      <c r="A150" s="39"/>
      <c r="B150" s="40"/>
      <c r="C150" s="258" t="s">
        <v>379</v>
      </c>
      <c r="D150" s="258" t="s">
        <v>214</v>
      </c>
      <c r="E150" s="259" t="s">
        <v>2322</v>
      </c>
      <c r="F150" s="260" t="s">
        <v>2323</v>
      </c>
      <c r="G150" s="261" t="s">
        <v>262</v>
      </c>
      <c r="H150" s="262">
        <v>2</v>
      </c>
      <c r="I150" s="263"/>
      <c r="J150" s="264">
        <f>ROUND(I150*H150,2)</f>
        <v>0</v>
      </c>
      <c r="K150" s="260" t="s">
        <v>33</v>
      </c>
      <c r="L150" s="265"/>
      <c r="M150" s="266" t="s">
        <v>33</v>
      </c>
      <c r="N150" s="267" t="s">
        <v>49</v>
      </c>
      <c r="O150" s="85"/>
      <c r="P150" s="228">
        <f>O150*H150</f>
        <v>0</v>
      </c>
      <c r="Q150" s="228">
        <v>3E-05</v>
      </c>
      <c r="R150" s="228">
        <f>Q150*H150</f>
        <v>6E-05</v>
      </c>
      <c r="S150" s="228">
        <v>0</v>
      </c>
      <c r="T150" s="229">
        <f>S150*H150</f>
        <v>0</v>
      </c>
      <c r="U150" s="39"/>
      <c r="V150" s="39"/>
      <c r="W150" s="39"/>
      <c r="X150" s="39"/>
      <c r="Y150" s="39"/>
      <c r="Z150" s="39"/>
      <c r="AA150" s="39"/>
      <c r="AB150" s="39"/>
      <c r="AC150" s="39"/>
      <c r="AD150" s="39"/>
      <c r="AE150" s="39"/>
      <c r="AR150" s="230" t="s">
        <v>213</v>
      </c>
      <c r="AT150" s="230" t="s">
        <v>214</v>
      </c>
      <c r="AU150" s="230" t="s">
        <v>88</v>
      </c>
      <c r="AY150" s="17" t="s">
        <v>170</v>
      </c>
      <c r="BE150" s="231">
        <f>IF(N150="základní",J150,0)</f>
        <v>0</v>
      </c>
      <c r="BF150" s="231">
        <f>IF(N150="snížená",J150,0)</f>
        <v>0</v>
      </c>
      <c r="BG150" s="231">
        <f>IF(N150="zákl. přenesená",J150,0)</f>
        <v>0</v>
      </c>
      <c r="BH150" s="231">
        <f>IF(N150="sníž. přenesená",J150,0)</f>
        <v>0</v>
      </c>
      <c r="BI150" s="231">
        <f>IF(N150="nulová",J150,0)</f>
        <v>0</v>
      </c>
      <c r="BJ150" s="17" t="s">
        <v>86</v>
      </c>
      <c r="BK150" s="231">
        <f>ROUND(I150*H150,2)</f>
        <v>0</v>
      </c>
      <c r="BL150" s="17" t="s">
        <v>177</v>
      </c>
      <c r="BM150" s="230" t="s">
        <v>2324</v>
      </c>
    </row>
    <row r="151" spans="1:47" s="2" customFormat="1" ht="12">
      <c r="A151" s="39"/>
      <c r="B151" s="40"/>
      <c r="C151" s="41"/>
      <c r="D151" s="234" t="s">
        <v>210</v>
      </c>
      <c r="E151" s="41"/>
      <c r="F151" s="255" t="s">
        <v>2325</v>
      </c>
      <c r="G151" s="41"/>
      <c r="H151" s="41"/>
      <c r="I151" s="137"/>
      <c r="J151" s="41"/>
      <c r="K151" s="41"/>
      <c r="L151" s="45"/>
      <c r="M151" s="256"/>
      <c r="N151" s="257"/>
      <c r="O151" s="85"/>
      <c r="P151" s="85"/>
      <c r="Q151" s="85"/>
      <c r="R151" s="85"/>
      <c r="S151" s="85"/>
      <c r="T151" s="86"/>
      <c r="U151" s="39"/>
      <c r="V151" s="39"/>
      <c r="W151" s="39"/>
      <c r="X151" s="39"/>
      <c r="Y151" s="39"/>
      <c r="Z151" s="39"/>
      <c r="AA151" s="39"/>
      <c r="AB151" s="39"/>
      <c r="AC151" s="39"/>
      <c r="AD151" s="39"/>
      <c r="AE151" s="39"/>
      <c r="AT151" s="17" t="s">
        <v>210</v>
      </c>
      <c r="AU151" s="17" t="s">
        <v>88</v>
      </c>
    </row>
    <row r="152" spans="1:65" s="2" customFormat="1" ht="16.5" customHeight="1">
      <c r="A152" s="39"/>
      <c r="B152" s="40"/>
      <c r="C152" s="258" t="s">
        <v>27</v>
      </c>
      <c r="D152" s="258" t="s">
        <v>214</v>
      </c>
      <c r="E152" s="259" t="s">
        <v>2326</v>
      </c>
      <c r="F152" s="260" t="s">
        <v>2327</v>
      </c>
      <c r="G152" s="261" t="s">
        <v>262</v>
      </c>
      <c r="H152" s="262">
        <v>1</v>
      </c>
      <c r="I152" s="263"/>
      <c r="J152" s="264">
        <f>ROUND(I152*H152,2)</f>
        <v>0</v>
      </c>
      <c r="K152" s="260" t="s">
        <v>33</v>
      </c>
      <c r="L152" s="265"/>
      <c r="M152" s="266" t="s">
        <v>33</v>
      </c>
      <c r="N152" s="267" t="s">
        <v>49</v>
      </c>
      <c r="O152" s="85"/>
      <c r="P152" s="228">
        <f>O152*H152</f>
        <v>0</v>
      </c>
      <c r="Q152" s="228">
        <v>3E-05</v>
      </c>
      <c r="R152" s="228">
        <f>Q152*H152</f>
        <v>3E-05</v>
      </c>
      <c r="S152" s="228">
        <v>0</v>
      </c>
      <c r="T152" s="229">
        <f>S152*H152</f>
        <v>0</v>
      </c>
      <c r="U152" s="39"/>
      <c r="V152" s="39"/>
      <c r="W152" s="39"/>
      <c r="X152" s="39"/>
      <c r="Y152" s="39"/>
      <c r="Z152" s="39"/>
      <c r="AA152" s="39"/>
      <c r="AB152" s="39"/>
      <c r="AC152" s="39"/>
      <c r="AD152" s="39"/>
      <c r="AE152" s="39"/>
      <c r="AR152" s="230" t="s">
        <v>213</v>
      </c>
      <c r="AT152" s="230" t="s">
        <v>214</v>
      </c>
      <c r="AU152" s="230" t="s">
        <v>88</v>
      </c>
      <c r="AY152" s="17" t="s">
        <v>170</v>
      </c>
      <c r="BE152" s="231">
        <f>IF(N152="základní",J152,0)</f>
        <v>0</v>
      </c>
      <c r="BF152" s="231">
        <f>IF(N152="snížená",J152,0)</f>
        <v>0</v>
      </c>
      <c r="BG152" s="231">
        <f>IF(N152="zákl. přenesená",J152,0)</f>
        <v>0</v>
      </c>
      <c r="BH152" s="231">
        <f>IF(N152="sníž. přenesená",J152,0)</f>
        <v>0</v>
      </c>
      <c r="BI152" s="231">
        <f>IF(N152="nulová",J152,0)</f>
        <v>0</v>
      </c>
      <c r="BJ152" s="17" t="s">
        <v>86</v>
      </c>
      <c r="BK152" s="231">
        <f>ROUND(I152*H152,2)</f>
        <v>0</v>
      </c>
      <c r="BL152" s="17" t="s">
        <v>177</v>
      </c>
      <c r="BM152" s="230" t="s">
        <v>2328</v>
      </c>
    </row>
    <row r="153" spans="1:47" s="2" customFormat="1" ht="12">
      <c r="A153" s="39"/>
      <c r="B153" s="40"/>
      <c r="C153" s="41"/>
      <c r="D153" s="234" t="s">
        <v>210</v>
      </c>
      <c r="E153" s="41"/>
      <c r="F153" s="255" t="s">
        <v>2329</v>
      </c>
      <c r="G153" s="41"/>
      <c r="H153" s="41"/>
      <c r="I153" s="137"/>
      <c r="J153" s="41"/>
      <c r="K153" s="41"/>
      <c r="L153" s="45"/>
      <c r="M153" s="256"/>
      <c r="N153" s="257"/>
      <c r="O153" s="85"/>
      <c r="P153" s="85"/>
      <c r="Q153" s="85"/>
      <c r="R153" s="85"/>
      <c r="S153" s="85"/>
      <c r="T153" s="86"/>
      <c r="U153" s="39"/>
      <c r="V153" s="39"/>
      <c r="W153" s="39"/>
      <c r="X153" s="39"/>
      <c r="Y153" s="39"/>
      <c r="Z153" s="39"/>
      <c r="AA153" s="39"/>
      <c r="AB153" s="39"/>
      <c r="AC153" s="39"/>
      <c r="AD153" s="39"/>
      <c r="AE153" s="39"/>
      <c r="AT153" s="17" t="s">
        <v>210</v>
      </c>
      <c r="AU153" s="17" t="s">
        <v>88</v>
      </c>
    </row>
    <row r="154" spans="1:65" s="2" customFormat="1" ht="16.5" customHeight="1">
      <c r="A154" s="39"/>
      <c r="B154" s="40"/>
      <c r="C154" s="258" t="s">
        <v>389</v>
      </c>
      <c r="D154" s="258" t="s">
        <v>214</v>
      </c>
      <c r="E154" s="259" t="s">
        <v>2330</v>
      </c>
      <c r="F154" s="260" t="s">
        <v>2331</v>
      </c>
      <c r="G154" s="261" t="s">
        <v>262</v>
      </c>
      <c r="H154" s="262">
        <v>4</v>
      </c>
      <c r="I154" s="263"/>
      <c r="J154" s="264">
        <f>ROUND(I154*H154,2)</f>
        <v>0</v>
      </c>
      <c r="K154" s="260" t="s">
        <v>33</v>
      </c>
      <c r="L154" s="265"/>
      <c r="M154" s="266" t="s">
        <v>33</v>
      </c>
      <c r="N154" s="267" t="s">
        <v>49</v>
      </c>
      <c r="O154" s="85"/>
      <c r="P154" s="228">
        <f>O154*H154</f>
        <v>0</v>
      </c>
      <c r="Q154" s="228">
        <v>3E-05</v>
      </c>
      <c r="R154" s="228">
        <f>Q154*H154</f>
        <v>0.00012</v>
      </c>
      <c r="S154" s="228">
        <v>0</v>
      </c>
      <c r="T154" s="229">
        <f>S154*H154</f>
        <v>0</v>
      </c>
      <c r="U154" s="39"/>
      <c r="V154" s="39"/>
      <c r="W154" s="39"/>
      <c r="X154" s="39"/>
      <c r="Y154" s="39"/>
      <c r="Z154" s="39"/>
      <c r="AA154" s="39"/>
      <c r="AB154" s="39"/>
      <c r="AC154" s="39"/>
      <c r="AD154" s="39"/>
      <c r="AE154" s="39"/>
      <c r="AR154" s="230" t="s">
        <v>213</v>
      </c>
      <c r="AT154" s="230" t="s">
        <v>214</v>
      </c>
      <c r="AU154" s="230" t="s">
        <v>88</v>
      </c>
      <c r="AY154" s="17" t="s">
        <v>170</v>
      </c>
      <c r="BE154" s="231">
        <f>IF(N154="základní",J154,0)</f>
        <v>0</v>
      </c>
      <c r="BF154" s="231">
        <f>IF(N154="snížená",J154,0)</f>
        <v>0</v>
      </c>
      <c r="BG154" s="231">
        <f>IF(N154="zákl. přenesená",J154,0)</f>
        <v>0</v>
      </c>
      <c r="BH154" s="231">
        <f>IF(N154="sníž. přenesená",J154,0)</f>
        <v>0</v>
      </c>
      <c r="BI154" s="231">
        <f>IF(N154="nulová",J154,0)</f>
        <v>0</v>
      </c>
      <c r="BJ154" s="17" t="s">
        <v>86</v>
      </c>
      <c r="BK154" s="231">
        <f>ROUND(I154*H154,2)</f>
        <v>0</v>
      </c>
      <c r="BL154" s="17" t="s">
        <v>177</v>
      </c>
      <c r="BM154" s="230" t="s">
        <v>2332</v>
      </c>
    </row>
    <row r="155" spans="1:47" s="2" customFormat="1" ht="12">
      <c r="A155" s="39"/>
      <c r="B155" s="40"/>
      <c r="C155" s="41"/>
      <c r="D155" s="234" t="s">
        <v>210</v>
      </c>
      <c r="E155" s="41"/>
      <c r="F155" s="255" t="s">
        <v>2329</v>
      </c>
      <c r="G155" s="41"/>
      <c r="H155" s="41"/>
      <c r="I155" s="137"/>
      <c r="J155" s="41"/>
      <c r="K155" s="41"/>
      <c r="L155" s="45"/>
      <c r="M155" s="256"/>
      <c r="N155" s="257"/>
      <c r="O155" s="85"/>
      <c r="P155" s="85"/>
      <c r="Q155" s="85"/>
      <c r="R155" s="85"/>
      <c r="S155" s="85"/>
      <c r="T155" s="86"/>
      <c r="U155" s="39"/>
      <c r="V155" s="39"/>
      <c r="W155" s="39"/>
      <c r="X155" s="39"/>
      <c r="Y155" s="39"/>
      <c r="Z155" s="39"/>
      <c r="AA155" s="39"/>
      <c r="AB155" s="39"/>
      <c r="AC155" s="39"/>
      <c r="AD155" s="39"/>
      <c r="AE155" s="39"/>
      <c r="AT155" s="17" t="s">
        <v>210</v>
      </c>
      <c r="AU155" s="17" t="s">
        <v>88</v>
      </c>
    </row>
    <row r="156" spans="1:65" s="2" customFormat="1" ht="16.5" customHeight="1">
      <c r="A156" s="39"/>
      <c r="B156" s="40"/>
      <c r="C156" s="258" t="s">
        <v>395</v>
      </c>
      <c r="D156" s="258" t="s">
        <v>214</v>
      </c>
      <c r="E156" s="259" t="s">
        <v>2333</v>
      </c>
      <c r="F156" s="260" t="s">
        <v>2334</v>
      </c>
      <c r="G156" s="261" t="s">
        <v>262</v>
      </c>
      <c r="H156" s="262">
        <v>3</v>
      </c>
      <c r="I156" s="263"/>
      <c r="J156" s="264">
        <f>ROUND(I156*H156,2)</f>
        <v>0</v>
      </c>
      <c r="K156" s="260" t="s">
        <v>33</v>
      </c>
      <c r="L156" s="265"/>
      <c r="M156" s="266" t="s">
        <v>33</v>
      </c>
      <c r="N156" s="267" t="s">
        <v>49</v>
      </c>
      <c r="O156" s="85"/>
      <c r="P156" s="228">
        <f>O156*H156</f>
        <v>0</v>
      </c>
      <c r="Q156" s="228">
        <v>3E-05</v>
      </c>
      <c r="R156" s="228">
        <f>Q156*H156</f>
        <v>9E-05</v>
      </c>
      <c r="S156" s="228">
        <v>0</v>
      </c>
      <c r="T156" s="229">
        <f>S156*H156</f>
        <v>0</v>
      </c>
      <c r="U156" s="39"/>
      <c r="V156" s="39"/>
      <c r="W156" s="39"/>
      <c r="X156" s="39"/>
      <c r="Y156" s="39"/>
      <c r="Z156" s="39"/>
      <c r="AA156" s="39"/>
      <c r="AB156" s="39"/>
      <c r="AC156" s="39"/>
      <c r="AD156" s="39"/>
      <c r="AE156" s="39"/>
      <c r="AR156" s="230" t="s">
        <v>213</v>
      </c>
      <c r="AT156" s="230" t="s">
        <v>214</v>
      </c>
      <c r="AU156" s="230" t="s">
        <v>88</v>
      </c>
      <c r="AY156" s="17" t="s">
        <v>170</v>
      </c>
      <c r="BE156" s="231">
        <f>IF(N156="základní",J156,0)</f>
        <v>0</v>
      </c>
      <c r="BF156" s="231">
        <f>IF(N156="snížená",J156,0)</f>
        <v>0</v>
      </c>
      <c r="BG156" s="231">
        <f>IF(N156="zákl. přenesená",J156,0)</f>
        <v>0</v>
      </c>
      <c r="BH156" s="231">
        <f>IF(N156="sníž. přenesená",J156,0)</f>
        <v>0</v>
      </c>
      <c r="BI156" s="231">
        <f>IF(N156="nulová",J156,0)</f>
        <v>0</v>
      </c>
      <c r="BJ156" s="17" t="s">
        <v>86</v>
      </c>
      <c r="BK156" s="231">
        <f>ROUND(I156*H156,2)</f>
        <v>0</v>
      </c>
      <c r="BL156" s="17" t="s">
        <v>177</v>
      </c>
      <c r="BM156" s="230" t="s">
        <v>2335</v>
      </c>
    </row>
    <row r="157" spans="1:47" s="2" customFormat="1" ht="12">
      <c r="A157" s="39"/>
      <c r="B157" s="40"/>
      <c r="C157" s="41"/>
      <c r="D157" s="234" t="s">
        <v>210</v>
      </c>
      <c r="E157" s="41"/>
      <c r="F157" s="255" t="s">
        <v>2329</v>
      </c>
      <c r="G157" s="41"/>
      <c r="H157" s="41"/>
      <c r="I157" s="137"/>
      <c r="J157" s="41"/>
      <c r="K157" s="41"/>
      <c r="L157" s="45"/>
      <c r="M157" s="256"/>
      <c r="N157" s="257"/>
      <c r="O157" s="85"/>
      <c r="P157" s="85"/>
      <c r="Q157" s="85"/>
      <c r="R157" s="85"/>
      <c r="S157" s="85"/>
      <c r="T157" s="86"/>
      <c r="U157" s="39"/>
      <c r="V157" s="39"/>
      <c r="W157" s="39"/>
      <c r="X157" s="39"/>
      <c r="Y157" s="39"/>
      <c r="Z157" s="39"/>
      <c r="AA157" s="39"/>
      <c r="AB157" s="39"/>
      <c r="AC157" s="39"/>
      <c r="AD157" s="39"/>
      <c r="AE157" s="39"/>
      <c r="AT157" s="17" t="s">
        <v>210</v>
      </c>
      <c r="AU157" s="17" t="s">
        <v>88</v>
      </c>
    </row>
    <row r="158" spans="1:65" s="2" customFormat="1" ht="16.5" customHeight="1">
      <c r="A158" s="39"/>
      <c r="B158" s="40"/>
      <c r="C158" s="258" t="s">
        <v>400</v>
      </c>
      <c r="D158" s="258" t="s">
        <v>214</v>
      </c>
      <c r="E158" s="259" t="s">
        <v>2336</v>
      </c>
      <c r="F158" s="260" t="s">
        <v>2337</v>
      </c>
      <c r="G158" s="261" t="s">
        <v>262</v>
      </c>
      <c r="H158" s="262">
        <v>1</v>
      </c>
      <c r="I158" s="263"/>
      <c r="J158" s="264">
        <f>ROUND(I158*H158,2)</f>
        <v>0</v>
      </c>
      <c r="K158" s="260" t="s">
        <v>33</v>
      </c>
      <c r="L158" s="265"/>
      <c r="M158" s="266" t="s">
        <v>33</v>
      </c>
      <c r="N158" s="267" t="s">
        <v>49</v>
      </c>
      <c r="O158" s="85"/>
      <c r="P158" s="228">
        <f>O158*H158</f>
        <v>0</v>
      </c>
      <c r="Q158" s="228">
        <v>3E-05</v>
      </c>
      <c r="R158" s="228">
        <f>Q158*H158</f>
        <v>3E-05</v>
      </c>
      <c r="S158" s="228">
        <v>0</v>
      </c>
      <c r="T158" s="229">
        <f>S158*H158</f>
        <v>0</v>
      </c>
      <c r="U158" s="39"/>
      <c r="V158" s="39"/>
      <c r="W158" s="39"/>
      <c r="X158" s="39"/>
      <c r="Y158" s="39"/>
      <c r="Z158" s="39"/>
      <c r="AA158" s="39"/>
      <c r="AB158" s="39"/>
      <c r="AC158" s="39"/>
      <c r="AD158" s="39"/>
      <c r="AE158" s="39"/>
      <c r="AR158" s="230" t="s">
        <v>213</v>
      </c>
      <c r="AT158" s="230" t="s">
        <v>214</v>
      </c>
      <c r="AU158" s="230" t="s">
        <v>88</v>
      </c>
      <c r="AY158" s="17" t="s">
        <v>170</v>
      </c>
      <c r="BE158" s="231">
        <f>IF(N158="základní",J158,0)</f>
        <v>0</v>
      </c>
      <c r="BF158" s="231">
        <f>IF(N158="snížená",J158,0)</f>
        <v>0</v>
      </c>
      <c r="BG158" s="231">
        <f>IF(N158="zákl. přenesená",J158,0)</f>
        <v>0</v>
      </c>
      <c r="BH158" s="231">
        <f>IF(N158="sníž. přenesená",J158,0)</f>
        <v>0</v>
      </c>
      <c r="BI158" s="231">
        <f>IF(N158="nulová",J158,0)</f>
        <v>0</v>
      </c>
      <c r="BJ158" s="17" t="s">
        <v>86</v>
      </c>
      <c r="BK158" s="231">
        <f>ROUND(I158*H158,2)</f>
        <v>0</v>
      </c>
      <c r="BL158" s="17" t="s">
        <v>177</v>
      </c>
      <c r="BM158" s="230" t="s">
        <v>2338</v>
      </c>
    </row>
    <row r="159" spans="1:47" s="2" customFormat="1" ht="12">
      <c r="A159" s="39"/>
      <c r="B159" s="40"/>
      <c r="C159" s="41"/>
      <c r="D159" s="234" t="s">
        <v>210</v>
      </c>
      <c r="E159" s="41"/>
      <c r="F159" s="255" t="s">
        <v>2329</v>
      </c>
      <c r="G159" s="41"/>
      <c r="H159" s="41"/>
      <c r="I159" s="137"/>
      <c r="J159" s="41"/>
      <c r="K159" s="41"/>
      <c r="L159" s="45"/>
      <c r="M159" s="256"/>
      <c r="N159" s="257"/>
      <c r="O159" s="85"/>
      <c r="P159" s="85"/>
      <c r="Q159" s="85"/>
      <c r="R159" s="85"/>
      <c r="S159" s="85"/>
      <c r="T159" s="86"/>
      <c r="U159" s="39"/>
      <c r="V159" s="39"/>
      <c r="W159" s="39"/>
      <c r="X159" s="39"/>
      <c r="Y159" s="39"/>
      <c r="Z159" s="39"/>
      <c r="AA159" s="39"/>
      <c r="AB159" s="39"/>
      <c r="AC159" s="39"/>
      <c r="AD159" s="39"/>
      <c r="AE159" s="39"/>
      <c r="AT159" s="17" t="s">
        <v>210</v>
      </c>
      <c r="AU159" s="17" t="s">
        <v>88</v>
      </c>
    </row>
    <row r="160" spans="1:65" s="2" customFormat="1" ht="16.5" customHeight="1">
      <c r="A160" s="39"/>
      <c r="B160" s="40"/>
      <c r="C160" s="219" t="s">
        <v>406</v>
      </c>
      <c r="D160" s="219" t="s">
        <v>172</v>
      </c>
      <c r="E160" s="220" t="s">
        <v>2339</v>
      </c>
      <c r="F160" s="221" t="s">
        <v>2340</v>
      </c>
      <c r="G160" s="222" t="s">
        <v>262</v>
      </c>
      <c r="H160" s="223">
        <v>11</v>
      </c>
      <c r="I160" s="224"/>
      <c r="J160" s="225">
        <f>ROUND(I160*H160,2)</f>
        <v>0</v>
      </c>
      <c r="K160" s="221" t="s">
        <v>176</v>
      </c>
      <c r="L160" s="45"/>
      <c r="M160" s="226" t="s">
        <v>33</v>
      </c>
      <c r="N160" s="227" t="s">
        <v>49</v>
      </c>
      <c r="O160" s="85"/>
      <c r="P160" s="228">
        <f>O160*H160</f>
        <v>0</v>
      </c>
      <c r="Q160" s="228">
        <v>6E-05</v>
      </c>
      <c r="R160" s="228">
        <f>Q160*H160</f>
        <v>0.00066</v>
      </c>
      <c r="S160" s="228">
        <v>0</v>
      </c>
      <c r="T160" s="229">
        <f>S160*H160</f>
        <v>0</v>
      </c>
      <c r="U160" s="39"/>
      <c r="V160" s="39"/>
      <c r="W160" s="39"/>
      <c r="X160" s="39"/>
      <c r="Y160" s="39"/>
      <c r="Z160" s="39"/>
      <c r="AA160" s="39"/>
      <c r="AB160" s="39"/>
      <c r="AC160" s="39"/>
      <c r="AD160" s="39"/>
      <c r="AE160" s="39"/>
      <c r="AR160" s="230" t="s">
        <v>177</v>
      </c>
      <c r="AT160" s="230" t="s">
        <v>172</v>
      </c>
      <c r="AU160" s="230" t="s">
        <v>88</v>
      </c>
      <c r="AY160" s="17" t="s">
        <v>170</v>
      </c>
      <c r="BE160" s="231">
        <f>IF(N160="základní",J160,0)</f>
        <v>0</v>
      </c>
      <c r="BF160" s="231">
        <f>IF(N160="snížená",J160,0)</f>
        <v>0</v>
      </c>
      <c r="BG160" s="231">
        <f>IF(N160="zákl. přenesená",J160,0)</f>
        <v>0</v>
      </c>
      <c r="BH160" s="231">
        <f>IF(N160="sníž. přenesená",J160,0)</f>
        <v>0</v>
      </c>
      <c r="BI160" s="231">
        <f>IF(N160="nulová",J160,0)</f>
        <v>0</v>
      </c>
      <c r="BJ160" s="17" t="s">
        <v>86</v>
      </c>
      <c r="BK160" s="231">
        <f>ROUND(I160*H160,2)</f>
        <v>0</v>
      </c>
      <c r="BL160" s="17" t="s">
        <v>177</v>
      </c>
      <c r="BM160" s="230" t="s">
        <v>2341</v>
      </c>
    </row>
    <row r="161" spans="1:65" s="2" customFormat="1" ht="16.5" customHeight="1">
      <c r="A161" s="39"/>
      <c r="B161" s="40"/>
      <c r="C161" s="258" t="s">
        <v>409</v>
      </c>
      <c r="D161" s="258" t="s">
        <v>214</v>
      </c>
      <c r="E161" s="259" t="s">
        <v>2342</v>
      </c>
      <c r="F161" s="260" t="s">
        <v>2343</v>
      </c>
      <c r="G161" s="261" t="s">
        <v>262</v>
      </c>
      <c r="H161" s="262">
        <v>33</v>
      </c>
      <c r="I161" s="263"/>
      <c r="J161" s="264">
        <f>ROUND(I161*H161,2)</f>
        <v>0</v>
      </c>
      <c r="K161" s="260" t="s">
        <v>176</v>
      </c>
      <c r="L161" s="265"/>
      <c r="M161" s="266" t="s">
        <v>33</v>
      </c>
      <c r="N161" s="267" t="s">
        <v>49</v>
      </c>
      <c r="O161" s="85"/>
      <c r="P161" s="228">
        <f>O161*H161</f>
        <v>0</v>
      </c>
      <c r="Q161" s="228">
        <v>0.0059</v>
      </c>
      <c r="R161" s="228">
        <f>Q161*H161</f>
        <v>0.19469999999999998</v>
      </c>
      <c r="S161" s="228">
        <v>0</v>
      </c>
      <c r="T161" s="229">
        <f>S161*H161</f>
        <v>0</v>
      </c>
      <c r="U161" s="39"/>
      <c r="V161" s="39"/>
      <c r="W161" s="39"/>
      <c r="X161" s="39"/>
      <c r="Y161" s="39"/>
      <c r="Z161" s="39"/>
      <c r="AA161" s="39"/>
      <c r="AB161" s="39"/>
      <c r="AC161" s="39"/>
      <c r="AD161" s="39"/>
      <c r="AE161" s="39"/>
      <c r="AR161" s="230" t="s">
        <v>213</v>
      </c>
      <c r="AT161" s="230" t="s">
        <v>214</v>
      </c>
      <c r="AU161" s="230" t="s">
        <v>88</v>
      </c>
      <c r="AY161" s="17" t="s">
        <v>170</v>
      </c>
      <c r="BE161" s="231">
        <f>IF(N161="základní",J161,0)</f>
        <v>0</v>
      </c>
      <c r="BF161" s="231">
        <f>IF(N161="snížená",J161,0)</f>
        <v>0</v>
      </c>
      <c r="BG161" s="231">
        <f>IF(N161="zákl. přenesená",J161,0)</f>
        <v>0</v>
      </c>
      <c r="BH161" s="231">
        <f>IF(N161="sníž. přenesená",J161,0)</f>
        <v>0</v>
      </c>
      <c r="BI161" s="231">
        <f>IF(N161="nulová",J161,0)</f>
        <v>0</v>
      </c>
      <c r="BJ161" s="17" t="s">
        <v>86</v>
      </c>
      <c r="BK161" s="231">
        <f>ROUND(I161*H161,2)</f>
        <v>0</v>
      </c>
      <c r="BL161" s="17" t="s">
        <v>177</v>
      </c>
      <c r="BM161" s="230" t="s">
        <v>2344</v>
      </c>
    </row>
    <row r="162" spans="1:65" s="2" customFormat="1" ht="16.5" customHeight="1">
      <c r="A162" s="39"/>
      <c r="B162" s="40"/>
      <c r="C162" s="258" t="s">
        <v>412</v>
      </c>
      <c r="D162" s="258" t="s">
        <v>214</v>
      </c>
      <c r="E162" s="259" t="s">
        <v>2345</v>
      </c>
      <c r="F162" s="260" t="s">
        <v>2346</v>
      </c>
      <c r="G162" s="261" t="s">
        <v>262</v>
      </c>
      <c r="H162" s="262">
        <v>5</v>
      </c>
      <c r="I162" s="263"/>
      <c r="J162" s="264">
        <f>ROUND(I162*H162,2)</f>
        <v>0</v>
      </c>
      <c r="K162" s="260" t="s">
        <v>176</v>
      </c>
      <c r="L162" s="265"/>
      <c r="M162" s="266" t="s">
        <v>33</v>
      </c>
      <c r="N162" s="267" t="s">
        <v>49</v>
      </c>
      <c r="O162" s="85"/>
      <c r="P162" s="228">
        <f>O162*H162</f>
        <v>0</v>
      </c>
      <c r="Q162" s="228">
        <v>0.00709</v>
      </c>
      <c r="R162" s="228">
        <f>Q162*H162</f>
        <v>0.03545</v>
      </c>
      <c r="S162" s="228">
        <v>0</v>
      </c>
      <c r="T162" s="229">
        <f>S162*H162</f>
        <v>0</v>
      </c>
      <c r="U162" s="39"/>
      <c r="V162" s="39"/>
      <c r="W162" s="39"/>
      <c r="X162" s="39"/>
      <c r="Y162" s="39"/>
      <c r="Z162" s="39"/>
      <c r="AA162" s="39"/>
      <c r="AB162" s="39"/>
      <c r="AC162" s="39"/>
      <c r="AD162" s="39"/>
      <c r="AE162" s="39"/>
      <c r="AR162" s="230" t="s">
        <v>213</v>
      </c>
      <c r="AT162" s="230" t="s">
        <v>214</v>
      </c>
      <c r="AU162" s="230" t="s">
        <v>88</v>
      </c>
      <c r="AY162" s="17" t="s">
        <v>170</v>
      </c>
      <c r="BE162" s="231">
        <f>IF(N162="základní",J162,0)</f>
        <v>0</v>
      </c>
      <c r="BF162" s="231">
        <f>IF(N162="snížená",J162,0)</f>
        <v>0</v>
      </c>
      <c r="BG162" s="231">
        <f>IF(N162="zákl. přenesená",J162,0)</f>
        <v>0</v>
      </c>
      <c r="BH162" s="231">
        <f>IF(N162="sníž. přenesená",J162,0)</f>
        <v>0</v>
      </c>
      <c r="BI162" s="231">
        <f>IF(N162="nulová",J162,0)</f>
        <v>0</v>
      </c>
      <c r="BJ162" s="17" t="s">
        <v>86</v>
      </c>
      <c r="BK162" s="231">
        <f>ROUND(I162*H162,2)</f>
        <v>0</v>
      </c>
      <c r="BL162" s="17" t="s">
        <v>177</v>
      </c>
      <c r="BM162" s="230" t="s">
        <v>2347</v>
      </c>
    </row>
    <row r="163" spans="1:47" s="2" customFormat="1" ht="12">
      <c r="A163" s="39"/>
      <c r="B163" s="40"/>
      <c r="C163" s="41"/>
      <c r="D163" s="234" t="s">
        <v>210</v>
      </c>
      <c r="E163" s="41"/>
      <c r="F163" s="255" t="s">
        <v>2348</v>
      </c>
      <c r="G163" s="41"/>
      <c r="H163" s="41"/>
      <c r="I163" s="137"/>
      <c r="J163" s="41"/>
      <c r="K163" s="41"/>
      <c r="L163" s="45"/>
      <c r="M163" s="256"/>
      <c r="N163" s="257"/>
      <c r="O163" s="85"/>
      <c r="P163" s="85"/>
      <c r="Q163" s="85"/>
      <c r="R163" s="85"/>
      <c r="S163" s="85"/>
      <c r="T163" s="86"/>
      <c r="U163" s="39"/>
      <c r="V163" s="39"/>
      <c r="W163" s="39"/>
      <c r="X163" s="39"/>
      <c r="Y163" s="39"/>
      <c r="Z163" s="39"/>
      <c r="AA163" s="39"/>
      <c r="AB163" s="39"/>
      <c r="AC163" s="39"/>
      <c r="AD163" s="39"/>
      <c r="AE163" s="39"/>
      <c r="AT163" s="17" t="s">
        <v>210</v>
      </c>
      <c r="AU163" s="17" t="s">
        <v>88</v>
      </c>
    </row>
    <row r="164" spans="1:65" s="2" customFormat="1" ht="33" customHeight="1">
      <c r="A164" s="39"/>
      <c r="B164" s="40"/>
      <c r="C164" s="219" t="s">
        <v>415</v>
      </c>
      <c r="D164" s="219" t="s">
        <v>172</v>
      </c>
      <c r="E164" s="220" t="s">
        <v>2349</v>
      </c>
      <c r="F164" s="221" t="s">
        <v>2350</v>
      </c>
      <c r="G164" s="222" t="s">
        <v>175</v>
      </c>
      <c r="H164" s="223">
        <v>280</v>
      </c>
      <c r="I164" s="224"/>
      <c r="J164" s="225">
        <f>ROUND(I164*H164,2)</f>
        <v>0</v>
      </c>
      <c r="K164" s="221" t="s">
        <v>176</v>
      </c>
      <c r="L164" s="45"/>
      <c r="M164" s="226" t="s">
        <v>33</v>
      </c>
      <c r="N164" s="227" t="s">
        <v>49</v>
      </c>
      <c r="O164" s="85"/>
      <c r="P164" s="228">
        <f>O164*H164</f>
        <v>0</v>
      </c>
      <c r="Q164" s="228">
        <v>0</v>
      </c>
      <c r="R164" s="228">
        <f>Q164*H164</f>
        <v>0</v>
      </c>
      <c r="S164" s="228">
        <v>0</v>
      </c>
      <c r="T164" s="229">
        <f>S164*H164</f>
        <v>0</v>
      </c>
      <c r="U164" s="39"/>
      <c r="V164" s="39"/>
      <c r="W164" s="39"/>
      <c r="X164" s="39"/>
      <c r="Y164" s="39"/>
      <c r="Z164" s="39"/>
      <c r="AA164" s="39"/>
      <c r="AB164" s="39"/>
      <c r="AC164" s="39"/>
      <c r="AD164" s="39"/>
      <c r="AE164" s="39"/>
      <c r="AR164" s="230" t="s">
        <v>177</v>
      </c>
      <c r="AT164" s="230" t="s">
        <v>172</v>
      </c>
      <c r="AU164" s="230" t="s">
        <v>88</v>
      </c>
      <c r="AY164" s="17" t="s">
        <v>170</v>
      </c>
      <c r="BE164" s="231">
        <f>IF(N164="základní",J164,0)</f>
        <v>0</v>
      </c>
      <c r="BF164" s="231">
        <f>IF(N164="snížená",J164,0)</f>
        <v>0</v>
      </c>
      <c r="BG164" s="231">
        <f>IF(N164="zákl. přenesená",J164,0)</f>
        <v>0</v>
      </c>
      <c r="BH164" s="231">
        <f>IF(N164="sníž. přenesená",J164,0)</f>
        <v>0</v>
      </c>
      <c r="BI164" s="231">
        <f>IF(N164="nulová",J164,0)</f>
        <v>0</v>
      </c>
      <c r="BJ164" s="17" t="s">
        <v>86</v>
      </c>
      <c r="BK164" s="231">
        <f>ROUND(I164*H164,2)</f>
        <v>0</v>
      </c>
      <c r="BL164" s="17" t="s">
        <v>177</v>
      </c>
      <c r="BM164" s="230" t="s">
        <v>2351</v>
      </c>
    </row>
    <row r="165" spans="1:65" s="2" customFormat="1" ht="16.5" customHeight="1">
      <c r="A165" s="39"/>
      <c r="B165" s="40"/>
      <c r="C165" s="258" t="s">
        <v>353</v>
      </c>
      <c r="D165" s="258" t="s">
        <v>214</v>
      </c>
      <c r="E165" s="259" t="s">
        <v>2352</v>
      </c>
      <c r="F165" s="260" t="s">
        <v>2353</v>
      </c>
      <c r="G165" s="261" t="s">
        <v>1256</v>
      </c>
      <c r="H165" s="262">
        <v>7</v>
      </c>
      <c r="I165" s="263"/>
      <c r="J165" s="264">
        <f>ROUND(I165*H165,2)</f>
        <v>0</v>
      </c>
      <c r="K165" s="260" t="s">
        <v>176</v>
      </c>
      <c r="L165" s="265"/>
      <c r="M165" s="266" t="s">
        <v>33</v>
      </c>
      <c r="N165" s="267" t="s">
        <v>49</v>
      </c>
      <c r="O165" s="85"/>
      <c r="P165" s="228">
        <f>O165*H165</f>
        <v>0</v>
      </c>
      <c r="Q165" s="228">
        <v>0.001</v>
      </c>
      <c r="R165" s="228">
        <f>Q165*H165</f>
        <v>0.007</v>
      </c>
      <c r="S165" s="228">
        <v>0</v>
      </c>
      <c r="T165" s="229">
        <f>S165*H165</f>
        <v>0</v>
      </c>
      <c r="U165" s="39"/>
      <c r="V165" s="39"/>
      <c r="W165" s="39"/>
      <c r="X165" s="39"/>
      <c r="Y165" s="39"/>
      <c r="Z165" s="39"/>
      <c r="AA165" s="39"/>
      <c r="AB165" s="39"/>
      <c r="AC165" s="39"/>
      <c r="AD165" s="39"/>
      <c r="AE165" s="39"/>
      <c r="AR165" s="230" t="s">
        <v>213</v>
      </c>
      <c r="AT165" s="230" t="s">
        <v>214</v>
      </c>
      <c r="AU165" s="230" t="s">
        <v>88</v>
      </c>
      <c r="AY165" s="17" t="s">
        <v>170</v>
      </c>
      <c r="BE165" s="231">
        <f>IF(N165="základní",J165,0)</f>
        <v>0</v>
      </c>
      <c r="BF165" s="231">
        <f>IF(N165="snížená",J165,0)</f>
        <v>0</v>
      </c>
      <c r="BG165" s="231">
        <f>IF(N165="zákl. přenesená",J165,0)</f>
        <v>0</v>
      </c>
      <c r="BH165" s="231">
        <f>IF(N165="sníž. přenesená",J165,0)</f>
        <v>0</v>
      </c>
      <c r="BI165" s="231">
        <f>IF(N165="nulová",J165,0)</f>
        <v>0</v>
      </c>
      <c r="BJ165" s="17" t="s">
        <v>86</v>
      </c>
      <c r="BK165" s="231">
        <f>ROUND(I165*H165,2)</f>
        <v>0</v>
      </c>
      <c r="BL165" s="17" t="s">
        <v>177</v>
      </c>
      <c r="BM165" s="230" t="s">
        <v>2354</v>
      </c>
    </row>
    <row r="166" spans="1:47" s="2" customFormat="1" ht="12">
      <c r="A166" s="39"/>
      <c r="B166" s="40"/>
      <c r="C166" s="41"/>
      <c r="D166" s="234" t="s">
        <v>210</v>
      </c>
      <c r="E166" s="41"/>
      <c r="F166" s="255" t="s">
        <v>1410</v>
      </c>
      <c r="G166" s="41"/>
      <c r="H166" s="41"/>
      <c r="I166" s="137"/>
      <c r="J166" s="41"/>
      <c r="K166" s="41"/>
      <c r="L166" s="45"/>
      <c r="M166" s="256"/>
      <c r="N166" s="257"/>
      <c r="O166" s="85"/>
      <c r="P166" s="85"/>
      <c r="Q166" s="85"/>
      <c r="R166" s="85"/>
      <c r="S166" s="85"/>
      <c r="T166" s="86"/>
      <c r="U166" s="39"/>
      <c r="V166" s="39"/>
      <c r="W166" s="39"/>
      <c r="X166" s="39"/>
      <c r="Y166" s="39"/>
      <c r="Z166" s="39"/>
      <c r="AA166" s="39"/>
      <c r="AB166" s="39"/>
      <c r="AC166" s="39"/>
      <c r="AD166" s="39"/>
      <c r="AE166" s="39"/>
      <c r="AT166" s="17" t="s">
        <v>210</v>
      </c>
      <c r="AU166" s="17" t="s">
        <v>88</v>
      </c>
    </row>
    <row r="167" spans="1:51" s="13" customFormat="1" ht="12">
      <c r="A167" s="13"/>
      <c r="B167" s="232"/>
      <c r="C167" s="233"/>
      <c r="D167" s="234" t="s">
        <v>182</v>
      </c>
      <c r="E167" s="233"/>
      <c r="F167" s="236" t="s">
        <v>2355</v>
      </c>
      <c r="G167" s="233"/>
      <c r="H167" s="237">
        <v>7</v>
      </c>
      <c r="I167" s="238"/>
      <c r="J167" s="233"/>
      <c r="K167" s="233"/>
      <c r="L167" s="239"/>
      <c r="M167" s="240"/>
      <c r="N167" s="241"/>
      <c r="O167" s="241"/>
      <c r="P167" s="241"/>
      <c r="Q167" s="241"/>
      <c r="R167" s="241"/>
      <c r="S167" s="241"/>
      <c r="T167" s="242"/>
      <c r="U167" s="13"/>
      <c r="V167" s="13"/>
      <c r="W167" s="13"/>
      <c r="X167" s="13"/>
      <c r="Y167" s="13"/>
      <c r="Z167" s="13"/>
      <c r="AA167" s="13"/>
      <c r="AB167" s="13"/>
      <c r="AC167" s="13"/>
      <c r="AD167" s="13"/>
      <c r="AE167" s="13"/>
      <c r="AT167" s="243" t="s">
        <v>182</v>
      </c>
      <c r="AU167" s="243" t="s">
        <v>88</v>
      </c>
      <c r="AV167" s="13" t="s">
        <v>88</v>
      </c>
      <c r="AW167" s="13" t="s">
        <v>4</v>
      </c>
      <c r="AX167" s="13" t="s">
        <v>86</v>
      </c>
      <c r="AY167" s="243" t="s">
        <v>170</v>
      </c>
    </row>
    <row r="168" spans="1:65" s="2" customFormat="1" ht="33" customHeight="1">
      <c r="A168" s="39"/>
      <c r="B168" s="40"/>
      <c r="C168" s="219" t="s">
        <v>425</v>
      </c>
      <c r="D168" s="219" t="s">
        <v>172</v>
      </c>
      <c r="E168" s="220" t="s">
        <v>2356</v>
      </c>
      <c r="F168" s="221" t="s">
        <v>2350</v>
      </c>
      <c r="G168" s="222" t="s">
        <v>175</v>
      </c>
      <c r="H168" s="223">
        <v>470</v>
      </c>
      <c r="I168" s="224"/>
      <c r="J168" s="225">
        <f>ROUND(I168*H168,2)</f>
        <v>0</v>
      </c>
      <c r="K168" s="221" t="s">
        <v>33</v>
      </c>
      <c r="L168" s="45"/>
      <c r="M168" s="226" t="s">
        <v>33</v>
      </c>
      <c r="N168" s="227" t="s">
        <v>49</v>
      </c>
      <c r="O168" s="85"/>
      <c r="P168" s="228">
        <f>O168*H168</f>
        <v>0</v>
      </c>
      <c r="Q168" s="228">
        <v>0</v>
      </c>
      <c r="R168" s="228">
        <f>Q168*H168</f>
        <v>0</v>
      </c>
      <c r="S168" s="228">
        <v>0</v>
      </c>
      <c r="T168" s="229">
        <f>S168*H168</f>
        <v>0</v>
      </c>
      <c r="U168" s="39"/>
      <c r="V168" s="39"/>
      <c r="W168" s="39"/>
      <c r="X168" s="39"/>
      <c r="Y168" s="39"/>
      <c r="Z168" s="39"/>
      <c r="AA168" s="39"/>
      <c r="AB168" s="39"/>
      <c r="AC168" s="39"/>
      <c r="AD168" s="39"/>
      <c r="AE168" s="39"/>
      <c r="AR168" s="230" t="s">
        <v>177</v>
      </c>
      <c r="AT168" s="230" t="s">
        <v>172</v>
      </c>
      <c r="AU168" s="230" t="s">
        <v>88</v>
      </c>
      <c r="AY168" s="17" t="s">
        <v>170</v>
      </c>
      <c r="BE168" s="231">
        <f>IF(N168="základní",J168,0)</f>
        <v>0</v>
      </c>
      <c r="BF168" s="231">
        <f>IF(N168="snížená",J168,0)</f>
        <v>0</v>
      </c>
      <c r="BG168" s="231">
        <f>IF(N168="zákl. přenesená",J168,0)</f>
        <v>0</v>
      </c>
      <c r="BH168" s="231">
        <f>IF(N168="sníž. přenesená",J168,0)</f>
        <v>0</v>
      </c>
      <c r="BI168" s="231">
        <f>IF(N168="nulová",J168,0)</f>
        <v>0</v>
      </c>
      <c r="BJ168" s="17" t="s">
        <v>86</v>
      </c>
      <c r="BK168" s="231">
        <f>ROUND(I168*H168,2)</f>
        <v>0</v>
      </c>
      <c r="BL168" s="17" t="s">
        <v>177</v>
      </c>
      <c r="BM168" s="230" t="s">
        <v>2357</v>
      </c>
    </row>
    <row r="169" spans="1:47" s="2" customFormat="1" ht="12">
      <c r="A169" s="39"/>
      <c r="B169" s="40"/>
      <c r="C169" s="41"/>
      <c r="D169" s="234" t="s">
        <v>210</v>
      </c>
      <c r="E169" s="41"/>
      <c r="F169" s="255" t="s">
        <v>2358</v>
      </c>
      <c r="G169" s="41"/>
      <c r="H169" s="41"/>
      <c r="I169" s="137"/>
      <c r="J169" s="41"/>
      <c r="K169" s="41"/>
      <c r="L169" s="45"/>
      <c r="M169" s="256"/>
      <c r="N169" s="257"/>
      <c r="O169" s="85"/>
      <c r="P169" s="85"/>
      <c r="Q169" s="85"/>
      <c r="R169" s="85"/>
      <c r="S169" s="85"/>
      <c r="T169" s="86"/>
      <c r="U169" s="39"/>
      <c r="V169" s="39"/>
      <c r="W169" s="39"/>
      <c r="X169" s="39"/>
      <c r="Y169" s="39"/>
      <c r="Z169" s="39"/>
      <c r="AA169" s="39"/>
      <c r="AB169" s="39"/>
      <c r="AC169" s="39"/>
      <c r="AD169" s="39"/>
      <c r="AE169" s="39"/>
      <c r="AT169" s="17" t="s">
        <v>210</v>
      </c>
      <c r="AU169" s="17" t="s">
        <v>88</v>
      </c>
    </row>
    <row r="170" spans="1:65" s="2" customFormat="1" ht="16.5" customHeight="1">
      <c r="A170" s="39"/>
      <c r="B170" s="40"/>
      <c r="C170" s="258" t="s">
        <v>429</v>
      </c>
      <c r="D170" s="258" t="s">
        <v>214</v>
      </c>
      <c r="E170" s="259" t="s">
        <v>2359</v>
      </c>
      <c r="F170" s="260" t="s">
        <v>2360</v>
      </c>
      <c r="G170" s="261" t="s">
        <v>1256</v>
      </c>
      <c r="H170" s="262">
        <v>7.05</v>
      </c>
      <c r="I170" s="263"/>
      <c r="J170" s="264">
        <f>ROUND(I170*H170,2)</f>
        <v>0</v>
      </c>
      <c r="K170" s="260" t="s">
        <v>176</v>
      </c>
      <c r="L170" s="265"/>
      <c r="M170" s="266" t="s">
        <v>33</v>
      </c>
      <c r="N170" s="267" t="s">
        <v>49</v>
      </c>
      <c r="O170" s="85"/>
      <c r="P170" s="228">
        <f>O170*H170</f>
        <v>0</v>
      </c>
      <c r="Q170" s="228">
        <v>0.001</v>
      </c>
      <c r="R170" s="228">
        <f>Q170*H170</f>
        <v>0.00705</v>
      </c>
      <c r="S170" s="228">
        <v>0</v>
      </c>
      <c r="T170" s="229">
        <f>S170*H170</f>
        <v>0</v>
      </c>
      <c r="U170" s="39"/>
      <c r="V170" s="39"/>
      <c r="W170" s="39"/>
      <c r="X170" s="39"/>
      <c r="Y170" s="39"/>
      <c r="Z170" s="39"/>
      <c r="AA170" s="39"/>
      <c r="AB170" s="39"/>
      <c r="AC170" s="39"/>
      <c r="AD170" s="39"/>
      <c r="AE170" s="39"/>
      <c r="AR170" s="230" t="s">
        <v>213</v>
      </c>
      <c r="AT170" s="230" t="s">
        <v>214</v>
      </c>
      <c r="AU170" s="230" t="s">
        <v>88</v>
      </c>
      <c r="AY170" s="17" t="s">
        <v>170</v>
      </c>
      <c r="BE170" s="231">
        <f>IF(N170="základní",J170,0)</f>
        <v>0</v>
      </c>
      <c r="BF170" s="231">
        <f>IF(N170="snížená",J170,0)</f>
        <v>0</v>
      </c>
      <c r="BG170" s="231">
        <f>IF(N170="zákl. přenesená",J170,0)</f>
        <v>0</v>
      </c>
      <c r="BH170" s="231">
        <f>IF(N170="sníž. přenesená",J170,0)</f>
        <v>0</v>
      </c>
      <c r="BI170" s="231">
        <f>IF(N170="nulová",J170,0)</f>
        <v>0</v>
      </c>
      <c r="BJ170" s="17" t="s">
        <v>86</v>
      </c>
      <c r="BK170" s="231">
        <f>ROUND(I170*H170,2)</f>
        <v>0</v>
      </c>
      <c r="BL170" s="17" t="s">
        <v>177</v>
      </c>
      <c r="BM170" s="230" t="s">
        <v>2361</v>
      </c>
    </row>
    <row r="171" spans="1:47" s="2" customFormat="1" ht="12">
      <c r="A171" s="39"/>
      <c r="B171" s="40"/>
      <c r="C171" s="41"/>
      <c r="D171" s="234" t="s">
        <v>210</v>
      </c>
      <c r="E171" s="41"/>
      <c r="F171" s="255" t="s">
        <v>2362</v>
      </c>
      <c r="G171" s="41"/>
      <c r="H171" s="41"/>
      <c r="I171" s="137"/>
      <c r="J171" s="41"/>
      <c r="K171" s="41"/>
      <c r="L171" s="45"/>
      <c r="M171" s="256"/>
      <c r="N171" s="257"/>
      <c r="O171" s="85"/>
      <c r="P171" s="85"/>
      <c r="Q171" s="85"/>
      <c r="R171" s="85"/>
      <c r="S171" s="85"/>
      <c r="T171" s="86"/>
      <c r="U171" s="39"/>
      <c r="V171" s="39"/>
      <c r="W171" s="39"/>
      <c r="X171" s="39"/>
      <c r="Y171" s="39"/>
      <c r="Z171" s="39"/>
      <c r="AA171" s="39"/>
      <c r="AB171" s="39"/>
      <c r="AC171" s="39"/>
      <c r="AD171" s="39"/>
      <c r="AE171" s="39"/>
      <c r="AT171" s="17" t="s">
        <v>210</v>
      </c>
      <c r="AU171" s="17" t="s">
        <v>88</v>
      </c>
    </row>
    <row r="172" spans="1:51" s="13" customFormat="1" ht="12">
      <c r="A172" s="13"/>
      <c r="B172" s="232"/>
      <c r="C172" s="233"/>
      <c r="D172" s="234" t="s">
        <v>182</v>
      </c>
      <c r="E172" s="233"/>
      <c r="F172" s="236" t="s">
        <v>2363</v>
      </c>
      <c r="G172" s="233"/>
      <c r="H172" s="237">
        <v>7.05</v>
      </c>
      <c r="I172" s="238"/>
      <c r="J172" s="233"/>
      <c r="K172" s="233"/>
      <c r="L172" s="239"/>
      <c r="M172" s="240"/>
      <c r="N172" s="241"/>
      <c r="O172" s="241"/>
      <c r="P172" s="241"/>
      <c r="Q172" s="241"/>
      <c r="R172" s="241"/>
      <c r="S172" s="241"/>
      <c r="T172" s="242"/>
      <c r="U172" s="13"/>
      <c r="V172" s="13"/>
      <c r="W172" s="13"/>
      <c r="X172" s="13"/>
      <c r="Y172" s="13"/>
      <c r="Z172" s="13"/>
      <c r="AA172" s="13"/>
      <c r="AB172" s="13"/>
      <c r="AC172" s="13"/>
      <c r="AD172" s="13"/>
      <c r="AE172" s="13"/>
      <c r="AT172" s="243" t="s">
        <v>182</v>
      </c>
      <c r="AU172" s="243" t="s">
        <v>88</v>
      </c>
      <c r="AV172" s="13" t="s">
        <v>88</v>
      </c>
      <c r="AW172" s="13" t="s">
        <v>4</v>
      </c>
      <c r="AX172" s="13" t="s">
        <v>86</v>
      </c>
      <c r="AY172" s="243" t="s">
        <v>170</v>
      </c>
    </row>
    <row r="173" spans="1:63" s="12" customFormat="1" ht="22.8" customHeight="1">
      <c r="A173" s="12"/>
      <c r="B173" s="203"/>
      <c r="C173" s="204"/>
      <c r="D173" s="205" t="s">
        <v>77</v>
      </c>
      <c r="E173" s="217" t="s">
        <v>168</v>
      </c>
      <c r="F173" s="217" t="s">
        <v>2364</v>
      </c>
      <c r="G173" s="204"/>
      <c r="H173" s="204"/>
      <c r="I173" s="207"/>
      <c r="J173" s="218">
        <f>BK173</f>
        <v>0</v>
      </c>
      <c r="K173" s="204"/>
      <c r="L173" s="209"/>
      <c r="M173" s="210"/>
      <c r="N173" s="211"/>
      <c r="O173" s="211"/>
      <c r="P173" s="212">
        <f>SUM(P174:P177)</f>
        <v>0</v>
      </c>
      <c r="Q173" s="211"/>
      <c r="R173" s="212">
        <f>SUM(R174:R177)</f>
        <v>0</v>
      </c>
      <c r="S173" s="211"/>
      <c r="T173" s="213">
        <f>SUM(T174:T177)</f>
        <v>0</v>
      </c>
      <c r="U173" s="12"/>
      <c r="V173" s="12"/>
      <c r="W173" s="12"/>
      <c r="X173" s="12"/>
      <c r="Y173" s="12"/>
      <c r="Z173" s="12"/>
      <c r="AA173" s="12"/>
      <c r="AB173" s="12"/>
      <c r="AC173" s="12"/>
      <c r="AD173" s="12"/>
      <c r="AE173" s="12"/>
      <c r="AR173" s="214" t="s">
        <v>86</v>
      </c>
      <c r="AT173" s="215" t="s">
        <v>77</v>
      </c>
      <c r="AU173" s="215" t="s">
        <v>86</v>
      </c>
      <c r="AY173" s="214" t="s">
        <v>170</v>
      </c>
      <c r="BK173" s="216">
        <f>SUM(BK174:BK177)</f>
        <v>0</v>
      </c>
    </row>
    <row r="174" spans="1:65" s="2" customFormat="1" ht="33" customHeight="1">
      <c r="A174" s="39"/>
      <c r="B174" s="40"/>
      <c r="C174" s="219" t="s">
        <v>435</v>
      </c>
      <c r="D174" s="219" t="s">
        <v>172</v>
      </c>
      <c r="E174" s="220" t="s">
        <v>718</v>
      </c>
      <c r="F174" s="221" t="s">
        <v>719</v>
      </c>
      <c r="G174" s="222" t="s">
        <v>232</v>
      </c>
      <c r="H174" s="223">
        <v>45</v>
      </c>
      <c r="I174" s="224"/>
      <c r="J174" s="225">
        <f>ROUND(I174*H174,2)</f>
        <v>0</v>
      </c>
      <c r="K174" s="221" t="s">
        <v>1351</v>
      </c>
      <c r="L174" s="45"/>
      <c r="M174" s="226" t="s">
        <v>33</v>
      </c>
      <c r="N174" s="227" t="s">
        <v>49</v>
      </c>
      <c r="O174" s="85"/>
      <c r="P174" s="228">
        <f>O174*H174</f>
        <v>0</v>
      </c>
      <c r="Q174" s="228">
        <v>0</v>
      </c>
      <c r="R174" s="228">
        <f>Q174*H174</f>
        <v>0</v>
      </c>
      <c r="S174" s="228">
        <v>0</v>
      </c>
      <c r="T174" s="229">
        <f>S174*H174</f>
        <v>0</v>
      </c>
      <c r="U174" s="39"/>
      <c r="V174" s="39"/>
      <c r="W174" s="39"/>
      <c r="X174" s="39"/>
      <c r="Y174" s="39"/>
      <c r="Z174" s="39"/>
      <c r="AA174" s="39"/>
      <c r="AB174" s="39"/>
      <c r="AC174" s="39"/>
      <c r="AD174" s="39"/>
      <c r="AE174" s="39"/>
      <c r="AR174" s="230" t="s">
        <v>177</v>
      </c>
      <c r="AT174" s="230" t="s">
        <v>172</v>
      </c>
      <c r="AU174" s="230" t="s">
        <v>88</v>
      </c>
      <c r="AY174" s="17" t="s">
        <v>170</v>
      </c>
      <c r="BE174" s="231">
        <f>IF(N174="základní",J174,0)</f>
        <v>0</v>
      </c>
      <c r="BF174" s="231">
        <f>IF(N174="snížená",J174,0)</f>
        <v>0</v>
      </c>
      <c r="BG174" s="231">
        <f>IF(N174="zákl. přenesená",J174,0)</f>
        <v>0</v>
      </c>
      <c r="BH174" s="231">
        <f>IF(N174="sníž. přenesená",J174,0)</f>
        <v>0</v>
      </c>
      <c r="BI174" s="231">
        <f>IF(N174="nulová",J174,0)</f>
        <v>0</v>
      </c>
      <c r="BJ174" s="17" t="s">
        <v>86</v>
      </c>
      <c r="BK174" s="231">
        <f>ROUND(I174*H174,2)</f>
        <v>0</v>
      </c>
      <c r="BL174" s="17" t="s">
        <v>177</v>
      </c>
      <c r="BM174" s="230" t="s">
        <v>2365</v>
      </c>
    </row>
    <row r="175" spans="1:51" s="13" customFormat="1" ht="12">
      <c r="A175" s="13"/>
      <c r="B175" s="232"/>
      <c r="C175" s="233"/>
      <c r="D175" s="234" t="s">
        <v>182</v>
      </c>
      <c r="E175" s="235" t="s">
        <v>33</v>
      </c>
      <c r="F175" s="236" t="s">
        <v>400</v>
      </c>
      <c r="G175" s="233"/>
      <c r="H175" s="237">
        <v>45</v>
      </c>
      <c r="I175" s="238"/>
      <c r="J175" s="233"/>
      <c r="K175" s="233"/>
      <c r="L175" s="239"/>
      <c r="M175" s="240"/>
      <c r="N175" s="241"/>
      <c r="O175" s="241"/>
      <c r="P175" s="241"/>
      <c r="Q175" s="241"/>
      <c r="R175" s="241"/>
      <c r="S175" s="241"/>
      <c r="T175" s="242"/>
      <c r="U175" s="13"/>
      <c r="V175" s="13"/>
      <c r="W175" s="13"/>
      <c r="X175" s="13"/>
      <c r="Y175" s="13"/>
      <c r="Z175" s="13"/>
      <c r="AA175" s="13"/>
      <c r="AB175" s="13"/>
      <c r="AC175" s="13"/>
      <c r="AD175" s="13"/>
      <c r="AE175" s="13"/>
      <c r="AT175" s="243" t="s">
        <v>182</v>
      </c>
      <c r="AU175" s="243" t="s">
        <v>88</v>
      </c>
      <c r="AV175" s="13" t="s">
        <v>88</v>
      </c>
      <c r="AW175" s="13" t="s">
        <v>39</v>
      </c>
      <c r="AX175" s="13" t="s">
        <v>86</v>
      </c>
      <c r="AY175" s="243" t="s">
        <v>170</v>
      </c>
    </row>
    <row r="176" spans="1:65" s="2" customFormat="1" ht="16.5" customHeight="1">
      <c r="A176" s="39"/>
      <c r="B176" s="40"/>
      <c r="C176" s="258" t="s">
        <v>438</v>
      </c>
      <c r="D176" s="258" t="s">
        <v>214</v>
      </c>
      <c r="E176" s="259" t="s">
        <v>2366</v>
      </c>
      <c r="F176" s="260" t="s">
        <v>2367</v>
      </c>
      <c r="G176" s="261" t="s">
        <v>196</v>
      </c>
      <c r="H176" s="262">
        <v>300</v>
      </c>
      <c r="I176" s="263"/>
      <c r="J176" s="264">
        <f>ROUND(I176*H176,2)</f>
        <v>0</v>
      </c>
      <c r="K176" s="260" t="s">
        <v>1351</v>
      </c>
      <c r="L176" s="265"/>
      <c r="M176" s="266" t="s">
        <v>33</v>
      </c>
      <c r="N176" s="267" t="s">
        <v>49</v>
      </c>
      <c r="O176" s="85"/>
      <c r="P176" s="228">
        <f>O176*H176</f>
        <v>0</v>
      </c>
      <c r="Q176" s="228">
        <v>0</v>
      </c>
      <c r="R176" s="228">
        <f>Q176*H176</f>
        <v>0</v>
      </c>
      <c r="S176" s="228">
        <v>0</v>
      </c>
      <c r="T176" s="229">
        <f>S176*H176</f>
        <v>0</v>
      </c>
      <c r="U176" s="39"/>
      <c r="V176" s="39"/>
      <c r="W176" s="39"/>
      <c r="X176" s="39"/>
      <c r="Y176" s="39"/>
      <c r="Z176" s="39"/>
      <c r="AA176" s="39"/>
      <c r="AB176" s="39"/>
      <c r="AC176" s="39"/>
      <c r="AD176" s="39"/>
      <c r="AE176" s="39"/>
      <c r="AR176" s="230" t="s">
        <v>213</v>
      </c>
      <c r="AT176" s="230" t="s">
        <v>214</v>
      </c>
      <c r="AU176" s="230" t="s">
        <v>88</v>
      </c>
      <c r="AY176" s="17" t="s">
        <v>170</v>
      </c>
      <c r="BE176" s="231">
        <f>IF(N176="základní",J176,0)</f>
        <v>0</v>
      </c>
      <c r="BF176" s="231">
        <f>IF(N176="snížená",J176,0)</f>
        <v>0</v>
      </c>
      <c r="BG176" s="231">
        <f>IF(N176="zákl. přenesená",J176,0)</f>
        <v>0</v>
      </c>
      <c r="BH176" s="231">
        <f>IF(N176="sníž. přenesená",J176,0)</f>
        <v>0</v>
      </c>
      <c r="BI176" s="231">
        <f>IF(N176="nulová",J176,0)</f>
        <v>0</v>
      </c>
      <c r="BJ176" s="17" t="s">
        <v>86</v>
      </c>
      <c r="BK176" s="231">
        <f>ROUND(I176*H176,2)</f>
        <v>0</v>
      </c>
      <c r="BL176" s="17" t="s">
        <v>177</v>
      </c>
      <c r="BM176" s="230" t="s">
        <v>2368</v>
      </c>
    </row>
    <row r="177" spans="1:47" s="2" customFormat="1" ht="12">
      <c r="A177" s="39"/>
      <c r="B177" s="40"/>
      <c r="C177" s="41"/>
      <c r="D177" s="234" t="s">
        <v>210</v>
      </c>
      <c r="E177" s="41"/>
      <c r="F177" s="255" t="s">
        <v>281</v>
      </c>
      <c r="G177" s="41"/>
      <c r="H177" s="41"/>
      <c r="I177" s="137"/>
      <c r="J177" s="41"/>
      <c r="K177" s="41"/>
      <c r="L177" s="45"/>
      <c r="M177" s="273"/>
      <c r="N177" s="274"/>
      <c r="O177" s="270"/>
      <c r="P177" s="270"/>
      <c r="Q177" s="270"/>
      <c r="R177" s="270"/>
      <c r="S177" s="270"/>
      <c r="T177" s="275"/>
      <c r="U177" s="39"/>
      <c r="V177" s="39"/>
      <c r="W177" s="39"/>
      <c r="X177" s="39"/>
      <c r="Y177" s="39"/>
      <c r="Z177" s="39"/>
      <c r="AA177" s="39"/>
      <c r="AB177" s="39"/>
      <c r="AC177" s="39"/>
      <c r="AD177" s="39"/>
      <c r="AE177" s="39"/>
      <c r="AT177" s="17" t="s">
        <v>210</v>
      </c>
      <c r="AU177" s="17" t="s">
        <v>88</v>
      </c>
    </row>
    <row r="178" spans="1:31" s="2" customFormat="1" ht="6.95" customHeight="1">
      <c r="A178" s="39"/>
      <c r="B178" s="60"/>
      <c r="C178" s="61"/>
      <c r="D178" s="61"/>
      <c r="E178" s="61"/>
      <c r="F178" s="61"/>
      <c r="G178" s="61"/>
      <c r="H178" s="61"/>
      <c r="I178" s="167"/>
      <c r="J178" s="61"/>
      <c r="K178" s="61"/>
      <c r="L178" s="45"/>
      <c r="M178" s="39"/>
      <c r="O178" s="39"/>
      <c r="P178" s="39"/>
      <c r="Q178" s="39"/>
      <c r="R178" s="39"/>
      <c r="S178" s="39"/>
      <c r="T178" s="39"/>
      <c r="U178" s="39"/>
      <c r="V178" s="39"/>
      <c r="W178" s="39"/>
      <c r="X178" s="39"/>
      <c r="Y178" s="39"/>
      <c r="Z178" s="39"/>
      <c r="AA178" s="39"/>
      <c r="AB178" s="39"/>
      <c r="AC178" s="39"/>
      <c r="AD178" s="39"/>
      <c r="AE178" s="39"/>
    </row>
  </sheetData>
  <sheetProtection password="CC35" sheet="1" objects="1" scenarios="1" formatColumns="0" formatRows="0" autoFilter="0"/>
  <autoFilter ref="C82:K177"/>
  <mergeCells count="9">
    <mergeCell ref="E7:H7"/>
    <mergeCell ref="E9:H9"/>
    <mergeCell ref="E18:H18"/>
    <mergeCell ref="E27:H27"/>
    <mergeCell ref="E48:H48"/>
    <mergeCell ref="E50:H50"/>
    <mergeCell ref="E73:H73"/>
    <mergeCell ref="E75:H75"/>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2:BM96"/>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7" t="s">
        <v>118</v>
      </c>
    </row>
    <row r="3" spans="2:46" s="1" customFormat="1" ht="6.95" customHeight="1">
      <c r="B3" s="130"/>
      <c r="C3" s="131"/>
      <c r="D3" s="131"/>
      <c r="E3" s="131"/>
      <c r="F3" s="131"/>
      <c r="G3" s="131"/>
      <c r="H3" s="131"/>
      <c r="I3" s="132"/>
      <c r="J3" s="131"/>
      <c r="K3" s="131"/>
      <c r="L3" s="20"/>
      <c r="AT3" s="17" t="s">
        <v>88</v>
      </c>
    </row>
    <row r="4" spans="2:46" s="1" customFormat="1" ht="24.95" customHeight="1">
      <c r="B4" s="20"/>
      <c r="D4" s="133" t="s">
        <v>125</v>
      </c>
      <c r="I4" s="129"/>
      <c r="L4" s="20"/>
      <c r="M4" s="134" t="s">
        <v>10</v>
      </c>
      <c r="AT4" s="17" t="s">
        <v>4</v>
      </c>
    </row>
    <row r="5" spans="2:12" s="1" customFormat="1" ht="6.95" customHeight="1">
      <c r="B5" s="20"/>
      <c r="I5" s="129"/>
      <c r="L5" s="20"/>
    </row>
    <row r="6" spans="2:12" s="1" customFormat="1" ht="12" customHeight="1">
      <c r="B6" s="20"/>
      <c r="D6" s="135" t="s">
        <v>16</v>
      </c>
      <c r="I6" s="129"/>
      <c r="L6" s="20"/>
    </row>
    <row r="7" spans="2:12" s="1" customFormat="1" ht="16.5" customHeight="1">
      <c r="B7" s="20"/>
      <c r="E7" s="136" t="str">
        <f>'Rekapitulace stavby'!K6</f>
        <v>Řešení zpevněných ploch, parkoviště a bus zastávek u školy, Svatava</v>
      </c>
      <c r="F7" s="135"/>
      <c r="G7" s="135"/>
      <c r="H7" s="135"/>
      <c r="I7" s="129"/>
      <c r="L7" s="20"/>
    </row>
    <row r="8" spans="1:31" s="2" customFormat="1" ht="12" customHeight="1">
      <c r="A8" s="39"/>
      <c r="B8" s="45"/>
      <c r="C8" s="39"/>
      <c r="D8" s="135" t="s">
        <v>126</v>
      </c>
      <c r="E8" s="39"/>
      <c r="F8" s="39"/>
      <c r="G8" s="39"/>
      <c r="H8" s="39"/>
      <c r="I8" s="137"/>
      <c r="J8" s="39"/>
      <c r="K8" s="39"/>
      <c r="L8" s="138"/>
      <c r="S8" s="39"/>
      <c r="T8" s="39"/>
      <c r="U8" s="39"/>
      <c r="V8" s="39"/>
      <c r="W8" s="39"/>
      <c r="X8" s="39"/>
      <c r="Y8" s="39"/>
      <c r="Z8" s="39"/>
      <c r="AA8" s="39"/>
      <c r="AB8" s="39"/>
      <c r="AC8" s="39"/>
      <c r="AD8" s="39"/>
      <c r="AE8" s="39"/>
    </row>
    <row r="9" spans="1:31" s="2" customFormat="1" ht="16.5" customHeight="1">
      <c r="A9" s="39"/>
      <c r="B9" s="45"/>
      <c r="C9" s="39"/>
      <c r="D9" s="39"/>
      <c r="E9" s="139" t="s">
        <v>2369</v>
      </c>
      <c r="F9" s="39"/>
      <c r="G9" s="39"/>
      <c r="H9" s="39"/>
      <c r="I9" s="137"/>
      <c r="J9" s="39"/>
      <c r="K9" s="39"/>
      <c r="L9" s="138"/>
      <c r="S9" s="39"/>
      <c r="T9" s="39"/>
      <c r="U9" s="39"/>
      <c r="V9" s="39"/>
      <c r="W9" s="39"/>
      <c r="X9" s="39"/>
      <c r="Y9" s="39"/>
      <c r="Z9" s="39"/>
      <c r="AA9" s="39"/>
      <c r="AB9" s="39"/>
      <c r="AC9" s="39"/>
      <c r="AD9" s="39"/>
      <c r="AE9" s="39"/>
    </row>
    <row r="10" spans="1:31" s="2" customFormat="1" ht="12">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pans="1:31" s="2" customFormat="1" ht="12" customHeight="1">
      <c r="A11" s="39"/>
      <c r="B11" s="45"/>
      <c r="C11" s="39"/>
      <c r="D11" s="135" t="s">
        <v>18</v>
      </c>
      <c r="E11" s="39"/>
      <c r="F11" s="140" t="s">
        <v>19</v>
      </c>
      <c r="G11" s="39"/>
      <c r="H11" s="39"/>
      <c r="I11" s="141" t="s">
        <v>20</v>
      </c>
      <c r="J11" s="140" t="s">
        <v>33</v>
      </c>
      <c r="K11" s="39"/>
      <c r="L11" s="138"/>
      <c r="S11" s="39"/>
      <c r="T11" s="39"/>
      <c r="U11" s="39"/>
      <c r="V11" s="39"/>
      <c r="W11" s="39"/>
      <c r="X11" s="39"/>
      <c r="Y11" s="39"/>
      <c r="Z11" s="39"/>
      <c r="AA11" s="39"/>
      <c r="AB11" s="39"/>
      <c r="AC11" s="39"/>
      <c r="AD11" s="39"/>
      <c r="AE11" s="39"/>
    </row>
    <row r="12" spans="1:31" s="2" customFormat="1" ht="12" customHeight="1">
      <c r="A12" s="39"/>
      <c r="B12" s="45"/>
      <c r="C12" s="39"/>
      <c r="D12" s="135" t="s">
        <v>22</v>
      </c>
      <c r="E12" s="39"/>
      <c r="F12" s="140" t="s">
        <v>23</v>
      </c>
      <c r="G12" s="39"/>
      <c r="H12" s="39"/>
      <c r="I12" s="141" t="s">
        <v>24</v>
      </c>
      <c r="J12" s="142" t="str">
        <f>'Rekapitulace stavby'!AN8</f>
        <v>18. 9. 2020</v>
      </c>
      <c r="K12" s="39"/>
      <c r="L12" s="13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7"/>
      <c r="J13" s="39"/>
      <c r="K13" s="39"/>
      <c r="L13" s="138"/>
      <c r="S13" s="39"/>
      <c r="T13" s="39"/>
      <c r="U13" s="39"/>
      <c r="V13" s="39"/>
      <c r="W13" s="39"/>
      <c r="X13" s="39"/>
      <c r="Y13" s="39"/>
      <c r="Z13" s="39"/>
      <c r="AA13" s="39"/>
      <c r="AB13" s="39"/>
      <c r="AC13" s="39"/>
      <c r="AD13" s="39"/>
      <c r="AE13" s="39"/>
    </row>
    <row r="14" spans="1:31" s="2" customFormat="1" ht="12" customHeight="1">
      <c r="A14" s="39"/>
      <c r="B14" s="45"/>
      <c r="C14" s="39"/>
      <c r="D14" s="135" t="s">
        <v>28</v>
      </c>
      <c r="E14" s="39"/>
      <c r="F14" s="39"/>
      <c r="G14" s="39"/>
      <c r="H14" s="39"/>
      <c r="I14" s="141" t="s">
        <v>29</v>
      </c>
      <c r="J14" s="140" t="s">
        <v>30</v>
      </c>
      <c r="K14" s="39"/>
      <c r="L14" s="138"/>
      <c r="S14" s="39"/>
      <c r="T14" s="39"/>
      <c r="U14" s="39"/>
      <c r="V14" s="39"/>
      <c r="W14" s="39"/>
      <c r="X14" s="39"/>
      <c r="Y14" s="39"/>
      <c r="Z14" s="39"/>
      <c r="AA14" s="39"/>
      <c r="AB14" s="39"/>
      <c r="AC14" s="39"/>
      <c r="AD14" s="39"/>
      <c r="AE14" s="39"/>
    </row>
    <row r="15" spans="1:31" s="2" customFormat="1" ht="18" customHeight="1">
      <c r="A15" s="39"/>
      <c r="B15" s="45"/>
      <c r="C15" s="39"/>
      <c r="D15" s="39"/>
      <c r="E15" s="140" t="s">
        <v>31</v>
      </c>
      <c r="F15" s="39"/>
      <c r="G15" s="39"/>
      <c r="H15" s="39"/>
      <c r="I15" s="141" t="s">
        <v>32</v>
      </c>
      <c r="J15" s="140" t="s">
        <v>33</v>
      </c>
      <c r="K15" s="39"/>
      <c r="L15" s="13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pans="1:31" s="2" customFormat="1" ht="12" customHeight="1">
      <c r="A17" s="39"/>
      <c r="B17" s="45"/>
      <c r="C17" s="39"/>
      <c r="D17" s="135" t="s">
        <v>34</v>
      </c>
      <c r="E17" s="39"/>
      <c r="F17" s="39"/>
      <c r="G17" s="39"/>
      <c r="H17" s="39"/>
      <c r="I17" s="141" t="s">
        <v>29</v>
      </c>
      <c r="J17" s="33" t="str">
        <f>'Rekapitulace stavby'!AN13</f>
        <v>Vyplň údaj</v>
      </c>
      <c r="K17" s="39"/>
      <c r="L17" s="138"/>
      <c r="S17" s="39"/>
      <c r="T17" s="39"/>
      <c r="U17" s="39"/>
      <c r="V17" s="39"/>
      <c r="W17" s="39"/>
      <c r="X17" s="39"/>
      <c r="Y17" s="39"/>
      <c r="Z17" s="39"/>
      <c r="AA17" s="39"/>
      <c r="AB17" s="39"/>
      <c r="AC17" s="39"/>
      <c r="AD17" s="39"/>
      <c r="AE17" s="39"/>
    </row>
    <row r="18" spans="1:31" s="2" customFormat="1" ht="18" customHeight="1">
      <c r="A18" s="39"/>
      <c r="B18" s="45"/>
      <c r="C18" s="39"/>
      <c r="D18" s="39"/>
      <c r="E18" s="33" t="str">
        <f>'Rekapitulace stavby'!E14</f>
        <v>Vyplň údaj</v>
      </c>
      <c r="F18" s="140"/>
      <c r="G18" s="140"/>
      <c r="H18" s="140"/>
      <c r="I18" s="141" t="s">
        <v>32</v>
      </c>
      <c r="J18" s="33" t="str">
        <f>'Rekapitulace stavby'!AN14</f>
        <v>Vyplň údaj</v>
      </c>
      <c r="K18" s="39"/>
      <c r="L18" s="13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pans="1:31" s="2" customFormat="1" ht="12" customHeight="1">
      <c r="A20" s="39"/>
      <c r="B20" s="45"/>
      <c r="C20" s="39"/>
      <c r="D20" s="135" t="s">
        <v>36</v>
      </c>
      <c r="E20" s="39"/>
      <c r="F20" s="39"/>
      <c r="G20" s="39"/>
      <c r="H20" s="39"/>
      <c r="I20" s="141" t="s">
        <v>29</v>
      </c>
      <c r="J20" s="140" t="s">
        <v>37</v>
      </c>
      <c r="K20" s="39"/>
      <c r="L20" s="138"/>
      <c r="S20" s="39"/>
      <c r="T20" s="39"/>
      <c r="U20" s="39"/>
      <c r="V20" s="39"/>
      <c r="W20" s="39"/>
      <c r="X20" s="39"/>
      <c r="Y20" s="39"/>
      <c r="Z20" s="39"/>
      <c r="AA20" s="39"/>
      <c r="AB20" s="39"/>
      <c r="AC20" s="39"/>
      <c r="AD20" s="39"/>
      <c r="AE20" s="39"/>
    </row>
    <row r="21" spans="1:31" s="2" customFormat="1" ht="18" customHeight="1">
      <c r="A21" s="39"/>
      <c r="B21" s="45"/>
      <c r="C21" s="39"/>
      <c r="D21" s="39"/>
      <c r="E21" s="140" t="s">
        <v>38</v>
      </c>
      <c r="F21" s="39"/>
      <c r="G21" s="39"/>
      <c r="H21" s="39"/>
      <c r="I21" s="141" t="s">
        <v>32</v>
      </c>
      <c r="J21" s="140" t="s">
        <v>33</v>
      </c>
      <c r="K21" s="39"/>
      <c r="L21" s="13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pans="1:31" s="2" customFormat="1" ht="12" customHeight="1">
      <c r="A23" s="39"/>
      <c r="B23" s="45"/>
      <c r="C23" s="39"/>
      <c r="D23" s="135" t="s">
        <v>40</v>
      </c>
      <c r="E23" s="39"/>
      <c r="F23" s="39"/>
      <c r="G23" s="39"/>
      <c r="H23" s="39"/>
      <c r="I23" s="141" t="s">
        <v>29</v>
      </c>
      <c r="J23" s="140" t="s">
        <v>37</v>
      </c>
      <c r="K23" s="39"/>
      <c r="L23" s="138"/>
      <c r="S23" s="39"/>
      <c r="T23" s="39"/>
      <c r="U23" s="39"/>
      <c r="V23" s="39"/>
      <c r="W23" s="39"/>
      <c r="X23" s="39"/>
      <c r="Y23" s="39"/>
      <c r="Z23" s="39"/>
      <c r="AA23" s="39"/>
      <c r="AB23" s="39"/>
      <c r="AC23" s="39"/>
      <c r="AD23" s="39"/>
      <c r="AE23" s="39"/>
    </row>
    <row r="24" spans="1:31" s="2" customFormat="1" ht="18" customHeight="1">
      <c r="A24" s="39"/>
      <c r="B24" s="45"/>
      <c r="C24" s="39"/>
      <c r="D24" s="39"/>
      <c r="E24" s="140" t="s">
        <v>41</v>
      </c>
      <c r="F24" s="39"/>
      <c r="G24" s="39"/>
      <c r="H24" s="39"/>
      <c r="I24" s="141" t="s">
        <v>32</v>
      </c>
      <c r="J24" s="140" t="s">
        <v>33</v>
      </c>
      <c r="K24" s="39"/>
      <c r="L24" s="13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pans="1:31" s="2" customFormat="1" ht="12" customHeight="1">
      <c r="A26" s="39"/>
      <c r="B26" s="45"/>
      <c r="C26" s="39"/>
      <c r="D26" s="135" t="s">
        <v>42</v>
      </c>
      <c r="E26" s="39"/>
      <c r="F26" s="39"/>
      <c r="G26" s="39"/>
      <c r="H26" s="39"/>
      <c r="I26" s="137"/>
      <c r="J26" s="39"/>
      <c r="K26" s="39"/>
      <c r="L26" s="138"/>
      <c r="S26" s="39"/>
      <c r="T26" s="39"/>
      <c r="U26" s="39"/>
      <c r="V26" s="39"/>
      <c r="W26" s="39"/>
      <c r="X26" s="39"/>
      <c r="Y26" s="39"/>
      <c r="Z26" s="39"/>
      <c r="AA26" s="39"/>
      <c r="AB26" s="39"/>
      <c r="AC26" s="39"/>
      <c r="AD26" s="39"/>
      <c r="AE26" s="39"/>
    </row>
    <row r="27" spans="1:31" s="8" customFormat="1" ht="16.5" customHeight="1">
      <c r="A27" s="143"/>
      <c r="B27" s="144"/>
      <c r="C27" s="143"/>
      <c r="D27" s="143"/>
      <c r="E27" s="145" t="s">
        <v>33</v>
      </c>
      <c r="F27" s="145"/>
      <c r="G27" s="145"/>
      <c r="H27" s="145"/>
      <c r="I27" s="146"/>
      <c r="J27" s="143"/>
      <c r="K27" s="143"/>
      <c r="L27" s="147"/>
      <c r="S27" s="143"/>
      <c r="T27" s="143"/>
      <c r="U27" s="143"/>
      <c r="V27" s="143"/>
      <c r="W27" s="143"/>
      <c r="X27" s="143"/>
      <c r="Y27" s="143"/>
      <c r="Z27" s="143"/>
      <c r="AA27" s="143"/>
      <c r="AB27" s="143"/>
      <c r="AC27" s="143"/>
      <c r="AD27" s="143"/>
      <c r="AE27" s="143"/>
    </row>
    <row r="28" spans="1:31" s="2" customFormat="1" ht="6.95"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pans="1:31" s="2" customFormat="1" ht="6.95" customHeight="1">
      <c r="A29" s="39"/>
      <c r="B29" s="45"/>
      <c r="C29" s="39"/>
      <c r="D29" s="148"/>
      <c r="E29" s="148"/>
      <c r="F29" s="148"/>
      <c r="G29" s="148"/>
      <c r="H29" s="148"/>
      <c r="I29" s="149"/>
      <c r="J29" s="148"/>
      <c r="K29" s="148"/>
      <c r="L29" s="138"/>
      <c r="S29" s="39"/>
      <c r="T29" s="39"/>
      <c r="U29" s="39"/>
      <c r="V29" s="39"/>
      <c r="W29" s="39"/>
      <c r="X29" s="39"/>
      <c r="Y29" s="39"/>
      <c r="Z29" s="39"/>
      <c r="AA29" s="39"/>
      <c r="AB29" s="39"/>
      <c r="AC29" s="39"/>
      <c r="AD29" s="39"/>
      <c r="AE29" s="39"/>
    </row>
    <row r="30" spans="1:31" s="2" customFormat="1" ht="25.4" customHeight="1">
      <c r="A30" s="39"/>
      <c r="B30" s="45"/>
      <c r="C30" s="39"/>
      <c r="D30" s="150" t="s">
        <v>44</v>
      </c>
      <c r="E30" s="39"/>
      <c r="F30" s="39"/>
      <c r="G30" s="39"/>
      <c r="H30" s="39"/>
      <c r="I30" s="137"/>
      <c r="J30" s="151">
        <f>ROUND(J81,2)</f>
        <v>0</v>
      </c>
      <c r="K30" s="39"/>
      <c r="L30" s="138"/>
      <c r="S30" s="39"/>
      <c r="T30" s="39"/>
      <c r="U30" s="39"/>
      <c r="V30" s="39"/>
      <c r="W30" s="39"/>
      <c r="X30" s="39"/>
      <c r="Y30" s="39"/>
      <c r="Z30" s="39"/>
      <c r="AA30" s="39"/>
      <c r="AB30" s="39"/>
      <c r="AC30" s="39"/>
      <c r="AD30" s="39"/>
      <c r="AE30" s="39"/>
    </row>
    <row r="31" spans="1:31" s="2" customFormat="1" ht="6.95" customHeight="1">
      <c r="A31" s="39"/>
      <c r="B31" s="45"/>
      <c r="C31" s="39"/>
      <c r="D31" s="148"/>
      <c r="E31" s="148"/>
      <c r="F31" s="148"/>
      <c r="G31" s="148"/>
      <c r="H31" s="148"/>
      <c r="I31" s="149"/>
      <c r="J31" s="148"/>
      <c r="K31" s="148"/>
      <c r="L31" s="138"/>
      <c r="S31" s="39"/>
      <c r="T31" s="39"/>
      <c r="U31" s="39"/>
      <c r="V31" s="39"/>
      <c r="W31" s="39"/>
      <c r="X31" s="39"/>
      <c r="Y31" s="39"/>
      <c r="Z31" s="39"/>
      <c r="AA31" s="39"/>
      <c r="AB31" s="39"/>
      <c r="AC31" s="39"/>
      <c r="AD31" s="39"/>
      <c r="AE31" s="39"/>
    </row>
    <row r="32" spans="1:31" s="2" customFormat="1" ht="14.4" customHeight="1">
      <c r="A32" s="39"/>
      <c r="B32" s="45"/>
      <c r="C32" s="39"/>
      <c r="D32" s="39"/>
      <c r="E32" s="39"/>
      <c r="F32" s="152" t="s">
        <v>46</v>
      </c>
      <c r="G32" s="39"/>
      <c r="H32" s="39"/>
      <c r="I32" s="153" t="s">
        <v>45</v>
      </c>
      <c r="J32" s="152" t="s">
        <v>47</v>
      </c>
      <c r="K32" s="39"/>
      <c r="L32" s="138"/>
      <c r="S32" s="39"/>
      <c r="T32" s="39"/>
      <c r="U32" s="39"/>
      <c r="V32" s="39"/>
      <c r="W32" s="39"/>
      <c r="X32" s="39"/>
      <c r="Y32" s="39"/>
      <c r="Z32" s="39"/>
      <c r="AA32" s="39"/>
      <c r="AB32" s="39"/>
      <c r="AC32" s="39"/>
      <c r="AD32" s="39"/>
      <c r="AE32" s="39"/>
    </row>
    <row r="33" spans="1:31" s="2" customFormat="1" ht="14.4" customHeight="1">
      <c r="A33" s="39"/>
      <c r="B33" s="45"/>
      <c r="C33" s="39"/>
      <c r="D33" s="154" t="s">
        <v>48</v>
      </c>
      <c r="E33" s="135" t="s">
        <v>49</v>
      </c>
      <c r="F33" s="155">
        <f>ROUND((SUM(BE81:BE95)),2)</f>
        <v>0</v>
      </c>
      <c r="G33" s="39"/>
      <c r="H33" s="39"/>
      <c r="I33" s="156">
        <v>0.21</v>
      </c>
      <c r="J33" s="155">
        <f>ROUND(((SUM(BE81:BE95))*I33),2)</f>
        <v>0</v>
      </c>
      <c r="K33" s="39"/>
      <c r="L33" s="138"/>
      <c r="S33" s="39"/>
      <c r="T33" s="39"/>
      <c r="U33" s="39"/>
      <c r="V33" s="39"/>
      <c r="W33" s="39"/>
      <c r="X33" s="39"/>
      <c r="Y33" s="39"/>
      <c r="Z33" s="39"/>
      <c r="AA33" s="39"/>
      <c r="AB33" s="39"/>
      <c r="AC33" s="39"/>
      <c r="AD33" s="39"/>
      <c r="AE33" s="39"/>
    </row>
    <row r="34" spans="1:31" s="2" customFormat="1" ht="14.4" customHeight="1">
      <c r="A34" s="39"/>
      <c r="B34" s="45"/>
      <c r="C34" s="39"/>
      <c r="D34" s="39"/>
      <c r="E34" s="135" t="s">
        <v>50</v>
      </c>
      <c r="F34" s="155">
        <f>ROUND((SUM(BF81:BF95)),2)</f>
        <v>0</v>
      </c>
      <c r="G34" s="39"/>
      <c r="H34" s="39"/>
      <c r="I34" s="156">
        <v>0.15</v>
      </c>
      <c r="J34" s="155">
        <f>ROUND(((SUM(BF81:BF95))*I34),2)</f>
        <v>0</v>
      </c>
      <c r="K34" s="39"/>
      <c r="L34" s="138"/>
      <c r="S34" s="39"/>
      <c r="T34" s="39"/>
      <c r="U34" s="39"/>
      <c r="V34" s="39"/>
      <c r="W34" s="39"/>
      <c r="X34" s="39"/>
      <c r="Y34" s="39"/>
      <c r="Z34" s="39"/>
      <c r="AA34" s="39"/>
      <c r="AB34" s="39"/>
      <c r="AC34" s="39"/>
      <c r="AD34" s="39"/>
      <c r="AE34" s="39"/>
    </row>
    <row r="35" spans="1:31" s="2" customFormat="1" ht="14.4" customHeight="1" hidden="1">
      <c r="A35" s="39"/>
      <c r="B35" s="45"/>
      <c r="C35" s="39"/>
      <c r="D35" s="39"/>
      <c r="E35" s="135" t="s">
        <v>51</v>
      </c>
      <c r="F35" s="155">
        <f>ROUND((SUM(BG81:BG95)),2)</f>
        <v>0</v>
      </c>
      <c r="G35" s="39"/>
      <c r="H35" s="39"/>
      <c r="I35" s="156">
        <v>0.21</v>
      </c>
      <c r="J35" s="155">
        <f>0</f>
        <v>0</v>
      </c>
      <c r="K35" s="39"/>
      <c r="L35" s="138"/>
      <c r="S35" s="39"/>
      <c r="T35" s="39"/>
      <c r="U35" s="39"/>
      <c r="V35" s="39"/>
      <c r="W35" s="39"/>
      <c r="X35" s="39"/>
      <c r="Y35" s="39"/>
      <c r="Z35" s="39"/>
      <c r="AA35" s="39"/>
      <c r="AB35" s="39"/>
      <c r="AC35" s="39"/>
      <c r="AD35" s="39"/>
      <c r="AE35" s="39"/>
    </row>
    <row r="36" spans="1:31" s="2" customFormat="1" ht="14.4" customHeight="1" hidden="1">
      <c r="A36" s="39"/>
      <c r="B36" s="45"/>
      <c r="C36" s="39"/>
      <c r="D36" s="39"/>
      <c r="E36" s="135" t="s">
        <v>52</v>
      </c>
      <c r="F36" s="155">
        <f>ROUND((SUM(BH81:BH95)),2)</f>
        <v>0</v>
      </c>
      <c r="G36" s="39"/>
      <c r="H36" s="39"/>
      <c r="I36" s="156">
        <v>0.15</v>
      </c>
      <c r="J36" s="155">
        <f>0</f>
        <v>0</v>
      </c>
      <c r="K36" s="39"/>
      <c r="L36" s="138"/>
      <c r="S36" s="39"/>
      <c r="T36" s="39"/>
      <c r="U36" s="39"/>
      <c r="V36" s="39"/>
      <c r="W36" s="39"/>
      <c r="X36" s="39"/>
      <c r="Y36" s="39"/>
      <c r="Z36" s="39"/>
      <c r="AA36" s="39"/>
      <c r="AB36" s="39"/>
      <c r="AC36" s="39"/>
      <c r="AD36" s="39"/>
      <c r="AE36" s="39"/>
    </row>
    <row r="37" spans="1:31" s="2" customFormat="1" ht="14.4" customHeight="1" hidden="1">
      <c r="A37" s="39"/>
      <c r="B37" s="45"/>
      <c r="C37" s="39"/>
      <c r="D37" s="39"/>
      <c r="E37" s="135" t="s">
        <v>53</v>
      </c>
      <c r="F37" s="155">
        <f>ROUND((SUM(BI81:BI95)),2)</f>
        <v>0</v>
      </c>
      <c r="G37" s="39"/>
      <c r="H37" s="39"/>
      <c r="I37" s="156">
        <v>0</v>
      </c>
      <c r="J37" s="155">
        <f>0</f>
        <v>0</v>
      </c>
      <c r="K37" s="39"/>
      <c r="L37" s="138"/>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pans="1:31" s="2" customFormat="1" ht="25.4" customHeight="1">
      <c r="A39" s="39"/>
      <c r="B39" s="45"/>
      <c r="C39" s="157"/>
      <c r="D39" s="158" t="s">
        <v>54</v>
      </c>
      <c r="E39" s="159"/>
      <c r="F39" s="159"/>
      <c r="G39" s="160" t="s">
        <v>55</v>
      </c>
      <c r="H39" s="161" t="s">
        <v>56</v>
      </c>
      <c r="I39" s="162"/>
      <c r="J39" s="163">
        <f>SUM(J30:J37)</f>
        <v>0</v>
      </c>
      <c r="K39" s="164"/>
      <c r="L39" s="138"/>
      <c r="S39" s="39"/>
      <c r="T39" s="39"/>
      <c r="U39" s="39"/>
      <c r="V39" s="39"/>
      <c r="W39" s="39"/>
      <c r="X39" s="39"/>
      <c r="Y39" s="39"/>
      <c r="Z39" s="39"/>
      <c r="AA39" s="39"/>
      <c r="AB39" s="39"/>
      <c r="AC39" s="39"/>
      <c r="AD39" s="39"/>
      <c r="AE39" s="39"/>
    </row>
    <row r="40" spans="1:31" s="2" customFormat="1" ht="14.4" customHeight="1">
      <c r="A40" s="39"/>
      <c r="B40" s="165"/>
      <c r="C40" s="166"/>
      <c r="D40" s="166"/>
      <c r="E40" s="166"/>
      <c r="F40" s="166"/>
      <c r="G40" s="166"/>
      <c r="H40" s="166"/>
      <c r="I40" s="167"/>
      <c r="J40" s="166"/>
      <c r="K40" s="166"/>
      <c r="L40" s="138"/>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70"/>
      <c r="J44" s="169"/>
      <c r="K44" s="169"/>
      <c r="L44" s="138"/>
      <c r="S44" s="39"/>
      <c r="T44" s="39"/>
      <c r="U44" s="39"/>
      <c r="V44" s="39"/>
      <c r="W44" s="39"/>
      <c r="X44" s="39"/>
      <c r="Y44" s="39"/>
      <c r="Z44" s="39"/>
      <c r="AA44" s="39"/>
      <c r="AB44" s="39"/>
      <c r="AC44" s="39"/>
      <c r="AD44" s="39"/>
      <c r="AE44" s="39"/>
    </row>
    <row r="45" spans="1:31" s="2" customFormat="1" ht="24.95" customHeight="1">
      <c r="A45" s="39"/>
      <c r="B45" s="40"/>
      <c r="C45" s="23" t="s">
        <v>128</v>
      </c>
      <c r="D45" s="41"/>
      <c r="E45" s="41"/>
      <c r="F45" s="41"/>
      <c r="G45" s="41"/>
      <c r="H45" s="41"/>
      <c r="I45" s="137"/>
      <c r="J45" s="41"/>
      <c r="K45" s="41"/>
      <c r="L45" s="138"/>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pans="1:31" s="2" customFormat="1" ht="12" customHeight="1">
      <c r="A47" s="39"/>
      <c r="B47" s="40"/>
      <c r="C47" s="32" t="s">
        <v>16</v>
      </c>
      <c r="D47" s="41"/>
      <c r="E47" s="41"/>
      <c r="F47" s="41"/>
      <c r="G47" s="41"/>
      <c r="H47" s="41"/>
      <c r="I47" s="137"/>
      <c r="J47" s="41"/>
      <c r="K47" s="41"/>
      <c r="L47" s="138"/>
      <c r="S47" s="39"/>
      <c r="T47" s="39"/>
      <c r="U47" s="39"/>
      <c r="V47" s="39"/>
      <c r="W47" s="39"/>
      <c r="X47" s="39"/>
      <c r="Y47" s="39"/>
      <c r="Z47" s="39"/>
      <c r="AA47" s="39"/>
      <c r="AB47" s="39"/>
      <c r="AC47" s="39"/>
      <c r="AD47" s="39"/>
      <c r="AE47" s="39"/>
    </row>
    <row r="48" spans="1:31" s="2" customFormat="1" ht="16.5" customHeight="1">
      <c r="A48" s="39"/>
      <c r="B48" s="40"/>
      <c r="C48" s="41"/>
      <c r="D48" s="41"/>
      <c r="E48" s="171" t="str">
        <f>E7</f>
        <v>Řešení zpevněných ploch, parkoviště a bus zastávek u školy, Svatava</v>
      </c>
      <c r="F48" s="32"/>
      <c r="G48" s="32"/>
      <c r="H48" s="32"/>
      <c r="I48" s="137"/>
      <c r="J48" s="41"/>
      <c r="K48" s="41"/>
      <c r="L48" s="138"/>
      <c r="S48" s="39"/>
      <c r="T48" s="39"/>
      <c r="U48" s="39"/>
      <c r="V48" s="39"/>
      <c r="W48" s="39"/>
      <c r="X48" s="39"/>
      <c r="Y48" s="39"/>
      <c r="Z48" s="39"/>
      <c r="AA48" s="39"/>
      <c r="AB48" s="39"/>
      <c r="AC48" s="39"/>
      <c r="AD48" s="39"/>
      <c r="AE48" s="39"/>
    </row>
    <row r="49" spans="1:31" s="2" customFormat="1" ht="12" customHeight="1">
      <c r="A49" s="39"/>
      <c r="B49" s="40"/>
      <c r="C49" s="32" t="s">
        <v>126</v>
      </c>
      <c r="D49" s="41"/>
      <c r="E49" s="41"/>
      <c r="F49" s="41"/>
      <c r="G49" s="41"/>
      <c r="H49" s="41"/>
      <c r="I49" s="137"/>
      <c r="J49" s="41"/>
      <c r="K49" s="41"/>
      <c r="L49" s="138"/>
      <c r="S49" s="39"/>
      <c r="T49" s="39"/>
      <c r="U49" s="39"/>
      <c r="V49" s="39"/>
      <c r="W49" s="39"/>
      <c r="X49" s="39"/>
      <c r="Y49" s="39"/>
      <c r="Z49" s="39"/>
      <c r="AA49" s="39"/>
      <c r="AB49" s="39"/>
      <c r="AC49" s="39"/>
      <c r="AD49" s="39"/>
      <c r="AE49" s="39"/>
    </row>
    <row r="50" spans="1:31" s="2" customFormat="1" ht="16.5" customHeight="1">
      <c r="A50" s="39"/>
      <c r="B50" s="40"/>
      <c r="C50" s="41"/>
      <c r="D50" s="41"/>
      <c r="E50" s="70" t="str">
        <f>E9</f>
        <v>SO 901-1 - Autobusové přístřešky</v>
      </c>
      <c r="F50" s="41"/>
      <c r="G50" s="41"/>
      <c r="H50" s="41"/>
      <c r="I50" s="137"/>
      <c r="J50" s="41"/>
      <c r="K50" s="41"/>
      <c r="L50" s="138"/>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pans="1:31" s="2" customFormat="1" ht="12" customHeight="1">
      <c r="A52" s="39"/>
      <c r="B52" s="40"/>
      <c r="C52" s="32" t="s">
        <v>22</v>
      </c>
      <c r="D52" s="41"/>
      <c r="E52" s="41"/>
      <c r="F52" s="27" t="str">
        <f>F12</f>
        <v>Svatava</v>
      </c>
      <c r="G52" s="41"/>
      <c r="H52" s="41"/>
      <c r="I52" s="141" t="s">
        <v>24</v>
      </c>
      <c r="J52" s="73" t="str">
        <f>IF(J12="","",J12)</f>
        <v>18. 9. 2020</v>
      </c>
      <c r="K52" s="41"/>
      <c r="L52" s="13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pans="1:31" s="2" customFormat="1" ht="40.05" customHeight="1">
      <c r="A54" s="39"/>
      <c r="B54" s="40"/>
      <c r="C54" s="32" t="s">
        <v>28</v>
      </c>
      <c r="D54" s="41"/>
      <c r="E54" s="41"/>
      <c r="F54" s="27" t="str">
        <f>E15</f>
        <v>Městys Svatava, Svatava, ČSA 277, 357 03</v>
      </c>
      <c r="G54" s="41"/>
      <c r="H54" s="41"/>
      <c r="I54" s="141" t="s">
        <v>36</v>
      </c>
      <c r="J54" s="37" t="str">
        <f>E21</f>
        <v>DSVA s.r.o.,nám. Krále Jiřího z Poděbrad 6, 350 02</v>
      </c>
      <c r="K54" s="41"/>
      <c r="L54" s="138"/>
      <c r="S54" s="39"/>
      <c r="T54" s="39"/>
      <c r="U54" s="39"/>
      <c r="V54" s="39"/>
      <c r="W54" s="39"/>
      <c r="X54" s="39"/>
      <c r="Y54" s="39"/>
      <c r="Z54" s="39"/>
      <c r="AA54" s="39"/>
      <c r="AB54" s="39"/>
      <c r="AC54" s="39"/>
      <c r="AD54" s="39"/>
      <c r="AE54" s="39"/>
    </row>
    <row r="55" spans="1:31" s="2" customFormat="1" ht="25.65" customHeight="1">
      <c r="A55" s="39"/>
      <c r="B55" s="40"/>
      <c r="C55" s="32" t="s">
        <v>34</v>
      </c>
      <c r="D55" s="41"/>
      <c r="E55" s="41"/>
      <c r="F55" s="27" t="str">
        <f>IF(E18="","",E18)</f>
        <v>Vyplň údaj</v>
      </c>
      <c r="G55" s="41"/>
      <c r="H55" s="41"/>
      <c r="I55" s="141" t="s">
        <v>40</v>
      </c>
      <c r="J55" s="37" t="str">
        <f>E24</f>
        <v>DSVA s.r.o. - Jozef Turza</v>
      </c>
      <c r="K55" s="41"/>
      <c r="L55" s="138"/>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pans="1:31" s="2" customFormat="1" ht="29.25" customHeight="1">
      <c r="A57" s="39"/>
      <c r="B57" s="40"/>
      <c r="C57" s="172" t="s">
        <v>129</v>
      </c>
      <c r="D57" s="173"/>
      <c r="E57" s="173"/>
      <c r="F57" s="173"/>
      <c r="G57" s="173"/>
      <c r="H57" s="173"/>
      <c r="I57" s="174"/>
      <c r="J57" s="175" t="s">
        <v>130</v>
      </c>
      <c r="K57" s="173"/>
      <c r="L57" s="13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pans="1:47" s="2" customFormat="1" ht="22.8" customHeight="1">
      <c r="A59" s="39"/>
      <c r="B59" s="40"/>
      <c r="C59" s="176" t="s">
        <v>76</v>
      </c>
      <c r="D59" s="41"/>
      <c r="E59" s="41"/>
      <c r="F59" s="41"/>
      <c r="G59" s="41"/>
      <c r="H59" s="41"/>
      <c r="I59" s="137"/>
      <c r="J59" s="103">
        <f>J81</f>
        <v>0</v>
      </c>
      <c r="K59" s="41"/>
      <c r="L59" s="138"/>
      <c r="S59" s="39"/>
      <c r="T59" s="39"/>
      <c r="U59" s="39"/>
      <c r="V59" s="39"/>
      <c r="W59" s="39"/>
      <c r="X59" s="39"/>
      <c r="Y59" s="39"/>
      <c r="Z59" s="39"/>
      <c r="AA59" s="39"/>
      <c r="AB59" s="39"/>
      <c r="AC59" s="39"/>
      <c r="AD59" s="39"/>
      <c r="AE59" s="39"/>
      <c r="AU59" s="17" t="s">
        <v>131</v>
      </c>
    </row>
    <row r="60" spans="1:31" s="9" customFormat="1" ht="24.95" customHeight="1">
      <c r="A60" s="9"/>
      <c r="B60" s="177"/>
      <c r="C60" s="178"/>
      <c r="D60" s="179" t="s">
        <v>132</v>
      </c>
      <c r="E60" s="180"/>
      <c r="F60" s="180"/>
      <c r="G60" s="180"/>
      <c r="H60" s="180"/>
      <c r="I60" s="181"/>
      <c r="J60" s="182">
        <f>J82</f>
        <v>0</v>
      </c>
      <c r="K60" s="178"/>
      <c r="L60" s="183"/>
      <c r="S60" s="9"/>
      <c r="T60" s="9"/>
      <c r="U60" s="9"/>
      <c r="V60" s="9"/>
      <c r="W60" s="9"/>
      <c r="X60" s="9"/>
      <c r="Y60" s="9"/>
      <c r="Z60" s="9"/>
      <c r="AA60" s="9"/>
      <c r="AB60" s="9"/>
      <c r="AC60" s="9"/>
      <c r="AD60" s="9"/>
      <c r="AE60" s="9"/>
    </row>
    <row r="61" spans="1:31" s="10" customFormat="1" ht="19.9" customHeight="1">
      <c r="A61" s="10"/>
      <c r="B61" s="184"/>
      <c r="C61" s="185"/>
      <c r="D61" s="186" t="s">
        <v>143</v>
      </c>
      <c r="E61" s="187"/>
      <c r="F61" s="187"/>
      <c r="G61" s="187"/>
      <c r="H61" s="187"/>
      <c r="I61" s="188"/>
      <c r="J61" s="189">
        <f>J83</f>
        <v>0</v>
      </c>
      <c r="K61" s="185"/>
      <c r="L61" s="190"/>
      <c r="S61" s="10"/>
      <c r="T61" s="10"/>
      <c r="U61" s="10"/>
      <c r="V61" s="10"/>
      <c r="W61" s="10"/>
      <c r="X61" s="10"/>
      <c r="Y61" s="10"/>
      <c r="Z61" s="10"/>
      <c r="AA61" s="10"/>
      <c r="AB61" s="10"/>
      <c r="AC61" s="10"/>
      <c r="AD61" s="10"/>
      <c r="AE61" s="10"/>
    </row>
    <row r="62" spans="1:31" s="2" customFormat="1" ht="21.8" customHeight="1">
      <c r="A62" s="39"/>
      <c r="B62" s="40"/>
      <c r="C62" s="41"/>
      <c r="D62" s="41"/>
      <c r="E62" s="41"/>
      <c r="F62" s="41"/>
      <c r="G62" s="41"/>
      <c r="H62" s="41"/>
      <c r="I62" s="137"/>
      <c r="J62" s="41"/>
      <c r="K62" s="41"/>
      <c r="L62" s="138"/>
      <c r="S62" s="39"/>
      <c r="T62" s="39"/>
      <c r="U62" s="39"/>
      <c r="V62" s="39"/>
      <c r="W62" s="39"/>
      <c r="X62" s="39"/>
      <c r="Y62" s="39"/>
      <c r="Z62" s="39"/>
      <c r="AA62" s="39"/>
      <c r="AB62" s="39"/>
      <c r="AC62" s="39"/>
      <c r="AD62" s="39"/>
      <c r="AE62" s="39"/>
    </row>
    <row r="63" spans="1:31" s="2" customFormat="1" ht="6.95" customHeight="1">
      <c r="A63" s="39"/>
      <c r="B63" s="60"/>
      <c r="C63" s="61"/>
      <c r="D63" s="61"/>
      <c r="E63" s="61"/>
      <c r="F63" s="61"/>
      <c r="G63" s="61"/>
      <c r="H63" s="61"/>
      <c r="I63" s="167"/>
      <c r="J63" s="61"/>
      <c r="K63" s="61"/>
      <c r="L63" s="138"/>
      <c r="S63" s="39"/>
      <c r="T63" s="39"/>
      <c r="U63" s="39"/>
      <c r="V63" s="39"/>
      <c r="W63" s="39"/>
      <c r="X63" s="39"/>
      <c r="Y63" s="39"/>
      <c r="Z63" s="39"/>
      <c r="AA63" s="39"/>
      <c r="AB63" s="39"/>
      <c r="AC63" s="39"/>
      <c r="AD63" s="39"/>
      <c r="AE63" s="39"/>
    </row>
    <row r="67" spans="1:31" s="2" customFormat="1" ht="6.95" customHeight="1">
      <c r="A67" s="39"/>
      <c r="B67" s="62"/>
      <c r="C67" s="63"/>
      <c r="D67" s="63"/>
      <c r="E67" s="63"/>
      <c r="F67" s="63"/>
      <c r="G67" s="63"/>
      <c r="H67" s="63"/>
      <c r="I67" s="170"/>
      <c r="J67" s="63"/>
      <c r="K67" s="63"/>
      <c r="L67" s="138"/>
      <c r="S67" s="39"/>
      <c r="T67" s="39"/>
      <c r="U67" s="39"/>
      <c r="V67" s="39"/>
      <c r="W67" s="39"/>
      <c r="X67" s="39"/>
      <c r="Y67" s="39"/>
      <c r="Z67" s="39"/>
      <c r="AA67" s="39"/>
      <c r="AB67" s="39"/>
      <c r="AC67" s="39"/>
      <c r="AD67" s="39"/>
      <c r="AE67" s="39"/>
    </row>
    <row r="68" spans="1:31" s="2" customFormat="1" ht="24.95" customHeight="1">
      <c r="A68" s="39"/>
      <c r="B68" s="40"/>
      <c r="C68" s="23" t="s">
        <v>155</v>
      </c>
      <c r="D68" s="41"/>
      <c r="E68" s="41"/>
      <c r="F68" s="41"/>
      <c r="G68" s="41"/>
      <c r="H68" s="41"/>
      <c r="I68" s="137"/>
      <c r="J68" s="41"/>
      <c r="K68" s="41"/>
      <c r="L68" s="138"/>
      <c r="S68" s="39"/>
      <c r="T68" s="39"/>
      <c r="U68" s="39"/>
      <c r="V68" s="39"/>
      <c r="W68" s="39"/>
      <c r="X68" s="39"/>
      <c r="Y68" s="39"/>
      <c r="Z68" s="39"/>
      <c r="AA68" s="39"/>
      <c r="AB68" s="39"/>
      <c r="AC68" s="39"/>
      <c r="AD68" s="39"/>
      <c r="AE68" s="39"/>
    </row>
    <row r="69" spans="1:31" s="2" customFormat="1" ht="6.95" customHeight="1">
      <c r="A69" s="39"/>
      <c r="B69" s="40"/>
      <c r="C69" s="41"/>
      <c r="D69" s="41"/>
      <c r="E69" s="41"/>
      <c r="F69" s="41"/>
      <c r="G69" s="41"/>
      <c r="H69" s="41"/>
      <c r="I69" s="137"/>
      <c r="J69" s="41"/>
      <c r="K69" s="41"/>
      <c r="L69" s="138"/>
      <c r="S69" s="39"/>
      <c r="T69" s="39"/>
      <c r="U69" s="39"/>
      <c r="V69" s="39"/>
      <c r="W69" s="39"/>
      <c r="X69" s="39"/>
      <c r="Y69" s="39"/>
      <c r="Z69" s="39"/>
      <c r="AA69" s="39"/>
      <c r="AB69" s="39"/>
      <c r="AC69" s="39"/>
      <c r="AD69" s="39"/>
      <c r="AE69" s="39"/>
    </row>
    <row r="70" spans="1:31" s="2" customFormat="1" ht="12" customHeight="1">
      <c r="A70" s="39"/>
      <c r="B70" s="40"/>
      <c r="C70" s="32" t="s">
        <v>16</v>
      </c>
      <c r="D70" s="41"/>
      <c r="E70" s="41"/>
      <c r="F70" s="41"/>
      <c r="G70" s="41"/>
      <c r="H70" s="41"/>
      <c r="I70" s="137"/>
      <c r="J70" s="41"/>
      <c r="K70" s="41"/>
      <c r="L70" s="138"/>
      <c r="S70" s="39"/>
      <c r="T70" s="39"/>
      <c r="U70" s="39"/>
      <c r="V70" s="39"/>
      <c r="W70" s="39"/>
      <c r="X70" s="39"/>
      <c r="Y70" s="39"/>
      <c r="Z70" s="39"/>
      <c r="AA70" s="39"/>
      <c r="AB70" s="39"/>
      <c r="AC70" s="39"/>
      <c r="AD70" s="39"/>
      <c r="AE70" s="39"/>
    </row>
    <row r="71" spans="1:31" s="2" customFormat="1" ht="16.5" customHeight="1">
      <c r="A71" s="39"/>
      <c r="B71" s="40"/>
      <c r="C71" s="41"/>
      <c r="D71" s="41"/>
      <c r="E71" s="171" t="str">
        <f>E7</f>
        <v>Řešení zpevněných ploch, parkoviště a bus zastávek u školy, Svatava</v>
      </c>
      <c r="F71" s="32"/>
      <c r="G71" s="32"/>
      <c r="H71" s="32"/>
      <c r="I71" s="137"/>
      <c r="J71" s="41"/>
      <c r="K71" s="41"/>
      <c r="L71" s="138"/>
      <c r="S71" s="39"/>
      <c r="T71" s="39"/>
      <c r="U71" s="39"/>
      <c r="V71" s="39"/>
      <c r="W71" s="39"/>
      <c r="X71" s="39"/>
      <c r="Y71" s="39"/>
      <c r="Z71" s="39"/>
      <c r="AA71" s="39"/>
      <c r="AB71" s="39"/>
      <c r="AC71" s="39"/>
      <c r="AD71" s="39"/>
      <c r="AE71" s="39"/>
    </row>
    <row r="72" spans="1:31" s="2" customFormat="1" ht="12" customHeight="1">
      <c r="A72" s="39"/>
      <c r="B72" s="40"/>
      <c r="C72" s="32" t="s">
        <v>126</v>
      </c>
      <c r="D72" s="41"/>
      <c r="E72" s="41"/>
      <c r="F72" s="41"/>
      <c r="G72" s="41"/>
      <c r="H72" s="41"/>
      <c r="I72" s="137"/>
      <c r="J72" s="41"/>
      <c r="K72" s="41"/>
      <c r="L72" s="138"/>
      <c r="S72" s="39"/>
      <c r="T72" s="39"/>
      <c r="U72" s="39"/>
      <c r="V72" s="39"/>
      <c r="W72" s="39"/>
      <c r="X72" s="39"/>
      <c r="Y72" s="39"/>
      <c r="Z72" s="39"/>
      <c r="AA72" s="39"/>
      <c r="AB72" s="39"/>
      <c r="AC72" s="39"/>
      <c r="AD72" s="39"/>
      <c r="AE72" s="39"/>
    </row>
    <row r="73" spans="1:31" s="2" customFormat="1" ht="16.5" customHeight="1">
      <c r="A73" s="39"/>
      <c r="B73" s="40"/>
      <c r="C73" s="41"/>
      <c r="D73" s="41"/>
      <c r="E73" s="70" t="str">
        <f>E9</f>
        <v>SO 901-1 - Autobusové přístřešky</v>
      </c>
      <c r="F73" s="41"/>
      <c r="G73" s="41"/>
      <c r="H73" s="41"/>
      <c r="I73" s="137"/>
      <c r="J73" s="41"/>
      <c r="K73" s="41"/>
      <c r="L73" s="138"/>
      <c r="S73" s="39"/>
      <c r="T73" s="39"/>
      <c r="U73" s="39"/>
      <c r="V73" s="39"/>
      <c r="W73" s="39"/>
      <c r="X73" s="39"/>
      <c r="Y73" s="39"/>
      <c r="Z73" s="39"/>
      <c r="AA73" s="39"/>
      <c r="AB73" s="39"/>
      <c r="AC73" s="39"/>
      <c r="AD73" s="39"/>
      <c r="AE73" s="39"/>
    </row>
    <row r="74" spans="1:31" s="2" customFormat="1" ht="6.95" customHeight="1">
      <c r="A74" s="39"/>
      <c r="B74" s="40"/>
      <c r="C74" s="41"/>
      <c r="D74" s="41"/>
      <c r="E74" s="41"/>
      <c r="F74" s="41"/>
      <c r="G74" s="41"/>
      <c r="H74" s="41"/>
      <c r="I74" s="137"/>
      <c r="J74" s="41"/>
      <c r="K74" s="41"/>
      <c r="L74" s="138"/>
      <c r="S74" s="39"/>
      <c r="T74" s="39"/>
      <c r="U74" s="39"/>
      <c r="V74" s="39"/>
      <c r="W74" s="39"/>
      <c r="X74" s="39"/>
      <c r="Y74" s="39"/>
      <c r="Z74" s="39"/>
      <c r="AA74" s="39"/>
      <c r="AB74" s="39"/>
      <c r="AC74" s="39"/>
      <c r="AD74" s="39"/>
      <c r="AE74" s="39"/>
    </row>
    <row r="75" spans="1:31" s="2" customFormat="1" ht="12" customHeight="1">
      <c r="A75" s="39"/>
      <c r="B75" s="40"/>
      <c r="C75" s="32" t="s">
        <v>22</v>
      </c>
      <c r="D75" s="41"/>
      <c r="E75" s="41"/>
      <c r="F75" s="27" t="str">
        <f>F12</f>
        <v>Svatava</v>
      </c>
      <c r="G75" s="41"/>
      <c r="H75" s="41"/>
      <c r="I75" s="141" t="s">
        <v>24</v>
      </c>
      <c r="J75" s="73" t="str">
        <f>IF(J12="","",J12)</f>
        <v>18. 9. 2020</v>
      </c>
      <c r="K75" s="41"/>
      <c r="L75" s="138"/>
      <c r="S75" s="39"/>
      <c r="T75" s="39"/>
      <c r="U75" s="39"/>
      <c r="V75" s="39"/>
      <c r="W75" s="39"/>
      <c r="X75" s="39"/>
      <c r="Y75" s="39"/>
      <c r="Z75" s="39"/>
      <c r="AA75" s="39"/>
      <c r="AB75" s="39"/>
      <c r="AC75" s="39"/>
      <c r="AD75" s="39"/>
      <c r="AE75" s="39"/>
    </row>
    <row r="76" spans="1:31" s="2" customFormat="1" ht="6.95" customHeight="1">
      <c r="A76" s="39"/>
      <c r="B76" s="40"/>
      <c r="C76" s="41"/>
      <c r="D76" s="41"/>
      <c r="E76" s="41"/>
      <c r="F76" s="41"/>
      <c r="G76" s="41"/>
      <c r="H76" s="41"/>
      <c r="I76" s="137"/>
      <c r="J76" s="41"/>
      <c r="K76" s="41"/>
      <c r="L76" s="138"/>
      <c r="S76" s="39"/>
      <c r="T76" s="39"/>
      <c r="U76" s="39"/>
      <c r="V76" s="39"/>
      <c r="W76" s="39"/>
      <c r="X76" s="39"/>
      <c r="Y76" s="39"/>
      <c r="Z76" s="39"/>
      <c r="AA76" s="39"/>
      <c r="AB76" s="39"/>
      <c r="AC76" s="39"/>
      <c r="AD76" s="39"/>
      <c r="AE76" s="39"/>
    </row>
    <row r="77" spans="1:31" s="2" customFormat="1" ht="40.05" customHeight="1">
      <c r="A77" s="39"/>
      <c r="B77" s="40"/>
      <c r="C77" s="32" t="s">
        <v>28</v>
      </c>
      <c r="D77" s="41"/>
      <c r="E77" s="41"/>
      <c r="F77" s="27" t="str">
        <f>E15</f>
        <v>Městys Svatava, Svatava, ČSA 277, 357 03</v>
      </c>
      <c r="G77" s="41"/>
      <c r="H77" s="41"/>
      <c r="I77" s="141" t="s">
        <v>36</v>
      </c>
      <c r="J77" s="37" t="str">
        <f>E21</f>
        <v>DSVA s.r.o.,nám. Krále Jiřího z Poděbrad 6, 350 02</v>
      </c>
      <c r="K77" s="41"/>
      <c r="L77" s="138"/>
      <c r="S77" s="39"/>
      <c r="T77" s="39"/>
      <c r="U77" s="39"/>
      <c r="V77" s="39"/>
      <c r="W77" s="39"/>
      <c r="X77" s="39"/>
      <c r="Y77" s="39"/>
      <c r="Z77" s="39"/>
      <c r="AA77" s="39"/>
      <c r="AB77" s="39"/>
      <c r="AC77" s="39"/>
      <c r="AD77" s="39"/>
      <c r="AE77" s="39"/>
    </row>
    <row r="78" spans="1:31" s="2" customFormat="1" ht="25.65" customHeight="1">
      <c r="A78" s="39"/>
      <c r="B78" s="40"/>
      <c r="C78" s="32" t="s">
        <v>34</v>
      </c>
      <c r="D78" s="41"/>
      <c r="E78" s="41"/>
      <c r="F78" s="27" t="str">
        <f>IF(E18="","",E18)</f>
        <v>Vyplň údaj</v>
      </c>
      <c r="G78" s="41"/>
      <c r="H78" s="41"/>
      <c r="I78" s="141" t="s">
        <v>40</v>
      </c>
      <c r="J78" s="37" t="str">
        <f>E24</f>
        <v>DSVA s.r.o. - Jozef Turza</v>
      </c>
      <c r="K78" s="41"/>
      <c r="L78" s="138"/>
      <c r="S78" s="39"/>
      <c r="T78" s="39"/>
      <c r="U78" s="39"/>
      <c r="V78" s="39"/>
      <c r="W78" s="39"/>
      <c r="X78" s="39"/>
      <c r="Y78" s="39"/>
      <c r="Z78" s="39"/>
      <c r="AA78" s="39"/>
      <c r="AB78" s="39"/>
      <c r="AC78" s="39"/>
      <c r="AD78" s="39"/>
      <c r="AE78" s="39"/>
    </row>
    <row r="79" spans="1:31" s="2" customFormat="1" ht="10.3" customHeight="1">
      <c r="A79" s="39"/>
      <c r="B79" s="40"/>
      <c r="C79" s="41"/>
      <c r="D79" s="41"/>
      <c r="E79" s="41"/>
      <c r="F79" s="41"/>
      <c r="G79" s="41"/>
      <c r="H79" s="41"/>
      <c r="I79" s="137"/>
      <c r="J79" s="41"/>
      <c r="K79" s="41"/>
      <c r="L79" s="138"/>
      <c r="S79" s="39"/>
      <c r="T79" s="39"/>
      <c r="U79" s="39"/>
      <c r="V79" s="39"/>
      <c r="W79" s="39"/>
      <c r="X79" s="39"/>
      <c r="Y79" s="39"/>
      <c r="Z79" s="39"/>
      <c r="AA79" s="39"/>
      <c r="AB79" s="39"/>
      <c r="AC79" s="39"/>
      <c r="AD79" s="39"/>
      <c r="AE79" s="39"/>
    </row>
    <row r="80" spans="1:31" s="11" customFormat="1" ht="29.25" customHeight="1">
      <c r="A80" s="191"/>
      <c r="B80" s="192"/>
      <c r="C80" s="193" t="s">
        <v>156</v>
      </c>
      <c r="D80" s="194" t="s">
        <v>63</v>
      </c>
      <c r="E80" s="194" t="s">
        <v>59</v>
      </c>
      <c r="F80" s="194" t="s">
        <v>60</v>
      </c>
      <c r="G80" s="194" t="s">
        <v>157</v>
      </c>
      <c r="H80" s="194" t="s">
        <v>158</v>
      </c>
      <c r="I80" s="195" t="s">
        <v>159</v>
      </c>
      <c r="J80" s="194" t="s">
        <v>130</v>
      </c>
      <c r="K80" s="196" t="s">
        <v>160</v>
      </c>
      <c r="L80" s="197"/>
      <c r="M80" s="93" t="s">
        <v>33</v>
      </c>
      <c r="N80" s="94" t="s">
        <v>48</v>
      </c>
      <c r="O80" s="94" t="s">
        <v>161</v>
      </c>
      <c r="P80" s="94" t="s">
        <v>162</v>
      </c>
      <c r="Q80" s="94" t="s">
        <v>163</v>
      </c>
      <c r="R80" s="94" t="s">
        <v>164</v>
      </c>
      <c r="S80" s="94" t="s">
        <v>165</v>
      </c>
      <c r="T80" s="95" t="s">
        <v>166</v>
      </c>
      <c r="U80" s="191"/>
      <c r="V80" s="191"/>
      <c r="W80" s="191"/>
      <c r="X80" s="191"/>
      <c r="Y80" s="191"/>
      <c r="Z80" s="191"/>
      <c r="AA80" s="191"/>
      <c r="AB80" s="191"/>
      <c r="AC80" s="191"/>
      <c r="AD80" s="191"/>
      <c r="AE80" s="191"/>
    </row>
    <row r="81" spans="1:63" s="2" customFormat="1" ht="22.8" customHeight="1">
      <c r="A81" s="39"/>
      <c r="B81" s="40"/>
      <c r="C81" s="100" t="s">
        <v>167</v>
      </c>
      <c r="D81" s="41"/>
      <c r="E81" s="41"/>
      <c r="F81" s="41"/>
      <c r="G81" s="41"/>
      <c r="H81" s="41"/>
      <c r="I81" s="137"/>
      <c r="J81" s="198">
        <f>BK81</f>
        <v>0</v>
      </c>
      <c r="K81" s="41"/>
      <c r="L81" s="45"/>
      <c r="M81" s="96"/>
      <c r="N81" s="199"/>
      <c r="O81" s="97"/>
      <c r="P81" s="200">
        <f>P82</f>
        <v>0</v>
      </c>
      <c r="Q81" s="97"/>
      <c r="R81" s="200">
        <f>R82</f>
        <v>0</v>
      </c>
      <c r="S81" s="97"/>
      <c r="T81" s="201">
        <f>T82</f>
        <v>0</v>
      </c>
      <c r="U81" s="39"/>
      <c r="V81" s="39"/>
      <c r="W81" s="39"/>
      <c r="X81" s="39"/>
      <c r="Y81" s="39"/>
      <c r="Z81" s="39"/>
      <c r="AA81" s="39"/>
      <c r="AB81" s="39"/>
      <c r="AC81" s="39"/>
      <c r="AD81" s="39"/>
      <c r="AE81" s="39"/>
      <c r="AT81" s="17" t="s">
        <v>77</v>
      </c>
      <c r="AU81" s="17" t="s">
        <v>131</v>
      </c>
      <c r="BK81" s="202">
        <f>BK82</f>
        <v>0</v>
      </c>
    </row>
    <row r="82" spans="1:63" s="12" customFormat="1" ht="25.9" customHeight="1">
      <c r="A82" s="12"/>
      <c r="B82" s="203"/>
      <c r="C82" s="204"/>
      <c r="D82" s="205" t="s">
        <v>77</v>
      </c>
      <c r="E82" s="206" t="s">
        <v>168</v>
      </c>
      <c r="F82" s="206" t="s">
        <v>169</v>
      </c>
      <c r="G82" s="204"/>
      <c r="H82" s="204"/>
      <c r="I82" s="207"/>
      <c r="J82" s="208">
        <f>BK82</f>
        <v>0</v>
      </c>
      <c r="K82" s="204"/>
      <c r="L82" s="209"/>
      <c r="M82" s="210"/>
      <c r="N82" s="211"/>
      <c r="O82" s="211"/>
      <c r="P82" s="212">
        <f>P83</f>
        <v>0</v>
      </c>
      <c r="Q82" s="211"/>
      <c r="R82" s="212">
        <f>R83</f>
        <v>0</v>
      </c>
      <c r="S82" s="211"/>
      <c r="T82" s="213">
        <f>T83</f>
        <v>0</v>
      </c>
      <c r="U82" s="12"/>
      <c r="V82" s="12"/>
      <c r="W82" s="12"/>
      <c r="X82" s="12"/>
      <c r="Y82" s="12"/>
      <c r="Z82" s="12"/>
      <c r="AA82" s="12"/>
      <c r="AB82" s="12"/>
      <c r="AC82" s="12"/>
      <c r="AD82" s="12"/>
      <c r="AE82" s="12"/>
      <c r="AR82" s="214" t="s">
        <v>86</v>
      </c>
      <c r="AT82" s="215" t="s">
        <v>77</v>
      </c>
      <c r="AU82" s="215" t="s">
        <v>78</v>
      </c>
      <c r="AY82" s="214" t="s">
        <v>170</v>
      </c>
      <c r="BK82" s="216">
        <f>BK83</f>
        <v>0</v>
      </c>
    </row>
    <row r="83" spans="1:63" s="12" customFormat="1" ht="22.8" customHeight="1">
      <c r="A83" s="12"/>
      <c r="B83" s="203"/>
      <c r="C83" s="204"/>
      <c r="D83" s="205" t="s">
        <v>77</v>
      </c>
      <c r="E83" s="217" t="s">
        <v>219</v>
      </c>
      <c r="F83" s="217" t="s">
        <v>486</v>
      </c>
      <c r="G83" s="204"/>
      <c r="H83" s="204"/>
      <c r="I83" s="207"/>
      <c r="J83" s="218">
        <f>BK83</f>
        <v>0</v>
      </c>
      <c r="K83" s="204"/>
      <c r="L83" s="209"/>
      <c r="M83" s="210"/>
      <c r="N83" s="211"/>
      <c r="O83" s="211"/>
      <c r="P83" s="212">
        <f>SUM(P84:P95)</f>
        <v>0</v>
      </c>
      <c r="Q83" s="211"/>
      <c r="R83" s="212">
        <f>SUM(R84:R95)</f>
        <v>0</v>
      </c>
      <c r="S83" s="211"/>
      <c r="T83" s="213">
        <f>SUM(T84:T95)</f>
        <v>0</v>
      </c>
      <c r="U83" s="12"/>
      <c r="V83" s="12"/>
      <c r="W83" s="12"/>
      <c r="X83" s="12"/>
      <c r="Y83" s="12"/>
      <c r="Z83" s="12"/>
      <c r="AA83" s="12"/>
      <c r="AB83" s="12"/>
      <c r="AC83" s="12"/>
      <c r="AD83" s="12"/>
      <c r="AE83" s="12"/>
      <c r="AR83" s="214" t="s">
        <v>86</v>
      </c>
      <c r="AT83" s="215" t="s">
        <v>77</v>
      </c>
      <c r="AU83" s="215" t="s">
        <v>86</v>
      </c>
      <c r="AY83" s="214" t="s">
        <v>170</v>
      </c>
      <c r="BK83" s="216">
        <f>SUM(BK84:BK95)</f>
        <v>0</v>
      </c>
    </row>
    <row r="84" spans="1:65" s="2" customFormat="1" ht="16.5" customHeight="1">
      <c r="A84" s="39"/>
      <c r="B84" s="40"/>
      <c r="C84" s="219" t="s">
        <v>86</v>
      </c>
      <c r="D84" s="219" t="s">
        <v>172</v>
      </c>
      <c r="E84" s="220" t="s">
        <v>2370</v>
      </c>
      <c r="F84" s="221" t="s">
        <v>2371</v>
      </c>
      <c r="G84" s="222" t="s">
        <v>1217</v>
      </c>
      <c r="H84" s="223">
        <v>2</v>
      </c>
      <c r="I84" s="224"/>
      <c r="J84" s="225">
        <f>ROUND(I84*H84,2)</f>
        <v>0</v>
      </c>
      <c r="K84" s="221" t="s">
        <v>33</v>
      </c>
      <c r="L84" s="45"/>
      <c r="M84" s="226" t="s">
        <v>33</v>
      </c>
      <c r="N84" s="227" t="s">
        <v>49</v>
      </c>
      <c r="O84" s="85"/>
      <c r="P84" s="228">
        <f>O84*H84</f>
        <v>0</v>
      </c>
      <c r="Q84" s="228">
        <v>0</v>
      </c>
      <c r="R84" s="228">
        <f>Q84*H84</f>
        <v>0</v>
      </c>
      <c r="S84" s="228">
        <v>0</v>
      </c>
      <c r="T84" s="229">
        <f>S84*H84</f>
        <v>0</v>
      </c>
      <c r="U84" s="39"/>
      <c r="V84" s="39"/>
      <c r="W84" s="39"/>
      <c r="X84" s="39"/>
      <c r="Y84" s="39"/>
      <c r="Z84" s="39"/>
      <c r="AA84" s="39"/>
      <c r="AB84" s="39"/>
      <c r="AC84" s="39"/>
      <c r="AD84" s="39"/>
      <c r="AE84" s="39"/>
      <c r="AR84" s="230" t="s">
        <v>177</v>
      </c>
      <c r="AT84" s="230" t="s">
        <v>172</v>
      </c>
      <c r="AU84" s="230" t="s">
        <v>88</v>
      </c>
      <c r="AY84" s="17" t="s">
        <v>170</v>
      </c>
      <c r="BE84" s="231">
        <f>IF(N84="základní",J84,0)</f>
        <v>0</v>
      </c>
      <c r="BF84" s="231">
        <f>IF(N84="snížená",J84,0)</f>
        <v>0</v>
      </c>
      <c r="BG84" s="231">
        <f>IF(N84="zákl. přenesená",J84,0)</f>
        <v>0</v>
      </c>
      <c r="BH84" s="231">
        <f>IF(N84="sníž. přenesená",J84,0)</f>
        <v>0</v>
      </c>
      <c r="BI84" s="231">
        <f>IF(N84="nulová",J84,0)</f>
        <v>0</v>
      </c>
      <c r="BJ84" s="17" t="s">
        <v>86</v>
      </c>
      <c r="BK84" s="231">
        <f>ROUND(I84*H84,2)</f>
        <v>0</v>
      </c>
      <c r="BL84" s="17" t="s">
        <v>177</v>
      </c>
      <c r="BM84" s="230" t="s">
        <v>2372</v>
      </c>
    </row>
    <row r="85" spans="1:47" s="2" customFormat="1" ht="12">
      <c r="A85" s="39"/>
      <c r="B85" s="40"/>
      <c r="C85" s="41"/>
      <c r="D85" s="234" t="s">
        <v>210</v>
      </c>
      <c r="E85" s="41"/>
      <c r="F85" s="255" t="s">
        <v>2373</v>
      </c>
      <c r="G85" s="41"/>
      <c r="H85" s="41"/>
      <c r="I85" s="137"/>
      <c r="J85" s="41"/>
      <c r="K85" s="41"/>
      <c r="L85" s="45"/>
      <c r="M85" s="256"/>
      <c r="N85" s="257"/>
      <c r="O85" s="85"/>
      <c r="P85" s="85"/>
      <c r="Q85" s="85"/>
      <c r="R85" s="85"/>
      <c r="S85" s="85"/>
      <c r="T85" s="86"/>
      <c r="U85" s="39"/>
      <c r="V85" s="39"/>
      <c r="W85" s="39"/>
      <c r="X85" s="39"/>
      <c r="Y85" s="39"/>
      <c r="Z85" s="39"/>
      <c r="AA85" s="39"/>
      <c r="AB85" s="39"/>
      <c r="AC85" s="39"/>
      <c r="AD85" s="39"/>
      <c r="AE85" s="39"/>
      <c r="AT85" s="17" t="s">
        <v>210</v>
      </c>
      <c r="AU85" s="17" t="s">
        <v>88</v>
      </c>
    </row>
    <row r="86" spans="1:65" s="2" customFormat="1" ht="16.5" customHeight="1">
      <c r="A86" s="39"/>
      <c r="B86" s="40"/>
      <c r="C86" s="219" t="s">
        <v>88</v>
      </c>
      <c r="D86" s="219" t="s">
        <v>172</v>
      </c>
      <c r="E86" s="220" t="s">
        <v>2374</v>
      </c>
      <c r="F86" s="221" t="s">
        <v>2375</v>
      </c>
      <c r="G86" s="222" t="s">
        <v>1217</v>
      </c>
      <c r="H86" s="223">
        <v>2</v>
      </c>
      <c r="I86" s="224"/>
      <c r="J86" s="225">
        <f>ROUND(I86*H86,2)</f>
        <v>0</v>
      </c>
      <c r="K86" s="221" t="s">
        <v>33</v>
      </c>
      <c r="L86" s="45"/>
      <c r="M86" s="226" t="s">
        <v>33</v>
      </c>
      <c r="N86" s="227" t="s">
        <v>49</v>
      </c>
      <c r="O86" s="85"/>
      <c r="P86" s="228">
        <f>O86*H86</f>
        <v>0</v>
      </c>
      <c r="Q86" s="228">
        <v>0</v>
      </c>
      <c r="R86" s="228">
        <f>Q86*H86</f>
        <v>0</v>
      </c>
      <c r="S86" s="228">
        <v>0</v>
      </c>
      <c r="T86" s="229">
        <f>S86*H86</f>
        <v>0</v>
      </c>
      <c r="U86" s="39"/>
      <c r="V86" s="39"/>
      <c r="W86" s="39"/>
      <c r="X86" s="39"/>
      <c r="Y86" s="39"/>
      <c r="Z86" s="39"/>
      <c r="AA86" s="39"/>
      <c r="AB86" s="39"/>
      <c r="AC86" s="39"/>
      <c r="AD86" s="39"/>
      <c r="AE86" s="39"/>
      <c r="AR86" s="230" t="s">
        <v>177</v>
      </c>
      <c r="AT86" s="230" t="s">
        <v>172</v>
      </c>
      <c r="AU86" s="230" t="s">
        <v>88</v>
      </c>
      <c r="AY86" s="17" t="s">
        <v>170</v>
      </c>
      <c r="BE86" s="231">
        <f>IF(N86="základní",J86,0)</f>
        <v>0</v>
      </c>
      <c r="BF86" s="231">
        <f>IF(N86="snížená",J86,0)</f>
        <v>0</v>
      </c>
      <c r="BG86" s="231">
        <f>IF(N86="zákl. přenesená",J86,0)</f>
        <v>0</v>
      </c>
      <c r="BH86" s="231">
        <f>IF(N86="sníž. přenesená",J86,0)</f>
        <v>0</v>
      </c>
      <c r="BI86" s="231">
        <f>IF(N86="nulová",J86,0)</f>
        <v>0</v>
      </c>
      <c r="BJ86" s="17" t="s">
        <v>86</v>
      </c>
      <c r="BK86" s="231">
        <f>ROUND(I86*H86,2)</f>
        <v>0</v>
      </c>
      <c r="BL86" s="17" t="s">
        <v>177</v>
      </c>
      <c r="BM86" s="230" t="s">
        <v>2376</v>
      </c>
    </row>
    <row r="87" spans="1:47" s="2" customFormat="1" ht="12">
      <c r="A87" s="39"/>
      <c r="B87" s="40"/>
      <c r="C87" s="41"/>
      <c r="D87" s="234" t="s">
        <v>210</v>
      </c>
      <c r="E87" s="41"/>
      <c r="F87" s="255" t="s">
        <v>2377</v>
      </c>
      <c r="G87" s="41"/>
      <c r="H87" s="41"/>
      <c r="I87" s="137"/>
      <c r="J87" s="41"/>
      <c r="K87" s="41"/>
      <c r="L87" s="45"/>
      <c r="M87" s="256"/>
      <c r="N87" s="257"/>
      <c r="O87" s="85"/>
      <c r="P87" s="85"/>
      <c r="Q87" s="85"/>
      <c r="R87" s="85"/>
      <c r="S87" s="85"/>
      <c r="T87" s="86"/>
      <c r="U87" s="39"/>
      <c r="V87" s="39"/>
      <c r="W87" s="39"/>
      <c r="X87" s="39"/>
      <c r="Y87" s="39"/>
      <c r="Z87" s="39"/>
      <c r="AA87" s="39"/>
      <c r="AB87" s="39"/>
      <c r="AC87" s="39"/>
      <c r="AD87" s="39"/>
      <c r="AE87" s="39"/>
      <c r="AT87" s="17" t="s">
        <v>210</v>
      </c>
      <c r="AU87" s="17" t="s">
        <v>88</v>
      </c>
    </row>
    <row r="88" spans="1:65" s="2" customFormat="1" ht="16.5" customHeight="1">
      <c r="A88" s="39"/>
      <c r="B88" s="40"/>
      <c r="C88" s="258" t="s">
        <v>184</v>
      </c>
      <c r="D88" s="258" t="s">
        <v>214</v>
      </c>
      <c r="E88" s="259" t="s">
        <v>2378</v>
      </c>
      <c r="F88" s="260" t="s">
        <v>2379</v>
      </c>
      <c r="G88" s="261" t="s">
        <v>268</v>
      </c>
      <c r="H88" s="262">
        <v>2</v>
      </c>
      <c r="I88" s="263"/>
      <c r="J88" s="264">
        <f>ROUND(I88*H88,2)</f>
        <v>0</v>
      </c>
      <c r="K88" s="260" t="s">
        <v>33</v>
      </c>
      <c r="L88" s="265"/>
      <c r="M88" s="266" t="s">
        <v>33</v>
      </c>
      <c r="N88" s="267" t="s">
        <v>49</v>
      </c>
      <c r="O88" s="85"/>
      <c r="P88" s="228">
        <f>O88*H88</f>
        <v>0</v>
      </c>
      <c r="Q88" s="228">
        <v>0</v>
      </c>
      <c r="R88" s="228">
        <f>Q88*H88</f>
        <v>0</v>
      </c>
      <c r="S88" s="228">
        <v>0</v>
      </c>
      <c r="T88" s="229">
        <f>S88*H88</f>
        <v>0</v>
      </c>
      <c r="U88" s="39"/>
      <c r="V88" s="39"/>
      <c r="W88" s="39"/>
      <c r="X88" s="39"/>
      <c r="Y88" s="39"/>
      <c r="Z88" s="39"/>
      <c r="AA88" s="39"/>
      <c r="AB88" s="39"/>
      <c r="AC88" s="39"/>
      <c r="AD88" s="39"/>
      <c r="AE88" s="39"/>
      <c r="AR88" s="230" t="s">
        <v>213</v>
      </c>
      <c r="AT88" s="230" t="s">
        <v>214</v>
      </c>
      <c r="AU88" s="230" t="s">
        <v>88</v>
      </c>
      <c r="AY88" s="17" t="s">
        <v>170</v>
      </c>
      <c r="BE88" s="231">
        <f>IF(N88="základní",J88,0)</f>
        <v>0</v>
      </c>
      <c r="BF88" s="231">
        <f>IF(N88="snížená",J88,0)</f>
        <v>0</v>
      </c>
      <c r="BG88" s="231">
        <f>IF(N88="zákl. přenesená",J88,0)</f>
        <v>0</v>
      </c>
      <c r="BH88" s="231">
        <f>IF(N88="sníž. přenesená",J88,0)</f>
        <v>0</v>
      </c>
      <c r="BI88" s="231">
        <f>IF(N88="nulová",J88,0)</f>
        <v>0</v>
      </c>
      <c r="BJ88" s="17" t="s">
        <v>86</v>
      </c>
      <c r="BK88" s="231">
        <f>ROUND(I88*H88,2)</f>
        <v>0</v>
      </c>
      <c r="BL88" s="17" t="s">
        <v>177</v>
      </c>
      <c r="BM88" s="230" t="s">
        <v>2380</v>
      </c>
    </row>
    <row r="89" spans="1:47" s="2" customFormat="1" ht="12">
      <c r="A89" s="39"/>
      <c r="B89" s="40"/>
      <c r="C89" s="41"/>
      <c r="D89" s="234" t="s">
        <v>210</v>
      </c>
      <c r="E89" s="41"/>
      <c r="F89" s="255" t="s">
        <v>2381</v>
      </c>
      <c r="G89" s="41"/>
      <c r="H89" s="41"/>
      <c r="I89" s="137"/>
      <c r="J89" s="41"/>
      <c r="K89" s="41"/>
      <c r="L89" s="45"/>
      <c r="M89" s="256"/>
      <c r="N89" s="257"/>
      <c r="O89" s="85"/>
      <c r="P89" s="85"/>
      <c r="Q89" s="85"/>
      <c r="R89" s="85"/>
      <c r="S89" s="85"/>
      <c r="T89" s="86"/>
      <c r="U89" s="39"/>
      <c r="V89" s="39"/>
      <c r="W89" s="39"/>
      <c r="X89" s="39"/>
      <c r="Y89" s="39"/>
      <c r="Z89" s="39"/>
      <c r="AA89" s="39"/>
      <c r="AB89" s="39"/>
      <c r="AC89" s="39"/>
      <c r="AD89" s="39"/>
      <c r="AE89" s="39"/>
      <c r="AT89" s="17" t="s">
        <v>210</v>
      </c>
      <c r="AU89" s="17" t="s">
        <v>88</v>
      </c>
    </row>
    <row r="90" spans="1:65" s="2" customFormat="1" ht="16.5" customHeight="1">
      <c r="A90" s="39"/>
      <c r="B90" s="40"/>
      <c r="C90" s="258" t="s">
        <v>177</v>
      </c>
      <c r="D90" s="258" t="s">
        <v>214</v>
      </c>
      <c r="E90" s="259" t="s">
        <v>2382</v>
      </c>
      <c r="F90" s="260" t="s">
        <v>2383</v>
      </c>
      <c r="G90" s="261" t="s">
        <v>268</v>
      </c>
      <c r="H90" s="262">
        <v>2</v>
      </c>
      <c r="I90" s="263"/>
      <c r="J90" s="264">
        <f>ROUND(I90*H90,2)</f>
        <v>0</v>
      </c>
      <c r="K90" s="260" t="s">
        <v>33</v>
      </c>
      <c r="L90" s="265"/>
      <c r="M90" s="266" t="s">
        <v>33</v>
      </c>
      <c r="N90" s="267" t="s">
        <v>49</v>
      </c>
      <c r="O90" s="85"/>
      <c r="P90" s="228">
        <f>O90*H90</f>
        <v>0</v>
      </c>
      <c r="Q90" s="228">
        <v>0</v>
      </c>
      <c r="R90" s="228">
        <f>Q90*H90</f>
        <v>0</v>
      </c>
      <c r="S90" s="228">
        <v>0</v>
      </c>
      <c r="T90" s="229">
        <f>S90*H90</f>
        <v>0</v>
      </c>
      <c r="U90" s="39"/>
      <c r="V90" s="39"/>
      <c r="W90" s="39"/>
      <c r="X90" s="39"/>
      <c r="Y90" s="39"/>
      <c r="Z90" s="39"/>
      <c r="AA90" s="39"/>
      <c r="AB90" s="39"/>
      <c r="AC90" s="39"/>
      <c r="AD90" s="39"/>
      <c r="AE90" s="39"/>
      <c r="AR90" s="230" t="s">
        <v>213</v>
      </c>
      <c r="AT90" s="230" t="s">
        <v>214</v>
      </c>
      <c r="AU90" s="230" t="s">
        <v>88</v>
      </c>
      <c r="AY90" s="17" t="s">
        <v>170</v>
      </c>
      <c r="BE90" s="231">
        <f>IF(N90="základní",J90,0)</f>
        <v>0</v>
      </c>
      <c r="BF90" s="231">
        <f>IF(N90="snížená",J90,0)</f>
        <v>0</v>
      </c>
      <c r="BG90" s="231">
        <f>IF(N90="zákl. přenesená",J90,0)</f>
        <v>0</v>
      </c>
      <c r="BH90" s="231">
        <f>IF(N90="sníž. přenesená",J90,0)</f>
        <v>0</v>
      </c>
      <c r="BI90" s="231">
        <f>IF(N90="nulová",J90,0)</f>
        <v>0</v>
      </c>
      <c r="BJ90" s="17" t="s">
        <v>86</v>
      </c>
      <c r="BK90" s="231">
        <f>ROUND(I90*H90,2)</f>
        <v>0</v>
      </c>
      <c r="BL90" s="17" t="s">
        <v>177</v>
      </c>
      <c r="BM90" s="230" t="s">
        <v>2384</v>
      </c>
    </row>
    <row r="91" spans="1:47" s="2" customFormat="1" ht="12">
      <c r="A91" s="39"/>
      <c r="B91" s="40"/>
      <c r="C91" s="41"/>
      <c r="D91" s="234" t="s">
        <v>210</v>
      </c>
      <c r="E91" s="41"/>
      <c r="F91" s="255" t="s">
        <v>2385</v>
      </c>
      <c r="G91" s="41"/>
      <c r="H91" s="41"/>
      <c r="I91" s="137"/>
      <c r="J91" s="41"/>
      <c r="K91" s="41"/>
      <c r="L91" s="45"/>
      <c r="M91" s="256"/>
      <c r="N91" s="257"/>
      <c r="O91" s="85"/>
      <c r="P91" s="85"/>
      <c r="Q91" s="85"/>
      <c r="R91" s="85"/>
      <c r="S91" s="85"/>
      <c r="T91" s="86"/>
      <c r="U91" s="39"/>
      <c r="V91" s="39"/>
      <c r="W91" s="39"/>
      <c r="X91" s="39"/>
      <c r="Y91" s="39"/>
      <c r="Z91" s="39"/>
      <c r="AA91" s="39"/>
      <c r="AB91" s="39"/>
      <c r="AC91" s="39"/>
      <c r="AD91" s="39"/>
      <c r="AE91" s="39"/>
      <c r="AT91" s="17" t="s">
        <v>210</v>
      </c>
      <c r="AU91" s="17" t="s">
        <v>88</v>
      </c>
    </row>
    <row r="92" spans="1:65" s="2" customFormat="1" ht="16.5" customHeight="1">
      <c r="A92" s="39"/>
      <c r="B92" s="40"/>
      <c r="C92" s="258" t="s">
        <v>193</v>
      </c>
      <c r="D92" s="258" t="s">
        <v>214</v>
      </c>
      <c r="E92" s="259" t="s">
        <v>2386</v>
      </c>
      <c r="F92" s="260" t="s">
        <v>2387</v>
      </c>
      <c r="G92" s="261" t="s">
        <v>268</v>
      </c>
      <c r="H92" s="262">
        <v>2</v>
      </c>
      <c r="I92" s="263"/>
      <c r="J92" s="264">
        <f>ROUND(I92*H92,2)</f>
        <v>0</v>
      </c>
      <c r="K92" s="260" t="s">
        <v>33</v>
      </c>
      <c r="L92" s="265"/>
      <c r="M92" s="266" t="s">
        <v>33</v>
      </c>
      <c r="N92" s="267" t="s">
        <v>49</v>
      </c>
      <c r="O92" s="85"/>
      <c r="P92" s="228">
        <f>O92*H92</f>
        <v>0</v>
      </c>
      <c r="Q92" s="228">
        <v>0</v>
      </c>
      <c r="R92" s="228">
        <f>Q92*H92</f>
        <v>0</v>
      </c>
      <c r="S92" s="228">
        <v>0</v>
      </c>
      <c r="T92" s="229">
        <f>S92*H92</f>
        <v>0</v>
      </c>
      <c r="U92" s="39"/>
      <c r="V92" s="39"/>
      <c r="W92" s="39"/>
      <c r="X92" s="39"/>
      <c r="Y92" s="39"/>
      <c r="Z92" s="39"/>
      <c r="AA92" s="39"/>
      <c r="AB92" s="39"/>
      <c r="AC92" s="39"/>
      <c r="AD92" s="39"/>
      <c r="AE92" s="39"/>
      <c r="AR92" s="230" t="s">
        <v>213</v>
      </c>
      <c r="AT92" s="230" t="s">
        <v>214</v>
      </c>
      <c r="AU92" s="230" t="s">
        <v>88</v>
      </c>
      <c r="AY92" s="17" t="s">
        <v>170</v>
      </c>
      <c r="BE92" s="231">
        <f>IF(N92="základní",J92,0)</f>
        <v>0</v>
      </c>
      <c r="BF92" s="231">
        <f>IF(N92="snížená",J92,0)</f>
        <v>0</v>
      </c>
      <c r="BG92" s="231">
        <f>IF(N92="zákl. přenesená",J92,0)</f>
        <v>0</v>
      </c>
      <c r="BH92" s="231">
        <f>IF(N92="sníž. přenesená",J92,0)</f>
        <v>0</v>
      </c>
      <c r="BI92" s="231">
        <f>IF(N92="nulová",J92,0)</f>
        <v>0</v>
      </c>
      <c r="BJ92" s="17" t="s">
        <v>86</v>
      </c>
      <c r="BK92" s="231">
        <f>ROUND(I92*H92,2)</f>
        <v>0</v>
      </c>
      <c r="BL92" s="17" t="s">
        <v>177</v>
      </c>
      <c r="BM92" s="230" t="s">
        <v>2388</v>
      </c>
    </row>
    <row r="93" spans="1:47" s="2" customFormat="1" ht="12">
      <c r="A93" s="39"/>
      <c r="B93" s="40"/>
      <c r="C93" s="41"/>
      <c r="D93" s="234" t="s">
        <v>210</v>
      </c>
      <c r="E93" s="41"/>
      <c r="F93" s="255" t="s">
        <v>2389</v>
      </c>
      <c r="G93" s="41"/>
      <c r="H93" s="41"/>
      <c r="I93" s="137"/>
      <c r="J93" s="41"/>
      <c r="K93" s="41"/>
      <c r="L93" s="45"/>
      <c r="M93" s="256"/>
      <c r="N93" s="257"/>
      <c r="O93" s="85"/>
      <c r="P93" s="85"/>
      <c r="Q93" s="85"/>
      <c r="R93" s="85"/>
      <c r="S93" s="85"/>
      <c r="T93" s="86"/>
      <c r="U93" s="39"/>
      <c r="V93" s="39"/>
      <c r="W93" s="39"/>
      <c r="X93" s="39"/>
      <c r="Y93" s="39"/>
      <c r="Z93" s="39"/>
      <c r="AA93" s="39"/>
      <c r="AB93" s="39"/>
      <c r="AC93" s="39"/>
      <c r="AD93" s="39"/>
      <c r="AE93" s="39"/>
      <c r="AT93" s="17" t="s">
        <v>210</v>
      </c>
      <c r="AU93" s="17" t="s">
        <v>88</v>
      </c>
    </row>
    <row r="94" spans="1:65" s="2" customFormat="1" ht="16.5" customHeight="1">
      <c r="A94" s="39"/>
      <c r="B94" s="40"/>
      <c r="C94" s="219" t="s">
        <v>201</v>
      </c>
      <c r="D94" s="219" t="s">
        <v>172</v>
      </c>
      <c r="E94" s="220" t="s">
        <v>922</v>
      </c>
      <c r="F94" s="221" t="s">
        <v>2390</v>
      </c>
      <c r="G94" s="222" t="s">
        <v>268</v>
      </c>
      <c r="H94" s="223">
        <v>2</v>
      </c>
      <c r="I94" s="224"/>
      <c r="J94" s="225">
        <f>ROUND(I94*H94,2)</f>
        <v>0</v>
      </c>
      <c r="K94" s="221" t="s">
        <v>33</v>
      </c>
      <c r="L94" s="45"/>
      <c r="M94" s="226" t="s">
        <v>33</v>
      </c>
      <c r="N94" s="227" t="s">
        <v>49</v>
      </c>
      <c r="O94" s="85"/>
      <c r="P94" s="228">
        <f>O94*H94</f>
        <v>0</v>
      </c>
      <c r="Q94" s="228">
        <v>0</v>
      </c>
      <c r="R94" s="228">
        <f>Q94*H94</f>
        <v>0</v>
      </c>
      <c r="S94" s="228">
        <v>0</v>
      </c>
      <c r="T94" s="229">
        <f>S94*H94</f>
        <v>0</v>
      </c>
      <c r="U94" s="39"/>
      <c r="V94" s="39"/>
      <c r="W94" s="39"/>
      <c r="X94" s="39"/>
      <c r="Y94" s="39"/>
      <c r="Z94" s="39"/>
      <c r="AA94" s="39"/>
      <c r="AB94" s="39"/>
      <c r="AC94" s="39"/>
      <c r="AD94" s="39"/>
      <c r="AE94" s="39"/>
      <c r="AR94" s="230" t="s">
        <v>177</v>
      </c>
      <c r="AT94" s="230" t="s">
        <v>172</v>
      </c>
      <c r="AU94" s="230" t="s">
        <v>88</v>
      </c>
      <c r="AY94" s="17" t="s">
        <v>170</v>
      </c>
      <c r="BE94" s="231">
        <f>IF(N94="základní",J94,0)</f>
        <v>0</v>
      </c>
      <c r="BF94" s="231">
        <f>IF(N94="snížená",J94,0)</f>
        <v>0</v>
      </c>
      <c r="BG94" s="231">
        <f>IF(N94="zákl. přenesená",J94,0)</f>
        <v>0</v>
      </c>
      <c r="BH94" s="231">
        <f>IF(N94="sníž. přenesená",J94,0)</f>
        <v>0</v>
      </c>
      <c r="BI94" s="231">
        <f>IF(N94="nulová",J94,0)</f>
        <v>0</v>
      </c>
      <c r="BJ94" s="17" t="s">
        <v>86</v>
      </c>
      <c r="BK94" s="231">
        <f>ROUND(I94*H94,2)</f>
        <v>0</v>
      </c>
      <c r="BL94" s="17" t="s">
        <v>177</v>
      </c>
      <c r="BM94" s="230" t="s">
        <v>2391</v>
      </c>
    </row>
    <row r="95" spans="1:47" s="2" customFormat="1" ht="12">
      <c r="A95" s="39"/>
      <c r="B95" s="40"/>
      <c r="C95" s="41"/>
      <c r="D95" s="234" t="s">
        <v>210</v>
      </c>
      <c r="E95" s="41"/>
      <c r="F95" s="255" t="s">
        <v>2392</v>
      </c>
      <c r="G95" s="41"/>
      <c r="H95" s="41"/>
      <c r="I95" s="137"/>
      <c r="J95" s="41"/>
      <c r="K95" s="41"/>
      <c r="L95" s="45"/>
      <c r="M95" s="273"/>
      <c r="N95" s="274"/>
      <c r="O95" s="270"/>
      <c r="P95" s="270"/>
      <c r="Q95" s="270"/>
      <c r="R95" s="270"/>
      <c r="S95" s="270"/>
      <c r="T95" s="275"/>
      <c r="U95" s="39"/>
      <c r="V95" s="39"/>
      <c r="W95" s="39"/>
      <c r="X95" s="39"/>
      <c r="Y95" s="39"/>
      <c r="Z95" s="39"/>
      <c r="AA95" s="39"/>
      <c r="AB95" s="39"/>
      <c r="AC95" s="39"/>
      <c r="AD95" s="39"/>
      <c r="AE95" s="39"/>
      <c r="AT95" s="17" t="s">
        <v>210</v>
      </c>
      <c r="AU95" s="17" t="s">
        <v>88</v>
      </c>
    </row>
    <row r="96" spans="1:31" s="2" customFormat="1" ht="6.95" customHeight="1">
      <c r="A96" s="39"/>
      <c r="B96" s="60"/>
      <c r="C96" s="61"/>
      <c r="D96" s="61"/>
      <c r="E96" s="61"/>
      <c r="F96" s="61"/>
      <c r="G96" s="61"/>
      <c r="H96" s="61"/>
      <c r="I96" s="167"/>
      <c r="J96" s="61"/>
      <c r="K96" s="61"/>
      <c r="L96" s="45"/>
      <c r="M96" s="39"/>
      <c r="O96" s="39"/>
      <c r="P96" s="39"/>
      <c r="Q96" s="39"/>
      <c r="R96" s="39"/>
      <c r="S96" s="39"/>
      <c r="T96" s="39"/>
      <c r="U96" s="39"/>
      <c r="V96" s="39"/>
      <c r="W96" s="39"/>
      <c r="X96" s="39"/>
      <c r="Y96" s="39"/>
      <c r="Z96" s="39"/>
      <c r="AA96" s="39"/>
      <c r="AB96" s="39"/>
      <c r="AC96" s="39"/>
      <c r="AD96" s="39"/>
      <c r="AE96" s="39"/>
    </row>
  </sheetData>
  <sheetProtection password="CC35" sheet="1" objects="1" scenarios="1" formatColumns="0" formatRows="0" autoFilter="0"/>
  <autoFilter ref="C80:K95"/>
  <mergeCells count="9">
    <mergeCell ref="E7:H7"/>
    <mergeCell ref="E9:H9"/>
    <mergeCell ref="E18:H18"/>
    <mergeCell ref="E27:H27"/>
    <mergeCell ref="E48:H48"/>
    <mergeCell ref="E50:H50"/>
    <mergeCell ref="E71:H71"/>
    <mergeCell ref="E73:H73"/>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2:BM88"/>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7" t="s">
        <v>121</v>
      </c>
    </row>
    <row r="3" spans="2:46" s="1" customFormat="1" ht="6.95" customHeight="1">
      <c r="B3" s="130"/>
      <c r="C3" s="131"/>
      <c r="D3" s="131"/>
      <c r="E3" s="131"/>
      <c r="F3" s="131"/>
      <c r="G3" s="131"/>
      <c r="H3" s="131"/>
      <c r="I3" s="132"/>
      <c r="J3" s="131"/>
      <c r="K3" s="131"/>
      <c r="L3" s="20"/>
      <c r="AT3" s="17" t="s">
        <v>88</v>
      </c>
    </row>
    <row r="4" spans="2:46" s="1" customFormat="1" ht="24.95" customHeight="1">
      <c r="B4" s="20"/>
      <c r="D4" s="133" t="s">
        <v>125</v>
      </c>
      <c r="I4" s="129"/>
      <c r="L4" s="20"/>
      <c r="M4" s="134" t="s">
        <v>10</v>
      </c>
      <c r="AT4" s="17" t="s">
        <v>4</v>
      </c>
    </row>
    <row r="5" spans="2:12" s="1" customFormat="1" ht="6.95" customHeight="1">
      <c r="B5" s="20"/>
      <c r="I5" s="129"/>
      <c r="L5" s="20"/>
    </row>
    <row r="6" spans="2:12" s="1" customFormat="1" ht="12" customHeight="1">
      <c r="B6" s="20"/>
      <c r="D6" s="135" t="s">
        <v>16</v>
      </c>
      <c r="I6" s="129"/>
      <c r="L6" s="20"/>
    </row>
    <row r="7" spans="2:12" s="1" customFormat="1" ht="16.5" customHeight="1">
      <c r="B7" s="20"/>
      <c r="E7" s="136" t="str">
        <f>'Rekapitulace stavby'!K6</f>
        <v>Řešení zpevněných ploch, parkoviště a bus zastávek u školy, Svatava</v>
      </c>
      <c r="F7" s="135"/>
      <c r="G7" s="135"/>
      <c r="H7" s="135"/>
      <c r="I7" s="129"/>
      <c r="L7" s="20"/>
    </row>
    <row r="8" spans="1:31" s="2" customFormat="1" ht="12" customHeight="1">
      <c r="A8" s="39"/>
      <c r="B8" s="45"/>
      <c r="C8" s="39"/>
      <c r="D8" s="135" t="s">
        <v>126</v>
      </c>
      <c r="E8" s="39"/>
      <c r="F8" s="39"/>
      <c r="G8" s="39"/>
      <c r="H8" s="39"/>
      <c r="I8" s="137"/>
      <c r="J8" s="39"/>
      <c r="K8" s="39"/>
      <c r="L8" s="138"/>
      <c r="S8" s="39"/>
      <c r="T8" s="39"/>
      <c r="U8" s="39"/>
      <c r="V8" s="39"/>
      <c r="W8" s="39"/>
      <c r="X8" s="39"/>
      <c r="Y8" s="39"/>
      <c r="Z8" s="39"/>
      <c r="AA8" s="39"/>
      <c r="AB8" s="39"/>
      <c r="AC8" s="39"/>
      <c r="AD8" s="39"/>
      <c r="AE8" s="39"/>
    </row>
    <row r="9" spans="1:31" s="2" customFormat="1" ht="16.5" customHeight="1">
      <c r="A9" s="39"/>
      <c r="B9" s="45"/>
      <c r="C9" s="39"/>
      <c r="D9" s="39"/>
      <c r="E9" s="139" t="s">
        <v>2393</v>
      </c>
      <c r="F9" s="39"/>
      <c r="G9" s="39"/>
      <c r="H9" s="39"/>
      <c r="I9" s="137"/>
      <c r="J9" s="39"/>
      <c r="K9" s="39"/>
      <c r="L9" s="138"/>
      <c r="S9" s="39"/>
      <c r="T9" s="39"/>
      <c r="U9" s="39"/>
      <c r="V9" s="39"/>
      <c r="W9" s="39"/>
      <c r="X9" s="39"/>
      <c r="Y9" s="39"/>
      <c r="Z9" s="39"/>
      <c r="AA9" s="39"/>
      <c r="AB9" s="39"/>
      <c r="AC9" s="39"/>
      <c r="AD9" s="39"/>
      <c r="AE9" s="39"/>
    </row>
    <row r="10" spans="1:31" s="2" customFormat="1" ht="12">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pans="1:31" s="2" customFormat="1" ht="12" customHeight="1">
      <c r="A11" s="39"/>
      <c r="B11" s="45"/>
      <c r="C11" s="39"/>
      <c r="D11" s="135" t="s">
        <v>18</v>
      </c>
      <c r="E11" s="39"/>
      <c r="F11" s="140" t="s">
        <v>19</v>
      </c>
      <c r="G11" s="39"/>
      <c r="H11" s="39"/>
      <c r="I11" s="141" t="s">
        <v>20</v>
      </c>
      <c r="J11" s="140" t="s">
        <v>33</v>
      </c>
      <c r="K11" s="39"/>
      <c r="L11" s="138"/>
      <c r="S11" s="39"/>
      <c r="T11" s="39"/>
      <c r="U11" s="39"/>
      <c r="V11" s="39"/>
      <c r="W11" s="39"/>
      <c r="X11" s="39"/>
      <c r="Y11" s="39"/>
      <c r="Z11" s="39"/>
      <c r="AA11" s="39"/>
      <c r="AB11" s="39"/>
      <c r="AC11" s="39"/>
      <c r="AD11" s="39"/>
      <c r="AE11" s="39"/>
    </row>
    <row r="12" spans="1:31" s="2" customFormat="1" ht="12" customHeight="1">
      <c r="A12" s="39"/>
      <c r="B12" s="45"/>
      <c r="C12" s="39"/>
      <c r="D12" s="135" t="s">
        <v>22</v>
      </c>
      <c r="E12" s="39"/>
      <c r="F12" s="140" t="s">
        <v>23</v>
      </c>
      <c r="G12" s="39"/>
      <c r="H12" s="39"/>
      <c r="I12" s="141" t="s">
        <v>24</v>
      </c>
      <c r="J12" s="142" t="str">
        <f>'Rekapitulace stavby'!AN8</f>
        <v>18. 9. 2020</v>
      </c>
      <c r="K12" s="39"/>
      <c r="L12" s="13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7"/>
      <c r="J13" s="39"/>
      <c r="K13" s="39"/>
      <c r="L13" s="138"/>
      <c r="S13" s="39"/>
      <c r="T13" s="39"/>
      <c r="U13" s="39"/>
      <c r="V13" s="39"/>
      <c r="W13" s="39"/>
      <c r="X13" s="39"/>
      <c r="Y13" s="39"/>
      <c r="Z13" s="39"/>
      <c r="AA13" s="39"/>
      <c r="AB13" s="39"/>
      <c r="AC13" s="39"/>
      <c r="AD13" s="39"/>
      <c r="AE13" s="39"/>
    </row>
    <row r="14" spans="1:31" s="2" customFormat="1" ht="12" customHeight="1">
      <c r="A14" s="39"/>
      <c r="B14" s="45"/>
      <c r="C14" s="39"/>
      <c r="D14" s="135" t="s">
        <v>28</v>
      </c>
      <c r="E14" s="39"/>
      <c r="F14" s="39"/>
      <c r="G14" s="39"/>
      <c r="H14" s="39"/>
      <c r="I14" s="141" t="s">
        <v>29</v>
      </c>
      <c r="J14" s="140" t="s">
        <v>30</v>
      </c>
      <c r="K14" s="39"/>
      <c r="L14" s="138"/>
      <c r="S14" s="39"/>
      <c r="T14" s="39"/>
      <c r="U14" s="39"/>
      <c r="V14" s="39"/>
      <c r="W14" s="39"/>
      <c r="X14" s="39"/>
      <c r="Y14" s="39"/>
      <c r="Z14" s="39"/>
      <c r="AA14" s="39"/>
      <c r="AB14" s="39"/>
      <c r="AC14" s="39"/>
      <c r="AD14" s="39"/>
      <c r="AE14" s="39"/>
    </row>
    <row r="15" spans="1:31" s="2" customFormat="1" ht="18" customHeight="1">
      <c r="A15" s="39"/>
      <c r="B15" s="45"/>
      <c r="C15" s="39"/>
      <c r="D15" s="39"/>
      <c r="E15" s="140" t="s">
        <v>31</v>
      </c>
      <c r="F15" s="39"/>
      <c r="G15" s="39"/>
      <c r="H15" s="39"/>
      <c r="I15" s="141" t="s">
        <v>32</v>
      </c>
      <c r="J15" s="140" t="s">
        <v>33</v>
      </c>
      <c r="K15" s="39"/>
      <c r="L15" s="13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pans="1:31" s="2" customFormat="1" ht="12" customHeight="1">
      <c r="A17" s="39"/>
      <c r="B17" s="45"/>
      <c r="C17" s="39"/>
      <c r="D17" s="135" t="s">
        <v>34</v>
      </c>
      <c r="E17" s="39"/>
      <c r="F17" s="39"/>
      <c r="G17" s="39"/>
      <c r="H17" s="39"/>
      <c r="I17" s="141" t="s">
        <v>29</v>
      </c>
      <c r="J17" s="33" t="str">
        <f>'Rekapitulace stavby'!AN13</f>
        <v>Vyplň údaj</v>
      </c>
      <c r="K17" s="39"/>
      <c r="L17" s="138"/>
      <c r="S17" s="39"/>
      <c r="T17" s="39"/>
      <c r="U17" s="39"/>
      <c r="V17" s="39"/>
      <c r="W17" s="39"/>
      <c r="X17" s="39"/>
      <c r="Y17" s="39"/>
      <c r="Z17" s="39"/>
      <c r="AA17" s="39"/>
      <c r="AB17" s="39"/>
      <c r="AC17" s="39"/>
      <c r="AD17" s="39"/>
      <c r="AE17" s="39"/>
    </row>
    <row r="18" spans="1:31" s="2" customFormat="1" ht="18" customHeight="1">
      <c r="A18" s="39"/>
      <c r="B18" s="45"/>
      <c r="C18" s="39"/>
      <c r="D18" s="39"/>
      <c r="E18" s="33" t="str">
        <f>'Rekapitulace stavby'!E14</f>
        <v>Vyplň údaj</v>
      </c>
      <c r="F18" s="140"/>
      <c r="G18" s="140"/>
      <c r="H18" s="140"/>
      <c r="I18" s="141" t="s">
        <v>32</v>
      </c>
      <c r="J18" s="33" t="str">
        <f>'Rekapitulace stavby'!AN14</f>
        <v>Vyplň údaj</v>
      </c>
      <c r="K18" s="39"/>
      <c r="L18" s="13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pans="1:31" s="2" customFormat="1" ht="12" customHeight="1">
      <c r="A20" s="39"/>
      <c r="B20" s="45"/>
      <c r="C20" s="39"/>
      <c r="D20" s="135" t="s">
        <v>36</v>
      </c>
      <c r="E20" s="39"/>
      <c r="F20" s="39"/>
      <c r="G20" s="39"/>
      <c r="H20" s="39"/>
      <c r="I20" s="141" t="s">
        <v>29</v>
      </c>
      <c r="J20" s="140" t="s">
        <v>37</v>
      </c>
      <c r="K20" s="39"/>
      <c r="L20" s="138"/>
      <c r="S20" s="39"/>
      <c r="T20" s="39"/>
      <c r="U20" s="39"/>
      <c r="V20" s="39"/>
      <c r="W20" s="39"/>
      <c r="X20" s="39"/>
      <c r="Y20" s="39"/>
      <c r="Z20" s="39"/>
      <c r="AA20" s="39"/>
      <c r="AB20" s="39"/>
      <c r="AC20" s="39"/>
      <c r="AD20" s="39"/>
      <c r="AE20" s="39"/>
    </row>
    <row r="21" spans="1:31" s="2" customFormat="1" ht="18" customHeight="1">
      <c r="A21" s="39"/>
      <c r="B21" s="45"/>
      <c r="C21" s="39"/>
      <c r="D21" s="39"/>
      <c r="E21" s="140" t="s">
        <v>38</v>
      </c>
      <c r="F21" s="39"/>
      <c r="G21" s="39"/>
      <c r="H21" s="39"/>
      <c r="I21" s="141" t="s">
        <v>32</v>
      </c>
      <c r="J21" s="140" t="s">
        <v>33</v>
      </c>
      <c r="K21" s="39"/>
      <c r="L21" s="13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pans="1:31" s="2" customFormat="1" ht="12" customHeight="1">
      <c r="A23" s="39"/>
      <c r="B23" s="45"/>
      <c r="C23" s="39"/>
      <c r="D23" s="135" t="s">
        <v>40</v>
      </c>
      <c r="E23" s="39"/>
      <c r="F23" s="39"/>
      <c r="G23" s="39"/>
      <c r="H23" s="39"/>
      <c r="I23" s="141" t="s">
        <v>29</v>
      </c>
      <c r="J23" s="140" t="s">
        <v>37</v>
      </c>
      <c r="K23" s="39"/>
      <c r="L23" s="138"/>
      <c r="S23" s="39"/>
      <c r="T23" s="39"/>
      <c r="U23" s="39"/>
      <c r="V23" s="39"/>
      <c r="W23" s="39"/>
      <c r="X23" s="39"/>
      <c r="Y23" s="39"/>
      <c r="Z23" s="39"/>
      <c r="AA23" s="39"/>
      <c r="AB23" s="39"/>
      <c r="AC23" s="39"/>
      <c r="AD23" s="39"/>
      <c r="AE23" s="39"/>
    </row>
    <row r="24" spans="1:31" s="2" customFormat="1" ht="18" customHeight="1">
      <c r="A24" s="39"/>
      <c r="B24" s="45"/>
      <c r="C24" s="39"/>
      <c r="D24" s="39"/>
      <c r="E24" s="140" t="s">
        <v>41</v>
      </c>
      <c r="F24" s="39"/>
      <c r="G24" s="39"/>
      <c r="H24" s="39"/>
      <c r="I24" s="141" t="s">
        <v>32</v>
      </c>
      <c r="J24" s="140" t="s">
        <v>33</v>
      </c>
      <c r="K24" s="39"/>
      <c r="L24" s="13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pans="1:31" s="2" customFormat="1" ht="12" customHeight="1">
      <c r="A26" s="39"/>
      <c r="B26" s="45"/>
      <c r="C26" s="39"/>
      <c r="D26" s="135" t="s">
        <v>42</v>
      </c>
      <c r="E26" s="39"/>
      <c r="F26" s="39"/>
      <c r="G26" s="39"/>
      <c r="H26" s="39"/>
      <c r="I26" s="137"/>
      <c r="J26" s="39"/>
      <c r="K26" s="39"/>
      <c r="L26" s="138"/>
      <c r="S26" s="39"/>
      <c r="T26" s="39"/>
      <c r="U26" s="39"/>
      <c r="V26" s="39"/>
      <c r="W26" s="39"/>
      <c r="X26" s="39"/>
      <c r="Y26" s="39"/>
      <c r="Z26" s="39"/>
      <c r="AA26" s="39"/>
      <c r="AB26" s="39"/>
      <c r="AC26" s="39"/>
      <c r="AD26" s="39"/>
      <c r="AE26" s="39"/>
    </row>
    <row r="27" spans="1:31" s="8" customFormat="1" ht="16.5" customHeight="1">
      <c r="A27" s="143"/>
      <c r="B27" s="144"/>
      <c r="C27" s="143"/>
      <c r="D27" s="143"/>
      <c r="E27" s="145" t="s">
        <v>33</v>
      </c>
      <c r="F27" s="145"/>
      <c r="G27" s="145"/>
      <c r="H27" s="145"/>
      <c r="I27" s="146"/>
      <c r="J27" s="143"/>
      <c r="K27" s="143"/>
      <c r="L27" s="147"/>
      <c r="S27" s="143"/>
      <c r="T27" s="143"/>
      <c r="U27" s="143"/>
      <c r="V27" s="143"/>
      <c r="W27" s="143"/>
      <c r="X27" s="143"/>
      <c r="Y27" s="143"/>
      <c r="Z27" s="143"/>
      <c r="AA27" s="143"/>
      <c r="AB27" s="143"/>
      <c r="AC27" s="143"/>
      <c r="AD27" s="143"/>
      <c r="AE27" s="143"/>
    </row>
    <row r="28" spans="1:31" s="2" customFormat="1" ht="6.95"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pans="1:31" s="2" customFormat="1" ht="6.95" customHeight="1">
      <c r="A29" s="39"/>
      <c r="B29" s="45"/>
      <c r="C29" s="39"/>
      <c r="D29" s="148"/>
      <c r="E29" s="148"/>
      <c r="F29" s="148"/>
      <c r="G29" s="148"/>
      <c r="H29" s="148"/>
      <c r="I29" s="149"/>
      <c r="J29" s="148"/>
      <c r="K29" s="148"/>
      <c r="L29" s="138"/>
      <c r="S29" s="39"/>
      <c r="T29" s="39"/>
      <c r="U29" s="39"/>
      <c r="V29" s="39"/>
      <c r="W29" s="39"/>
      <c r="X29" s="39"/>
      <c r="Y29" s="39"/>
      <c r="Z29" s="39"/>
      <c r="AA29" s="39"/>
      <c r="AB29" s="39"/>
      <c r="AC29" s="39"/>
      <c r="AD29" s="39"/>
      <c r="AE29" s="39"/>
    </row>
    <row r="30" spans="1:31" s="2" customFormat="1" ht="25.4" customHeight="1">
      <c r="A30" s="39"/>
      <c r="B30" s="45"/>
      <c r="C30" s="39"/>
      <c r="D30" s="150" t="s">
        <v>44</v>
      </c>
      <c r="E30" s="39"/>
      <c r="F30" s="39"/>
      <c r="G30" s="39"/>
      <c r="H30" s="39"/>
      <c r="I30" s="137"/>
      <c r="J30" s="151">
        <f>ROUND(J81,2)</f>
        <v>0</v>
      </c>
      <c r="K30" s="39"/>
      <c r="L30" s="138"/>
      <c r="S30" s="39"/>
      <c r="T30" s="39"/>
      <c r="U30" s="39"/>
      <c r="V30" s="39"/>
      <c r="W30" s="39"/>
      <c r="X30" s="39"/>
      <c r="Y30" s="39"/>
      <c r="Z30" s="39"/>
      <c r="AA30" s="39"/>
      <c r="AB30" s="39"/>
      <c r="AC30" s="39"/>
      <c r="AD30" s="39"/>
      <c r="AE30" s="39"/>
    </row>
    <row r="31" spans="1:31" s="2" customFormat="1" ht="6.95" customHeight="1">
      <c r="A31" s="39"/>
      <c r="B31" s="45"/>
      <c r="C31" s="39"/>
      <c r="D31" s="148"/>
      <c r="E31" s="148"/>
      <c r="F31" s="148"/>
      <c r="G31" s="148"/>
      <c r="H31" s="148"/>
      <c r="I31" s="149"/>
      <c r="J31" s="148"/>
      <c r="K31" s="148"/>
      <c r="L31" s="138"/>
      <c r="S31" s="39"/>
      <c r="T31" s="39"/>
      <c r="U31" s="39"/>
      <c r="V31" s="39"/>
      <c r="W31" s="39"/>
      <c r="X31" s="39"/>
      <c r="Y31" s="39"/>
      <c r="Z31" s="39"/>
      <c r="AA31" s="39"/>
      <c r="AB31" s="39"/>
      <c r="AC31" s="39"/>
      <c r="AD31" s="39"/>
      <c r="AE31" s="39"/>
    </row>
    <row r="32" spans="1:31" s="2" customFormat="1" ht="14.4" customHeight="1">
      <c r="A32" s="39"/>
      <c r="B32" s="45"/>
      <c r="C32" s="39"/>
      <c r="D32" s="39"/>
      <c r="E32" s="39"/>
      <c r="F32" s="152" t="s">
        <v>46</v>
      </c>
      <c r="G32" s="39"/>
      <c r="H32" s="39"/>
      <c r="I32" s="153" t="s">
        <v>45</v>
      </c>
      <c r="J32" s="152" t="s">
        <v>47</v>
      </c>
      <c r="K32" s="39"/>
      <c r="L32" s="138"/>
      <c r="S32" s="39"/>
      <c r="T32" s="39"/>
      <c r="U32" s="39"/>
      <c r="V32" s="39"/>
      <c r="W32" s="39"/>
      <c r="X32" s="39"/>
      <c r="Y32" s="39"/>
      <c r="Z32" s="39"/>
      <c r="AA32" s="39"/>
      <c r="AB32" s="39"/>
      <c r="AC32" s="39"/>
      <c r="AD32" s="39"/>
      <c r="AE32" s="39"/>
    </row>
    <row r="33" spans="1:31" s="2" customFormat="1" ht="14.4" customHeight="1">
      <c r="A33" s="39"/>
      <c r="B33" s="45"/>
      <c r="C33" s="39"/>
      <c r="D33" s="154" t="s">
        <v>48</v>
      </c>
      <c r="E33" s="135" t="s">
        <v>49</v>
      </c>
      <c r="F33" s="155">
        <f>ROUND((SUM(BE81:BE87)),2)</f>
        <v>0</v>
      </c>
      <c r="G33" s="39"/>
      <c r="H33" s="39"/>
      <c r="I33" s="156">
        <v>0.21</v>
      </c>
      <c r="J33" s="155">
        <f>ROUND(((SUM(BE81:BE87))*I33),2)</f>
        <v>0</v>
      </c>
      <c r="K33" s="39"/>
      <c r="L33" s="138"/>
      <c r="S33" s="39"/>
      <c r="T33" s="39"/>
      <c r="U33" s="39"/>
      <c r="V33" s="39"/>
      <c r="W33" s="39"/>
      <c r="X33" s="39"/>
      <c r="Y33" s="39"/>
      <c r="Z33" s="39"/>
      <c r="AA33" s="39"/>
      <c r="AB33" s="39"/>
      <c r="AC33" s="39"/>
      <c r="AD33" s="39"/>
      <c r="AE33" s="39"/>
    </row>
    <row r="34" spans="1:31" s="2" customFormat="1" ht="14.4" customHeight="1">
      <c r="A34" s="39"/>
      <c r="B34" s="45"/>
      <c r="C34" s="39"/>
      <c r="D34" s="39"/>
      <c r="E34" s="135" t="s">
        <v>50</v>
      </c>
      <c r="F34" s="155">
        <f>ROUND((SUM(BF81:BF87)),2)</f>
        <v>0</v>
      </c>
      <c r="G34" s="39"/>
      <c r="H34" s="39"/>
      <c r="I34" s="156">
        <v>0.15</v>
      </c>
      <c r="J34" s="155">
        <f>ROUND(((SUM(BF81:BF87))*I34),2)</f>
        <v>0</v>
      </c>
      <c r="K34" s="39"/>
      <c r="L34" s="138"/>
      <c r="S34" s="39"/>
      <c r="T34" s="39"/>
      <c r="U34" s="39"/>
      <c r="V34" s="39"/>
      <c r="W34" s="39"/>
      <c r="X34" s="39"/>
      <c r="Y34" s="39"/>
      <c r="Z34" s="39"/>
      <c r="AA34" s="39"/>
      <c r="AB34" s="39"/>
      <c r="AC34" s="39"/>
      <c r="AD34" s="39"/>
      <c r="AE34" s="39"/>
    </row>
    <row r="35" spans="1:31" s="2" customFormat="1" ht="14.4" customHeight="1" hidden="1">
      <c r="A35" s="39"/>
      <c r="B35" s="45"/>
      <c r="C35" s="39"/>
      <c r="D35" s="39"/>
      <c r="E35" s="135" t="s">
        <v>51</v>
      </c>
      <c r="F35" s="155">
        <f>ROUND((SUM(BG81:BG87)),2)</f>
        <v>0</v>
      </c>
      <c r="G35" s="39"/>
      <c r="H35" s="39"/>
      <c r="I35" s="156">
        <v>0.21</v>
      </c>
      <c r="J35" s="155">
        <f>0</f>
        <v>0</v>
      </c>
      <c r="K35" s="39"/>
      <c r="L35" s="138"/>
      <c r="S35" s="39"/>
      <c r="T35" s="39"/>
      <c r="U35" s="39"/>
      <c r="V35" s="39"/>
      <c r="W35" s="39"/>
      <c r="X35" s="39"/>
      <c r="Y35" s="39"/>
      <c r="Z35" s="39"/>
      <c r="AA35" s="39"/>
      <c r="AB35" s="39"/>
      <c r="AC35" s="39"/>
      <c r="AD35" s="39"/>
      <c r="AE35" s="39"/>
    </row>
    <row r="36" spans="1:31" s="2" customFormat="1" ht="14.4" customHeight="1" hidden="1">
      <c r="A36" s="39"/>
      <c r="B36" s="45"/>
      <c r="C36" s="39"/>
      <c r="D36" s="39"/>
      <c r="E36" s="135" t="s">
        <v>52</v>
      </c>
      <c r="F36" s="155">
        <f>ROUND((SUM(BH81:BH87)),2)</f>
        <v>0</v>
      </c>
      <c r="G36" s="39"/>
      <c r="H36" s="39"/>
      <c r="I36" s="156">
        <v>0.15</v>
      </c>
      <c r="J36" s="155">
        <f>0</f>
        <v>0</v>
      </c>
      <c r="K36" s="39"/>
      <c r="L36" s="138"/>
      <c r="S36" s="39"/>
      <c r="T36" s="39"/>
      <c r="U36" s="39"/>
      <c r="V36" s="39"/>
      <c r="W36" s="39"/>
      <c r="X36" s="39"/>
      <c r="Y36" s="39"/>
      <c r="Z36" s="39"/>
      <c r="AA36" s="39"/>
      <c r="AB36" s="39"/>
      <c r="AC36" s="39"/>
      <c r="AD36" s="39"/>
      <c r="AE36" s="39"/>
    </row>
    <row r="37" spans="1:31" s="2" customFormat="1" ht="14.4" customHeight="1" hidden="1">
      <c r="A37" s="39"/>
      <c r="B37" s="45"/>
      <c r="C37" s="39"/>
      <c r="D37" s="39"/>
      <c r="E37" s="135" t="s">
        <v>53</v>
      </c>
      <c r="F37" s="155">
        <f>ROUND((SUM(BI81:BI87)),2)</f>
        <v>0</v>
      </c>
      <c r="G37" s="39"/>
      <c r="H37" s="39"/>
      <c r="I37" s="156">
        <v>0</v>
      </c>
      <c r="J37" s="155">
        <f>0</f>
        <v>0</v>
      </c>
      <c r="K37" s="39"/>
      <c r="L37" s="138"/>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pans="1:31" s="2" customFormat="1" ht="25.4" customHeight="1">
      <c r="A39" s="39"/>
      <c r="B39" s="45"/>
      <c r="C39" s="157"/>
      <c r="D39" s="158" t="s">
        <v>54</v>
      </c>
      <c r="E39" s="159"/>
      <c r="F39" s="159"/>
      <c r="G39" s="160" t="s">
        <v>55</v>
      </c>
      <c r="H39" s="161" t="s">
        <v>56</v>
      </c>
      <c r="I39" s="162"/>
      <c r="J39" s="163">
        <f>SUM(J30:J37)</f>
        <v>0</v>
      </c>
      <c r="K39" s="164"/>
      <c r="L39" s="138"/>
      <c r="S39" s="39"/>
      <c r="T39" s="39"/>
      <c r="U39" s="39"/>
      <c r="V39" s="39"/>
      <c r="W39" s="39"/>
      <c r="X39" s="39"/>
      <c r="Y39" s="39"/>
      <c r="Z39" s="39"/>
      <c r="AA39" s="39"/>
      <c r="AB39" s="39"/>
      <c r="AC39" s="39"/>
      <c r="AD39" s="39"/>
      <c r="AE39" s="39"/>
    </row>
    <row r="40" spans="1:31" s="2" customFormat="1" ht="14.4" customHeight="1">
      <c r="A40" s="39"/>
      <c r="B40" s="165"/>
      <c r="C40" s="166"/>
      <c r="D40" s="166"/>
      <c r="E40" s="166"/>
      <c r="F40" s="166"/>
      <c r="G40" s="166"/>
      <c r="H40" s="166"/>
      <c r="I40" s="167"/>
      <c r="J40" s="166"/>
      <c r="K40" s="166"/>
      <c r="L40" s="138"/>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70"/>
      <c r="J44" s="169"/>
      <c r="K44" s="169"/>
      <c r="L44" s="138"/>
      <c r="S44" s="39"/>
      <c r="T44" s="39"/>
      <c r="U44" s="39"/>
      <c r="V44" s="39"/>
      <c r="W44" s="39"/>
      <c r="X44" s="39"/>
      <c r="Y44" s="39"/>
      <c r="Z44" s="39"/>
      <c r="AA44" s="39"/>
      <c r="AB44" s="39"/>
      <c r="AC44" s="39"/>
      <c r="AD44" s="39"/>
      <c r="AE44" s="39"/>
    </row>
    <row r="45" spans="1:31" s="2" customFormat="1" ht="24.95" customHeight="1">
      <c r="A45" s="39"/>
      <c r="B45" s="40"/>
      <c r="C45" s="23" t="s">
        <v>128</v>
      </c>
      <c r="D45" s="41"/>
      <c r="E45" s="41"/>
      <c r="F45" s="41"/>
      <c r="G45" s="41"/>
      <c r="H45" s="41"/>
      <c r="I45" s="137"/>
      <c r="J45" s="41"/>
      <c r="K45" s="41"/>
      <c r="L45" s="138"/>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pans="1:31" s="2" customFormat="1" ht="12" customHeight="1">
      <c r="A47" s="39"/>
      <c r="B47" s="40"/>
      <c r="C47" s="32" t="s">
        <v>16</v>
      </c>
      <c r="D47" s="41"/>
      <c r="E47" s="41"/>
      <c r="F47" s="41"/>
      <c r="G47" s="41"/>
      <c r="H47" s="41"/>
      <c r="I47" s="137"/>
      <c r="J47" s="41"/>
      <c r="K47" s="41"/>
      <c r="L47" s="138"/>
      <c r="S47" s="39"/>
      <c r="T47" s="39"/>
      <c r="U47" s="39"/>
      <c r="V47" s="39"/>
      <c r="W47" s="39"/>
      <c r="X47" s="39"/>
      <c r="Y47" s="39"/>
      <c r="Z47" s="39"/>
      <c r="AA47" s="39"/>
      <c r="AB47" s="39"/>
      <c r="AC47" s="39"/>
      <c r="AD47" s="39"/>
      <c r="AE47" s="39"/>
    </row>
    <row r="48" spans="1:31" s="2" customFormat="1" ht="16.5" customHeight="1">
      <c r="A48" s="39"/>
      <c r="B48" s="40"/>
      <c r="C48" s="41"/>
      <c r="D48" s="41"/>
      <c r="E48" s="171" t="str">
        <f>E7</f>
        <v>Řešení zpevněných ploch, parkoviště a bus zastávek u školy, Svatava</v>
      </c>
      <c r="F48" s="32"/>
      <c r="G48" s="32"/>
      <c r="H48" s="32"/>
      <c r="I48" s="137"/>
      <c r="J48" s="41"/>
      <c r="K48" s="41"/>
      <c r="L48" s="138"/>
      <c r="S48" s="39"/>
      <c r="T48" s="39"/>
      <c r="U48" s="39"/>
      <c r="V48" s="39"/>
      <c r="W48" s="39"/>
      <c r="X48" s="39"/>
      <c r="Y48" s="39"/>
      <c r="Z48" s="39"/>
      <c r="AA48" s="39"/>
      <c r="AB48" s="39"/>
      <c r="AC48" s="39"/>
      <c r="AD48" s="39"/>
      <c r="AE48" s="39"/>
    </row>
    <row r="49" spans="1:31" s="2" customFormat="1" ht="12" customHeight="1">
      <c r="A49" s="39"/>
      <c r="B49" s="40"/>
      <c r="C49" s="32" t="s">
        <v>126</v>
      </c>
      <c r="D49" s="41"/>
      <c r="E49" s="41"/>
      <c r="F49" s="41"/>
      <c r="G49" s="41"/>
      <c r="H49" s="41"/>
      <c r="I49" s="137"/>
      <c r="J49" s="41"/>
      <c r="K49" s="41"/>
      <c r="L49" s="138"/>
      <c r="S49" s="39"/>
      <c r="T49" s="39"/>
      <c r="U49" s="39"/>
      <c r="V49" s="39"/>
      <c r="W49" s="39"/>
      <c r="X49" s="39"/>
      <c r="Y49" s="39"/>
      <c r="Z49" s="39"/>
      <c r="AA49" s="39"/>
      <c r="AB49" s="39"/>
      <c r="AC49" s="39"/>
      <c r="AD49" s="39"/>
      <c r="AE49" s="39"/>
    </row>
    <row r="50" spans="1:31" s="2" customFormat="1" ht="16.5" customHeight="1">
      <c r="A50" s="39"/>
      <c r="B50" s="40"/>
      <c r="C50" s="41"/>
      <c r="D50" s="41"/>
      <c r="E50" s="70" t="str">
        <f>E9</f>
        <v>SO 901-2 - Ostatní mobiliář</v>
      </c>
      <c r="F50" s="41"/>
      <c r="G50" s="41"/>
      <c r="H50" s="41"/>
      <c r="I50" s="137"/>
      <c r="J50" s="41"/>
      <c r="K50" s="41"/>
      <c r="L50" s="138"/>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pans="1:31" s="2" customFormat="1" ht="12" customHeight="1">
      <c r="A52" s="39"/>
      <c r="B52" s="40"/>
      <c r="C52" s="32" t="s">
        <v>22</v>
      </c>
      <c r="D52" s="41"/>
      <c r="E52" s="41"/>
      <c r="F52" s="27" t="str">
        <f>F12</f>
        <v>Svatava</v>
      </c>
      <c r="G52" s="41"/>
      <c r="H52" s="41"/>
      <c r="I52" s="141" t="s">
        <v>24</v>
      </c>
      <c r="J52" s="73" t="str">
        <f>IF(J12="","",J12)</f>
        <v>18. 9. 2020</v>
      </c>
      <c r="K52" s="41"/>
      <c r="L52" s="13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pans="1:31" s="2" customFormat="1" ht="40.05" customHeight="1">
      <c r="A54" s="39"/>
      <c r="B54" s="40"/>
      <c r="C54" s="32" t="s">
        <v>28</v>
      </c>
      <c r="D54" s="41"/>
      <c r="E54" s="41"/>
      <c r="F54" s="27" t="str">
        <f>E15</f>
        <v>Městys Svatava, Svatava, ČSA 277, 357 03</v>
      </c>
      <c r="G54" s="41"/>
      <c r="H54" s="41"/>
      <c r="I54" s="141" t="s">
        <v>36</v>
      </c>
      <c r="J54" s="37" t="str">
        <f>E21</f>
        <v>DSVA s.r.o.,nám. Krále Jiřího z Poděbrad 6, 350 02</v>
      </c>
      <c r="K54" s="41"/>
      <c r="L54" s="138"/>
      <c r="S54" s="39"/>
      <c r="T54" s="39"/>
      <c r="U54" s="39"/>
      <c r="V54" s="39"/>
      <c r="W54" s="39"/>
      <c r="X54" s="39"/>
      <c r="Y54" s="39"/>
      <c r="Z54" s="39"/>
      <c r="AA54" s="39"/>
      <c r="AB54" s="39"/>
      <c r="AC54" s="39"/>
      <c r="AD54" s="39"/>
      <c r="AE54" s="39"/>
    </row>
    <row r="55" spans="1:31" s="2" customFormat="1" ht="25.65" customHeight="1">
      <c r="A55" s="39"/>
      <c r="B55" s="40"/>
      <c r="C55" s="32" t="s">
        <v>34</v>
      </c>
      <c r="D55" s="41"/>
      <c r="E55" s="41"/>
      <c r="F55" s="27" t="str">
        <f>IF(E18="","",E18)</f>
        <v>Vyplň údaj</v>
      </c>
      <c r="G55" s="41"/>
      <c r="H55" s="41"/>
      <c r="I55" s="141" t="s">
        <v>40</v>
      </c>
      <c r="J55" s="37" t="str">
        <f>E24</f>
        <v>DSVA s.r.o. - Jozef Turza</v>
      </c>
      <c r="K55" s="41"/>
      <c r="L55" s="138"/>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pans="1:31" s="2" customFormat="1" ht="29.25" customHeight="1">
      <c r="A57" s="39"/>
      <c r="B57" s="40"/>
      <c r="C57" s="172" t="s">
        <v>129</v>
      </c>
      <c r="D57" s="173"/>
      <c r="E57" s="173"/>
      <c r="F57" s="173"/>
      <c r="G57" s="173"/>
      <c r="H57" s="173"/>
      <c r="I57" s="174"/>
      <c r="J57" s="175" t="s">
        <v>130</v>
      </c>
      <c r="K57" s="173"/>
      <c r="L57" s="13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pans="1:47" s="2" customFormat="1" ht="22.8" customHeight="1">
      <c r="A59" s="39"/>
      <c r="B59" s="40"/>
      <c r="C59" s="176" t="s">
        <v>76</v>
      </c>
      <c r="D59" s="41"/>
      <c r="E59" s="41"/>
      <c r="F59" s="41"/>
      <c r="G59" s="41"/>
      <c r="H59" s="41"/>
      <c r="I59" s="137"/>
      <c r="J59" s="103">
        <f>J81</f>
        <v>0</v>
      </c>
      <c r="K59" s="41"/>
      <c r="L59" s="138"/>
      <c r="S59" s="39"/>
      <c r="T59" s="39"/>
      <c r="U59" s="39"/>
      <c r="V59" s="39"/>
      <c r="W59" s="39"/>
      <c r="X59" s="39"/>
      <c r="Y59" s="39"/>
      <c r="Z59" s="39"/>
      <c r="AA59" s="39"/>
      <c r="AB59" s="39"/>
      <c r="AC59" s="39"/>
      <c r="AD59" s="39"/>
      <c r="AE59" s="39"/>
      <c r="AU59" s="17" t="s">
        <v>131</v>
      </c>
    </row>
    <row r="60" spans="1:31" s="9" customFormat="1" ht="24.95" customHeight="1">
      <c r="A60" s="9"/>
      <c r="B60" s="177"/>
      <c r="C60" s="178"/>
      <c r="D60" s="179" t="s">
        <v>132</v>
      </c>
      <c r="E60" s="180"/>
      <c r="F60" s="180"/>
      <c r="G60" s="180"/>
      <c r="H60" s="180"/>
      <c r="I60" s="181"/>
      <c r="J60" s="182">
        <f>J82</f>
        <v>0</v>
      </c>
      <c r="K60" s="178"/>
      <c r="L60" s="183"/>
      <c r="S60" s="9"/>
      <c r="T60" s="9"/>
      <c r="U60" s="9"/>
      <c r="V60" s="9"/>
      <c r="W60" s="9"/>
      <c r="X60" s="9"/>
      <c r="Y60" s="9"/>
      <c r="Z60" s="9"/>
      <c r="AA60" s="9"/>
      <c r="AB60" s="9"/>
      <c r="AC60" s="9"/>
      <c r="AD60" s="9"/>
      <c r="AE60" s="9"/>
    </row>
    <row r="61" spans="1:31" s="10" customFormat="1" ht="19.9" customHeight="1">
      <c r="A61" s="10"/>
      <c r="B61" s="184"/>
      <c r="C61" s="185"/>
      <c r="D61" s="186" t="s">
        <v>143</v>
      </c>
      <c r="E61" s="187"/>
      <c r="F61" s="187"/>
      <c r="G61" s="187"/>
      <c r="H61" s="187"/>
      <c r="I61" s="188"/>
      <c r="J61" s="189">
        <f>J83</f>
        <v>0</v>
      </c>
      <c r="K61" s="185"/>
      <c r="L61" s="190"/>
      <c r="S61" s="10"/>
      <c r="T61" s="10"/>
      <c r="U61" s="10"/>
      <c r="V61" s="10"/>
      <c r="W61" s="10"/>
      <c r="X61" s="10"/>
      <c r="Y61" s="10"/>
      <c r="Z61" s="10"/>
      <c r="AA61" s="10"/>
      <c r="AB61" s="10"/>
      <c r="AC61" s="10"/>
      <c r="AD61" s="10"/>
      <c r="AE61" s="10"/>
    </row>
    <row r="62" spans="1:31" s="2" customFormat="1" ht="21.8" customHeight="1">
      <c r="A62" s="39"/>
      <c r="B62" s="40"/>
      <c r="C62" s="41"/>
      <c r="D62" s="41"/>
      <c r="E62" s="41"/>
      <c r="F62" s="41"/>
      <c r="G62" s="41"/>
      <c r="H62" s="41"/>
      <c r="I62" s="137"/>
      <c r="J62" s="41"/>
      <c r="K62" s="41"/>
      <c r="L62" s="138"/>
      <c r="S62" s="39"/>
      <c r="T62" s="39"/>
      <c r="U62" s="39"/>
      <c r="V62" s="39"/>
      <c r="W62" s="39"/>
      <c r="X62" s="39"/>
      <c r="Y62" s="39"/>
      <c r="Z62" s="39"/>
      <c r="AA62" s="39"/>
      <c r="AB62" s="39"/>
      <c r="AC62" s="39"/>
      <c r="AD62" s="39"/>
      <c r="AE62" s="39"/>
    </row>
    <row r="63" spans="1:31" s="2" customFormat="1" ht="6.95" customHeight="1">
      <c r="A63" s="39"/>
      <c r="B63" s="60"/>
      <c r="C63" s="61"/>
      <c r="D63" s="61"/>
      <c r="E63" s="61"/>
      <c r="F63" s="61"/>
      <c r="G63" s="61"/>
      <c r="H63" s="61"/>
      <c r="I63" s="167"/>
      <c r="J63" s="61"/>
      <c r="K63" s="61"/>
      <c r="L63" s="138"/>
      <c r="S63" s="39"/>
      <c r="T63" s="39"/>
      <c r="U63" s="39"/>
      <c r="V63" s="39"/>
      <c r="W63" s="39"/>
      <c r="X63" s="39"/>
      <c r="Y63" s="39"/>
      <c r="Z63" s="39"/>
      <c r="AA63" s="39"/>
      <c r="AB63" s="39"/>
      <c r="AC63" s="39"/>
      <c r="AD63" s="39"/>
      <c r="AE63" s="39"/>
    </row>
    <row r="67" spans="1:31" s="2" customFormat="1" ht="6.95" customHeight="1">
      <c r="A67" s="39"/>
      <c r="B67" s="62"/>
      <c r="C67" s="63"/>
      <c r="D67" s="63"/>
      <c r="E67" s="63"/>
      <c r="F67" s="63"/>
      <c r="G67" s="63"/>
      <c r="H67" s="63"/>
      <c r="I67" s="170"/>
      <c r="J67" s="63"/>
      <c r="K67" s="63"/>
      <c r="L67" s="138"/>
      <c r="S67" s="39"/>
      <c r="T67" s="39"/>
      <c r="U67" s="39"/>
      <c r="V67" s="39"/>
      <c r="W67" s="39"/>
      <c r="X67" s="39"/>
      <c r="Y67" s="39"/>
      <c r="Z67" s="39"/>
      <c r="AA67" s="39"/>
      <c r="AB67" s="39"/>
      <c r="AC67" s="39"/>
      <c r="AD67" s="39"/>
      <c r="AE67" s="39"/>
    </row>
    <row r="68" spans="1:31" s="2" customFormat="1" ht="24.95" customHeight="1">
      <c r="A68" s="39"/>
      <c r="B68" s="40"/>
      <c r="C68" s="23" t="s">
        <v>155</v>
      </c>
      <c r="D68" s="41"/>
      <c r="E68" s="41"/>
      <c r="F68" s="41"/>
      <c r="G68" s="41"/>
      <c r="H68" s="41"/>
      <c r="I68" s="137"/>
      <c r="J68" s="41"/>
      <c r="K68" s="41"/>
      <c r="L68" s="138"/>
      <c r="S68" s="39"/>
      <c r="T68" s="39"/>
      <c r="U68" s="39"/>
      <c r="V68" s="39"/>
      <c r="W68" s="39"/>
      <c r="X68" s="39"/>
      <c r="Y68" s="39"/>
      <c r="Z68" s="39"/>
      <c r="AA68" s="39"/>
      <c r="AB68" s="39"/>
      <c r="AC68" s="39"/>
      <c r="AD68" s="39"/>
      <c r="AE68" s="39"/>
    </row>
    <row r="69" spans="1:31" s="2" customFormat="1" ht="6.95" customHeight="1">
      <c r="A69" s="39"/>
      <c r="B69" s="40"/>
      <c r="C69" s="41"/>
      <c r="D69" s="41"/>
      <c r="E69" s="41"/>
      <c r="F69" s="41"/>
      <c r="G69" s="41"/>
      <c r="H69" s="41"/>
      <c r="I69" s="137"/>
      <c r="J69" s="41"/>
      <c r="K69" s="41"/>
      <c r="L69" s="138"/>
      <c r="S69" s="39"/>
      <c r="T69" s="39"/>
      <c r="U69" s="39"/>
      <c r="V69" s="39"/>
      <c r="W69" s="39"/>
      <c r="X69" s="39"/>
      <c r="Y69" s="39"/>
      <c r="Z69" s="39"/>
      <c r="AA69" s="39"/>
      <c r="AB69" s="39"/>
      <c r="AC69" s="39"/>
      <c r="AD69" s="39"/>
      <c r="AE69" s="39"/>
    </row>
    <row r="70" spans="1:31" s="2" customFormat="1" ht="12" customHeight="1">
      <c r="A70" s="39"/>
      <c r="B70" s="40"/>
      <c r="C70" s="32" t="s">
        <v>16</v>
      </c>
      <c r="D70" s="41"/>
      <c r="E70" s="41"/>
      <c r="F70" s="41"/>
      <c r="G70" s="41"/>
      <c r="H70" s="41"/>
      <c r="I70" s="137"/>
      <c r="J70" s="41"/>
      <c r="K70" s="41"/>
      <c r="L70" s="138"/>
      <c r="S70" s="39"/>
      <c r="T70" s="39"/>
      <c r="U70" s="39"/>
      <c r="V70" s="39"/>
      <c r="W70" s="39"/>
      <c r="X70" s="39"/>
      <c r="Y70" s="39"/>
      <c r="Z70" s="39"/>
      <c r="AA70" s="39"/>
      <c r="AB70" s="39"/>
      <c r="AC70" s="39"/>
      <c r="AD70" s="39"/>
      <c r="AE70" s="39"/>
    </row>
    <row r="71" spans="1:31" s="2" customFormat="1" ht="16.5" customHeight="1">
      <c r="A71" s="39"/>
      <c r="B71" s="40"/>
      <c r="C71" s="41"/>
      <c r="D71" s="41"/>
      <c r="E71" s="171" t="str">
        <f>E7</f>
        <v>Řešení zpevněných ploch, parkoviště a bus zastávek u školy, Svatava</v>
      </c>
      <c r="F71" s="32"/>
      <c r="G71" s="32"/>
      <c r="H71" s="32"/>
      <c r="I71" s="137"/>
      <c r="J71" s="41"/>
      <c r="K71" s="41"/>
      <c r="L71" s="138"/>
      <c r="S71" s="39"/>
      <c r="T71" s="39"/>
      <c r="U71" s="39"/>
      <c r="V71" s="39"/>
      <c r="W71" s="39"/>
      <c r="X71" s="39"/>
      <c r="Y71" s="39"/>
      <c r="Z71" s="39"/>
      <c r="AA71" s="39"/>
      <c r="AB71" s="39"/>
      <c r="AC71" s="39"/>
      <c r="AD71" s="39"/>
      <c r="AE71" s="39"/>
    </row>
    <row r="72" spans="1:31" s="2" customFormat="1" ht="12" customHeight="1">
      <c r="A72" s="39"/>
      <c r="B72" s="40"/>
      <c r="C72" s="32" t="s">
        <v>126</v>
      </c>
      <c r="D72" s="41"/>
      <c r="E72" s="41"/>
      <c r="F72" s="41"/>
      <c r="G72" s="41"/>
      <c r="H72" s="41"/>
      <c r="I72" s="137"/>
      <c r="J72" s="41"/>
      <c r="K72" s="41"/>
      <c r="L72" s="138"/>
      <c r="S72" s="39"/>
      <c r="T72" s="39"/>
      <c r="U72" s="39"/>
      <c r="V72" s="39"/>
      <c r="W72" s="39"/>
      <c r="X72" s="39"/>
      <c r="Y72" s="39"/>
      <c r="Z72" s="39"/>
      <c r="AA72" s="39"/>
      <c r="AB72" s="39"/>
      <c r="AC72" s="39"/>
      <c r="AD72" s="39"/>
      <c r="AE72" s="39"/>
    </row>
    <row r="73" spans="1:31" s="2" customFormat="1" ht="16.5" customHeight="1">
      <c r="A73" s="39"/>
      <c r="B73" s="40"/>
      <c r="C73" s="41"/>
      <c r="D73" s="41"/>
      <c r="E73" s="70" t="str">
        <f>E9</f>
        <v>SO 901-2 - Ostatní mobiliář</v>
      </c>
      <c r="F73" s="41"/>
      <c r="G73" s="41"/>
      <c r="H73" s="41"/>
      <c r="I73" s="137"/>
      <c r="J73" s="41"/>
      <c r="K73" s="41"/>
      <c r="L73" s="138"/>
      <c r="S73" s="39"/>
      <c r="T73" s="39"/>
      <c r="U73" s="39"/>
      <c r="V73" s="39"/>
      <c r="W73" s="39"/>
      <c r="X73" s="39"/>
      <c r="Y73" s="39"/>
      <c r="Z73" s="39"/>
      <c r="AA73" s="39"/>
      <c r="AB73" s="39"/>
      <c r="AC73" s="39"/>
      <c r="AD73" s="39"/>
      <c r="AE73" s="39"/>
    </row>
    <row r="74" spans="1:31" s="2" customFormat="1" ht="6.95" customHeight="1">
      <c r="A74" s="39"/>
      <c r="B74" s="40"/>
      <c r="C74" s="41"/>
      <c r="D74" s="41"/>
      <c r="E74" s="41"/>
      <c r="F74" s="41"/>
      <c r="G74" s="41"/>
      <c r="H74" s="41"/>
      <c r="I74" s="137"/>
      <c r="J74" s="41"/>
      <c r="K74" s="41"/>
      <c r="L74" s="138"/>
      <c r="S74" s="39"/>
      <c r="T74" s="39"/>
      <c r="U74" s="39"/>
      <c r="V74" s="39"/>
      <c r="W74" s="39"/>
      <c r="X74" s="39"/>
      <c r="Y74" s="39"/>
      <c r="Z74" s="39"/>
      <c r="AA74" s="39"/>
      <c r="AB74" s="39"/>
      <c r="AC74" s="39"/>
      <c r="AD74" s="39"/>
      <c r="AE74" s="39"/>
    </row>
    <row r="75" spans="1:31" s="2" customFormat="1" ht="12" customHeight="1">
      <c r="A75" s="39"/>
      <c r="B75" s="40"/>
      <c r="C75" s="32" t="s">
        <v>22</v>
      </c>
      <c r="D75" s="41"/>
      <c r="E75" s="41"/>
      <c r="F75" s="27" t="str">
        <f>F12</f>
        <v>Svatava</v>
      </c>
      <c r="G75" s="41"/>
      <c r="H75" s="41"/>
      <c r="I75" s="141" t="s">
        <v>24</v>
      </c>
      <c r="J75" s="73" t="str">
        <f>IF(J12="","",J12)</f>
        <v>18. 9. 2020</v>
      </c>
      <c r="K75" s="41"/>
      <c r="L75" s="138"/>
      <c r="S75" s="39"/>
      <c r="T75" s="39"/>
      <c r="U75" s="39"/>
      <c r="V75" s="39"/>
      <c r="W75" s="39"/>
      <c r="X75" s="39"/>
      <c r="Y75" s="39"/>
      <c r="Z75" s="39"/>
      <c r="AA75" s="39"/>
      <c r="AB75" s="39"/>
      <c r="AC75" s="39"/>
      <c r="AD75" s="39"/>
      <c r="AE75" s="39"/>
    </row>
    <row r="76" spans="1:31" s="2" customFormat="1" ht="6.95" customHeight="1">
      <c r="A76" s="39"/>
      <c r="B76" s="40"/>
      <c r="C76" s="41"/>
      <c r="D76" s="41"/>
      <c r="E76" s="41"/>
      <c r="F76" s="41"/>
      <c r="G76" s="41"/>
      <c r="H76" s="41"/>
      <c r="I76" s="137"/>
      <c r="J76" s="41"/>
      <c r="K76" s="41"/>
      <c r="L76" s="138"/>
      <c r="S76" s="39"/>
      <c r="T76" s="39"/>
      <c r="U76" s="39"/>
      <c r="V76" s="39"/>
      <c r="W76" s="39"/>
      <c r="X76" s="39"/>
      <c r="Y76" s="39"/>
      <c r="Z76" s="39"/>
      <c r="AA76" s="39"/>
      <c r="AB76" s="39"/>
      <c r="AC76" s="39"/>
      <c r="AD76" s="39"/>
      <c r="AE76" s="39"/>
    </row>
    <row r="77" spans="1:31" s="2" customFormat="1" ht="40.05" customHeight="1">
      <c r="A77" s="39"/>
      <c r="B77" s="40"/>
      <c r="C77" s="32" t="s">
        <v>28</v>
      </c>
      <c r="D77" s="41"/>
      <c r="E77" s="41"/>
      <c r="F77" s="27" t="str">
        <f>E15</f>
        <v>Městys Svatava, Svatava, ČSA 277, 357 03</v>
      </c>
      <c r="G77" s="41"/>
      <c r="H77" s="41"/>
      <c r="I77" s="141" t="s">
        <v>36</v>
      </c>
      <c r="J77" s="37" t="str">
        <f>E21</f>
        <v>DSVA s.r.o.,nám. Krále Jiřího z Poděbrad 6, 350 02</v>
      </c>
      <c r="K77" s="41"/>
      <c r="L77" s="138"/>
      <c r="S77" s="39"/>
      <c r="T77" s="39"/>
      <c r="U77" s="39"/>
      <c r="V77" s="39"/>
      <c r="W77" s="39"/>
      <c r="X77" s="39"/>
      <c r="Y77" s="39"/>
      <c r="Z77" s="39"/>
      <c r="AA77" s="39"/>
      <c r="AB77" s="39"/>
      <c r="AC77" s="39"/>
      <c r="AD77" s="39"/>
      <c r="AE77" s="39"/>
    </row>
    <row r="78" spans="1:31" s="2" customFormat="1" ht="25.65" customHeight="1">
      <c r="A78" s="39"/>
      <c r="B78" s="40"/>
      <c r="C78" s="32" t="s">
        <v>34</v>
      </c>
      <c r="D78" s="41"/>
      <c r="E78" s="41"/>
      <c r="F78" s="27" t="str">
        <f>IF(E18="","",E18)</f>
        <v>Vyplň údaj</v>
      </c>
      <c r="G78" s="41"/>
      <c r="H78" s="41"/>
      <c r="I78" s="141" t="s">
        <v>40</v>
      </c>
      <c r="J78" s="37" t="str">
        <f>E24</f>
        <v>DSVA s.r.o. - Jozef Turza</v>
      </c>
      <c r="K78" s="41"/>
      <c r="L78" s="138"/>
      <c r="S78" s="39"/>
      <c r="T78" s="39"/>
      <c r="U78" s="39"/>
      <c r="V78" s="39"/>
      <c r="W78" s="39"/>
      <c r="X78" s="39"/>
      <c r="Y78" s="39"/>
      <c r="Z78" s="39"/>
      <c r="AA78" s="39"/>
      <c r="AB78" s="39"/>
      <c r="AC78" s="39"/>
      <c r="AD78" s="39"/>
      <c r="AE78" s="39"/>
    </row>
    <row r="79" spans="1:31" s="2" customFormat="1" ht="10.3" customHeight="1">
      <c r="A79" s="39"/>
      <c r="B79" s="40"/>
      <c r="C79" s="41"/>
      <c r="D79" s="41"/>
      <c r="E79" s="41"/>
      <c r="F79" s="41"/>
      <c r="G79" s="41"/>
      <c r="H79" s="41"/>
      <c r="I79" s="137"/>
      <c r="J79" s="41"/>
      <c r="K79" s="41"/>
      <c r="L79" s="138"/>
      <c r="S79" s="39"/>
      <c r="T79" s="39"/>
      <c r="U79" s="39"/>
      <c r="V79" s="39"/>
      <c r="W79" s="39"/>
      <c r="X79" s="39"/>
      <c r="Y79" s="39"/>
      <c r="Z79" s="39"/>
      <c r="AA79" s="39"/>
      <c r="AB79" s="39"/>
      <c r="AC79" s="39"/>
      <c r="AD79" s="39"/>
      <c r="AE79" s="39"/>
    </row>
    <row r="80" spans="1:31" s="11" customFormat="1" ht="29.25" customHeight="1">
      <c r="A80" s="191"/>
      <c r="B80" s="192"/>
      <c r="C80" s="193" t="s">
        <v>156</v>
      </c>
      <c r="D80" s="194" t="s">
        <v>63</v>
      </c>
      <c r="E80" s="194" t="s">
        <v>59</v>
      </c>
      <c r="F80" s="194" t="s">
        <v>60</v>
      </c>
      <c r="G80" s="194" t="s">
        <v>157</v>
      </c>
      <c r="H80" s="194" t="s">
        <v>158</v>
      </c>
      <c r="I80" s="195" t="s">
        <v>159</v>
      </c>
      <c r="J80" s="194" t="s">
        <v>130</v>
      </c>
      <c r="K80" s="196" t="s">
        <v>160</v>
      </c>
      <c r="L80" s="197"/>
      <c r="M80" s="93" t="s">
        <v>33</v>
      </c>
      <c r="N80" s="94" t="s">
        <v>48</v>
      </c>
      <c r="O80" s="94" t="s">
        <v>161</v>
      </c>
      <c r="P80" s="94" t="s">
        <v>162</v>
      </c>
      <c r="Q80" s="94" t="s">
        <v>163</v>
      </c>
      <c r="R80" s="94" t="s">
        <v>164</v>
      </c>
      <c r="S80" s="94" t="s">
        <v>165</v>
      </c>
      <c r="T80" s="95" t="s">
        <v>166</v>
      </c>
      <c r="U80" s="191"/>
      <c r="V80" s="191"/>
      <c r="W80" s="191"/>
      <c r="X80" s="191"/>
      <c r="Y80" s="191"/>
      <c r="Z80" s="191"/>
      <c r="AA80" s="191"/>
      <c r="AB80" s="191"/>
      <c r="AC80" s="191"/>
      <c r="AD80" s="191"/>
      <c r="AE80" s="191"/>
    </row>
    <row r="81" spans="1:63" s="2" customFormat="1" ht="22.8" customHeight="1">
      <c r="A81" s="39"/>
      <c r="B81" s="40"/>
      <c r="C81" s="100" t="s">
        <v>167</v>
      </c>
      <c r="D81" s="41"/>
      <c r="E81" s="41"/>
      <c r="F81" s="41"/>
      <c r="G81" s="41"/>
      <c r="H81" s="41"/>
      <c r="I81" s="137"/>
      <c r="J81" s="198">
        <f>BK81</f>
        <v>0</v>
      </c>
      <c r="K81" s="41"/>
      <c r="L81" s="45"/>
      <c r="M81" s="96"/>
      <c r="N81" s="199"/>
      <c r="O81" s="97"/>
      <c r="P81" s="200">
        <f>P82</f>
        <v>0</v>
      </c>
      <c r="Q81" s="97"/>
      <c r="R81" s="200">
        <f>R82</f>
        <v>0</v>
      </c>
      <c r="S81" s="97"/>
      <c r="T81" s="201">
        <f>T82</f>
        <v>0</v>
      </c>
      <c r="U81" s="39"/>
      <c r="V81" s="39"/>
      <c r="W81" s="39"/>
      <c r="X81" s="39"/>
      <c r="Y81" s="39"/>
      <c r="Z81" s="39"/>
      <c r="AA81" s="39"/>
      <c r="AB81" s="39"/>
      <c r="AC81" s="39"/>
      <c r="AD81" s="39"/>
      <c r="AE81" s="39"/>
      <c r="AT81" s="17" t="s">
        <v>77</v>
      </c>
      <c r="AU81" s="17" t="s">
        <v>131</v>
      </c>
      <c r="BK81" s="202">
        <f>BK82</f>
        <v>0</v>
      </c>
    </row>
    <row r="82" spans="1:63" s="12" customFormat="1" ht="25.9" customHeight="1">
      <c r="A82" s="12"/>
      <c r="B82" s="203"/>
      <c r="C82" s="204"/>
      <c r="D82" s="205" t="s">
        <v>77</v>
      </c>
      <c r="E82" s="206" t="s">
        <v>168</v>
      </c>
      <c r="F82" s="206" t="s">
        <v>169</v>
      </c>
      <c r="G82" s="204"/>
      <c r="H82" s="204"/>
      <c r="I82" s="207"/>
      <c r="J82" s="208">
        <f>BK82</f>
        <v>0</v>
      </c>
      <c r="K82" s="204"/>
      <c r="L82" s="209"/>
      <c r="M82" s="210"/>
      <c r="N82" s="211"/>
      <c r="O82" s="211"/>
      <c r="P82" s="212">
        <f>P83</f>
        <v>0</v>
      </c>
      <c r="Q82" s="211"/>
      <c r="R82" s="212">
        <f>R83</f>
        <v>0</v>
      </c>
      <c r="S82" s="211"/>
      <c r="T82" s="213">
        <f>T83</f>
        <v>0</v>
      </c>
      <c r="U82" s="12"/>
      <c r="V82" s="12"/>
      <c r="W82" s="12"/>
      <c r="X82" s="12"/>
      <c r="Y82" s="12"/>
      <c r="Z82" s="12"/>
      <c r="AA82" s="12"/>
      <c r="AB82" s="12"/>
      <c r="AC82" s="12"/>
      <c r="AD82" s="12"/>
      <c r="AE82" s="12"/>
      <c r="AR82" s="214" t="s">
        <v>86</v>
      </c>
      <c r="AT82" s="215" t="s">
        <v>77</v>
      </c>
      <c r="AU82" s="215" t="s">
        <v>78</v>
      </c>
      <c r="AY82" s="214" t="s">
        <v>170</v>
      </c>
      <c r="BK82" s="216">
        <f>BK83</f>
        <v>0</v>
      </c>
    </row>
    <row r="83" spans="1:63" s="12" customFormat="1" ht="22.8" customHeight="1">
      <c r="A83" s="12"/>
      <c r="B83" s="203"/>
      <c r="C83" s="204"/>
      <c r="D83" s="205" t="s">
        <v>77</v>
      </c>
      <c r="E83" s="217" t="s">
        <v>219</v>
      </c>
      <c r="F83" s="217" t="s">
        <v>486</v>
      </c>
      <c r="G83" s="204"/>
      <c r="H83" s="204"/>
      <c r="I83" s="207"/>
      <c r="J83" s="218">
        <f>BK83</f>
        <v>0</v>
      </c>
      <c r="K83" s="204"/>
      <c r="L83" s="209"/>
      <c r="M83" s="210"/>
      <c r="N83" s="211"/>
      <c r="O83" s="211"/>
      <c r="P83" s="212">
        <f>SUM(P84:P87)</f>
        <v>0</v>
      </c>
      <c r="Q83" s="211"/>
      <c r="R83" s="212">
        <f>SUM(R84:R87)</f>
        <v>0</v>
      </c>
      <c r="S83" s="211"/>
      <c r="T83" s="213">
        <f>SUM(T84:T87)</f>
        <v>0</v>
      </c>
      <c r="U83" s="12"/>
      <c r="V83" s="12"/>
      <c r="W83" s="12"/>
      <c r="X83" s="12"/>
      <c r="Y83" s="12"/>
      <c r="Z83" s="12"/>
      <c r="AA83" s="12"/>
      <c r="AB83" s="12"/>
      <c r="AC83" s="12"/>
      <c r="AD83" s="12"/>
      <c r="AE83" s="12"/>
      <c r="AR83" s="214" t="s">
        <v>86</v>
      </c>
      <c r="AT83" s="215" t="s">
        <v>77</v>
      </c>
      <c r="AU83" s="215" t="s">
        <v>86</v>
      </c>
      <c r="AY83" s="214" t="s">
        <v>170</v>
      </c>
      <c r="BK83" s="216">
        <f>SUM(BK84:BK87)</f>
        <v>0</v>
      </c>
    </row>
    <row r="84" spans="1:65" s="2" customFormat="1" ht="21.75" customHeight="1">
      <c r="A84" s="39"/>
      <c r="B84" s="40"/>
      <c r="C84" s="258" t="s">
        <v>86</v>
      </c>
      <c r="D84" s="258" t="s">
        <v>214</v>
      </c>
      <c r="E84" s="259" t="s">
        <v>2394</v>
      </c>
      <c r="F84" s="260" t="s">
        <v>2395</v>
      </c>
      <c r="G84" s="261" t="s">
        <v>262</v>
      </c>
      <c r="H84" s="262">
        <v>4</v>
      </c>
      <c r="I84" s="263"/>
      <c r="J84" s="264">
        <f>ROUND(I84*H84,2)</f>
        <v>0</v>
      </c>
      <c r="K84" s="260" t="s">
        <v>176</v>
      </c>
      <c r="L84" s="265"/>
      <c r="M84" s="266" t="s">
        <v>33</v>
      </c>
      <c r="N84" s="267" t="s">
        <v>49</v>
      </c>
      <c r="O84" s="85"/>
      <c r="P84" s="228">
        <f>O84*H84</f>
        <v>0</v>
      </c>
      <c r="Q84" s="228">
        <v>0</v>
      </c>
      <c r="R84" s="228">
        <f>Q84*H84</f>
        <v>0</v>
      </c>
      <c r="S84" s="228">
        <v>0</v>
      </c>
      <c r="T84" s="229">
        <f>S84*H84</f>
        <v>0</v>
      </c>
      <c r="U84" s="39"/>
      <c r="V84" s="39"/>
      <c r="W84" s="39"/>
      <c r="X84" s="39"/>
      <c r="Y84" s="39"/>
      <c r="Z84" s="39"/>
      <c r="AA84" s="39"/>
      <c r="AB84" s="39"/>
      <c r="AC84" s="39"/>
      <c r="AD84" s="39"/>
      <c r="AE84" s="39"/>
      <c r="AR84" s="230" t="s">
        <v>213</v>
      </c>
      <c r="AT84" s="230" t="s">
        <v>214</v>
      </c>
      <c r="AU84" s="230" t="s">
        <v>88</v>
      </c>
      <c r="AY84" s="17" t="s">
        <v>170</v>
      </c>
      <c r="BE84" s="231">
        <f>IF(N84="základní",J84,0)</f>
        <v>0</v>
      </c>
      <c r="BF84" s="231">
        <f>IF(N84="snížená",J84,0)</f>
        <v>0</v>
      </c>
      <c r="BG84" s="231">
        <f>IF(N84="zákl. přenesená",J84,0)</f>
        <v>0</v>
      </c>
      <c r="BH84" s="231">
        <f>IF(N84="sníž. přenesená",J84,0)</f>
        <v>0</v>
      </c>
      <c r="BI84" s="231">
        <f>IF(N84="nulová",J84,0)</f>
        <v>0</v>
      </c>
      <c r="BJ84" s="17" t="s">
        <v>86</v>
      </c>
      <c r="BK84" s="231">
        <f>ROUND(I84*H84,2)</f>
        <v>0</v>
      </c>
      <c r="BL84" s="17" t="s">
        <v>177</v>
      </c>
      <c r="BM84" s="230" t="s">
        <v>2396</v>
      </c>
    </row>
    <row r="85" spans="1:47" s="2" customFormat="1" ht="12">
      <c r="A85" s="39"/>
      <c r="B85" s="40"/>
      <c r="C85" s="41"/>
      <c r="D85" s="234" t="s">
        <v>210</v>
      </c>
      <c r="E85" s="41"/>
      <c r="F85" s="255" t="s">
        <v>2397</v>
      </c>
      <c r="G85" s="41"/>
      <c r="H85" s="41"/>
      <c r="I85" s="137"/>
      <c r="J85" s="41"/>
      <c r="K85" s="41"/>
      <c r="L85" s="45"/>
      <c r="M85" s="256"/>
      <c r="N85" s="257"/>
      <c r="O85" s="85"/>
      <c r="P85" s="85"/>
      <c r="Q85" s="85"/>
      <c r="R85" s="85"/>
      <c r="S85" s="85"/>
      <c r="T85" s="86"/>
      <c r="U85" s="39"/>
      <c r="V85" s="39"/>
      <c r="W85" s="39"/>
      <c r="X85" s="39"/>
      <c r="Y85" s="39"/>
      <c r="Z85" s="39"/>
      <c r="AA85" s="39"/>
      <c r="AB85" s="39"/>
      <c r="AC85" s="39"/>
      <c r="AD85" s="39"/>
      <c r="AE85" s="39"/>
      <c r="AT85" s="17" t="s">
        <v>210</v>
      </c>
      <c r="AU85" s="17" t="s">
        <v>88</v>
      </c>
    </row>
    <row r="86" spans="1:65" s="2" customFormat="1" ht="21.75" customHeight="1">
      <c r="A86" s="39"/>
      <c r="B86" s="40"/>
      <c r="C86" s="258" t="s">
        <v>88</v>
      </c>
      <c r="D86" s="258" t="s">
        <v>214</v>
      </c>
      <c r="E86" s="259" t="s">
        <v>2398</v>
      </c>
      <c r="F86" s="260" t="s">
        <v>2399</v>
      </c>
      <c r="G86" s="261" t="s">
        <v>262</v>
      </c>
      <c r="H86" s="262">
        <v>3</v>
      </c>
      <c r="I86" s="263"/>
      <c r="J86" s="264">
        <f>ROUND(I86*H86,2)</f>
        <v>0</v>
      </c>
      <c r="K86" s="260" t="s">
        <v>176</v>
      </c>
      <c r="L86" s="265"/>
      <c r="M86" s="266" t="s">
        <v>33</v>
      </c>
      <c r="N86" s="267" t="s">
        <v>49</v>
      </c>
      <c r="O86" s="85"/>
      <c r="P86" s="228">
        <f>O86*H86</f>
        <v>0</v>
      </c>
      <c r="Q86" s="228">
        <v>0</v>
      </c>
      <c r="R86" s="228">
        <f>Q86*H86</f>
        <v>0</v>
      </c>
      <c r="S86" s="228">
        <v>0</v>
      </c>
      <c r="T86" s="229">
        <f>S86*H86</f>
        <v>0</v>
      </c>
      <c r="U86" s="39"/>
      <c r="V86" s="39"/>
      <c r="W86" s="39"/>
      <c r="X86" s="39"/>
      <c r="Y86" s="39"/>
      <c r="Z86" s="39"/>
      <c r="AA86" s="39"/>
      <c r="AB86" s="39"/>
      <c r="AC86" s="39"/>
      <c r="AD86" s="39"/>
      <c r="AE86" s="39"/>
      <c r="AR86" s="230" t="s">
        <v>213</v>
      </c>
      <c r="AT86" s="230" t="s">
        <v>214</v>
      </c>
      <c r="AU86" s="230" t="s">
        <v>88</v>
      </c>
      <c r="AY86" s="17" t="s">
        <v>170</v>
      </c>
      <c r="BE86" s="231">
        <f>IF(N86="základní",J86,0)</f>
        <v>0</v>
      </c>
      <c r="BF86" s="231">
        <f>IF(N86="snížená",J86,0)</f>
        <v>0</v>
      </c>
      <c r="BG86" s="231">
        <f>IF(N86="zákl. přenesená",J86,0)</f>
        <v>0</v>
      </c>
      <c r="BH86" s="231">
        <f>IF(N86="sníž. přenesená",J86,0)</f>
        <v>0</v>
      </c>
      <c r="BI86" s="231">
        <f>IF(N86="nulová",J86,0)</f>
        <v>0</v>
      </c>
      <c r="BJ86" s="17" t="s">
        <v>86</v>
      </c>
      <c r="BK86" s="231">
        <f>ROUND(I86*H86,2)</f>
        <v>0</v>
      </c>
      <c r="BL86" s="17" t="s">
        <v>177</v>
      </c>
      <c r="BM86" s="230" t="s">
        <v>2400</v>
      </c>
    </row>
    <row r="87" spans="1:47" s="2" customFormat="1" ht="12">
      <c r="A87" s="39"/>
      <c r="B87" s="40"/>
      <c r="C87" s="41"/>
      <c r="D87" s="234" t="s">
        <v>210</v>
      </c>
      <c r="E87" s="41"/>
      <c r="F87" s="255" t="s">
        <v>2401</v>
      </c>
      <c r="G87" s="41"/>
      <c r="H87" s="41"/>
      <c r="I87" s="137"/>
      <c r="J87" s="41"/>
      <c r="K87" s="41"/>
      <c r="L87" s="45"/>
      <c r="M87" s="273"/>
      <c r="N87" s="274"/>
      <c r="O87" s="270"/>
      <c r="P87" s="270"/>
      <c r="Q87" s="270"/>
      <c r="R87" s="270"/>
      <c r="S87" s="270"/>
      <c r="T87" s="275"/>
      <c r="U87" s="39"/>
      <c r="V87" s="39"/>
      <c r="W87" s="39"/>
      <c r="X87" s="39"/>
      <c r="Y87" s="39"/>
      <c r="Z87" s="39"/>
      <c r="AA87" s="39"/>
      <c r="AB87" s="39"/>
      <c r="AC87" s="39"/>
      <c r="AD87" s="39"/>
      <c r="AE87" s="39"/>
      <c r="AT87" s="17" t="s">
        <v>210</v>
      </c>
      <c r="AU87" s="17" t="s">
        <v>88</v>
      </c>
    </row>
    <row r="88" spans="1:31" s="2" customFormat="1" ht="6.95" customHeight="1">
      <c r="A88" s="39"/>
      <c r="B88" s="60"/>
      <c r="C88" s="61"/>
      <c r="D88" s="61"/>
      <c r="E88" s="61"/>
      <c r="F88" s="61"/>
      <c r="G88" s="61"/>
      <c r="H88" s="61"/>
      <c r="I88" s="167"/>
      <c r="J88" s="61"/>
      <c r="K88" s="61"/>
      <c r="L88" s="45"/>
      <c r="M88" s="39"/>
      <c r="O88" s="39"/>
      <c r="P88" s="39"/>
      <c r="Q88" s="39"/>
      <c r="R88" s="39"/>
      <c r="S88" s="39"/>
      <c r="T88" s="39"/>
      <c r="U88" s="39"/>
      <c r="V88" s="39"/>
      <c r="W88" s="39"/>
      <c r="X88" s="39"/>
      <c r="Y88" s="39"/>
      <c r="Z88" s="39"/>
      <c r="AA88" s="39"/>
      <c r="AB88" s="39"/>
      <c r="AC88" s="39"/>
      <c r="AD88" s="39"/>
      <c r="AE88" s="39"/>
    </row>
  </sheetData>
  <sheetProtection password="CC35" sheet="1" objects="1" scenarios="1" formatColumns="0" formatRows="0" autoFilter="0"/>
  <autoFilter ref="C80:K87"/>
  <mergeCells count="9">
    <mergeCell ref="E7:H7"/>
    <mergeCell ref="E9:H9"/>
    <mergeCell ref="E18:H18"/>
    <mergeCell ref="E27:H27"/>
    <mergeCell ref="E48:H48"/>
    <mergeCell ref="E50:H50"/>
    <mergeCell ref="E71:H71"/>
    <mergeCell ref="E73:H73"/>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2:BM135"/>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7" t="s">
        <v>124</v>
      </c>
    </row>
    <row r="3" spans="2:46" s="1" customFormat="1" ht="6.95" customHeight="1">
      <c r="B3" s="130"/>
      <c r="C3" s="131"/>
      <c r="D3" s="131"/>
      <c r="E3" s="131"/>
      <c r="F3" s="131"/>
      <c r="G3" s="131"/>
      <c r="H3" s="131"/>
      <c r="I3" s="132"/>
      <c r="J3" s="131"/>
      <c r="K3" s="131"/>
      <c r="L3" s="20"/>
      <c r="AT3" s="17" t="s">
        <v>88</v>
      </c>
    </row>
    <row r="4" spans="2:46" s="1" customFormat="1" ht="24.95" customHeight="1">
      <c r="B4" s="20"/>
      <c r="D4" s="133" t="s">
        <v>125</v>
      </c>
      <c r="I4" s="129"/>
      <c r="L4" s="20"/>
      <c r="M4" s="134" t="s">
        <v>10</v>
      </c>
      <c r="AT4" s="17" t="s">
        <v>4</v>
      </c>
    </row>
    <row r="5" spans="2:12" s="1" customFormat="1" ht="6.95" customHeight="1">
      <c r="B5" s="20"/>
      <c r="I5" s="129"/>
      <c r="L5" s="20"/>
    </row>
    <row r="6" spans="2:12" s="1" customFormat="1" ht="12" customHeight="1">
      <c r="B6" s="20"/>
      <c r="D6" s="135" t="s">
        <v>16</v>
      </c>
      <c r="I6" s="129"/>
      <c r="L6" s="20"/>
    </row>
    <row r="7" spans="2:12" s="1" customFormat="1" ht="16.5" customHeight="1">
      <c r="B7" s="20"/>
      <c r="E7" s="136" t="str">
        <f>'Rekapitulace stavby'!K6</f>
        <v>Řešení zpevněných ploch, parkoviště a bus zastávek u školy, Svatava</v>
      </c>
      <c r="F7" s="135"/>
      <c r="G7" s="135"/>
      <c r="H7" s="135"/>
      <c r="I7" s="129"/>
      <c r="L7" s="20"/>
    </row>
    <row r="8" spans="1:31" s="2" customFormat="1" ht="12" customHeight="1">
      <c r="A8" s="39"/>
      <c r="B8" s="45"/>
      <c r="C8" s="39"/>
      <c r="D8" s="135" t="s">
        <v>126</v>
      </c>
      <c r="E8" s="39"/>
      <c r="F8" s="39"/>
      <c r="G8" s="39"/>
      <c r="H8" s="39"/>
      <c r="I8" s="137"/>
      <c r="J8" s="39"/>
      <c r="K8" s="39"/>
      <c r="L8" s="138"/>
      <c r="S8" s="39"/>
      <c r="T8" s="39"/>
      <c r="U8" s="39"/>
      <c r="V8" s="39"/>
      <c r="W8" s="39"/>
      <c r="X8" s="39"/>
      <c r="Y8" s="39"/>
      <c r="Z8" s="39"/>
      <c r="AA8" s="39"/>
      <c r="AB8" s="39"/>
      <c r="AC8" s="39"/>
      <c r="AD8" s="39"/>
      <c r="AE8" s="39"/>
    </row>
    <row r="9" spans="1:31" s="2" customFormat="1" ht="16.5" customHeight="1">
      <c r="A9" s="39"/>
      <c r="B9" s="45"/>
      <c r="C9" s="39"/>
      <c r="D9" s="39"/>
      <c r="E9" s="139" t="s">
        <v>2402</v>
      </c>
      <c r="F9" s="39"/>
      <c r="G9" s="39"/>
      <c r="H9" s="39"/>
      <c r="I9" s="137"/>
      <c r="J9" s="39"/>
      <c r="K9" s="39"/>
      <c r="L9" s="138"/>
      <c r="S9" s="39"/>
      <c r="T9" s="39"/>
      <c r="U9" s="39"/>
      <c r="V9" s="39"/>
      <c r="W9" s="39"/>
      <c r="X9" s="39"/>
      <c r="Y9" s="39"/>
      <c r="Z9" s="39"/>
      <c r="AA9" s="39"/>
      <c r="AB9" s="39"/>
      <c r="AC9" s="39"/>
      <c r="AD9" s="39"/>
      <c r="AE9" s="39"/>
    </row>
    <row r="10" spans="1:31" s="2" customFormat="1" ht="12">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pans="1:31" s="2" customFormat="1" ht="12" customHeight="1">
      <c r="A11" s="39"/>
      <c r="B11" s="45"/>
      <c r="C11" s="39"/>
      <c r="D11" s="135" t="s">
        <v>18</v>
      </c>
      <c r="E11" s="39"/>
      <c r="F11" s="140" t="s">
        <v>19</v>
      </c>
      <c r="G11" s="39"/>
      <c r="H11" s="39"/>
      <c r="I11" s="141" t="s">
        <v>20</v>
      </c>
      <c r="J11" s="140" t="s">
        <v>33</v>
      </c>
      <c r="K11" s="39"/>
      <c r="L11" s="138"/>
      <c r="S11" s="39"/>
      <c r="T11" s="39"/>
      <c r="U11" s="39"/>
      <c r="V11" s="39"/>
      <c r="W11" s="39"/>
      <c r="X11" s="39"/>
      <c r="Y11" s="39"/>
      <c r="Z11" s="39"/>
      <c r="AA11" s="39"/>
      <c r="AB11" s="39"/>
      <c r="AC11" s="39"/>
      <c r="AD11" s="39"/>
      <c r="AE11" s="39"/>
    </row>
    <row r="12" spans="1:31" s="2" customFormat="1" ht="12" customHeight="1">
      <c r="A12" s="39"/>
      <c r="B12" s="45"/>
      <c r="C12" s="39"/>
      <c r="D12" s="135" t="s">
        <v>22</v>
      </c>
      <c r="E12" s="39"/>
      <c r="F12" s="140" t="s">
        <v>23</v>
      </c>
      <c r="G12" s="39"/>
      <c r="H12" s="39"/>
      <c r="I12" s="141" t="s">
        <v>24</v>
      </c>
      <c r="J12" s="142" t="str">
        <f>'Rekapitulace stavby'!AN8</f>
        <v>18. 9. 2020</v>
      </c>
      <c r="K12" s="39"/>
      <c r="L12" s="13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7"/>
      <c r="J13" s="39"/>
      <c r="K13" s="39"/>
      <c r="L13" s="138"/>
      <c r="S13" s="39"/>
      <c r="T13" s="39"/>
      <c r="U13" s="39"/>
      <c r="V13" s="39"/>
      <c r="W13" s="39"/>
      <c r="X13" s="39"/>
      <c r="Y13" s="39"/>
      <c r="Z13" s="39"/>
      <c r="AA13" s="39"/>
      <c r="AB13" s="39"/>
      <c r="AC13" s="39"/>
      <c r="AD13" s="39"/>
      <c r="AE13" s="39"/>
    </row>
    <row r="14" spans="1:31" s="2" customFormat="1" ht="12" customHeight="1">
      <c r="A14" s="39"/>
      <c r="B14" s="45"/>
      <c r="C14" s="39"/>
      <c r="D14" s="135" t="s">
        <v>28</v>
      </c>
      <c r="E14" s="39"/>
      <c r="F14" s="39"/>
      <c r="G14" s="39"/>
      <c r="H14" s="39"/>
      <c r="I14" s="141" t="s">
        <v>29</v>
      </c>
      <c r="J14" s="140" t="s">
        <v>30</v>
      </c>
      <c r="K14" s="39"/>
      <c r="L14" s="138"/>
      <c r="S14" s="39"/>
      <c r="T14" s="39"/>
      <c r="U14" s="39"/>
      <c r="V14" s="39"/>
      <c r="W14" s="39"/>
      <c r="X14" s="39"/>
      <c r="Y14" s="39"/>
      <c r="Z14" s="39"/>
      <c r="AA14" s="39"/>
      <c r="AB14" s="39"/>
      <c r="AC14" s="39"/>
      <c r="AD14" s="39"/>
      <c r="AE14" s="39"/>
    </row>
    <row r="15" spans="1:31" s="2" customFormat="1" ht="18" customHeight="1">
      <c r="A15" s="39"/>
      <c r="B15" s="45"/>
      <c r="C15" s="39"/>
      <c r="D15" s="39"/>
      <c r="E15" s="140" t="s">
        <v>31</v>
      </c>
      <c r="F15" s="39"/>
      <c r="G15" s="39"/>
      <c r="H15" s="39"/>
      <c r="I15" s="141" t="s">
        <v>32</v>
      </c>
      <c r="J15" s="140" t="s">
        <v>33</v>
      </c>
      <c r="K15" s="39"/>
      <c r="L15" s="13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pans="1:31" s="2" customFormat="1" ht="12" customHeight="1">
      <c r="A17" s="39"/>
      <c r="B17" s="45"/>
      <c r="C17" s="39"/>
      <c r="D17" s="135" t="s">
        <v>34</v>
      </c>
      <c r="E17" s="39"/>
      <c r="F17" s="39"/>
      <c r="G17" s="39"/>
      <c r="H17" s="39"/>
      <c r="I17" s="141" t="s">
        <v>29</v>
      </c>
      <c r="J17" s="33" t="str">
        <f>'Rekapitulace stavby'!AN13</f>
        <v>Vyplň údaj</v>
      </c>
      <c r="K17" s="39"/>
      <c r="L17" s="138"/>
      <c r="S17" s="39"/>
      <c r="T17" s="39"/>
      <c r="U17" s="39"/>
      <c r="V17" s="39"/>
      <c r="W17" s="39"/>
      <c r="X17" s="39"/>
      <c r="Y17" s="39"/>
      <c r="Z17" s="39"/>
      <c r="AA17" s="39"/>
      <c r="AB17" s="39"/>
      <c r="AC17" s="39"/>
      <c r="AD17" s="39"/>
      <c r="AE17" s="39"/>
    </row>
    <row r="18" spans="1:31" s="2" customFormat="1" ht="18" customHeight="1">
      <c r="A18" s="39"/>
      <c r="B18" s="45"/>
      <c r="C18" s="39"/>
      <c r="D18" s="39"/>
      <c r="E18" s="33" t="str">
        <f>'Rekapitulace stavby'!E14</f>
        <v>Vyplň údaj</v>
      </c>
      <c r="F18" s="140"/>
      <c r="G18" s="140"/>
      <c r="H18" s="140"/>
      <c r="I18" s="141" t="s">
        <v>32</v>
      </c>
      <c r="J18" s="33" t="str">
        <f>'Rekapitulace stavby'!AN14</f>
        <v>Vyplň údaj</v>
      </c>
      <c r="K18" s="39"/>
      <c r="L18" s="13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pans="1:31" s="2" customFormat="1" ht="12" customHeight="1">
      <c r="A20" s="39"/>
      <c r="B20" s="45"/>
      <c r="C20" s="39"/>
      <c r="D20" s="135" t="s">
        <v>36</v>
      </c>
      <c r="E20" s="39"/>
      <c r="F20" s="39"/>
      <c r="G20" s="39"/>
      <c r="H20" s="39"/>
      <c r="I20" s="141" t="s">
        <v>29</v>
      </c>
      <c r="J20" s="140" t="s">
        <v>37</v>
      </c>
      <c r="K20" s="39"/>
      <c r="L20" s="138"/>
      <c r="S20" s="39"/>
      <c r="T20" s="39"/>
      <c r="U20" s="39"/>
      <c r="V20" s="39"/>
      <c r="W20" s="39"/>
      <c r="X20" s="39"/>
      <c r="Y20" s="39"/>
      <c r="Z20" s="39"/>
      <c r="AA20" s="39"/>
      <c r="AB20" s="39"/>
      <c r="AC20" s="39"/>
      <c r="AD20" s="39"/>
      <c r="AE20" s="39"/>
    </row>
    <row r="21" spans="1:31" s="2" customFormat="1" ht="18" customHeight="1">
      <c r="A21" s="39"/>
      <c r="B21" s="45"/>
      <c r="C21" s="39"/>
      <c r="D21" s="39"/>
      <c r="E21" s="140" t="s">
        <v>38</v>
      </c>
      <c r="F21" s="39"/>
      <c r="G21" s="39"/>
      <c r="H21" s="39"/>
      <c r="I21" s="141" t="s">
        <v>32</v>
      </c>
      <c r="J21" s="140" t="s">
        <v>33</v>
      </c>
      <c r="K21" s="39"/>
      <c r="L21" s="13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pans="1:31" s="2" customFormat="1" ht="12" customHeight="1">
      <c r="A23" s="39"/>
      <c r="B23" s="45"/>
      <c r="C23" s="39"/>
      <c r="D23" s="135" t="s">
        <v>40</v>
      </c>
      <c r="E23" s="39"/>
      <c r="F23" s="39"/>
      <c r="G23" s="39"/>
      <c r="H23" s="39"/>
      <c r="I23" s="141" t="s">
        <v>29</v>
      </c>
      <c r="J23" s="140" t="s">
        <v>37</v>
      </c>
      <c r="K23" s="39"/>
      <c r="L23" s="138"/>
      <c r="S23" s="39"/>
      <c r="T23" s="39"/>
      <c r="U23" s="39"/>
      <c r="V23" s="39"/>
      <c r="W23" s="39"/>
      <c r="X23" s="39"/>
      <c r="Y23" s="39"/>
      <c r="Z23" s="39"/>
      <c r="AA23" s="39"/>
      <c r="AB23" s="39"/>
      <c r="AC23" s="39"/>
      <c r="AD23" s="39"/>
      <c r="AE23" s="39"/>
    </row>
    <row r="24" spans="1:31" s="2" customFormat="1" ht="18" customHeight="1">
      <c r="A24" s="39"/>
      <c r="B24" s="45"/>
      <c r="C24" s="39"/>
      <c r="D24" s="39"/>
      <c r="E24" s="140" t="s">
        <v>1107</v>
      </c>
      <c r="F24" s="39"/>
      <c r="G24" s="39"/>
      <c r="H24" s="39"/>
      <c r="I24" s="141" t="s">
        <v>32</v>
      </c>
      <c r="J24" s="140" t="s">
        <v>33</v>
      </c>
      <c r="K24" s="39"/>
      <c r="L24" s="13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pans="1:31" s="2" customFormat="1" ht="12" customHeight="1">
      <c r="A26" s="39"/>
      <c r="B26" s="45"/>
      <c r="C26" s="39"/>
      <c r="D26" s="135" t="s">
        <v>42</v>
      </c>
      <c r="E26" s="39"/>
      <c r="F26" s="39"/>
      <c r="G26" s="39"/>
      <c r="H26" s="39"/>
      <c r="I26" s="137"/>
      <c r="J26" s="39"/>
      <c r="K26" s="39"/>
      <c r="L26" s="138"/>
      <c r="S26" s="39"/>
      <c r="T26" s="39"/>
      <c r="U26" s="39"/>
      <c r="V26" s="39"/>
      <c r="W26" s="39"/>
      <c r="X26" s="39"/>
      <c r="Y26" s="39"/>
      <c r="Z26" s="39"/>
      <c r="AA26" s="39"/>
      <c r="AB26" s="39"/>
      <c r="AC26" s="39"/>
      <c r="AD26" s="39"/>
      <c r="AE26" s="39"/>
    </row>
    <row r="27" spans="1:31" s="8" customFormat="1" ht="16.5" customHeight="1">
      <c r="A27" s="143"/>
      <c r="B27" s="144"/>
      <c r="C27" s="143"/>
      <c r="D27" s="143"/>
      <c r="E27" s="145" t="s">
        <v>33</v>
      </c>
      <c r="F27" s="145"/>
      <c r="G27" s="145"/>
      <c r="H27" s="145"/>
      <c r="I27" s="146"/>
      <c r="J27" s="143"/>
      <c r="K27" s="143"/>
      <c r="L27" s="147"/>
      <c r="S27" s="143"/>
      <c r="T27" s="143"/>
      <c r="U27" s="143"/>
      <c r="V27" s="143"/>
      <c r="W27" s="143"/>
      <c r="X27" s="143"/>
      <c r="Y27" s="143"/>
      <c r="Z27" s="143"/>
      <c r="AA27" s="143"/>
      <c r="AB27" s="143"/>
      <c r="AC27" s="143"/>
      <c r="AD27" s="143"/>
      <c r="AE27" s="143"/>
    </row>
    <row r="28" spans="1:31" s="2" customFormat="1" ht="6.95"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pans="1:31" s="2" customFormat="1" ht="6.95" customHeight="1">
      <c r="A29" s="39"/>
      <c r="B29" s="45"/>
      <c r="C29" s="39"/>
      <c r="D29" s="148"/>
      <c r="E29" s="148"/>
      <c r="F29" s="148"/>
      <c r="G29" s="148"/>
      <c r="H29" s="148"/>
      <c r="I29" s="149"/>
      <c r="J29" s="148"/>
      <c r="K29" s="148"/>
      <c r="L29" s="138"/>
      <c r="S29" s="39"/>
      <c r="T29" s="39"/>
      <c r="U29" s="39"/>
      <c r="V29" s="39"/>
      <c r="W29" s="39"/>
      <c r="X29" s="39"/>
      <c r="Y29" s="39"/>
      <c r="Z29" s="39"/>
      <c r="AA29" s="39"/>
      <c r="AB29" s="39"/>
      <c r="AC29" s="39"/>
      <c r="AD29" s="39"/>
      <c r="AE29" s="39"/>
    </row>
    <row r="30" spans="1:31" s="2" customFormat="1" ht="25.4" customHeight="1">
      <c r="A30" s="39"/>
      <c r="B30" s="45"/>
      <c r="C30" s="39"/>
      <c r="D30" s="150" t="s">
        <v>44</v>
      </c>
      <c r="E30" s="39"/>
      <c r="F30" s="39"/>
      <c r="G30" s="39"/>
      <c r="H30" s="39"/>
      <c r="I30" s="137"/>
      <c r="J30" s="151">
        <f>ROUND(J85,2)</f>
        <v>0</v>
      </c>
      <c r="K30" s="39"/>
      <c r="L30" s="138"/>
      <c r="S30" s="39"/>
      <c r="T30" s="39"/>
      <c r="U30" s="39"/>
      <c r="V30" s="39"/>
      <c r="W30" s="39"/>
      <c r="X30" s="39"/>
      <c r="Y30" s="39"/>
      <c r="Z30" s="39"/>
      <c r="AA30" s="39"/>
      <c r="AB30" s="39"/>
      <c r="AC30" s="39"/>
      <c r="AD30" s="39"/>
      <c r="AE30" s="39"/>
    </row>
    <row r="31" spans="1:31" s="2" customFormat="1" ht="6.95" customHeight="1">
      <c r="A31" s="39"/>
      <c r="B31" s="45"/>
      <c r="C31" s="39"/>
      <c r="D31" s="148"/>
      <c r="E31" s="148"/>
      <c r="F31" s="148"/>
      <c r="G31" s="148"/>
      <c r="H31" s="148"/>
      <c r="I31" s="149"/>
      <c r="J31" s="148"/>
      <c r="K31" s="148"/>
      <c r="L31" s="138"/>
      <c r="S31" s="39"/>
      <c r="T31" s="39"/>
      <c r="U31" s="39"/>
      <c r="V31" s="39"/>
      <c r="W31" s="39"/>
      <c r="X31" s="39"/>
      <c r="Y31" s="39"/>
      <c r="Z31" s="39"/>
      <c r="AA31" s="39"/>
      <c r="AB31" s="39"/>
      <c r="AC31" s="39"/>
      <c r="AD31" s="39"/>
      <c r="AE31" s="39"/>
    </row>
    <row r="32" spans="1:31" s="2" customFormat="1" ht="14.4" customHeight="1">
      <c r="A32" s="39"/>
      <c r="B32" s="45"/>
      <c r="C32" s="39"/>
      <c r="D32" s="39"/>
      <c r="E32" s="39"/>
      <c r="F32" s="152" t="s">
        <v>46</v>
      </c>
      <c r="G32" s="39"/>
      <c r="H32" s="39"/>
      <c r="I32" s="153" t="s">
        <v>45</v>
      </c>
      <c r="J32" s="152" t="s">
        <v>47</v>
      </c>
      <c r="K32" s="39"/>
      <c r="L32" s="138"/>
      <c r="S32" s="39"/>
      <c r="T32" s="39"/>
      <c r="U32" s="39"/>
      <c r="V32" s="39"/>
      <c r="W32" s="39"/>
      <c r="X32" s="39"/>
      <c r="Y32" s="39"/>
      <c r="Z32" s="39"/>
      <c r="AA32" s="39"/>
      <c r="AB32" s="39"/>
      <c r="AC32" s="39"/>
      <c r="AD32" s="39"/>
      <c r="AE32" s="39"/>
    </row>
    <row r="33" spans="1:31" s="2" customFormat="1" ht="14.4" customHeight="1">
      <c r="A33" s="39"/>
      <c r="B33" s="45"/>
      <c r="C33" s="39"/>
      <c r="D33" s="154" t="s">
        <v>48</v>
      </c>
      <c r="E33" s="135" t="s">
        <v>49</v>
      </c>
      <c r="F33" s="155">
        <f>ROUND((SUM(BE85:BE134)),2)</f>
        <v>0</v>
      </c>
      <c r="G33" s="39"/>
      <c r="H33" s="39"/>
      <c r="I33" s="156">
        <v>0.21</v>
      </c>
      <c r="J33" s="155">
        <f>ROUND(((SUM(BE85:BE134))*I33),2)</f>
        <v>0</v>
      </c>
      <c r="K33" s="39"/>
      <c r="L33" s="138"/>
      <c r="S33" s="39"/>
      <c r="T33" s="39"/>
      <c r="U33" s="39"/>
      <c r="V33" s="39"/>
      <c r="W33" s="39"/>
      <c r="X33" s="39"/>
      <c r="Y33" s="39"/>
      <c r="Z33" s="39"/>
      <c r="AA33" s="39"/>
      <c r="AB33" s="39"/>
      <c r="AC33" s="39"/>
      <c r="AD33" s="39"/>
      <c r="AE33" s="39"/>
    </row>
    <row r="34" spans="1:31" s="2" customFormat="1" ht="14.4" customHeight="1">
      <c r="A34" s="39"/>
      <c r="B34" s="45"/>
      <c r="C34" s="39"/>
      <c r="D34" s="39"/>
      <c r="E34" s="135" t="s">
        <v>50</v>
      </c>
      <c r="F34" s="155">
        <f>ROUND((SUM(BF85:BF134)),2)</f>
        <v>0</v>
      </c>
      <c r="G34" s="39"/>
      <c r="H34" s="39"/>
      <c r="I34" s="156">
        <v>0.15</v>
      </c>
      <c r="J34" s="155">
        <f>ROUND(((SUM(BF85:BF134))*I34),2)</f>
        <v>0</v>
      </c>
      <c r="K34" s="39"/>
      <c r="L34" s="138"/>
      <c r="S34" s="39"/>
      <c r="T34" s="39"/>
      <c r="U34" s="39"/>
      <c r="V34" s="39"/>
      <c r="W34" s="39"/>
      <c r="X34" s="39"/>
      <c r="Y34" s="39"/>
      <c r="Z34" s="39"/>
      <c r="AA34" s="39"/>
      <c r="AB34" s="39"/>
      <c r="AC34" s="39"/>
      <c r="AD34" s="39"/>
      <c r="AE34" s="39"/>
    </row>
    <row r="35" spans="1:31" s="2" customFormat="1" ht="14.4" customHeight="1" hidden="1">
      <c r="A35" s="39"/>
      <c r="B35" s="45"/>
      <c r="C35" s="39"/>
      <c r="D35" s="39"/>
      <c r="E35" s="135" t="s">
        <v>51</v>
      </c>
      <c r="F35" s="155">
        <f>ROUND((SUM(BG85:BG134)),2)</f>
        <v>0</v>
      </c>
      <c r="G35" s="39"/>
      <c r="H35" s="39"/>
      <c r="I35" s="156">
        <v>0.21</v>
      </c>
      <c r="J35" s="155">
        <f>0</f>
        <v>0</v>
      </c>
      <c r="K35" s="39"/>
      <c r="L35" s="138"/>
      <c r="S35" s="39"/>
      <c r="T35" s="39"/>
      <c r="U35" s="39"/>
      <c r="V35" s="39"/>
      <c r="W35" s="39"/>
      <c r="X35" s="39"/>
      <c r="Y35" s="39"/>
      <c r="Z35" s="39"/>
      <c r="AA35" s="39"/>
      <c r="AB35" s="39"/>
      <c r="AC35" s="39"/>
      <c r="AD35" s="39"/>
      <c r="AE35" s="39"/>
    </row>
    <row r="36" spans="1:31" s="2" customFormat="1" ht="14.4" customHeight="1" hidden="1">
      <c r="A36" s="39"/>
      <c r="B36" s="45"/>
      <c r="C36" s="39"/>
      <c r="D36" s="39"/>
      <c r="E36" s="135" t="s">
        <v>52</v>
      </c>
      <c r="F36" s="155">
        <f>ROUND((SUM(BH85:BH134)),2)</f>
        <v>0</v>
      </c>
      <c r="G36" s="39"/>
      <c r="H36" s="39"/>
      <c r="I36" s="156">
        <v>0.15</v>
      </c>
      <c r="J36" s="155">
        <f>0</f>
        <v>0</v>
      </c>
      <c r="K36" s="39"/>
      <c r="L36" s="138"/>
      <c r="S36" s="39"/>
      <c r="T36" s="39"/>
      <c r="U36" s="39"/>
      <c r="V36" s="39"/>
      <c r="W36" s="39"/>
      <c r="X36" s="39"/>
      <c r="Y36" s="39"/>
      <c r="Z36" s="39"/>
      <c r="AA36" s="39"/>
      <c r="AB36" s="39"/>
      <c r="AC36" s="39"/>
      <c r="AD36" s="39"/>
      <c r="AE36" s="39"/>
    </row>
    <row r="37" spans="1:31" s="2" customFormat="1" ht="14.4" customHeight="1" hidden="1">
      <c r="A37" s="39"/>
      <c r="B37" s="45"/>
      <c r="C37" s="39"/>
      <c r="D37" s="39"/>
      <c r="E37" s="135" t="s">
        <v>53</v>
      </c>
      <c r="F37" s="155">
        <f>ROUND((SUM(BI85:BI134)),2)</f>
        <v>0</v>
      </c>
      <c r="G37" s="39"/>
      <c r="H37" s="39"/>
      <c r="I37" s="156">
        <v>0</v>
      </c>
      <c r="J37" s="155">
        <f>0</f>
        <v>0</v>
      </c>
      <c r="K37" s="39"/>
      <c r="L37" s="138"/>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pans="1:31" s="2" customFormat="1" ht="25.4" customHeight="1">
      <c r="A39" s="39"/>
      <c r="B39" s="45"/>
      <c r="C39" s="157"/>
      <c r="D39" s="158" t="s">
        <v>54</v>
      </c>
      <c r="E39" s="159"/>
      <c r="F39" s="159"/>
      <c r="G39" s="160" t="s">
        <v>55</v>
      </c>
      <c r="H39" s="161" t="s">
        <v>56</v>
      </c>
      <c r="I39" s="162"/>
      <c r="J39" s="163">
        <f>SUM(J30:J37)</f>
        <v>0</v>
      </c>
      <c r="K39" s="164"/>
      <c r="L39" s="138"/>
      <c r="S39" s="39"/>
      <c r="T39" s="39"/>
      <c r="U39" s="39"/>
      <c r="V39" s="39"/>
      <c r="W39" s="39"/>
      <c r="X39" s="39"/>
      <c r="Y39" s="39"/>
      <c r="Z39" s="39"/>
      <c r="AA39" s="39"/>
      <c r="AB39" s="39"/>
      <c r="AC39" s="39"/>
      <c r="AD39" s="39"/>
      <c r="AE39" s="39"/>
    </row>
    <row r="40" spans="1:31" s="2" customFormat="1" ht="14.4" customHeight="1">
      <c r="A40" s="39"/>
      <c r="B40" s="165"/>
      <c r="C40" s="166"/>
      <c r="D40" s="166"/>
      <c r="E40" s="166"/>
      <c r="F40" s="166"/>
      <c r="G40" s="166"/>
      <c r="H40" s="166"/>
      <c r="I40" s="167"/>
      <c r="J40" s="166"/>
      <c r="K40" s="166"/>
      <c r="L40" s="138"/>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70"/>
      <c r="J44" s="169"/>
      <c r="K44" s="169"/>
      <c r="L44" s="138"/>
      <c r="S44" s="39"/>
      <c r="T44" s="39"/>
      <c r="U44" s="39"/>
      <c r="V44" s="39"/>
      <c r="W44" s="39"/>
      <c r="X44" s="39"/>
      <c r="Y44" s="39"/>
      <c r="Z44" s="39"/>
      <c r="AA44" s="39"/>
      <c r="AB44" s="39"/>
      <c r="AC44" s="39"/>
      <c r="AD44" s="39"/>
      <c r="AE44" s="39"/>
    </row>
    <row r="45" spans="1:31" s="2" customFormat="1" ht="24.95" customHeight="1">
      <c r="A45" s="39"/>
      <c r="B45" s="40"/>
      <c r="C45" s="23" t="s">
        <v>128</v>
      </c>
      <c r="D45" s="41"/>
      <c r="E45" s="41"/>
      <c r="F45" s="41"/>
      <c r="G45" s="41"/>
      <c r="H45" s="41"/>
      <c r="I45" s="137"/>
      <c r="J45" s="41"/>
      <c r="K45" s="41"/>
      <c r="L45" s="138"/>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pans="1:31" s="2" customFormat="1" ht="12" customHeight="1">
      <c r="A47" s="39"/>
      <c r="B47" s="40"/>
      <c r="C47" s="32" t="s">
        <v>16</v>
      </c>
      <c r="D47" s="41"/>
      <c r="E47" s="41"/>
      <c r="F47" s="41"/>
      <c r="G47" s="41"/>
      <c r="H47" s="41"/>
      <c r="I47" s="137"/>
      <c r="J47" s="41"/>
      <c r="K47" s="41"/>
      <c r="L47" s="138"/>
      <c r="S47" s="39"/>
      <c r="T47" s="39"/>
      <c r="U47" s="39"/>
      <c r="V47" s="39"/>
      <c r="W47" s="39"/>
      <c r="X47" s="39"/>
      <c r="Y47" s="39"/>
      <c r="Z47" s="39"/>
      <c r="AA47" s="39"/>
      <c r="AB47" s="39"/>
      <c r="AC47" s="39"/>
      <c r="AD47" s="39"/>
      <c r="AE47" s="39"/>
    </row>
    <row r="48" spans="1:31" s="2" customFormat="1" ht="16.5" customHeight="1">
      <c r="A48" s="39"/>
      <c r="B48" s="40"/>
      <c r="C48" s="41"/>
      <c r="D48" s="41"/>
      <c r="E48" s="171" t="str">
        <f>E7</f>
        <v>Řešení zpevněných ploch, parkoviště a bus zastávek u školy, Svatava</v>
      </c>
      <c r="F48" s="32"/>
      <c r="G48" s="32"/>
      <c r="H48" s="32"/>
      <c r="I48" s="137"/>
      <c r="J48" s="41"/>
      <c r="K48" s="41"/>
      <c r="L48" s="138"/>
      <c r="S48" s="39"/>
      <c r="T48" s="39"/>
      <c r="U48" s="39"/>
      <c r="V48" s="39"/>
      <c r="W48" s="39"/>
      <c r="X48" s="39"/>
      <c r="Y48" s="39"/>
      <c r="Z48" s="39"/>
      <c r="AA48" s="39"/>
      <c r="AB48" s="39"/>
      <c r="AC48" s="39"/>
      <c r="AD48" s="39"/>
      <c r="AE48" s="39"/>
    </row>
    <row r="49" spans="1:31" s="2" customFormat="1" ht="12" customHeight="1">
      <c r="A49" s="39"/>
      <c r="B49" s="40"/>
      <c r="C49" s="32" t="s">
        <v>126</v>
      </c>
      <c r="D49" s="41"/>
      <c r="E49" s="41"/>
      <c r="F49" s="41"/>
      <c r="G49" s="41"/>
      <c r="H49" s="41"/>
      <c r="I49" s="137"/>
      <c r="J49" s="41"/>
      <c r="K49" s="41"/>
      <c r="L49" s="138"/>
      <c r="S49" s="39"/>
      <c r="T49" s="39"/>
      <c r="U49" s="39"/>
      <c r="V49" s="39"/>
      <c r="W49" s="39"/>
      <c r="X49" s="39"/>
      <c r="Y49" s="39"/>
      <c r="Z49" s="39"/>
      <c r="AA49" s="39"/>
      <c r="AB49" s="39"/>
      <c r="AC49" s="39"/>
      <c r="AD49" s="39"/>
      <c r="AE49" s="39"/>
    </row>
    <row r="50" spans="1:31" s="2" customFormat="1" ht="16.5" customHeight="1">
      <c r="A50" s="39"/>
      <c r="B50" s="40"/>
      <c r="C50" s="41"/>
      <c r="D50" s="41"/>
      <c r="E50" s="70" t="str">
        <f>E9</f>
        <v>VRN - Vedlejší rozpočtové náklady</v>
      </c>
      <c r="F50" s="41"/>
      <c r="G50" s="41"/>
      <c r="H50" s="41"/>
      <c r="I50" s="137"/>
      <c r="J50" s="41"/>
      <c r="K50" s="41"/>
      <c r="L50" s="138"/>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pans="1:31" s="2" customFormat="1" ht="12" customHeight="1">
      <c r="A52" s="39"/>
      <c r="B52" s="40"/>
      <c r="C52" s="32" t="s">
        <v>22</v>
      </c>
      <c r="D52" s="41"/>
      <c r="E52" s="41"/>
      <c r="F52" s="27" t="str">
        <f>F12</f>
        <v>Svatava</v>
      </c>
      <c r="G52" s="41"/>
      <c r="H52" s="41"/>
      <c r="I52" s="141" t="s">
        <v>24</v>
      </c>
      <c r="J52" s="73" t="str">
        <f>IF(J12="","",J12)</f>
        <v>18. 9. 2020</v>
      </c>
      <c r="K52" s="41"/>
      <c r="L52" s="13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pans="1:31" s="2" customFormat="1" ht="40.05" customHeight="1">
      <c r="A54" s="39"/>
      <c r="B54" s="40"/>
      <c r="C54" s="32" t="s">
        <v>28</v>
      </c>
      <c r="D54" s="41"/>
      <c r="E54" s="41"/>
      <c r="F54" s="27" t="str">
        <f>E15</f>
        <v>Městys Svatava, Svatava, ČSA 277, 357 03</v>
      </c>
      <c r="G54" s="41"/>
      <c r="H54" s="41"/>
      <c r="I54" s="141" t="s">
        <v>36</v>
      </c>
      <c r="J54" s="37" t="str">
        <f>E21</f>
        <v>DSVA s.r.o.,nám. Krále Jiřího z Poděbrad 6, 350 02</v>
      </c>
      <c r="K54" s="41"/>
      <c r="L54" s="138"/>
      <c r="S54" s="39"/>
      <c r="T54" s="39"/>
      <c r="U54" s="39"/>
      <c r="V54" s="39"/>
      <c r="W54" s="39"/>
      <c r="X54" s="39"/>
      <c r="Y54" s="39"/>
      <c r="Z54" s="39"/>
      <c r="AA54" s="39"/>
      <c r="AB54" s="39"/>
      <c r="AC54" s="39"/>
      <c r="AD54" s="39"/>
      <c r="AE54" s="39"/>
    </row>
    <row r="55" spans="1:31" s="2" customFormat="1" ht="25.65" customHeight="1">
      <c r="A55" s="39"/>
      <c r="B55" s="40"/>
      <c r="C55" s="32" t="s">
        <v>34</v>
      </c>
      <c r="D55" s="41"/>
      <c r="E55" s="41"/>
      <c r="F55" s="27" t="str">
        <f>IF(E18="","",E18)</f>
        <v>Vyplň údaj</v>
      </c>
      <c r="G55" s="41"/>
      <c r="H55" s="41"/>
      <c r="I55" s="141" t="s">
        <v>40</v>
      </c>
      <c r="J55" s="37" t="str">
        <f>E24</f>
        <v>DSVA s.r.o. - ing. Jiří Ševčík</v>
      </c>
      <c r="K55" s="41"/>
      <c r="L55" s="138"/>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pans="1:31" s="2" customFormat="1" ht="29.25" customHeight="1">
      <c r="A57" s="39"/>
      <c r="B57" s="40"/>
      <c r="C57" s="172" t="s">
        <v>129</v>
      </c>
      <c r="D57" s="173"/>
      <c r="E57" s="173"/>
      <c r="F57" s="173"/>
      <c r="G57" s="173"/>
      <c r="H57" s="173"/>
      <c r="I57" s="174"/>
      <c r="J57" s="175" t="s">
        <v>130</v>
      </c>
      <c r="K57" s="173"/>
      <c r="L57" s="13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pans="1:47" s="2" customFormat="1" ht="22.8" customHeight="1">
      <c r="A59" s="39"/>
      <c r="B59" s="40"/>
      <c r="C59" s="176" t="s">
        <v>76</v>
      </c>
      <c r="D59" s="41"/>
      <c r="E59" s="41"/>
      <c r="F59" s="41"/>
      <c r="G59" s="41"/>
      <c r="H59" s="41"/>
      <c r="I59" s="137"/>
      <c r="J59" s="103">
        <f>J85</f>
        <v>0</v>
      </c>
      <c r="K59" s="41"/>
      <c r="L59" s="138"/>
      <c r="S59" s="39"/>
      <c r="T59" s="39"/>
      <c r="U59" s="39"/>
      <c r="V59" s="39"/>
      <c r="W59" s="39"/>
      <c r="X59" s="39"/>
      <c r="Y59" s="39"/>
      <c r="Z59" s="39"/>
      <c r="AA59" s="39"/>
      <c r="AB59" s="39"/>
      <c r="AC59" s="39"/>
      <c r="AD59" s="39"/>
      <c r="AE59" s="39"/>
      <c r="AU59" s="17" t="s">
        <v>131</v>
      </c>
    </row>
    <row r="60" spans="1:31" s="9" customFormat="1" ht="24.95" customHeight="1">
      <c r="A60" s="9"/>
      <c r="B60" s="177"/>
      <c r="C60" s="178"/>
      <c r="D60" s="179" t="s">
        <v>2402</v>
      </c>
      <c r="E60" s="180"/>
      <c r="F60" s="180"/>
      <c r="G60" s="180"/>
      <c r="H60" s="180"/>
      <c r="I60" s="181"/>
      <c r="J60" s="182">
        <f>J86</f>
        <v>0</v>
      </c>
      <c r="K60" s="178"/>
      <c r="L60" s="183"/>
      <c r="S60" s="9"/>
      <c r="T60" s="9"/>
      <c r="U60" s="9"/>
      <c r="V60" s="9"/>
      <c r="W60" s="9"/>
      <c r="X60" s="9"/>
      <c r="Y60" s="9"/>
      <c r="Z60" s="9"/>
      <c r="AA60" s="9"/>
      <c r="AB60" s="9"/>
      <c r="AC60" s="9"/>
      <c r="AD60" s="9"/>
      <c r="AE60" s="9"/>
    </row>
    <row r="61" spans="1:31" s="10" customFormat="1" ht="19.9" customHeight="1">
      <c r="A61" s="10"/>
      <c r="B61" s="184"/>
      <c r="C61" s="185"/>
      <c r="D61" s="186" t="s">
        <v>2403</v>
      </c>
      <c r="E61" s="187"/>
      <c r="F61" s="187"/>
      <c r="G61" s="187"/>
      <c r="H61" s="187"/>
      <c r="I61" s="188"/>
      <c r="J61" s="189">
        <f>J87</f>
        <v>0</v>
      </c>
      <c r="K61" s="185"/>
      <c r="L61" s="190"/>
      <c r="S61" s="10"/>
      <c r="T61" s="10"/>
      <c r="U61" s="10"/>
      <c r="V61" s="10"/>
      <c r="W61" s="10"/>
      <c r="X61" s="10"/>
      <c r="Y61" s="10"/>
      <c r="Z61" s="10"/>
      <c r="AA61" s="10"/>
      <c r="AB61" s="10"/>
      <c r="AC61" s="10"/>
      <c r="AD61" s="10"/>
      <c r="AE61" s="10"/>
    </row>
    <row r="62" spans="1:31" s="10" customFormat="1" ht="19.9" customHeight="1">
      <c r="A62" s="10"/>
      <c r="B62" s="184"/>
      <c r="C62" s="185"/>
      <c r="D62" s="186" t="s">
        <v>2404</v>
      </c>
      <c r="E62" s="187"/>
      <c r="F62" s="187"/>
      <c r="G62" s="187"/>
      <c r="H62" s="187"/>
      <c r="I62" s="188"/>
      <c r="J62" s="189">
        <f>J108</f>
        <v>0</v>
      </c>
      <c r="K62" s="185"/>
      <c r="L62" s="190"/>
      <c r="S62" s="10"/>
      <c r="T62" s="10"/>
      <c r="U62" s="10"/>
      <c r="V62" s="10"/>
      <c r="W62" s="10"/>
      <c r="X62" s="10"/>
      <c r="Y62" s="10"/>
      <c r="Z62" s="10"/>
      <c r="AA62" s="10"/>
      <c r="AB62" s="10"/>
      <c r="AC62" s="10"/>
      <c r="AD62" s="10"/>
      <c r="AE62" s="10"/>
    </row>
    <row r="63" spans="1:31" s="10" customFormat="1" ht="19.9" customHeight="1">
      <c r="A63" s="10"/>
      <c r="B63" s="184"/>
      <c r="C63" s="185"/>
      <c r="D63" s="186" t="s">
        <v>2405</v>
      </c>
      <c r="E63" s="187"/>
      <c r="F63" s="187"/>
      <c r="G63" s="187"/>
      <c r="H63" s="187"/>
      <c r="I63" s="188"/>
      <c r="J63" s="189">
        <f>J111</f>
        <v>0</v>
      </c>
      <c r="K63" s="185"/>
      <c r="L63" s="190"/>
      <c r="S63" s="10"/>
      <c r="T63" s="10"/>
      <c r="U63" s="10"/>
      <c r="V63" s="10"/>
      <c r="W63" s="10"/>
      <c r="X63" s="10"/>
      <c r="Y63" s="10"/>
      <c r="Z63" s="10"/>
      <c r="AA63" s="10"/>
      <c r="AB63" s="10"/>
      <c r="AC63" s="10"/>
      <c r="AD63" s="10"/>
      <c r="AE63" s="10"/>
    </row>
    <row r="64" spans="1:31" s="10" customFormat="1" ht="19.9" customHeight="1">
      <c r="A64" s="10"/>
      <c r="B64" s="184"/>
      <c r="C64" s="185"/>
      <c r="D64" s="186" t="s">
        <v>2406</v>
      </c>
      <c r="E64" s="187"/>
      <c r="F64" s="187"/>
      <c r="G64" s="187"/>
      <c r="H64" s="187"/>
      <c r="I64" s="188"/>
      <c r="J64" s="189">
        <f>J122</f>
        <v>0</v>
      </c>
      <c r="K64" s="185"/>
      <c r="L64" s="190"/>
      <c r="S64" s="10"/>
      <c r="T64" s="10"/>
      <c r="U64" s="10"/>
      <c r="V64" s="10"/>
      <c r="W64" s="10"/>
      <c r="X64" s="10"/>
      <c r="Y64" s="10"/>
      <c r="Z64" s="10"/>
      <c r="AA64" s="10"/>
      <c r="AB64" s="10"/>
      <c r="AC64" s="10"/>
      <c r="AD64" s="10"/>
      <c r="AE64" s="10"/>
    </row>
    <row r="65" spans="1:31" s="10" customFormat="1" ht="19.9" customHeight="1">
      <c r="A65" s="10"/>
      <c r="B65" s="184"/>
      <c r="C65" s="185"/>
      <c r="D65" s="186" t="s">
        <v>2407</v>
      </c>
      <c r="E65" s="187"/>
      <c r="F65" s="187"/>
      <c r="G65" s="187"/>
      <c r="H65" s="187"/>
      <c r="I65" s="188"/>
      <c r="J65" s="189">
        <f>J128</f>
        <v>0</v>
      </c>
      <c r="K65" s="185"/>
      <c r="L65" s="190"/>
      <c r="S65" s="10"/>
      <c r="T65" s="10"/>
      <c r="U65" s="10"/>
      <c r="V65" s="10"/>
      <c r="W65" s="10"/>
      <c r="X65" s="10"/>
      <c r="Y65" s="10"/>
      <c r="Z65" s="10"/>
      <c r="AA65" s="10"/>
      <c r="AB65" s="10"/>
      <c r="AC65" s="10"/>
      <c r="AD65" s="10"/>
      <c r="AE65" s="10"/>
    </row>
    <row r="66" spans="1:31" s="2" customFormat="1" ht="21.8" customHeight="1">
      <c r="A66" s="39"/>
      <c r="B66" s="40"/>
      <c r="C66" s="41"/>
      <c r="D66" s="41"/>
      <c r="E66" s="41"/>
      <c r="F66" s="41"/>
      <c r="G66" s="41"/>
      <c r="H66" s="41"/>
      <c r="I66" s="137"/>
      <c r="J66" s="41"/>
      <c r="K66" s="41"/>
      <c r="L66" s="138"/>
      <c r="S66" s="39"/>
      <c r="T66" s="39"/>
      <c r="U66" s="39"/>
      <c r="V66" s="39"/>
      <c r="W66" s="39"/>
      <c r="X66" s="39"/>
      <c r="Y66" s="39"/>
      <c r="Z66" s="39"/>
      <c r="AA66" s="39"/>
      <c r="AB66" s="39"/>
      <c r="AC66" s="39"/>
      <c r="AD66" s="39"/>
      <c r="AE66" s="39"/>
    </row>
    <row r="67" spans="1:31" s="2" customFormat="1" ht="6.95" customHeight="1">
      <c r="A67" s="39"/>
      <c r="B67" s="60"/>
      <c r="C67" s="61"/>
      <c r="D67" s="61"/>
      <c r="E67" s="61"/>
      <c r="F67" s="61"/>
      <c r="G67" s="61"/>
      <c r="H67" s="61"/>
      <c r="I67" s="167"/>
      <c r="J67" s="61"/>
      <c r="K67" s="61"/>
      <c r="L67" s="138"/>
      <c r="S67" s="39"/>
      <c r="T67" s="39"/>
      <c r="U67" s="39"/>
      <c r="V67" s="39"/>
      <c r="W67" s="39"/>
      <c r="X67" s="39"/>
      <c r="Y67" s="39"/>
      <c r="Z67" s="39"/>
      <c r="AA67" s="39"/>
      <c r="AB67" s="39"/>
      <c r="AC67" s="39"/>
      <c r="AD67" s="39"/>
      <c r="AE67" s="39"/>
    </row>
    <row r="71" spans="1:31" s="2" customFormat="1" ht="6.95" customHeight="1">
      <c r="A71" s="39"/>
      <c r="B71" s="62"/>
      <c r="C71" s="63"/>
      <c r="D71" s="63"/>
      <c r="E71" s="63"/>
      <c r="F71" s="63"/>
      <c r="G71" s="63"/>
      <c r="H71" s="63"/>
      <c r="I71" s="170"/>
      <c r="J71" s="63"/>
      <c r="K71" s="63"/>
      <c r="L71" s="138"/>
      <c r="S71" s="39"/>
      <c r="T71" s="39"/>
      <c r="U71" s="39"/>
      <c r="V71" s="39"/>
      <c r="W71" s="39"/>
      <c r="X71" s="39"/>
      <c r="Y71" s="39"/>
      <c r="Z71" s="39"/>
      <c r="AA71" s="39"/>
      <c r="AB71" s="39"/>
      <c r="AC71" s="39"/>
      <c r="AD71" s="39"/>
      <c r="AE71" s="39"/>
    </row>
    <row r="72" spans="1:31" s="2" customFormat="1" ht="24.95" customHeight="1">
      <c r="A72" s="39"/>
      <c r="B72" s="40"/>
      <c r="C72" s="23" t="s">
        <v>155</v>
      </c>
      <c r="D72" s="41"/>
      <c r="E72" s="41"/>
      <c r="F72" s="41"/>
      <c r="G72" s="41"/>
      <c r="H72" s="41"/>
      <c r="I72" s="137"/>
      <c r="J72" s="41"/>
      <c r="K72" s="41"/>
      <c r="L72" s="138"/>
      <c r="S72" s="39"/>
      <c r="T72" s="39"/>
      <c r="U72" s="39"/>
      <c r="V72" s="39"/>
      <c r="W72" s="39"/>
      <c r="X72" s="39"/>
      <c r="Y72" s="39"/>
      <c r="Z72" s="39"/>
      <c r="AA72" s="39"/>
      <c r="AB72" s="39"/>
      <c r="AC72" s="39"/>
      <c r="AD72" s="39"/>
      <c r="AE72" s="39"/>
    </row>
    <row r="73" spans="1:31" s="2" customFormat="1" ht="6.95" customHeight="1">
      <c r="A73" s="39"/>
      <c r="B73" s="40"/>
      <c r="C73" s="41"/>
      <c r="D73" s="41"/>
      <c r="E73" s="41"/>
      <c r="F73" s="41"/>
      <c r="G73" s="41"/>
      <c r="H73" s="41"/>
      <c r="I73" s="137"/>
      <c r="J73" s="41"/>
      <c r="K73" s="41"/>
      <c r="L73" s="138"/>
      <c r="S73" s="39"/>
      <c r="T73" s="39"/>
      <c r="U73" s="39"/>
      <c r="V73" s="39"/>
      <c r="W73" s="39"/>
      <c r="X73" s="39"/>
      <c r="Y73" s="39"/>
      <c r="Z73" s="39"/>
      <c r="AA73" s="39"/>
      <c r="AB73" s="39"/>
      <c r="AC73" s="39"/>
      <c r="AD73" s="39"/>
      <c r="AE73" s="39"/>
    </row>
    <row r="74" spans="1:31" s="2" customFormat="1" ht="12" customHeight="1">
      <c r="A74" s="39"/>
      <c r="B74" s="40"/>
      <c r="C74" s="32" t="s">
        <v>16</v>
      </c>
      <c r="D74" s="41"/>
      <c r="E74" s="41"/>
      <c r="F74" s="41"/>
      <c r="G74" s="41"/>
      <c r="H74" s="41"/>
      <c r="I74" s="137"/>
      <c r="J74" s="41"/>
      <c r="K74" s="41"/>
      <c r="L74" s="138"/>
      <c r="S74" s="39"/>
      <c r="T74" s="39"/>
      <c r="U74" s="39"/>
      <c r="V74" s="39"/>
      <c r="W74" s="39"/>
      <c r="X74" s="39"/>
      <c r="Y74" s="39"/>
      <c r="Z74" s="39"/>
      <c r="AA74" s="39"/>
      <c r="AB74" s="39"/>
      <c r="AC74" s="39"/>
      <c r="AD74" s="39"/>
      <c r="AE74" s="39"/>
    </row>
    <row r="75" spans="1:31" s="2" customFormat="1" ht="16.5" customHeight="1">
      <c r="A75" s="39"/>
      <c r="B75" s="40"/>
      <c r="C75" s="41"/>
      <c r="D75" s="41"/>
      <c r="E75" s="171" t="str">
        <f>E7</f>
        <v>Řešení zpevněných ploch, parkoviště a bus zastávek u školy, Svatava</v>
      </c>
      <c r="F75" s="32"/>
      <c r="G75" s="32"/>
      <c r="H75" s="32"/>
      <c r="I75" s="137"/>
      <c r="J75" s="41"/>
      <c r="K75" s="41"/>
      <c r="L75" s="138"/>
      <c r="S75" s="39"/>
      <c r="T75" s="39"/>
      <c r="U75" s="39"/>
      <c r="V75" s="39"/>
      <c r="W75" s="39"/>
      <c r="X75" s="39"/>
      <c r="Y75" s="39"/>
      <c r="Z75" s="39"/>
      <c r="AA75" s="39"/>
      <c r="AB75" s="39"/>
      <c r="AC75" s="39"/>
      <c r="AD75" s="39"/>
      <c r="AE75" s="39"/>
    </row>
    <row r="76" spans="1:31" s="2" customFormat="1" ht="12" customHeight="1">
      <c r="A76" s="39"/>
      <c r="B76" s="40"/>
      <c r="C76" s="32" t="s">
        <v>126</v>
      </c>
      <c r="D76" s="41"/>
      <c r="E76" s="41"/>
      <c r="F76" s="41"/>
      <c r="G76" s="41"/>
      <c r="H76" s="41"/>
      <c r="I76" s="137"/>
      <c r="J76" s="41"/>
      <c r="K76" s="41"/>
      <c r="L76" s="138"/>
      <c r="S76" s="39"/>
      <c r="T76" s="39"/>
      <c r="U76" s="39"/>
      <c r="V76" s="39"/>
      <c r="W76" s="39"/>
      <c r="X76" s="39"/>
      <c r="Y76" s="39"/>
      <c r="Z76" s="39"/>
      <c r="AA76" s="39"/>
      <c r="AB76" s="39"/>
      <c r="AC76" s="39"/>
      <c r="AD76" s="39"/>
      <c r="AE76" s="39"/>
    </row>
    <row r="77" spans="1:31" s="2" customFormat="1" ht="16.5" customHeight="1">
      <c r="A77" s="39"/>
      <c r="B77" s="40"/>
      <c r="C77" s="41"/>
      <c r="D77" s="41"/>
      <c r="E77" s="70" t="str">
        <f>E9</f>
        <v>VRN - Vedlejší rozpočtové náklady</v>
      </c>
      <c r="F77" s="41"/>
      <c r="G77" s="41"/>
      <c r="H77" s="41"/>
      <c r="I77" s="137"/>
      <c r="J77" s="41"/>
      <c r="K77" s="41"/>
      <c r="L77" s="138"/>
      <c r="S77" s="39"/>
      <c r="T77" s="39"/>
      <c r="U77" s="39"/>
      <c r="V77" s="39"/>
      <c r="W77" s="39"/>
      <c r="X77" s="39"/>
      <c r="Y77" s="39"/>
      <c r="Z77" s="39"/>
      <c r="AA77" s="39"/>
      <c r="AB77" s="39"/>
      <c r="AC77" s="39"/>
      <c r="AD77" s="39"/>
      <c r="AE77" s="39"/>
    </row>
    <row r="78" spans="1:31" s="2" customFormat="1" ht="6.95" customHeight="1">
      <c r="A78" s="39"/>
      <c r="B78" s="40"/>
      <c r="C78" s="41"/>
      <c r="D78" s="41"/>
      <c r="E78" s="41"/>
      <c r="F78" s="41"/>
      <c r="G78" s="41"/>
      <c r="H78" s="41"/>
      <c r="I78" s="137"/>
      <c r="J78" s="41"/>
      <c r="K78" s="41"/>
      <c r="L78" s="138"/>
      <c r="S78" s="39"/>
      <c r="T78" s="39"/>
      <c r="U78" s="39"/>
      <c r="V78" s="39"/>
      <c r="W78" s="39"/>
      <c r="X78" s="39"/>
      <c r="Y78" s="39"/>
      <c r="Z78" s="39"/>
      <c r="AA78" s="39"/>
      <c r="AB78" s="39"/>
      <c r="AC78" s="39"/>
      <c r="AD78" s="39"/>
      <c r="AE78" s="39"/>
    </row>
    <row r="79" spans="1:31" s="2" customFormat="1" ht="12" customHeight="1">
      <c r="A79" s="39"/>
      <c r="B79" s="40"/>
      <c r="C79" s="32" t="s">
        <v>22</v>
      </c>
      <c r="D79" s="41"/>
      <c r="E79" s="41"/>
      <c r="F79" s="27" t="str">
        <f>F12</f>
        <v>Svatava</v>
      </c>
      <c r="G79" s="41"/>
      <c r="H79" s="41"/>
      <c r="I79" s="141" t="s">
        <v>24</v>
      </c>
      <c r="J79" s="73" t="str">
        <f>IF(J12="","",J12)</f>
        <v>18. 9. 2020</v>
      </c>
      <c r="K79" s="41"/>
      <c r="L79" s="138"/>
      <c r="S79" s="39"/>
      <c r="T79" s="39"/>
      <c r="U79" s="39"/>
      <c r="V79" s="39"/>
      <c r="W79" s="39"/>
      <c r="X79" s="39"/>
      <c r="Y79" s="39"/>
      <c r="Z79" s="39"/>
      <c r="AA79" s="39"/>
      <c r="AB79" s="39"/>
      <c r="AC79" s="39"/>
      <c r="AD79" s="39"/>
      <c r="AE79" s="39"/>
    </row>
    <row r="80" spans="1:31" s="2" customFormat="1" ht="6.95" customHeight="1">
      <c r="A80" s="39"/>
      <c r="B80" s="40"/>
      <c r="C80" s="41"/>
      <c r="D80" s="41"/>
      <c r="E80" s="41"/>
      <c r="F80" s="41"/>
      <c r="G80" s="41"/>
      <c r="H80" s="41"/>
      <c r="I80" s="137"/>
      <c r="J80" s="41"/>
      <c r="K80" s="41"/>
      <c r="L80" s="138"/>
      <c r="S80" s="39"/>
      <c r="T80" s="39"/>
      <c r="U80" s="39"/>
      <c r="V80" s="39"/>
      <c r="W80" s="39"/>
      <c r="X80" s="39"/>
      <c r="Y80" s="39"/>
      <c r="Z80" s="39"/>
      <c r="AA80" s="39"/>
      <c r="AB80" s="39"/>
      <c r="AC80" s="39"/>
      <c r="AD80" s="39"/>
      <c r="AE80" s="39"/>
    </row>
    <row r="81" spans="1:31" s="2" customFormat="1" ht="40.05" customHeight="1">
      <c r="A81" s="39"/>
      <c r="B81" s="40"/>
      <c r="C81" s="32" t="s">
        <v>28</v>
      </c>
      <c r="D81" s="41"/>
      <c r="E81" s="41"/>
      <c r="F81" s="27" t="str">
        <f>E15</f>
        <v>Městys Svatava, Svatava, ČSA 277, 357 03</v>
      </c>
      <c r="G81" s="41"/>
      <c r="H81" s="41"/>
      <c r="I81" s="141" t="s">
        <v>36</v>
      </c>
      <c r="J81" s="37" t="str">
        <f>E21</f>
        <v>DSVA s.r.o.,nám. Krále Jiřího z Poděbrad 6, 350 02</v>
      </c>
      <c r="K81" s="41"/>
      <c r="L81" s="138"/>
      <c r="S81" s="39"/>
      <c r="T81" s="39"/>
      <c r="U81" s="39"/>
      <c r="V81" s="39"/>
      <c r="W81" s="39"/>
      <c r="X81" s="39"/>
      <c r="Y81" s="39"/>
      <c r="Z81" s="39"/>
      <c r="AA81" s="39"/>
      <c r="AB81" s="39"/>
      <c r="AC81" s="39"/>
      <c r="AD81" s="39"/>
      <c r="AE81" s="39"/>
    </row>
    <row r="82" spans="1:31" s="2" customFormat="1" ht="25.65" customHeight="1">
      <c r="A82" s="39"/>
      <c r="B82" s="40"/>
      <c r="C82" s="32" t="s">
        <v>34</v>
      </c>
      <c r="D82" s="41"/>
      <c r="E82" s="41"/>
      <c r="F82" s="27" t="str">
        <f>IF(E18="","",E18)</f>
        <v>Vyplň údaj</v>
      </c>
      <c r="G82" s="41"/>
      <c r="H82" s="41"/>
      <c r="I82" s="141" t="s">
        <v>40</v>
      </c>
      <c r="J82" s="37" t="str">
        <f>E24</f>
        <v>DSVA s.r.o. - ing. Jiří Ševčík</v>
      </c>
      <c r="K82" s="41"/>
      <c r="L82" s="138"/>
      <c r="S82" s="39"/>
      <c r="T82" s="39"/>
      <c r="U82" s="39"/>
      <c r="V82" s="39"/>
      <c r="W82" s="39"/>
      <c r="X82" s="39"/>
      <c r="Y82" s="39"/>
      <c r="Z82" s="39"/>
      <c r="AA82" s="39"/>
      <c r="AB82" s="39"/>
      <c r="AC82" s="39"/>
      <c r="AD82" s="39"/>
      <c r="AE82" s="39"/>
    </row>
    <row r="83" spans="1:31" s="2" customFormat="1" ht="10.3" customHeight="1">
      <c r="A83" s="39"/>
      <c r="B83" s="40"/>
      <c r="C83" s="41"/>
      <c r="D83" s="41"/>
      <c r="E83" s="41"/>
      <c r="F83" s="41"/>
      <c r="G83" s="41"/>
      <c r="H83" s="41"/>
      <c r="I83" s="137"/>
      <c r="J83" s="41"/>
      <c r="K83" s="41"/>
      <c r="L83" s="138"/>
      <c r="S83" s="39"/>
      <c r="T83" s="39"/>
      <c r="U83" s="39"/>
      <c r="V83" s="39"/>
      <c r="W83" s="39"/>
      <c r="X83" s="39"/>
      <c r="Y83" s="39"/>
      <c r="Z83" s="39"/>
      <c r="AA83" s="39"/>
      <c r="AB83" s="39"/>
      <c r="AC83" s="39"/>
      <c r="AD83" s="39"/>
      <c r="AE83" s="39"/>
    </row>
    <row r="84" spans="1:31" s="11" customFormat="1" ht="29.25" customHeight="1">
      <c r="A84" s="191"/>
      <c r="B84" s="192"/>
      <c r="C84" s="193" t="s">
        <v>156</v>
      </c>
      <c r="D84" s="194" t="s">
        <v>63</v>
      </c>
      <c r="E84" s="194" t="s">
        <v>59</v>
      </c>
      <c r="F84" s="194" t="s">
        <v>60</v>
      </c>
      <c r="G84" s="194" t="s">
        <v>157</v>
      </c>
      <c r="H84" s="194" t="s">
        <v>158</v>
      </c>
      <c r="I84" s="195" t="s">
        <v>159</v>
      </c>
      <c r="J84" s="194" t="s">
        <v>130</v>
      </c>
      <c r="K84" s="196" t="s">
        <v>160</v>
      </c>
      <c r="L84" s="197"/>
      <c r="M84" s="93" t="s">
        <v>33</v>
      </c>
      <c r="N84" s="94" t="s">
        <v>48</v>
      </c>
      <c r="O84" s="94" t="s">
        <v>161</v>
      </c>
      <c r="P84" s="94" t="s">
        <v>162</v>
      </c>
      <c r="Q84" s="94" t="s">
        <v>163</v>
      </c>
      <c r="R84" s="94" t="s">
        <v>164</v>
      </c>
      <c r="S84" s="94" t="s">
        <v>165</v>
      </c>
      <c r="T84" s="95" t="s">
        <v>166</v>
      </c>
      <c r="U84" s="191"/>
      <c r="V84" s="191"/>
      <c r="W84" s="191"/>
      <c r="X84" s="191"/>
      <c r="Y84" s="191"/>
      <c r="Z84" s="191"/>
      <c r="AA84" s="191"/>
      <c r="AB84" s="191"/>
      <c r="AC84" s="191"/>
      <c r="AD84" s="191"/>
      <c r="AE84" s="191"/>
    </row>
    <row r="85" spans="1:63" s="2" customFormat="1" ht="22.8" customHeight="1">
      <c r="A85" s="39"/>
      <c r="B85" s="40"/>
      <c r="C85" s="100" t="s">
        <v>167</v>
      </c>
      <c r="D85" s="41"/>
      <c r="E85" s="41"/>
      <c r="F85" s="41"/>
      <c r="G85" s="41"/>
      <c r="H85" s="41"/>
      <c r="I85" s="137"/>
      <c r="J85" s="198">
        <f>BK85</f>
        <v>0</v>
      </c>
      <c r="K85" s="41"/>
      <c r="L85" s="45"/>
      <c r="M85" s="96"/>
      <c r="N85" s="199"/>
      <c r="O85" s="97"/>
      <c r="P85" s="200">
        <f>P86</f>
        <v>0</v>
      </c>
      <c r="Q85" s="97"/>
      <c r="R85" s="200">
        <f>R86</f>
        <v>0</v>
      </c>
      <c r="S85" s="97"/>
      <c r="T85" s="201">
        <f>T86</f>
        <v>0</v>
      </c>
      <c r="U85" s="39"/>
      <c r="V85" s="39"/>
      <c r="W85" s="39"/>
      <c r="X85" s="39"/>
      <c r="Y85" s="39"/>
      <c r="Z85" s="39"/>
      <c r="AA85" s="39"/>
      <c r="AB85" s="39"/>
      <c r="AC85" s="39"/>
      <c r="AD85" s="39"/>
      <c r="AE85" s="39"/>
      <c r="AT85" s="17" t="s">
        <v>77</v>
      </c>
      <c r="AU85" s="17" t="s">
        <v>131</v>
      </c>
      <c r="BK85" s="202">
        <f>BK86</f>
        <v>0</v>
      </c>
    </row>
    <row r="86" spans="1:63" s="12" customFormat="1" ht="25.9" customHeight="1">
      <c r="A86" s="12"/>
      <c r="B86" s="203"/>
      <c r="C86" s="204"/>
      <c r="D86" s="205" t="s">
        <v>77</v>
      </c>
      <c r="E86" s="206" t="s">
        <v>122</v>
      </c>
      <c r="F86" s="206" t="s">
        <v>123</v>
      </c>
      <c r="G86" s="204"/>
      <c r="H86" s="204"/>
      <c r="I86" s="207"/>
      <c r="J86" s="208">
        <f>BK86</f>
        <v>0</v>
      </c>
      <c r="K86" s="204"/>
      <c r="L86" s="209"/>
      <c r="M86" s="210"/>
      <c r="N86" s="211"/>
      <c r="O86" s="211"/>
      <c r="P86" s="212">
        <f>P87+P108+P111+P122+P128</f>
        <v>0</v>
      </c>
      <c r="Q86" s="211"/>
      <c r="R86" s="212">
        <f>R87+R108+R111+R122+R128</f>
        <v>0</v>
      </c>
      <c r="S86" s="211"/>
      <c r="T86" s="213">
        <f>T87+T108+T111+T122+T128</f>
        <v>0</v>
      </c>
      <c r="U86" s="12"/>
      <c r="V86" s="12"/>
      <c r="W86" s="12"/>
      <c r="X86" s="12"/>
      <c r="Y86" s="12"/>
      <c r="Z86" s="12"/>
      <c r="AA86" s="12"/>
      <c r="AB86" s="12"/>
      <c r="AC86" s="12"/>
      <c r="AD86" s="12"/>
      <c r="AE86" s="12"/>
      <c r="AR86" s="214" t="s">
        <v>193</v>
      </c>
      <c r="AT86" s="215" t="s">
        <v>77</v>
      </c>
      <c r="AU86" s="215" t="s">
        <v>78</v>
      </c>
      <c r="AY86" s="214" t="s">
        <v>170</v>
      </c>
      <c r="BK86" s="216">
        <f>BK87+BK108+BK111+BK122+BK128</f>
        <v>0</v>
      </c>
    </row>
    <row r="87" spans="1:63" s="12" customFormat="1" ht="22.8" customHeight="1">
      <c r="A87" s="12"/>
      <c r="B87" s="203"/>
      <c r="C87" s="204"/>
      <c r="D87" s="205" t="s">
        <v>77</v>
      </c>
      <c r="E87" s="217" t="s">
        <v>2408</v>
      </c>
      <c r="F87" s="217" t="s">
        <v>2409</v>
      </c>
      <c r="G87" s="204"/>
      <c r="H87" s="204"/>
      <c r="I87" s="207"/>
      <c r="J87" s="218">
        <f>BK87</f>
        <v>0</v>
      </c>
      <c r="K87" s="204"/>
      <c r="L87" s="209"/>
      <c r="M87" s="210"/>
      <c r="N87" s="211"/>
      <c r="O87" s="211"/>
      <c r="P87" s="212">
        <f>SUM(P88:P107)</f>
        <v>0</v>
      </c>
      <c r="Q87" s="211"/>
      <c r="R87" s="212">
        <f>SUM(R88:R107)</f>
        <v>0</v>
      </c>
      <c r="S87" s="211"/>
      <c r="T87" s="213">
        <f>SUM(T88:T107)</f>
        <v>0</v>
      </c>
      <c r="U87" s="12"/>
      <c r="V87" s="12"/>
      <c r="W87" s="12"/>
      <c r="X87" s="12"/>
      <c r="Y87" s="12"/>
      <c r="Z87" s="12"/>
      <c r="AA87" s="12"/>
      <c r="AB87" s="12"/>
      <c r="AC87" s="12"/>
      <c r="AD87" s="12"/>
      <c r="AE87" s="12"/>
      <c r="AR87" s="214" t="s">
        <v>193</v>
      </c>
      <c r="AT87" s="215" t="s">
        <v>77</v>
      </c>
      <c r="AU87" s="215" t="s">
        <v>86</v>
      </c>
      <c r="AY87" s="214" t="s">
        <v>170</v>
      </c>
      <c r="BK87" s="216">
        <f>SUM(BK88:BK107)</f>
        <v>0</v>
      </c>
    </row>
    <row r="88" spans="1:65" s="2" customFormat="1" ht="16.5" customHeight="1">
      <c r="A88" s="39"/>
      <c r="B88" s="40"/>
      <c r="C88" s="219" t="s">
        <v>86</v>
      </c>
      <c r="D88" s="219" t="s">
        <v>172</v>
      </c>
      <c r="E88" s="220" t="s">
        <v>2410</v>
      </c>
      <c r="F88" s="221" t="s">
        <v>2411</v>
      </c>
      <c r="G88" s="222" t="s">
        <v>1217</v>
      </c>
      <c r="H88" s="223">
        <v>1</v>
      </c>
      <c r="I88" s="224"/>
      <c r="J88" s="225">
        <f>ROUND(I88*H88,2)</f>
        <v>0</v>
      </c>
      <c r="K88" s="221" t="s">
        <v>176</v>
      </c>
      <c r="L88" s="45"/>
      <c r="M88" s="226" t="s">
        <v>33</v>
      </c>
      <c r="N88" s="227" t="s">
        <v>49</v>
      </c>
      <c r="O88" s="85"/>
      <c r="P88" s="228">
        <f>O88*H88</f>
        <v>0</v>
      </c>
      <c r="Q88" s="228">
        <v>0</v>
      </c>
      <c r="R88" s="228">
        <f>Q88*H88</f>
        <v>0</v>
      </c>
      <c r="S88" s="228">
        <v>0</v>
      </c>
      <c r="T88" s="229">
        <f>S88*H88</f>
        <v>0</v>
      </c>
      <c r="U88" s="39"/>
      <c r="V88" s="39"/>
      <c r="W88" s="39"/>
      <c r="X88" s="39"/>
      <c r="Y88" s="39"/>
      <c r="Z88" s="39"/>
      <c r="AA88" s="39"/>
      <c r="AB88" s="39"/>
      <c r="AC88" s="39"/>
      <c r="AD88" s="39"/>
      <c r="AE88" s="39"/>
      <c r="AR88" s="230" t="s">
        <v>2412</v>
      </c>
      <c r="AT88" s="230" t="s">
        <v>172</v>
      </c>
      <c r="AU88" s="230" t="s">
        <v>88</v>
      </c>
      <c r="AY88" s="17" t="s">
        <v>170</v>
      </c>
      <c r="BE88" s="231">
        <f>IF(N88="základní",J88,0)</f>
        <v>0</v>
      </c>
      <c r="BF88" s="231">
        <f>IF(N88="snížená",J88,0)</f>
        <v>0</v>
      </c>
      <c r="BG88" s="231">
        <f>IF(N88="zákl. přenesená",J88,0)</f>
        <v>0</v>
      </c>
      <c r="BH88" s="231">
        <f>IF(N88="sníž. přenesená",J88,0)</f>
        <v>0</v>
      </c>
      <c r="BI88" s="231">
        <f>IF(N88="nulová",J88,0)</f>
        <v>0</v>
      </c>
      <c r="BJ88" s="17" t="s">
        <v>86</v>
      </c>
      <c r="BK88" s="231">
        <f>ROUND(I88*H88,2)</f>
        <v>0</v>
      </c>
      <c r="BL88" s="17" t="s">
        <v>2412</v>
      </c>
      <c r="BM88" s="230" t="s">
        <v>2413</v>
      </c>
    </row>
    <row r="89" spans="1:47" s="2" customFormat="1" ht="12">
      <c r="A89" s="39"/>
      <c r="B89" s="40"/>
      <c r="C89" s="41"/>
      <c r="D89" s="234" t="s">
        <v>210</v>
      </c>
      <c r="E89" s="41"/>
      <c r="F89" s="255" t="s">
        <v>2414</v>
      </c>
      <c r="G89" s="41"/>
      <c r="H89" s="41"/>
      <c r="I89" s="137"/>
      <c r="J89" s="41"/>
      <c r="K89" s="41"/>
      <c r="L89" s="45"/>
      <c r="M89" s="256"/>
      <c r="N89" s="257"/>
      <c r="O89" s="85"/>
      <c r="P89" s="85"/>
      <c r="Q89" s="85"/>
      <c r="R89" s="85"/>
      <c r="S89" s="85"/>
      <c r="T89" s="86"/>
      <c r="U89" s="39"/>
      <c r="V89" s="39"/>
      <c r="W89" s="39"/>
      <c r="X89" s="39"/>
      <c r="Y89" s="39"/>
      <c r="Z89" s="39"/>
      <c r="AA89" s="39"/>
      <c r="AB89" s="39"/>
      <c r="AC89" s="39"/>
      <c r="AD89" s="39"/>
      <c r="AE89" s="39"/>
      <c r="AT89" s="17" t="s">
        <v>210</v>
      </c>
      <c r="AU89" s="17" t="s">
        <v>88</v>
      </c>
    </row>
    <row r="90" spans="1:65" s="2" customFormat="1" ht="16.5" customHeight="1">
      <c r="A90" s="39"/>
      <c r="B90" s="40"/>
      <c r="C90" s="219" t="s">
        <v>88</v>
      </c>
      <c r="D90" s="219" t="s">
        <v>172</v>
      </c>
      <c r="E90" s="220" t="s">
        <v>2415</v>
      </c>
      <c r="F90" s="221" t="s">
        <v>2416</v>
      </c>
      <c r="G90" s="222" t="s">
        <v>262</v>
      </c>
      <c r="H90" s="223">
        <v>10</v>
      </c>
      <c r="I90" s="224"/>
      <c r="J90" s="225">
        <f>ROUND(I90*H90,2)</f>
        <v>0</v>
      </c>
      <c r="K90" s="221" t="s">
        <v>176</v>
      </c>
      <c r="L90" s="45"/>
      <c r="M90" s="226" t="s">
        <v>33</v>
      </c>
      <c r="N90" s="227" t="s">
        <v>49</v>
      </c>
      <c r="O90" s="85"/>
      <c r="P90" s="228">
        <f>O90*H90</f>
        <v>0</v>
      </c>
      <c r="Q90" s="228">
        <v>0</v>
      </c>
      <c r="R90" s="228">
        <f>Q90*H90</f>
        <v>0</v>
      </c>
      <c r="S90" s="228">
        <v>0</v>
      </c>
      <c r="T90" s="229">
        <f>S90*H90</f>
        <v>0</v>
      </c>
      <c r="U90" s="39"/>
      <c r="V90" s="39"/>
      <c r="W90" s="39"/>
      <c r="X90" s="39"/>
      <c r="Y90" s="39"/>
      <c r="Z90" s="39"/>
      <c r="AA90" s="39"/>
      <c r="AB90" s="39"/>
      <c r="AC90" s="39"/>
      <c r="AD90" s="39"/>
      <c r="AE90" s="39"/>
      <c r="AR90" s="230" t="s">
        <v>2412</v>
      </c>
      <c r="AT90" s="230" t="s">
        <v>172</v>
      </c>
      <c r="AU90" s="230" t="s">
        <v>88</v>
      </c>
      <c r="AY90" s="17" t="s">
        <v>170</v>
      </c>
      <c r="BE90" s="231">
        <f>IF(N90="základní",J90,0)</f>
        <v>0</v>
      </c>
      <c r="BF90" s="231">
        <f>IF(N90="snížená",J90,0)</f>
        <v>0</v>
      </c>
      <c r="BG90" s="231">
        <f>IF(N90="zákl. přenesená",J90,0)</f>
        <v>0</v>
      </c>
      <c r="BH90" s="231">
        <f>IF(N90="sníž. přenesená",J90,0)</f>
        <v>0</v>
      </c>
      <c r="BI90" s="231">
        <f>IF(N90="nulová",J90,0)</f>
        <v>0</v>
      </c>
      <c r="BJ90" s="17" t="s">
        <v>86</v>
      </c>
      <c r="BK90" s="231">
        <f>ROUND(I90*H90,2)</f>
        <v>0</v>
      </c>
      <c r="BL90" s="17" t="s">
        <v>2412</v>
      </c>
      <c r="BM90" s="230" t="s">
        <v>2417</v>
      </c>
    </row>
    <row r="91" spans="1:47" s="2" customFormat="1" ht="12">
      <c r="A91" s="39"/>
      <c r="B91" s="40"/>
      <c r="C91" s="41"/>
      <c r="D91" s="234" t="s">
        <v>210</v>
      </c>
      <c r="E91" s="41"/>
      <c r="F91" s="255" t="s">
        <v>2418</v>
      </c>
      <c r="G91" s="41"/>
      <c r="H91" s="41"/>
      <c r="I91" s="137"/>
      <c r="J91" s="41"/>
      <c r="K91" s="41"/>
      <c r="L91" s="45"/>
      <c r="M91" s="256"/>
      <c r="N91" s="257"/>
      <c r="O91" s="85"/>
      <c r="P91" s="85"/>
      <c r="Q91" s="85"/>
      <c r="R91" s="85"/>
      <c r="S91" s="85"/>
      <c r="T91" s="86"/>
      <c r="U91" s="39"/>
      <c r="V91" s="39"/>
      <c r="W91" s="39"/>
      <c r="X91" s="39"/>
      <c r="Y91" s="39"/>
      <c r="Z91" s="39"/>
      <c r="AA91" s="39"/>
      <c r="AB91" s="39"/>
      <c r="AC91" s="39"/>
      <c r="AD91" s="39"/>
      <c r="AE91" s="39"/>
      <c r="AT91" s="17" t="s">
        <v>210</v>
      </c>
      <c r="AU91" s="17" t="s">
        <v>88</v>
      </c>
    </row>
    <row r="92" spans="1:65" s="2" customFormat="1" ht="16.5" customHeight="1">
      <c r="A92" s="39"/>
      <c r="B92" s="40"/>
      <c r="C92" s="219" t="s">
        <v>184</v>
      </c>
      <c r="D92" s="219" t="s">
        <v>172</v>
      </c>
      <c r="E92" s="220" t="s">
        <v>2419</v>
      </c>
      <c r="F92" s="221" t="s">
        <v>2420</v>
      </c>
      <c r="G92" s="222" t="s">
        <v>1217</v>
      </c>
      <c r="H92" s="223">
        <v>1</v>
      </c>
      <c r="I92" s="224"/>
      <c r="J92" s="225">
        <f>ROUND(I92*H92,2)</f>
        <v>0</v>
      </c>
      <c r="K92" s="221" t="s">
        <v>33</v>
      </c>
      <c r="L92" s="45"/>
      <c r="M92" s="226" t="s">
        <v>33</v>
      </c>
      <c r="N92" s="227" t="s">
        <v>49</v>
      </c>
      <c r="O92" s="85"/>
      <c r="P92" s="228">
        <f>O92*H92</f>
        <v>0</v>
      </c>
      <c r="Q92" s="228">
        <v>0</v>
      </c>
      <c r="R92" s="228">
        <f>Q92*H92</f>
        <v>0</v>
      </c>
      <c r="S92" s="228">
        <v>0</v>
      </c>
      <c r="T92" s="229">
        <f>S92*H92</f>
        <v>0</v>
      </c>
      <c r="U92" s="39"/>
      <c r="V92" s="39"/>
      <c r="W92" s="39"/>
      <c r="X92" s="39"/>
      <c r="Y92" s="39"/>
      <c r="Z92" s="39"/>
      <c r="AA92" s="39"/>
      <c r="AB92" s="39"/>
      <c r="AC92" s="39"/>
      <c r="AD92" s="39"/>
      <c r="AE92" s="39"/>
      <c r="AR92" s="230" t="s">
        <v>2412</v>
      </c>
      <c r="AT92" s="230" t="s">
        <v>172</v>
      </c>
      <c r="AU92" s="230" t="s">
        <v>88</v>
      </c>
      <c r="AY92" s="17" t="s">
        <v>170</v>
      </c>
      <c r="BE92" s="231">
        <f>IF(N92="základní",J92,0)</f>
        <v>0</v>
      </c>
      <c r="BF92" s="231">
        <f>IF(N92="snížená",J92,0)</f>
        <v>0</v>
      </c>
      <c r="BG92" s="231">
        <f>IF(N92="zákl. přenesená",J92,0)</f>
        <v>0</v>
      </c>
      <c r="BH92" s="231">
        <f>IF(N92="sníž. přenesená",J92,0)</f>
        <v>0</v>
      </c>
      <c r="BI92" s="231">
        <f>IF(N92="nulová",J92,0)</f>
        <v>0</v>
      </c>
      <c r="BJ92" s="17" t="s">
        <v>86</v>
      </c>
      <c r="BK92" s="231">
        <f>ROUND(I92*H92,2)</f>
        <v>0</v>
      </c>
      <c r="BL92" s="17" t="s">
        <v>2412</v>
      </c>
      <c r="BM92" s="230" t="s">
        <v>2421</v>
      </c>
    </row>
    <row r="93" spans="1:47" s="2" customFormat="1" ht="12">
      <c r="A93" s="39"/>
      <c r="B93" s="40"/>
      <c r="C93" s="41"/>
      <c r="D93" s="234" t="s">
        <v>210</v>
      </c>
      <c r="E93" s="41"/>
      <c r="F93" s="255" t="s">
        <v>2422</v>
      </c>
      <c r="G93" s="41"/>
      <c r="H93" s="41"/>
      <c r="I93" s="137"/>
      <c r="J93" s="41"/>
      <c r="K93" s="41"/>
      <c r="L93" s="45"/>
      <c r="M93" s="256"/>
      <c r="N93" s="257"/>
      <c r="O93" s="85"/>
      <c r="P93" s="85"/>
      <c r="Q93" s="85"/>
      <c r="R93" s="85"/>
      <c r="S93" s="85"/>
      <c r="T93" s="86"/>
      <c r="U93" s="39"/>
      <c r="V93" s="39"/>
      <c r="W93" s="39"/>
      <c r="X93" s="39"/>
      <c r="Y93" s="39"/>
      <c r="Z93" s="39"/>
      <c r="AA93" s="39"/>
      <c r="AB93" s="39"/>
      <c r="AC93" s="39"/>
      <c r="AD93" s="39"/>
      <c r="AE93" s="39"/>
      <c r="AT93" s="17" t="s">
        <v>210</v>
      </c>
      <c r="AU93" s="17" t="s">
        <v>88</v>
      </c>
    </row>
    <row r="94" spans="1:65" s="2" customFormat="1" ht="16.5" customHeight="1">
      <c r="A94" s="39"/>
      <c r="B94" s="40"/>
      <c r="C94" s="219" t="s">
        <v>177</v>
      </c>
      <c r="D94" s="219" t="s">
        <v>172</v>
      </c>
      <c r="E94" s="220" t="s">
        <v>2423</v>
      </c>
      <c r="F94" s="221" t="s">
        <v>2424</v>
      </c>
      <c r="G94" s="222" t="s">
        <v>1217</v>
      </c>
      <c r="H94" s="223">
        <v>1</v>
      </c>
      <c r="I94" s="224"/>
      <c r="J94" s="225">
        <f>ROUND(I94*H94,2)</f>
        <v>0</v>
      </c>
      <c r="K94" s="221" t="s">
        <v>33</v>
      </c>
      <c r="L94" s="45"/>
      <c r="M94" s="226" t="s">
        <v>33</v>
      </c>
      <c r="N94" s="227" t="s">
        <v>49</v>
      </c>
      <c r="O94" s="85"/>
      <c r="P94" s="228">
        <f>O94*H94</f>
        <v>0</v>
      </c>
      <c r="Q94" s="228">
        <v>0</v>
      </c>
      <c r="R94" s="228">
        <f>Q94*H94</f>
        <v>0</v>
      </c>
      <c r="S94" s="228">
        <v>0</v>
      </c>
      <c r="T94" s="229">
        <f>S94*H94</f>
        <v>0</v>
      </c>
      <c r="U94" s="39"/>
      <c r="V94" s="39"/>
      <c r="W94" s="39"/>
      <c r="X94" s="39"/>
      <c r="Y94" s="39"/>
      <c r="Z94" s="39"/>
      <c r="AA94" s="39"/>
      <c r="AB94" s="39"/>
      <c r="AC94" s="39"/>
      <c r="AD94" s="39"/>
      <c r="AE94" s="39"/>
      <c r="AR94" s="230" t="s">
        <v>2412</v>
      </c>
      <c r="AT94" s="230" t="s">
        <v>172</v>
      </c>
      <c r="AU94" s="230" t="s">
        <v>88</v>
      </c>
      <c r="AY94" s="17" t="s">
        <v>170</v>
      </c>
      <c r="BE94" s="231">
        <f>IF(N94="základní",J94,0)</f>
        <v>0</v>
      </c>
      <c r="BF94" s="231">
        <f>IF(N94="snížená",J94,0)</f>
        <v>0</v>
      </c>
      <c r="BG94" s="231">
        <f>IF(N94="zákl. přenesená",J94,0)</f>
        <v>0</v>
      </c>
      <c r="BH94" s="231">
        <f>IF(N94="sníž. přenesená",J94,0)</f>
        <v>0</v>
      </c>
      <c r="BI94" s="231">
        <f>IF(N94="nulová",J94,0)</f>
        <v>0</v>
      </c>
      <c r="BJ94" s="17" t="s">
        <v>86</v>
      </c>
      <c r="BK94" s="231">
        <f>ROUND(I94*H94,2)</f>
        <v>0</v>
      </c>
      <c r="BL94" s="17" t="s">
        <v>2412</v>
      </c>
      <c r="BM94" s="230" t="s">
        <v>2425</v>
      </c>
    </row>
    <row r="95" spans="1:47" s="2" customFormat="1" ht="12">
      <c r="A95" s="39"/>
      <c r="B95" s="40"/>
      <c r="C95" s="41"/>
      <c r="D95" s="234" t="s">
        <v>210</v>
      </c>
      <c r="E95" s="41"/>
      <c r="F95" s="255" t="s">
        <v>2426</v>
      </c>
      <c r="G95" s="41"/>
      <c r="H95" s="41"/>
      <c r="I95" s="137"/>
      <c r="J95" s="41"/>
      <c r="K95" s="41"/>
      <c r="L95" s="45"/>
      <c r="M95" s="256"/>
      <c r="N95" s="257"/>
      <c r="O95" s="85"/>
      <c r="P95" s="85"/>
      <c r="Q95" s="85"/>
      <c r="R95" s="85"/>
      <c r="S95" s="85"/>
      <c r="T95" s="86"/>
      <c r="U95" s="39"/>
      <c r="V95" s="39"/>
      <c r="W95" s="39"/>
      <c r="X95" s="39"/>
      <c r="Y95" s="39"/>
      <c r="Z95" s="39"/>
      <c r="AA95" s="39"/>
      <c r="AB95" s="39"/>
      <c r="AC95" s="39"/>
      <c r="AD95" s="39"/>
      <c r="AE95" s="39"/>
      <c r="AT95" s="17" t="s">
        <v>210</v>
      </c>
      <c r="AU95" s="17" t="s">
        <v>88</v>
      </c>
    </row>
    <row r="96" spans="1:65" s="2" customFormat="1" ht="16.5" customHeight="1">
      <c r="A96" s="39"/>
      <c r="B96" s="40"/>
      <c r="C96" s="219" t="s">
        <v>193</v>
      </c>
      <c r="D96" s="219" t="s">
        <v>172</v>
      </c>
      <c r="E96" s="220" t="s">
        <v>2427</v>
      </c>
      <c r="F96" s="221" t="s">
        <v>2428</v>
      </c>
      <c r="G96" s="222" t="s">
        <v>1217</v>
      </c>
      <c r="H96" s="223">
        <v>1</v>
      </c>
      <c r="I96" s="224"/>
      <c r="J96" s="225">
        <f>ROUND(I96*H96,2)</f>
        <v>0</v>
      </c>
      <c r="K96" s="221" t="s">
        <v>176</v>
      </c>
      <c r="L96" s="45"/>
      <c r="M96" s="226" t="s">
        <v>33</v>
      </c>
      <c r="N96" s="227" t="s">
        <v>49</v>
      </c>
      <c r="O96" s="85"/>
      <c r="P96" s="228">
        <f>O96*H96</f>
        <v>0</v>
      </c>
      <c r="Q96" s="228">
        <v>0</v>
      </c>
      <c r="R96" s="228">
        <f>Q96*H96</f>
        <v>0</v>
      </c>
      <c r="S96" s="228">
        <v>0</v>
      </c>
      <c r="T96" s="229">
        <f>S96*H96</f>
        <v>0</v>
      </c>
      <c r="U96" s="39"/>
      <c r="V96" s="39"/>
      <c r="W96" s="39"/>
      <c r="X96" s="39"/>
      <c r="Y96" s="39"/>
      <c r="Z96" s="39"/>
      <c r="AA96" s="39"/>
      <c r="AB96" s="39"/>
      <c r="AC96" s="39"/>
      <c r="AD96" s="39"/>
      <c r="AE96" s="39"/>
      <c r="AR96" s="230" t="s">
        <v>2412</v>
      </c>
      <c r="AT96" s="230" t="s">
        <v>172</v>
      </c>
      <c r="AU96" s="230" t="s">
        <v>88</v>
      </c>
      <c r="AY96" s="17" t="s">
        <v>170</v>
      </c>
      <c r="BE96" s="231">
        <f>IF(N96="základní",J96,0)</f>
        <v>0</v>
      </c>
      <c r="BF96" s="231">
        <f>IF(N96="snížená",J96,0)</f>
        <v>0</v>
      </c>
      <c r="BG96" s="231">
        <f>IF(N96="zákl. přenesená",J96,0)</f>
        <v>0</v>
      </c>
      <c r="BH96" s="231">
        <f>IF(N96="sníž. přenesená",J96,0)</f>
        <v>0</v>
      </c>
      <c r="BI96" s="231">
        <f>IF(N96="nulová",J96,0)</f>
        <v>0</v>
      </c>
      <c r="BJ96" s="17" t="s">
        <v>86</v>
      </c>
      <c r="BK96" s="231">
        <f>ROUND(I96*H96,2)</f>
        <v>0</v>
      </c>
      <c r="BL96" s="17" t="s">
        <v>2412</v>
      </c>
      <c r="BM96" s="230" t="s">
        <v>2429</v>
      </c>
    </row>
    <row r="97" spans="1:47" s="2" customFormat="1" ht="12">
      <c r="A97" s="39"/>
      <c r="B97" s="40"/>
      <c r="C97" s="41"/>
      <c r="D97" s="234" t="s">
        <v>210</v>
      </c>
      <c r="E97" s="41"/>
      <c r="F97" s="255" t="s">
        <v>2430</v>
      </c>
      <c r="G97" s="41"/>
      <c r="H97" s="41"/>
      <c r="I97" s="137"/>
      <c r="J97" s="41"/>
      <c r="K97" s="41"/>
      <c r="L97" s="45"/>
      <c r="M97" s="256"/>
      <c r="N97" s="257"/>
      <c r="O97" s="85"/>
      <c r="P97" s="85"/>
      <c r="Q97" s="85"/>
      <c r="R97" s="85"/>
      <c r="S97" s="85"/>
      <c r="T97" s="86"/>
      <c r="U97" s="39"/>
      <c r="V97" s="39"/>
      <c r="W97" s="39"/>
      <c r="X97" s="39"/>
      <c r="Y97" s="39"/>
      <c r="Z97" s="39"/>
      <c r="AA97" s="39"/>
      <c r="AB97" s="39"/>
      <c r="AC97" s="39"/>
      <c r="AD97" s="39"/>
      <c r="AE97" s="39"/>
      <c r="AT97" s="17" t="s">
        <v>210</v>
      </c>
      <c r="AU97" s="17" t="s">
        <v>88</v>
      </c>
    </row>
    <row r="98" spans="1:65" s="2" customFormat="1" ht="16.5" customHeight="1">
      <c r="A98" s="39"/>
      <c r="B98" s="40"/>
      <c r="C98" s="219" t="s">
        <v>201</v>
      </c>
      <c r="D98" s="219" t="s">
        <v>172</v>
      </c>
      <c r="E98" s="220" t="s">
        <v>2431</v>
      </c>
      <c r="F98" s="221" t="s">
        <v>2432</v>
      </c>
      <c r="G98" s="222" t="s">
        <v>1217</v>
      </c>
      <c r="H98" s="223">
        <v>1</v>
      </c>
      <c r="I98" s="224"/>
      <c r="J98" s="225">
        <f>ROUND(I98*H98,2)</f>
        <v>0</v>
      </c>
      <c r="K98" s="221" t="s">
        <v>176</v>
      </c>
      <c r="L98" s="45"/>
      <c r="M98" s="226" t="s">
        <v>33</v>
      </c>
      <c r="N98" s="227" t="s">
        <v>49</v>
      </c>
      <c r="O98" s="85"/>
      <c r="P98" s="228">
        <f>O98*H98</f>
        <v>0</v>
      </c>
      <c r="Q98" s="228">
        <v>0</v>
      </c>
      <c r="R98" s="228">
        <f>Q98*H98</f>
        <v>0</v>
      </c>
      <c r="S98" s="228">
        <v>0</v>
      </c>
      <c r="T98" s="229">
        <f>S98*H98</f>
        <v>0</v>
      </c>
      <c r="U98" s="39"/>
      <c r="V98" s="39"/>
      <c r="W98" s="39"/>
      <c r="X98" s="39"/>
      <c r="Y98" s="39"/>
      <c r="Z98" s="39"/>
      <c r="AA98" s="39"/>
      <c r="AB98" s="39"/>
      <c r="AC98" s="39"/>
      <c r="AD98" s="39"/>
      <c r="AE98" s="39"/>
      <c r="AR98" s="230" t="s">
        <v>2412</v>
      </c>
      <c r="AT98" s="230" t="s">
        <v>172</v>
      </c>
      <c r="AU98" s="230" t="s">
        <v>88</v>
      </c>
      <c r="AY98" s="17" t="s">
        <v>170</v>
      </c>
      <c r="BE98" s="231">
        <f>IF(N98="základní",J98,0)</f>
        <v>0</v>
      </c>
      <c r="BF98" s="231">
        <f>IF(N98="snížená",J98,0)</f>
        <v>0</v>
      </c>
      <c r="BG98" s="231">
        <f>IF(N98="zákl. přenesená",J98,0)</f>
        <v>0</v>
      </c>
      <c r="BH98" s="231">
        <f>IF(N98="sníž. přenesená",J98,0)</f>
        <v>0</v>
      </c>
      <c r="BI98" s="231">
        <f>IF(N98="nulová",J98,0)</f>
        <v>0</v>
      </c>
      <c r="BJ98" s="17" t="s">
        <v>86</v>
      </c>
      <c r="BK98" s="231">
        <f>ROUND(I98*H98,2)</f>
        <v>0</v>
      </c>
      <c r="BL98" s="17" t="s">
        <v>2412</v>
      </c>
      <c r="BM98" s="230" t="s">
        <v>2433</v>
      </c>
    </row>
    <row r="99" spans="1:47" s="2" customFormat="1" ht="12">
      <c r="A99" s="39"/>
      <c r="B99" s="40"/>
      <c r="C99" s="41"/>
      <c r="D99" s="234" t="s">
        <v>210</v>
      </c>
      <c r="E99" s="41"/>
      <c r="F99" s="255" t="s">
        <v>2434</v>
      </c>
      <c r="G99" s="41"/>
      <c r="H99" s="41"/>
      <c r="I99" s="137"/>
      <c r="J99" s="41"/>
      <c r="K99" s="41"/>
      <c r="L99" s="45"/>
      <c r="M99" s="256"/>
      <c r="N99" s="257"/>
      <c r="O99" s="85"/>
      <c r="P99" s="85"/>
      <c r="Q99" s="85"/>
      <c r="R99" s="85"/>
      <c r="S99" s="85"/>
      <c r="T99" s="86"/>
      <c r="U99" s="39"/>
      <c r="V99" s="39"/>
      <c r="W99" s="39"/>
      <c r="X99" s="39"/>
      <c r="Y99" s="39"/>
      <c r="Z99" s="39"/>
      <c r="AA99" s="39"/>
      <c r="AB99" s="39"/>
      <c r="AC99" s="39"/>
      <c r="AD99" s="39"/>
      <c r="AE99" s="39"/>
      <c r="AT99" s="17" t="s">
        <v>210</v>
      </c>
      <c r="AU99" s="17" t="s">
        <v>88</v>
      </c>
    </row>
    <row r="100" spans="1:65" s="2" customFormat="1" ht="16.5" customHeight="1">
      <c r="A100" s="39"/>
      <c r="B100" s="40"/>
      <c r="C100" s="219" t="s">
        <v>206</v>
      </c>
      <c r="D100" s="219" t="s">
        <v>172</v>
      </c>
      <c r="E100" s="220" t="s">
        <v>2435</v>
      </c>
      <c r="F100" s="221" t="s">
        <v>2436</v>
      </c>
      <c r="G100" s="222" t="s">
        <v>1217</v>
      </c>
      <c r="H100" s="223">
        <v>1</v>
      </c>
      <c r="I100" s="224"/>
      <c r="J100" s="225">
        <f>ROUND(I100*H100,2)</f>
        <v>0</v>
      </c>
      <c r="K100" s="221" t="s">
        <v>176</v>
      </c>
      <c r="L100" s="45"/>
      <c r="M100" s="226" t="s">
        <v>33</v>
      </c>
      <c r="N100" s="227" t="s">
        <v>49</v>
      </c>
      <c r="O100" s="85"/>
      <c r="P100" s="228">
        <f>O100*H100</f>
        <v>0</v>
      </c>
      <c r="Q100" s="228">
        <v>0</v>
      </c>
      <c r="R100" s="228">
        <f>Q100*H100</f>
        <v>0</v>
      </c>
      <c r="S100" s="228">
        <v>0</v>
      </c>
      <c r="T100" s="229">
        <f>S100*H100</f>
        <v>0</v>
      </c>
      <c r="U100" s="39"/>
      <c r="V100" s="39"/>
      <c r="W100" s="39"/>
      <c r="X100" s="39"/>
      <c r="Y100" s="39"/>
      <c r="Z100" s="39"/>
      <c r="AA100" s="39"/>
      <c r="AB100" s="39"/>
      <c r="AC100" s="39"/>
      <c r="AD100" s="39"/>
      <c r="AE100" s="39"/>
      <c r="AR100" s="230" t="s">
        <v>2412</v>
      </c>
      <c r="AT100" s="230" t="s">
        <v>172</v>
      </c>
      <c r="AU100" s="230" t="s">
        <v>88</v>
      </c>
      <c r="AY100" s="17" t="s">
        <v>170</v>
      </c>
      <c r="BE100" s="231">
        <f>IF(N100="základní",J100,0)</f>
        <v>0</v>
      </c>
      <c r="BF100" s="231">
        <f>IF(N100="snížená",J100,0)</f>
        <v>0</v>
      </c>
      <c r="BG100" s="231">
        <f>IF(N100="zákl. přenesená",J100,0)</f>
        <v>0</v>
      </c>
      <c r="BH100" s="231">
        <f>IF(N100="sníž. přenesená",J100,0)</f>
        <v>0</v>
      </c>
      <c r="BI100" s="231">
        <f>IF(N100="nulová",J100,0)</f>
        <v>0</v>
      </c>
      <c r="BJ100" s="17" t="s">
        <v>86</v>
      </c>
      <c r="BK100" s="231">
        <f>ROUND(I100*H100,2)</f>
        <v>0</v>
      </c>
      <c r="BL100" s="17" t="s">
        <v>2412</v>
      </c>
      <c r="BM100" s="230" t="s">
        <v>2437</v>
      </c>
    </row>
    <row r="101" spans="1:47" s="2" customFormat="1" ht="12">
      <c r="A101" s="39"/>
      <c r="B101" s="40"/>
      <c r="C101" s="41"/>
      <c r="D101" s="234" t="s">
        <v>210</v>
      </c>
      <c r="E101" s="41"/>
      <c r="F101" s="255" t="s">
        <v>2438</v>
      </c>
      <c r="G101" s="41"/>
      <c r="H101" s="41"/>
      <c r="I101" s="137"/>
      <c r="J101" s="41"/>
      <c r="K101" s="41"/>
      <c r="L101" s="45"/>
      <c r="M101" s="256"/>
      <c r="N101" s="257"/>
      <c r="O101" s="85"/>
      <c r="P101" s="85"/>
      <c r="Q101" s="85"/>
      <c r="R101" s="85"/>
      <c r="S101" s="85"/>
      <c r="T101" s="86"/>
      <c r="U101" s="39"/>
      <c r="V101" s="39"/>
      <c r="W101" s="39"/>
      <c r="X101" s="39"/>
      <c r="Y101" s="39"/>
      <c r="Z101" s="39"/>
      <c r="AA101" s="39"/>
      <c r="AB101" s="39"/>
      <c r="AC101" s="39"/>
      <c r="AD101" s="39"/>
      <c r="AE101" s="39"/>
      <c r="AT101" s="17" t="s">
        <v>210</v>
      </c>
      <c r="AU101" s="17" t="s">
        <v>88</v>
      </c>
    </row>
    <row r="102" spans="1:65" s="2" customFormat="1" ht="16.5" customHeight="1">
      <c r="A102" s="39"/>
      <c r="B102" s="40"/>
      <c r="C102" s="219" t="s">
        <v>213</v>
      </c>
      <c r="D102" s="219" t="s">
        <v>172</v>
      </c>
      <c r="E102" s="220" t="s">
        <v>2439</v>
      </c>
      <c r="F102" s="221" t="s">
        <v>2440</v>
      </c>
      <c r="G102" s="222" t="s">
        <v>1217</v>
      </c>
      <c r="H102" s="223">
        <v>1</v>
      </c>
      <c r="I102" s="224"/>
      <c r="J102" s="225">
        <f>ROUND(I102*H102,2)</f>
        <v>0</v>
      </c>
      <c r="K102" s="221" t="s">
        <v>33</v>
      </c>
      <c r="L102" s="45"/>
      <c r="M102" s="226" t="s">
        <v>33</v>
      </c>
      <c r="N102" s="227" t="s">
        <v>49</v>
      </c>
      <c r="O102" s="85"/>
      <c r="P102" s="228">
        <f>O102*H102</f>
        <v>0</v>
      </c>
      <c r="Q102" s="228">
        <v>0</v>
      </c>
      <c r="R102" s="228">
        <f>Q102*H102</f>
        <v>0</v>
      </c>
      <c r="S102" s="228">
        <v>0</v>
      </c>
      <c r="T102" s="229">
        <f>S102*H102</f>
        <v>0</v>
      </c>
      <c r="U102" s="39"/>
      <c r="V102" s="39"/>
      <c r="W102" s="39"/>
      <c r="X102" s="39"/>
      <c r="Y102" s="39"/>
      <c r="Z102" s="39"/>
      <c r="AA102" s="39"/>
      <c r="AB102" s="39"/>
      <c r="AC102" s="39"/>
      <c r="AD102" s="39"/>
      <c r="AE102" s="39"/>
      <c r="AR102" s="230" t="s">
        <v>2441</v>
      </c>
      <c r="AT102" s="230" t="s">
        <v>172</v>
      </c>
      <c r="AU102" s="230" t="s">
        <v>88</v>
      </c>
      <c r="AY102" s="17" t="s">
        <v>170</v>
      </c>
      <c r="BE102" s="231">
        <f>IF(N102="základní",J102,0)</f>
        <v>0</v>
      </c>
      <c r="BF102" s="231">
        <f>IF(N102="snížená",J102,0)</f>
        <v>0</v>
      </c>
      <c r="BG102" s="231">
        <f>IF(N102="zákl. přenesená",J102,0)</f>
        <v>0</v>
      </c>
      <c r="BH102" s="231">
        <f>IF(N102="sníž. přenesená",J102,0)</f>
        <v>0</v>
      </c>
      <c r="BI102" s="231">
        <f>IF(N102="nulová",J102,0)</f>
        <v>0</v>
      </c>
      <c r="BJ102" s="17" t="s">
        <v>86</v>
      </c>
      <c r="BK102" s="231">
        <f>ROUND(I102*H102,2)</f>
        <v>0</v>
      </c>
      <c r="BL102" s="17" t="s">
        <v>2441</v>
      </c>
      <c r="BM102" s="230" t="s">
        <v>2442</v>
      </c>
    </row>
    <row r="103" spans="1:47" s="2" customFormat="1" ht="12">
      <c r="A103" s="39"/>
      <c r="B103" s="40"/>
      <c r="C103" s="41"/>
      <c r="D103" s="234" t="s">
        <v>210</v>
      </c>
      <c r="E103" s="41"/>
      <c r="F103" s="255" t="s">
        <v>2443</v>
      </c>
      <c r="G103" s="41"/>
      <c r="H103" s="41"/>
      <c r="I103" s="137"/>
      <c r="J103" s="41"/>
      <c r="K103" s="41"/>
      <c r="L103" s="45"/>
      <c r="M103" s="256"/>
      <c r="N103" s="257"/>
      <c r="O103" s="85"/>
      <c r="P103" s="85"/>
      <c r="Q103" s="85"/>
      <c r="R103" s="85"/>
      <c r="S103" s="85"/>
      <c r="T103" s="86"/>
      <c r="U103" s="39"/>
      <c r="V103" s="39"/>
      <c r="W103" s="39"/>
      <c r="X103" s="39"/>
      <c r="Y103" s="39"/>
      <c r="Z103" s="39"/>
      <c r="AA103" s="39"/>
      <c r="AB103" s="39"/>
      <c r="AC103" s="39"/>
      <c r="AD103" s="39"/>
      <c r="AE103" s="39"/>
      <c r="AT103" s="17" t="s">
        <v>210</v>
      </c>
      <c r="AU103" s="17" t="s">
        <v>88</v>
      </c>
    </row>
    <row r="104" spans="1:65" s="2" customFormat="1" ht="16.5" customHeight="1">
      <c r="A104" s="39"/>
      <c r="B104" s="40"/>
      <c r="C104" s="219" t="s">
        <v>219</v>
      </c>
      <c r="D104" s="219" t="s">
        <v>172</v>
      </c>
      <c r="E104" s="220" t="s">
        <v>2444</v>
      </c>
      <c r="F104" s="221" t="s">
        <v>2445</v>
      </c>
      <c r="G104" s="222" t="s">
        <v>1217</v>
      </c>
      <c r="H104" s="223">
        <v>1</v>
      </c>
      <c r="I104" s="224"/>
      <c r="J104" s="225">
        <f>ROUND(I104*H104,2)</f>
        <v>0</v>
      </c>
      <c r="K104" s="221" t="s">
        <v>1375</v>
      </c>
      <c r="L104" s="45"/>
      <c r="M104" s="226" t="s">
        <v>33</v>
      </c>
      <c r="N104" s="227" t="s">
        <v>49</v>
      </c>
      <c r="O104" s="85"/>
      <c r="P104" s="228">
        <f>O104*H104</f>
        <v>0</v>
      </c>
      <c r="Q104" s="228">
        <v>0</v>
      </c>
      <c r="R104" s="228">
        <f>Q104*H104</f>
        <v>0</v>
      </c>
      <c r="S104" s="228">
        <v>0</v>
      </c>
      <c r="T104" s="229">
        <f>S104*H104</f>
        <v>0</v>
      </c>
      <c r="U104" s="39"/>
      <c r="V104" s="39"/>
      <c r="W104" s="39"/>
      <c r="X104" s="39"/>
      <c r="Y104" s="39"/>
      <c r="Z104" s="39"/>
      <c r="AA104" s="39"/>
      <c r="AB104" s="39"/>
      <c r="AC104" s="39"/>
      <c r="AD104" s="39"/>
      <c r="AE104" s="39"/>
      <c r="AR104" s="230" t="s">
        <v>2412</v>
      </c>
      <c r="AT104" s="230" t="s">
        <v>172</v>
      </c>
      <c r="AU104" s="230" t="s">
        <v>88</v>
      </c>
      <c r="AY104" s="17" t="s">
        <v>170</v>
      </c>
      <c r="BE104" s="231">
        <f>IF(N104="základní",J104,0)</f>
        <v>0</v>
      </c>
      <c r="BF104" s="231">
        <f>IF(N104="snížená",J104,0)</f>
        <v>0</v>
      </c>
      <c r="BG104" s="231">
        <f>IF(N104="zákl. přenesená",J104,0)</f>
        <v>0</v>
      </c>
      <c r="BH104" s="231">
        <f>IF(N104="sníž. přenesená",J104,0)</f>
        <v>0</v>
      </c>
      <c r="BI104" s="231">
        <f>IF(N104="nulová",J104,0)</f>
        <v>0</v>
      </c>
      <c r="BJ104" s="17" t="s">
        <v>86</v>
      </c>
      <c r="BK104" s="231">
        <f>ROUND(I104*H104,2)</f>
        <v>0</v>
      </c>
      <c r="BL104" s="17" t="s">
        <v>2412</v>
      </c>
      <c r="BM104" s="230" t="s">
        <v>2446</v>
      </c>
    </row>
    <row r="105" spans="1:47" s="2" customFormat="1" ht="12">
      <c r="A105" s="39"/>
      <c r="B105" s="40"/>
      <c r="C105" s="41"/>
      <c r="D105" s="234" t="s">
        <v>210</v>
      </c>
      <c r="E105" s="41"/>
      <c r="F105" s="255" t="s">
        <v>2447</v>
      </c>
      <c r="G105" s="41"/>
      <c r="H105" s="41"/>
      <c r="I105" s="137"/>
      <c r="J105" s="41"/>
      <c r="K105" s="41"/>
      <c r="L105" s="45"/>
      <c r="M105" s="256"/>
      <c r="N105" s="257"/>
      <c r="O105" s="85"/>
      <c r="P105" s="85"/>
      <c r="Q105" s="85"/>
      <c r="R105" s="85"/>
      <c r="S105" s="85"/>
      <c r="T105" s="86"/>
      <c r="U105" s="39"/>
      <c r="V105" s="39"/>
      <c r="W105" s="39"/>
      <c r="X105" s="39"/>
      <c r="Y105" s="39"/>
      <c r="Z105" s="39"/>
      <c r="AA105" s="39"/>
      <c r="AB105" s="39"/>
      <c r="AC105" s="39"/>
      <c r="AD105" s="39"/>
      <c r="AE105" s="39"/>
      <c r="AT105" s="17" t="s">
        <v>210</v>
      </c>
      <c r="AU105" s="17" t="s">
        <v>88</v>
      </c>
    </row>
    <row r="106" spans="1:65" s="2" customFormat="1" ht="16.5" customHeight="1">
      <c r="A106" s="39"/>
      <c r="B106" s="40"/>
      <c r="C106" s="219" t="s">
        <v>224</v>
      </c>
      <c r="D106" s="219" t="s">
        <v>172</v>
      </c>
      <c r="E106" s="220" t="s">
        <v>2448</v>
      </c>
      <c r="F106" s="221" t="s">
        <v>2449</v>
      </c>
      <c r="G106" s="222" t="s">
        <v>1217</v>
      </c>
      <c r="H106" s="223">
        <v>1</v>
      </c>
      <c r="I106" s="224"/>
      <c r="J106" s="225">
        <f>ROUND(I106*H106,2)</f>
        <v>0</v>
      </c>
      <c r="K106" s="221" t="s">
        <v>176</v>
      </c>
      <c r="L106" s="45"/>
      <c r="M106" s="226" t="s">
        <v>33</v>
      </c>
      <c r="N106" s="227" t="s">
        <v>49</v>
      </c>
      <c r="O106" s="85"/>
      <c r="P106" s="228">
        <f>O106*H106</f>
        <v>0</v>
      </c>
      <c r="Q106" s="228">
        <v>0</v>
      </c>
      <c r="R106" s="228">
        <f>Q106*H106</f>
        <v>0</v>
      </c>
      <c r="S106" s="228">
        <v>0</v>
      </c>
      <c r="T106" s="229">
        <f>S106*H106</f>
        <v>0</v>
      </c>
      <c r="U106" s="39"/>
      <c r="V106" s="39"/>
      <c r="W106" s="39"/>
      <c r="X106" s="39"/>
      <c r="Y106" s="39"/>
      <c r="Z106" s="39"/>
      <c r="AA106" s="39"/>
      <c r="AB106" s="39"/>
      <c r="AC106" s="39"/>
      <c r="AD106" s="39"/>
      <c r="AE106" s="39"/>
      <c r="AR106" s="230" t="s">
        <v>2412</v>
      </c>
      <c r="AT106" s="230" t="s">
        <v>172</v>
      </c>
      <c r="AU106" s="230" t="s">
        <v>88</v>
      </c>
      <c r="AY106" s="17" t="s">
        <v>170</v>
      </c>
      <c r="BE106" s="231">
        <f>IF(N106="základní",J106,0)</f>
        <v>0</v>
      </c>
      <c r="BF106" s="231">
        <f>IF(N106="snížená",J106,0)</f>
        <v>0</v>
      </c>
      <c r="BG106" s="231">
        <f>IF(N106="zákl. přenesená",J106,0)</f>
        <v>0</v>
      </c>
      <c r="BH106" s="231">
        <f>IF(N106="sníž. přenesená",J106,0)</f>
        <v>0</v>
      </c>
      <c r="BI106" s="231">
        <f>IF(N106="nulová",J106,0)</f>
        <v>0</v>
      </c>
      <c r="BJ106" s="17" t="s">
        <v>86</v>
      </c>
      <c r="BK106" s="231">
        <f>ROUND(I106*H106,2)</f>
        <v>0</v>
      </c>
      <c r="BL106" s="17" t="s">
        <v>2412</v>
      </c>
      <c r="BM106" s="230" t="s">
        <v>2450</v>
      </c>
    </row>
    <row r="107" spans="1:47" s="2" customFormat="1" ht="12">
      <c r="A107" s="39"/>
      <c r="B107" s="40"/>
      <c r="C107" s="41"/>
      <c r="D107" s="234" t="s">
        <v>210</v>
      </c>
      <c r="E107" s="41"/>
      <c r="F107" s="255" t="s">
        <v>2451</v>
      </c>
      <c r="G107" s="41"/>
      <c r="H107" s="41"/>
      <c r="I107" s="137"/>
      <c r="J107" s="41"/>
      <c r="K107" s="41"/>
      <c r="L107" s="45"/>
      <c r="M107" s="256"/>
      <c r="N107" s="257"/>
      <c r="O107" s="85"/>
      <c r="P107" s="85"/>
      <c r="Q107" s="85"/>
      <c r="R107" s="85"/>
      <c r="S107" s="85"/>
      <c r="T107" s="86"/>
      <c r="U107" s="39"/>
      <c r="V107" s="39"/>
      <c r="W107" s="39"/>
      <c r="X107" s="39"/>
      <c r="Y107" s="39"/>
      <c r="Z107" s="39"/>
      <c r="AA107" s="39"/>
      <c r="AB107" s="39"/>
      <c r="AC107" s="39"/>
      <c r="AD107" s="39"/>
      <c r="AE107" s="39"/>
      <c r="AT107" s="17" t="s">
        <v>210</v>
      </c>
      <c r="AU107" s="17" t="s">
        <v>88</v>
      </c>
    </row>
    <row r="108" spans="1:63" s="12" customFormat="1" ht="22.8" customHeight="1">
      <c r="A108" s="12"/>
      <c r="B108" s="203"/>
      <c r="C108" s="204"/>
      <c r="D108" s="205" t="s">
        <v>77</v>
      </c>
      <c r="E108" s="217" t="s">
        <v>2452</v>
      </c>
      <c r="F108" s="217" t="s">
        <v>2453</v>
      </c>
      <c r="G108" s="204"/>
      <c r="H108" s="204"/>
      <c r="I108" s="207"/>
      <c r="J108" s="218">
        <f>BK108</f>
        <v>0</v>
      </c>
      <c r="K108" s="204"/>
      <c r="L108" s="209"/>
      <c r="M108" s="210"/>
      <c r="N108" s="211"/>
      <c r="O108" s="211"/>
      <c r="P108" s="212">
        <f>SUM(P109:P110)</f>
        <v>0</v>
      </c>
      <c r="Q108" s="211"/>
      <c r="R108" s="212">
        <f>SUM(R109:R110)</f>
        <v>0</v>
      </c>
      <c r="S108" s="211"/>
      <c r="T108" s="213">
        <f>SUM(T109:T110)</f>
        <v>0</v>
      </c>
      <c r="U108" s="12"/>
      <c r="V108" s="12"/>
      <c r="W108" s="12"/>
      <c r="X108" s="12"/>
      <c r="Y108" s="12"/>
      <c r="Z108" s="12"/>
      <c r="AA108" s="12"/>
      <c r="AB108" s="12"/>
      <c r="AC108" s="12"/>
      <c r="AD108" s="12"/>
      <c r="AE108" s="12"/>
      <c r="AR108" s="214" t="s">
        <v>193</v>
      </c>
      <c r="AT108" s="215" t="s">
        <v>77</v>
      </c>
      <c r="AU108" s="215" t="s">
        <v>86</v>
      </c>
      <c r="AY108" s="214" t="s">
        <v>170</v>
      </c>
      <c r="BK108" s="216">
        <f>SUM(BK109:BK110)</f>
        <v>0</v>
      </c>
    </row>
    <row r="109" spans="1:65" s="2" customFormat="1" ht="16.5" customHeight="1">
      <c r="A109" s="39"/>
      <c r="B109" s="40"/>
      <c r="C109" s="219" t="s">
        <v>229</v>
      </c>
      <c r="D109" s="219" t="s">
        <v>172</v>
      </c>
      <c r="E109" s="220" t="s">
        <v>2454</v>
      </c>
      <c r="F109" s="221" t="s">
        <v>2455</v>
      </c>
      <c r="G109" s="222" t="s">
        <v>1217</v>
      </c>
      <c r="H109" s="223">
        <v>1</v>
      </c>
      <c r="I109" s="224"/>
      <c r="J109" s="225">
        <f>ROUND(I109*H109,2)</f>
        <v>0</v>
      </c>
      <c r="K109" s="221" t="s">
        <v>1351</v>
      </c>
      <c r="L109" s="45"/>
      <c r="M109" s="226" t="s">
        <v>33</v>
      </c>
      <c r="N109" s="227" t="s">
        <v>49</v>
      </c>
      <c r="O109" s="85"/>
      <c r="P109" s="228">
        <f>O109*H109</f>
        <v>0</v>
      </c>
      <c r="Q109" s="228">
        <v>0</v>
      </c>
      <c r="R109" s="228">
        <f>Q109*H109</f>
        <v>0</v>
      </c>
      <c r="S109" s="228">
        <v>0</v>
      </c>
      <c r="T109" s="229">
        <f>S109*H109</f>
        <v>0</v>
      </c>
      <c r="U109" s="39"/>
      <c r="V109" s="39"/>
      <c r="W109" s="39"/>
      <c r="X109" s="39"/>
      <c r="Y109" s="39"/>
      <c r="Z109" s="39"/>
      <c r="AA109" s="39"/>
      <c r="AB109" s="39"/>
      <c r="AC109" s="39"/>
      <c r="AD109" s="39"/>
      <c r="AE109" s="39"/>
      <c r="AR109" s="230" t="s">
        <v>2412</v>
      </c>
      <c r="AT109" s="230" t="s">
        <v>172</v>
      </c>
      <c r="AU109" s="230" t="s">
        <v>88</v>
      </c>
      <c r="AY109" s="17" t="s">
        <v>170</v>
      </c>
      <c r="BE109" s="231">
        <f>IF(N109="základní",J109,0)</f>
        <v>0</v>
      </c>
      <c r="BF109" s="231">
        <f>IF(N109="snížená",J109,0)</f>
        <v>0</v>
      </c>
      <c r="BG109" s="231">
        <f>IF(N109="zákl. přenesená",J109,0)</f>
        <v>0</v>
      </c>
      <c r="BH109" s="231">
        <f>IF(N109="sníž. přenesená",J109,0)</f>
        <v>0</v>
      </c>
      <c r="BI109" s="231">
        <f>IF(N109="nulová",J109,0)</f>
        <v>0</v>
      </c>
      <c r="BJ109" s="17" t="s">
        <v>86</v>
      </c>
      <c r="BK109" s="231">
        <f>ROUND(I109*H109,2)</f>
        <v>0</v>
      </c>
      <c r="BL109" s="17" t="s">
        <v>2412</v>
      </c>
      <c r="BM109" s="230" t="s">
        <v>2456</v>
      </c>
    </row>
    <row r="110" spans="1:47" s="2" customFormat="1" ht="12">
      <c r="A110" s="39"/>
      <c r="B110" s="40"/>
      <c r="C110" s="41"/>
      <c r="D110" s="234" t="s">
        <v>210</v>
      </c>
      <c r="E110" s="41"/>
      <c r="F110" s="255" t="s">
        <v>2457</v>
      </c>
      <c r="G110" s="41"/>
      <c r="H110" s="41"/>
      <c r="I110" s="137"/>
      <c r="J110" s="41"/>
      <c r="K110" s="41"/>
      <c r="L110" s="45"/>
      <c r="M110" s="256"/>
      <c r="N110" s="257"/>
      <c r="O110" s="85"/>
      <c r="P110" s="85"/>
      <c r="Q110" s="85"/>
      <c r="R110" s="85"/>
      <c r="S110" s="85"/>
      <c r="T110" s="86"/>
      <c r="U110" s="39"/>
      <c r="V110" s="39"/>
      <c r="W110" s="39"/>
      <c r="X110" s="39"/>
      <c r="Y110" s="39"/>
      <c r="Z110" s="39"/>
      <c r="AA110" s="39"/>
      <c r="AB110" s="39"/>
      <c r="AC110" s="39"/>
      <c r="AD110" s="39"/>
      <c r="AE110" s="39"/>
      <c r="AT110" s="17" t="s">
        <v>210</v>
      </c>
      <c r="AU110" s="17" t="s">
        <v>88</v>
      </c>
    </row>
    <row r="111" spans="1:63" s="12" customFormat="1" ht="22.8" customHeight="1">
      <c r="A111" s="12"/>
      <c r="B111" s="203"/>
      <c r="C111" s="204"/>
      <c r="D111" s="205" t="s">
        <v>77</v>
      </c>
      <c r="E111" s="217" t="s">
        <v>2458</v>
      </c>
      <c r="F111" s="217" t="s">
        <v>2459</v>
      </c>
      <c r="G111" s="204"/>
      <c r="H111" s="204"/>
      <c r="I111" s="207"/>
      <c r="J111" s="218">
        <f>BK111</f>
        <v>0</v>
      </c>
      <c r="K111" s="204"/>
      <c r="L111" s="209"/>
      <c r="M111" s="210"/>
      <c r="N111" s="211"/>
      <c r="O111" s="211"/>
      <c r="P111" s="212">
        <f>SUM(P112:P121)</f>
        <v>0</v>
      </c>
      <c r="Q111" s="211"/>
      <c r="R111" s="212">
        <f>SUM(R112:R121)</f>
        <v>0</v>
      </c>
      <c r="S111" s="211"/>
      <c r="T111" s="213">
        <f>SUM(T112:T121)</f>
        <v>0</v>
      </c>
      <c r="U111" s="12"/>
      <c r="V111" s="12"/>
      <c r="W111" s="12"/>
      <c r="X111" s="12"/>
      <c r="Y111" s="12"/>
      <c r="Z111" s="12"/>
      <c r="AA111" s="12"/>
      <c r="AB111" s="12"/>
      <c r="AC111" s="12"/>
      <c r="AD111" s="12"/>
      <c r="AE111" s="12"/>
      <c r="AR111" s="214" t="s">
        <v>193</v>
      </c>
      <c r="AT111" s="215" t="s">
        <v>77</v>
      </c>
      <c r="AU111" s="215" t="s">
        <v>86</v>
      </c>
      <c r="AY111" s="214" t="s">
        <v>170</v>
      </c>
      <c r="BK111" s="216">
        <f>SUM(BK112:BK121)</f>
        <v>0</v>
      </c>
    </row>
    <row r="112" spans="1:65" s="2" customFormat="1" ht="16.5" customHeight="1">
      <c r="A112" s="39"/>
      <c r="B112" s="40"/>
      <c r="C112" s="219" t="s">
        <v>235</v>
      </c>
      <c r="D112" s="219" t="s">
        <v>172</v>
      </c>
      <c r="E112" s="220" t="s">
        <v>2460</v>
      </c>
      <c r="F112" s="221" t="s">
        <v>2461</v>
      </c>
      <c r="G112" s="222" t="s">
        <v>1217</v>
      </c>
      <c r="H112" s="223">
        <v>1</v>
      </c>
      <c r="I112" s="224"/>
      <c r="J112" s="225">
        <f>ROUND(I112*H112,2)</f>
        <v>0</v>
      </c>
      <c r="K112" s="221" t="s">
        <v>176</v>
      </c>
      <c r="L112" s="45"/>
      <c r="M112" s="226" t="s">
        <v>33</v>
      </c>
      <c r="N112" s="227" t="s">
        <v>49</v>
      </c>
      <c r="O112" s="85"/>
      <c r="P112" s="228">
        <f>O112*H112</f>
        <v>0</v>
      </c>
      <c r="Q112" s="228">
        <v>0</v>
      </c>
      <c r="R112" s="228">
        <f>Q112*H112</f>
        <v>0</v>
      </c>
      <c r="S112" s="228">
        <v>0</v>
      </c>
      <c r="T112" s="229">
        <f>S112*H112</f>
        <v>0</v>
      </c>
      <c r="U112" s="39"/>
      <c r="V112" s="39"/>
      <c r="W112" s="39"/>
      <c r="X112" s="39"/>
      <c r="Y112" s="39"/>
      <c r="Z112" s="39"/>
      <c r="AA112" s="39"/>
      <c r="AB112" s="39"/>
      <c r="AC112" s="39"/>
      <c r="AD112" s="39"/>
      <c r="AE112" s="39"/>
      <c r="AR112" s="230" t="s">
        <v>2412</v>
      </c>
      <c r="AT112" s="230" t="s">
        <v>172</v>
      </c>
      <c r="AU112" s="230" t="s">
        <v>88</v>
      </c>
      <c r="AY112" s="17" t="s">
        <v>170</v>
      </c>
      <c r="BE112" s="231">
        <f>IF(N112="základní",J112,0)</f>
        <v>0</v>
      </c>
      <c r="BF112" s="231">
        <f>IF(N112="snížená",J112,0)</f>
        <v>0</v>
      </c>
      <c r="BG112" s="231">
        <f>IF(N112="zákl. přenesená",J112,0)</f>
        <v>0</v>
      </c>
      <c r="BH112" s="231">
        <f>IF(N112="sníž. přenesená",J112,0)</f>
        <v>0</v>
      </c>
      <c r="BI112" s="231">
        <f>IF(N112="nulová",J112,0)</f>
        <v>0</v>
      </c>
      <c r="BJ112" s="17" t="s">
        <v>86</v>
      </c>
      <c r="BK112" s="231">
        <f>ROUND(I112*H112,2)</f>
        <v>0</v>
      </c>
      <c r="BL112" s="17" t="s">
        <v>2412</v>
      </c>
      <c r="BM112" s="230" t="s">
        <v>2462</v>
      </c>
    </row>
    <row r="113" spans="1:47" s="2" customFormat="1" ht="12">
      <c r="A113" s="39"/>
      <c r="B113" s="40"/>
      <c r="C113" s="41"/>
      <c r="D113" s="234" t="s">
        <v>210</v>
      </c>
      <c r="E113" s="41"/>
      <c r="F113" s="255" t="s">
        <v>2463</v>
      </c>
      <c r="G113" s="41"/>
      <c r="H113" s="41"/>
      <c r="I113" s="137"/>
      <c r="J113" s="41"/>
      <c r="K113" s="41"/>
      <c r="L113" s="45"/>
      <c r="M113" s="256"/>
      <c r="N113" s="257"/>
      <c r="O113" s="85"/>
      <c r="P113" s="85"/>
      <c r="Q113" s="85"/>
      <c r="R113" s="85"/>
      <c r="S113" s="85"/>
      <c r="T113" s="86"/>
      <c r="U113" s="39"/>
      <c r="V113" s="39"/>
      <c r="W113" s="39"/>
      <c r="X113" s="39"/>
      <c r="Y113" s="39"/>
      <c r="Z113" s="39"/>
      <c r="AA113" s="39"/>
      <c r="AB113" s="39"/>
      <c r="AC113" s="39"/>
      <c r="AD113" s="39"/>
      <c r="AE113" s="39"/>
      <c r="AT113" s="17" t="s">
        <v>210</v>
      </c>
      <c r="AU113" s="17" t="s">
        <v>88</v>
      </c>
    </row>
    <row r="114" spans="1:65" s="2" customFormat="1" ht="16.5" customHeight="1">
      <c r="A114" s="39"/>
      <c r="B114" s="40"/>
      <c r="C114" s="219" t="s">
        <v>240</v>
      </c>
      <c r="D114" s="219" t="s">
        <v>172</v>
      </c>
      <c r="E114" s="220" t="s">
        <v>2464</v>
      </c>
      <c r="F114" s="221" t="s">
        <v>2465</v>
      </c>
      <c r="G114" s="222" t="s">
        <v>1217</v>
      </c>
      <c r="H114" s="223">
        <v>1</v>
      </c>
      <c r="I114" s="224"/>
      <c r="J114" s="225">
        <f>ROUND(I114*H114,2)</f>
        <v>0</v>
      </c>
      <c r="K114" s="221" t="s">
        <v>176</v>
      </c>
      <c r="L114" s="45"/>
      <c r="M114" s="226" t="s">
        <v>33</v>
      </c>
      <c r="N114" s="227" t="s">
        <v>49</v>
      </c>
      <c r="O114" s="85"/>
      <c r="P114" s="228">
        <f>O114*H114</f>
        <v>0</v>
      </c>
      <c r="Q114" s="228">
        <v>0</v>
      </c>
      <c r="R114" s="228">
        <f>Q114*H114</f>
        <v>0</v>
      </c>
      <c r="S114" s="228">
        <v>0</v>
      </c>
      <c r="T114" s="229">
        <f>S114*H114</f>
        <v>0</v>
      </c>
      <c r="U114" s="39"/>
      <c r="V114" s="39"/>
      <c r="W114" s="39"/>
      <c r="X114" s="39"/>
      <c r="Y114" s="39"/>
      <c r="Z114" s="39"/>
      <c r="AA114" s="39"/>
      <c r="AB114" s="39"/>
      <c r="AC114" s="39"/>
      <c r="AD114" s="39"/>
      <c r="AE114" s="39"/>
      <c r="AR114" s="230" t="s">
        <v>2412</v>
      </c>
      <c r="AT114" s="230" t="s">
        <v>172</v>
      </c>
      <c r="AU114" s="230" t="s">
        <v>88</v>
      </c>
      <c r="AY114" s="17" t="s">
        <v>170</v>
      </c>
      <c r="BE114" s="231">
        <f>IF(N114="základní",J114,0)</f>
        <v>0</v>
      </c>
      <c r="BF114" s="231">
        <f>IF(N114="snížená",J114,0)</f>
        <v>0</v>
      </c>
      <c r="BG114" s="231">
        <f>IF(N114="zákl. přenesená",J114,0)</f>
        <v>0</v>
      </c>
      <c r="BH114" s="231">
        <f>IF(N114="sníž. přenesená",J114,0)</f>
        <v>0</v>
      </c>
      <c r="BI114" s="231">
        <f>IF(N114="nulová",J114,0)</f>
        <v>0</v>
      </c>
      <c r="BJ114" s="17" t="s">
        <v>86</v>
      </c>
      <c r="BK114" s="231">
        <f>ROUND(I114*H114,2)</f>
        <v>0</v>
      </c>
      <c r="BL114" s="17" t="s">
        <v>2412</v>
      </c>
      <c r="BM114" s="230" t="s">
        <v>2466</v>
      </c>
    </row>
    <row r="115" spans="1:47" s="2" customFormat="1" ht="12">
      <c r="A115" s="39"/>
      <c r="B115" s="40"/>
      <c r="C115" s="41"/>
      <c r="D115" s="234" t="s">
        <v>210</v>
      </c>
      <c r="E115" s="41"/>
      <c r="F115" s="255" t="s">
        <v>2467</v>
      </c>
      <c r="G115" s="41"/>
      <c r="H115" s="41"/>
      <c r="I115" s="137"/>
      <c r="J115" s="41"/>
      <c r="K115" s="41"/>
      <c r="L115" s="45"/>
      <c r="M115" s="256"/>
      <c r="N115" s="257"/>
      <c r="O115" s="85"/>
      <c r="P115" s="85"/>
      <c r="Q115" s="85"/>
      <c r="R115" s="85"/>
      <c r="S115" s="85"/>
      <c r="T115" s="86"/>
      <c r="U115" s="39"/>
      <c r="V115" s="39"/>
      <c r="W115" s="39"/>
      <c r="X115" s="39"/>
      <c r="Y115" s="39"/>
      <c r="Z115" s="39"/>
      <c r="AA115" s="39"/>
      <c r="AB115" s="39"/>
      <c r="AC115" s="39"/>
      <c r="AD115" s="39"/>
      <c r="AE115" s="39"/>
      <c r="AT115" s="17" t="s">
        <v>210</v>
      </c>
      <c r="AU115" s="17" t="s">
        <v>88</v>
      </c>
    </row>
    <row r="116" spans="1:65" s="2" customFormat="1" ht="16.5" customHeight="1">
      <c r="A116" s="39"/>
      <c r="B116" s="40"/>
      <c r="C116" s="219" t="s">
        <v>246</v>
      </c>
      <c r="D116" s="219" t="s">
        <v>172</v>
      </c>
      <c r="E116" s="220" t="s">
        <v>2468</v>
      </c>
      <c r="F116" s="221" t="s">
        <v>2469</v>
      </c>
      <c r="G116" s="222" t="s">
        <v>1217</v>
      </c>
      <c r="H116" s="223">
        <v>1</v>
      </c>
      <c r="I116" s="224"/>
      <c r="J116" s="225">
        <f>ROUND(I116*H116,2)</f>
        <v>0</v>
      </c>
      <c r="K116" s="221" t="s">
        <v>33</v>
      </c>
      <c r="L116" s="45"/>
      <c r="M116" s="226" t="s">
        <v>33</v>
      </c>
      <c r="N116" s="227" t="s">
        <v>49</v>
      </c>
      <c r="O116" s="85"/>
      <c r="P116" s="228">
        <f>O116*H116</f>
        <v>0</v>
      </c>
      <c r="Q116" s="228">
        <v>0</v>
      </c>
      <c r="R116" s="228">
        <f>Q116*H116</f>
        <v>0</v>
      </c>
      <c r="S116" s="228">
        <v>0</v>
      </c>
      <c r="T116" s="229">
        <f>S116*H116</f>
        <v>0</v>
      </c>
      <c r="U116" s="39"/>
      <c r="V116" s="39"/>
      <c r="W116" s="39"/>
      <c r="X116" s="39"/>
      <c r="Y116" s="39"/>
      <c r="Z116" s="39"/>
      <c r="AA116" s="39"/>
      <c r="AB116" s="39"/>
      <c r="AC116" s="39"/>
      <c r="AD116" s="39"/>
      <c r="AE116" s="39"/>
      <c r="AR116" s="230" t="s">
        <v>2412</v>
      </c>
      <c r="AT116" s="230" t="s">
        <v>172</v>
      </c>
      <c r="AU116" s="230" t="s">
        <v>88</v>
      </c>
      <c r="AY116" s="17" t="s">
        <v>170</v>
      </c>
      <c r="BE116" s="231">
        <f>IF(N116="základní",J116,0)</f>
        <v>0</v>
      </c>
      <c r="BF116" s="231">
        <f>IF(N116="snížená",J116,0)</f>
        <v>0</v>
      </c>
      <c r="BG116" s="231">
        <f>IF(N116="zákl. přenesená",J116,0)</f>
        <v>0</v>
      </c>
      <c r="BH116" s="231">
        <f>IF(N116="sníž. přenesená",J116,0)</f>
        <v>0</v>
      </c>
      <c r="BI116" s="231">
        <f>IF(N116="nulová",J116,0)</f>
        <v>0</v>
      </c>
      <c r="BJ116" s="17" t="s">
        <v>86</v>
      </c>
      <c r="BK116" s="231">
        <f>ROUND(I116*H116,2)</f>
        <v>0</v>
      </c>
      <c r="BL116" s="17" t="s">
        <v>2412</v>
      </c>
      <c r="BM116" s="230" t="s">
        <v>2470</v>
      </c>
    </row>
    <row r="117" spans="1:47" s="2" customFormat="1" ht="12">
      <c r="A117" s="39"/>
      <c r="B117" s="40"/>
      <c r="C117" s="41"/>
      <c r="D117" s="234" t="s">
        <v>210</v>
      </c>
      <c r="E117" s="41"/>
      <c r="F117" s="255" t="s">
        <v>2471</v>
      </c>
      <c r="G117" s="41"/>
      <c r="H117" s="41"/>
      <c r="I117" s="137"/>
      <c r="J117" s="41"/>
      <c r="K117" s="41"/>
      <c r="L117" s="45"/>
      <c r="M117" s="256"/>
      <c r="N117" s="257"/>
      <c r="O117" s="85"/>
      <c r="P117" s="85"/>
      <c r="Q117" s="85"/>
      <c r="R117" s="85"/>
      <c r="S117" s="85"/>
      <c r="T117" s="86"/>
      <c r="U117" s="39"/>
      <c r="V117" s="39"/>
      <c r="W117" s="39"/>
      <c r="X117" s="39"/>
      <c r="Y117" s="39"/>
      <c r="Z117" s="39"/>
      <c r="AA117" s="39"/>
      <c r="AB117" s="39"/>
      <c r="AC117" s="39"/>
      <c r="AD117" s="39"/>
      <c r="AE117" s="39"/>
      <c r="AT117" s="17" t="s">
        <v>210</v>
      </c>
      <c r="AU117" s="17" t="s">
        <v>88</v>
      </c>
    </row>
    <row r="118" spans="1:65" s="2" customFormat="1" ht="16.5" customHeight="1">
      <c r="A118" s="39"/>
      <c r="B118" s="40"/>
      <c r="C118" s="219" t="s">
        <v>8</v>
      </c>
      <c r="D118" s="219" t="s">
        <v>172</v>
      </c>
      <c r="E118" s="220" t="s">
        <v>2472</v>
      </c>
      <c r="F118" s="221" t="s">
        <v>2473</v>
      </c>
      <c r="G118" s="222" t="s">
        <v>262</v>
      </c>
      <c r="H118" s="223">
        <v>2</v>
      </c>
      <c r="I118" s="224"/>
      <c r="J118" s="225">
        <f>ROUND(I118*H118,2)</f>
        <v>0</v>
      </c>
      <c r="K118" s="221" t="s">
        <v>176</v>
      </c>
      <c r="L118" s="45"/>
      <c r="M118" s="226" t="s">
        <v>33</v>
      </c>
      <c r="N118" s="227" t="s">
        <v>49</v>
      </c>
      <c r="O118" s="85"/>
      <c r="P118" s="228">
        <f>O118*H118</f>
        <v>0</v>
      </c>
      <c r="Q118" s="228">
        <v>0</v>
      </c>
      <c r="R118" s="228">
        <f>Q118*H118</f>
        <v>0</v>
      </c>
      <c r="S118" s="228">
        <v>0</v>
      </c>
      <c r="T118" s="229">
        <f>S118*H118</f>
        <v>0</v>
      </c>
      <c r="U118" s="39"/>
      <c r="V118" s="39"/>
      <c r="W118" s="39"/>
      <c r="X118" s="39"/>
      <c r="Y118" s="39"/>
      <c r="Z118" s="39"/>
      <c r="AA118" s="39"/>
      <c r="AB118" s="39"/>
      <c r="AC118" s="39"/>
      <c r="AD118" s="39"/>
      <c r="AE118" s="39"/>
      <c r="AR118" s="230" t="s">
        <v>2412</v>
      </c>
      <c r="AT118" s="230" t="s">
        <v>172</v>
      </c>
      <c r="AU118" s="230" t="s">
        <v>88</v>
      </c>
      <c r="AY118" s="17" t="s">
        <v>170</v>
      </c>
      <c r="BE118" s="231">
        <f>IF(N118="základní",J118,0)</f>
        <v>0</v>
      </c>
      <c r="BF118" s="231">
        <f>IF(N118="snížená",J118,0)</f>
        <v>0</v>
      </c>
      <c r="BG118" s="231">
        <f>IF(N118="zákl. přenesená",J118,0)</f>
        <v>0</v>
      </c>
      <c r="BH118" s="231">
        <f>IF(N118="sníž. přenesená",J118,0)</f>
        <v>0</v>
      </c>
      <c r="BI118" s="231">
        <f>IF(N118="nulová",J118,0)</f>
        <v>0</v>
      </c>
      <c r="BJ118" s="17" t="s">
        <v>86</v>
      </c>
      <c r="BK118" s="231">
        <f>ROUND(I118*H118,2)</f>
        <v>0</v>
      </c>
      <c r="BL118" s="17" t="s">
        <v>2412</v>
      </c>
      <c r="BM118" s="230" t="s">
        <v>2474</v>
      </c>
    </row>
    <row r="119" spans="1:47" s="2" customFormat="1" ht="12">
      <c r="A119" s="39"/>
      <c r="B119" s="40"/>
      <c r="C119" s="41"/>
      <c r="D119" s="234" t="s">
        <v>210</v>
      </c>
      <c r="E119" s="41"/>
      <c r="F119" s="255" t="s">
        <v>2475</v>
      </c>
      <c r="G119" s="41"/>
      <c r="H119" s="41"/>
      <c r="I119" s="137"/>
      <c r="J119" s="41"/>
      <c r="K119" s="41"/>
      <c r="L119" s="45"/>
      <c r="M119" s="256"/>
      <c r="N119" s="257"/>
      <c r="O119" s="85"/>
      <c r="P119" s="85"/>
      <c r="Q119" s="85"/>
      <c r="R119" s="85"/>
      <c r="S119" s="85"/>
      <c r="T119" s="86"/>
      <c r="U119" s="39"/>
      <c r="V119" s="39"/>
      <c r="W119" s="39"/>
      <c r="X119" s="39"/>
      <c r="Y119" s="39"/>
      <c r="Z119" s="39"/>
      <c r="AA119" s="39"/>
      <c r="AB119" s="39"/>
      <c r="AC119" s="39"/>
      <c r="AD119" s="39"/>
      <c r="AE119" s="39"/>
      <c r="AT119" s="17" t="s">
        <v>210</v>
      </c>
      <c r="AU119" s="17" t="s">
        <v>88</v>
      </c>
    </row>
    <row r="120" spans="1:65" s="2" customFormat="1" ht="16.5" customHeight="1">
      <c r="A120" s="39"/>
      <c r="B120" s="40"/>
      <c r="C120" s="219" t="s">
        <v>254</v>
      </c>
      <c r="D120" s="219" t="s">
        <v>172</v>
      </c>
      <c r="E120" s="220" t="s">
        <v>2476</v>
      </c>
      <c r="F120" s="221" t="s">
        <v>2477</v>
      </c>
      <c r="G120" s="222" t="s">
        <v>1217</v>
      </c>
      <c r="H120" s="223">
        <v>1</v>
      </c>
      <c r="I120" s="224"/>
      <c r="J120" s="225">
        <f>ROUND(I120*H120,2)</f>
        <v>0</v>
      </c>
      <c r="K120" s="221" t="s">
        <v>176</v>
      </c>
      <c r="L120" s="45"/>
      <c r="M120" s="226" t="s">
        <v>33</v>
      </c>
      <c r="N120" s="227" t="s">
        <v>49</v>
      </c>
      <c r="O120" s="85"/>
      <c r="P120" s="228">
        <f>O120*H120</f>
        <v>0</v>
      </c>
      <c r="Q120" s="228">
        <v>0</v>
      </c>
      <c r="R120" s="228">
        <f>Q120*H120</f>
        <v>0</v>
      </c>
      <c r="S120" s="228">
        <v>0</v>
      </c>
      <c r="T120" s="229">
        <f>S120*H120</f>
        <v>0</v>
      </c>
      <c r="U120" s="39"/>
      <c r="V120" s="39"/>
      <c r="W120" s="39"/>
      <c r="X120" s="39"/>
      <c r="Y120" s="39"/>
      <c r="Z120" s="39"/>
      <c r="AA120" s="39"/>
      <c r="AB120" s="39"/>
      <c r="AC120" s="39"/>
      <c r="AD120" s="39"/>
      <c r="AE120" s="39"/>
      <c r="AR120" s="230" t="s">
        <v>2412</v>
      </c>
      <c r="AT120" s="230" t="s">
        <v>172</v>
      </c>
      <c r="AU120" s="230" t="s">
        <v>88</v>
      </c>
      <c r="AY120" s="17" t="s">
        <v>170</v>
      </c>
      <c r="BE120" s="231">
        <f>IF(N120="základní",J120,0)</f>
        <v>0</v>
      </c>
      <c r="BF120" s="231">
        <f>IF(N120="snížená",J120,0)</f>
        <v>0</v>
      </c>
      <c r="BG120" s="231">
        <f>IF(N120="zákl. přenesená",J120,0)</f>
        <v>0</v>
      </c>
      <c r="BH120" s="231">
        <f>IF(N120="sníž. přenesená",J120,0)</f>
        <v>0</v>
      </c>
      <c r="BI120" s="231">
        <f>IF(N120="nulová",J120,0)</f>
        <v>0</v>
      </c>
      <c r="BJ120" s="17" t="s">
        <v>86</v>
      </c>
      <c r="BK120" s="231">
        <f>ROUND(I120*H120,2)</f>
        <v>0</v>
      </c>
      <c r="BL120" s="17" t="s">
        <v>2412</v>
      </c>
      <c r="BM120" s="230" t="s">
        <v>2478</v>
      </c>
    </row>
    <row r="121" spans="1:47" s="2" customFormat="1" ht="12">
      <c r="A121" s="39"/>
      <c r="B121" s="40"/>
      <c r="C121" s="41"/>
      <c r="D121" s="234" t="s">
        <v>210</v>
      </c>
      <c r="E121" s="41"/>
      <c r="F121" s="255" t="s">
        <v>2479</v>
      </c>
      <c r="G121" s="41"/>
      <c r="H121" s="41"/>
      <c r="I121" s="137"/>
      <c r="J121" s="41"/>
      <c r="K121" s="41"/>
      <c r="L121" s="45"/>
      <c r="M121" s="256"/>
      <c r="N121" s="257"/>
      <c r="O121" s="85"/>
      <c r="P121" s="85"/>
      <c r="Q121" s="85"/>
      <c r="R121" s="85"/>
      <c r="S121" s="85"/>
      <c r="T121" s="86"/>
      <c r="U121" s="39"/>
      <c r="V121" s="39"/>
      <c r="W121" s="39"/>
      <c r="X121" s="39"/>
      <c r="Y121" s="39"/>
      <c r="Z121" s="39"/>
      <c r="AA121" s="39"/>
      <c r="AB121" s="39"/>
      <c r="AC121" s="39"/>
      <c r="AD121" s="39"/>
      <c r="AE121" s="39"/>
      <c r="AT121" s="17" t="s">
        <v>210</v>
      </c>
      <c r="AU121" s="17" t="s">
        <v>88</v>
      </c>
    </row>
    <row r="122" spans="1:63" s="12" customFormat="1" ht="22.8" customHeight="1">
      <c r="A122" s="12"/>
      <c r="B122" s="203"/>
      <c r="C122" s="204"/>
      <c r="D122" s="205" t="s">
        <v>77</v>
      </c>
      <c r="E122" s="217" t="s">
        <v>2480</v>
      </c>
      <c r="F122" s="217" t="s">
        <v>2481</v>
      </c>
      <c r="G122" s="204"/>
      <c r="H122" s="204"/>
      <c r="I122" s="207"/>
      <c r="J122" s="218">
        <f>BK122</f>
        <v>0</v>
      </c>
      <c r="K122" s="204"/>
      <c r="L122" s="209"/>
      <c r="M122" s="210"/>
      <c r="N122" s="211"/>
      <c r="O122" s="211"/>
      <c r="P122" s="212">
        <f>SUM(P123:P127)</f>
        <v>0</v>
      </c>
      <c r="Q122" s="211"/>
      <c r="R122" s="212">
        <f>SUM(R123:R127)</f>
        <v>0</v>
      </c>
      <c r="S122" s="211"/>
      <c r="T122" s="213">
        <f>SUM(T123:T127)</f>
        <v>0</v>
      </c>
      <c r="U122" s="12"/>
      <c r="V122" s="12"/>
      <c r="W122" s="12"/>
      <c r="X122" s="12"/>
      <c r="Y122" s="12"/>
      <c r="Z122" s="12"/>
      <c r="AA122" s="12"/>
      <c r="AB122" s="12"/>
      <c r="AC122" s="12"/>
      <c r="AD122" s="12"/>
      <c r="AE122" s="12"/>
      <c r="AR122" s="214" t="s">
        <v>193</v>
      </c>
      <c r="AT122" s="215" t="s">
        <v>77</v>
      </c>
      <c r="AU122" s="215" t="s">
        <v>86</v>
      </c>
      <c r="AY122" s="214" t="s">
        <v>170</v>
      </c>
      <c r="BK122" s="216">
        <f>SUM(BK123:BK127)</f>
        <v>0</v>
      </c>
    </row>
    <row r="123" spans="1:65" s="2" customFormat="1" ht="16.5" customHeight="1">
      <c r="A123" s="39"/>
      <c r="B123" s="40"/>
      <c r="C123" s="219" t="s">
        <v>259</v>
      </c>
      <c r="D123" s="219" t="s">
        <v>172</v>
      </c>
      <c r="E123" s="220" t="s">
        <v>2482</v>
      </c>
      <c r="F123" s="221" t="s">
        <v>2483</v>
      </c>
      <c r="G123" s="222" t="s">
        <v>1217</v>
      </c>
      <c r="H123" s="223">
        <v>1</v>
      </c>
      <c r="I123" s="224"/>
      <c r="J123" s="225">
        <f>ROUND(I123*H123,2)</f>
        <v>0</v>
      </c>
      <c r="K123" s="221" t="s">
        <v>176</v>
      </c>
      <c r="L123" s="45"/>
      <c r="M123" s="226" t="s">
        <v>33</v>
      </c>
      <c r="N123" s="227" t="s">
        <v>49</v>
      </c>
      <c r="O123" s="85"/>
      <c r="P123" s="228">
        <f>O123*H123</f>
        <v>0</v>
      </c>
      <c r="Q123" s="228">
        <v>0</v>
      </c>
      <c r="R123" s="228">
        <f>Q123*H123</f>
        <v>0</v>
      </c>
      <c r="S123" s="228">
        <v>0</v>
      </c>
      <c r="T123" s="229">
        <f>S123*H123</f>
        <v>0</v>
      </c>
      <c r="U123" s="39"/>
      <c r="V123" s="39"/>
      <c r="W123" s="39"/>
      <c r="X123" s="39"/>
      <c r="Y123" s="39"/>
      <c r="Z123" s="39"/>
      <c r="AA123" s="39"/>
      <c r="AB123" s="39"/>
      <c r="AC123" s="39"/>
      <c r="AD123" s="39"/>
      <c r="AE123" s="39"/>
      <c r="AR123" s="230" t="s">
        <v>2412</v>
      </c>
      <c r="AT123" s="230" t="s">
        <v>172</v>
      </c>
      <c r="AU123" s="230" t="s">
        <v>88</v>
      </c>
      <c r="AY123" s="17" t="s">
        <v>170</v>
      </c>
      <c r="BE123" s="231">
        <f>IF(N123="základní",J123,0)</f>
        <v>0</v>
      </c>
      <c r="BF123" s="231">
        <f>IF(N123="snížená",J123,0)</f>
        <v>0</v>
      </c>
      <c r="BG123" s="231">
        <f>IF(N123="zákl. přenesená",J123,0)</f>
        <v>0</v>
      </c>
      <c r="BH123" s="231">
        <f>IF(N123="sníž. přenesená",J123,0)</f>
        <v>0</v>
      </c>
      <c r="BI123" s="231">
        <f>IF(N123="nulová",J123,0)</f>
        <v>0</v>
      </c>
      <c r="BJ123" s="17" t="s">
        <v>86</v>
      </c>
      <c r="BK123" s="231">
        <f>ROUND(I123*H123,2)</f>
        <v>0</v>
      </c>
      <c r="BL123" s="17" t="s">
        <v>2412</v>
      </c>
      <c r="BM123" s="230" t="s">
        <v>2484</v>
      </c>
    </row>
    <row r="124" spans="1:65" s="2" customFormat="1" ht="16.5" customHeight="1">
      <c r="A124" s="39"/>
      <c r="B124" s="40"/>
      <c r="C124" s="219" t="s">
        <v>265</v>
      </c>
      <c r="D124" s="219" t="s">
        <v>172</v>
      </c>
      <c r="E124" s="220" t="s">
        <v>2485</v>
      </c>
      <c r="F124" s="221" t="s">
        <v>2486</v>
      </c>
      <c r="G124" s="222" t="s">
        <v>1217</v>
      </c>
      <c r="H124" s="223">
        <v>1</v>
      </c>
      <c r="I124" s="224"/>
      <c r="J124" s="225">
        <f>ROUND(I124*H124,2)</f>
        <v>0</v>
      </c>
      <c r="K124" s="221" t="s">
        <v>176</v>
      </c>
      <c r="L124" s="45"/>
      <c r="M124" s="226" t="s">
        <v>33</v>
      </c>
      <c r="N124" s="227" t="s">
        <v>49</v>
      </c>
      <c r="O124" s="85"/>
      <c r="P124" s="228">
        <f>O124*H124</f>
        <v>0</v>
      </c>
      <c r="Q124" s="228">
        <v>0</v>
      </c>
      <c r="R124" s="228">
        <f>Q124*H124</f>
        <v>0</v>
      </c>
      <c r="S124" s="228">
        <v>0</v>
      </c>
      <c r="T124" s="229">
        <f>S124*H124</f>
        <v>0</v>
      </c>
      <c r="U124" s="39"/>
      <c r="V124" s="39"/>
      <c r="W124" s="39"/>
      <c r="X124" s="39"/>
      <c r="Y124" s="39"/>
      <c r="Z124" s="39"/>
      <c r="AA124" s="39"/>
      <c r="AB124" s="39"/>
      <c r="AC124" s="39"/>
      <c r="AD124" s="39"/>
      <c r="AE124" s="39"/>
      <c r="AR124" s="230" t="s">
        <v>2412</v>
      </c>
      <c r="AT124" s="230" t="s">
        <v>172</v>
      </c>
      <c r="AU124" s="230" t="s">
        <v>88</v>
      </c>
      <c r="AY124" s="17" t="s">
        <v>170</v>
      </c>
      <c r="BE124" s="231">
        <f>IF(N124="základní",J124,0)</f>
        <v>0</v>
      </c>
      <c r="BF124" s="231">
        <f>IF(N124="snížená",J124,0)</f>
        <v>0</v>
      </c>
      <c r="BG124" s="231">
        <f>IF(N124="zákl. přenesená",J124,0)</f>
        <v>0</v>
      </c>
      <c r="BH124" s="231">
        <f>IF(N124="sníž. přenesená",J124,0)</f>
        <v>0</v>
      </c>
      <c r="BI124" s="231">
        <f>IF(N124="nulová",J124,0)</f>
        <v>0</v>
      </c>
      <c r="BJ124" s="17" t="s">
        <v>86</v>
      </c>
      <c r="BK124" s="231">
        <f>ROUND(I124*H124,2)</f>
        <v>0</v>
      </c>
      <c r="BL124" s="17" t="s">
        <v>2412</v>
      </c>
      <c r="BM124" s="230" t="s">
        <v>2487</v>
      </c>
    </row>
    <row r="125" spans="1:47" s="2" customFormat="1" ht="12">
      <c r="A125" s="39"/>
      <c r="B125" s="40"/>
      <c r="C125" s="41"/>
      <c r="D125" s="234" t="s">
        <v>210</v>
      </c>
      <c r="E125" s="41"/>
      <c r="F125" s="255" t="s">
        <v>2488</v>
      </c>
      <c r="G125" s="41"/>
      <c r="H125" s="41"/>
      <c r="I125" s="137"/>
      <c r="J125" s="41"/>
      <c r="K125" s="41"/>
      <c r="L125" s="45"/>
      <c r="M125" s="256"/>
      <c r="N125" s="257"/>
      <c r="O125" s="85"/>
      <c r="P125" s="85"/>
      <c r="Q125" s="85"/>
      <c r="R125" s="85"/>
      <c r="S125" s="85"/>
      <c r="T125" s="86"/>
      <c r="U125" s="39"/>
      <c r="V125" s="39"/>
      <c r="W125" s="39"/>
      <c r="X125" s="39"/>
      <c r="Y125" s="39"/>
      <c r="Z125" s="39"/>
      <c r="AA125" s="39"/>
      <c r="AB125" s="39"/>
      <c r="AC125" s="39"/>
      <c r="AD125" s="39"/>
      <c r="AE125" s="39"/>
      <c r="AT125" s="17" t="s">
        <v>210</v>
      </c>
      <c r="AU125" s="17" t="s">
        <v>88</v>
      </c>
    </row>
    <row r="126" spans="1:65" s="2" customFormat="1" ht="16.5" customHeight="1">
      <c r="A126" s="39"/>
      <c r="B126" s="40"/>
      <c r="C126" s="219" t="s">
        <v>270</v>
      </c>
      <c r="D126" s="219" t="s">
        <v>172</v>
      </c>
      <c r="E126" s="220" t="s">
        <v>2489</v>
      </c>
      <c r="F126" s="221" t="s">
        <v>2490</v>
      </c>
      <c r="G126" s="222" t="s">
        <v>1217</v>
      </c>
      <c r="H126" s="223">
        <v>1</v>
      </c>
      <c r="I126" s="224"/>
      <c r="J126" s="225">
        <f>ROUND(I126*H126,2)</f>
        <v>0</v>
      </c>
      <c r="K126" s="221" t="s">
        <v>33</v>
      </c>
      <c r="L126" s="45"/>
      <c r="M126" s="226" t="s">
        <v>33</v>
      </c>
      <c r="N126" s="227" t="s">
        <v>49</v>
      </c>
      <c r="O126" s="85"/>
      <c r="P126" s="228">
        <f>O126*H126</f>
        <v>0</v>
      </c>
      <c r="Q126" s="228">
        <v>0</v>
      </c>
      <c r="R126" s="228">
        <f>Q126*H126</f>
        <v>0</v>
      </c>
      <c r="S126" s="228">
        <v>0</v>
      </c>
      <c r="T126" s="229">
        <f>S126*H126</f>
        <v>0</v>
      </c>
      <c r="U126" s="39"/>
      <c r="V126" s="39"/>
      <c r="W126" s="39"/>
      <c r="X126" s="39"/>
      <c r="Y126" s="39"/>
      <c r="Z126" s="39"/>
      <c r="AA126" s="39"/>
      <c r="AB126" s="39"/>
      <c r="AC126" s="39"/>
      <c r="AD126" s="39"/>
      <c r="AE126" s="39"/>
      <c r="AR126" s="230" t="s">
        <v>2412</v>
      </c>
      <c r="AT126" s="230" t="s">
        <v>172</v>
      </c>
      <c r="AU126" s="230" t="s">
        <v>88</v>
      </c>
      <c r="AY126" s="17" t="s">
        <v>170</v>
      </c>
      <c r="BE126" s="231">
        <f>IF(N126="základní",J126,0)</f>
        <v>0</v>
      </c>
      <c r="BF126" s="231">
        <f>IF(N126="snížená",J126,0)</f>
        <v>0</v>
      </c>
      <c r="BG126" s="231">
        <f>IF(N126="zákl. přenesená",J126,0)</f>
        <v>0</v>
      </c>
      <c r="BH126" s="231">
        <f>IF(N126="sníž. přenesená",J126,0)</f>
        <v>0</v>
      </c>
      <c r="BI126" s="231">
        <f>IF(N126="nulová",J126,0)</f>
        <v>0</v>
      </c>
      <c r="BJ126" s="17" t="s">
        <v>86</v>
      </c>
      <c r="BK126" s="231">
        <f>ROUND(I126*H126,2)</f>
        <v>0</v>
      </c>
      <c r="BL126" s="17" t="s">
        <v>2412</v>
      </c>
      <c r="BM126" s="230" t="s">
        <v>2491</v>
      </c>
    </row>
    <row r="127" spans="1:47" s="2" customFormat="1" ht="12">
      <c r="A127" s="39"/>
      <c r="B127" s="40"/>
      <c r="C127" s="41"/>
      <c r="D127" s="234" t="s">
        <v>210</v>
      </c>
      <c r="E127" s="41"/>
      <c r="F127" s="255" t="s">
        <v>2492</v>
      </c>
      <c r="G127" s="41"/>
      <c r="H127" s="41"/>
      <c r="I127" s="137"/>
      <c r="J127" s="41"/>
      <c r="K127" s="41"/>
      <c r="L127" s="45"/>
      <c r="M127" s="256"/>
      <c r="N127" s="257"/>
      <c r="O127" s="85"/>
      <c r="P127" s="85"/>
      <c r="Q127" s="85"/>
      <c r="R127" s="85"/>
      <c r="S127" s="85"/>
      <c r="T127" s="86"/>
      <c r="U127" s="39"/>
      <c r="V127" s="39"/>
      <c r="W127" s="39"/>
      <c r="X127" s="39"/>
      <c r="Y127" s="39"/>
      <c r="Z127" s="39"/>
      <c r="AA127" s="39"/>
      <c r="AB127" s="39"/>
      <c r="AC127" s="39"/>
      <c r="AD127" s="39"/>
      <c r="AE127" s="39"/>
      <c r="AT127" s="17" t="s">
        <v>210</v>
      </c>
      <c r="AU127" s="17" t="s">
        <v>88</v>
      </c>
    </row>
    <row r="128" spans="1:63" s="12" customFormat="1" ht="22.8" customHeight="1">
      <c r="A128" s="12"/>
      <c r="B128" s="203"/>
      <c r="C128" s="204"/>
      <c r="D128" s="205" t="s">
        <v>77</v>
      </c>
      <c r="E128" s="217" t="s">
        <v>2493</v>
      </c>
      <c r="F128" s="217" t="s">
        <v>2494</v>
      </c>
      <c r="G128" s="204"/>
      <c r="H128" s="204"/>
      <c r="I128" s="207"/>
      <c r="J128" s="218">
        <f>BK128</f>
        <v>0</v>
      </c>
      <c r="K128" s="204"/>
      <c r="L128" s="209"/>
      <c r="M128" s="210"/>
      <c r="N128" s="211"/>
      <c r="O128" s="211"/>
      <c r="P128" s="212">
        <f>SUM(P129:P134)</f>
        <v>0</v>
      </c>
      <c r="Q128" s="211"/>
      <c r="R128" s="212">
        <f>SUM(R129:R134)</f>
        <v>0</v>
      </c>
      <c r="S128" s="211"/>
      <c r="T128" s="213">
        <f>SUM(T129:T134)</f>
        <v>0</v>
      </c>
      <c r="U128" s="12"/>
      <c r="V128" s="12"/>
      <c r="W128" s="12"/>
      <c r="X128" s="12"/>
      <c r="Y128" s="12"/>
      <c r="Z128" s="12"/>
      <c r="AA128" s="12"/>
      <c r="AB128" s="12"/>
      <c r="AC128" s="12"/>
      <c r="AD128" s="12"/>
      <c r="AE128" s="12"/>
      <c r="AR128" s="214" t="s">
        <v>193</v>
      </c>
      <c r="AT128" s="215" t="s">
        <v>77</v>
      </c>
      <c r="AU128" s="215" t="s">
        <v>86</v>
      </c>
      <c r="AY128" s="214" t="s">
        <v>170</v>
      </c>
      <c r="BK128" s="216">
        <f>SUM(BK129:BK134)</f>
        <v>0</v>
      </c>
    </row>
    <row r="129" spans="1:65" s="2" customFormat="1" ht="22.5" customHeight="1">
      <c r="A129" s="39"/>
      <c r="B129" s="40"/>
      <c r="C129" s="219" t="s">
        <v>274</v>
      </c>
      <c r="D129" s="219" t="s">
        <v>172</v>
      </c>
      <c r="E129" s="220" t="s">
        <v>2495</v>
      </c>
      <c r="F129" s="221" t="s">
        <v>2496</v>
      </c>
      <c r="G129" s="222" t="s">
        <v>1217</v>
      </c>
      <c r="H129" s="223">
        <v>1</v>
      </c>
      <c r="I129" s="224"/>
      <c r="J129" s="225">
        <f>ROUND(I129*H129,2)</f>
        <v>0</v>
      </c>
      <c r="K129" s="221" t="s">
        <v>176</v>
      </c>
      <c r="L129" s="45"/>
      <c r="M129" s="226" t="s">
        <v>33</v>
      </c>
      <c r="N129" s="227" t="s">
        <v>49</v>
      </c>
      <c r="O129" s="85"/>
      <c r="P129" s="228">
        <f>O129*H129</f>
        <v>0</v>
      </c>
      <c r="Q129" s="228">
        <v>0</v>
      </c>
      <c r="R129" s="228">
        <f>Q129*H129</f>
        <v>0</v>
      </c>
      <c r="S129" s="228">
        <v>0</v>
      </c>
      <c r="T129" s="229">
        <f>S129*H129</f>
        <v>0</v>
      </c>
      <c r="U129" s="39"/>
      <c r="V129" s="39"/>
      <c r="W129" s="39"/>
      <c r="X129" s="39"/>
      <c r="Y129" s="39"/>
      <c r="Z129" s="39"/>
      <c r="AA129" s="39"/>
      <c r="AB129" s="39"/>
      <c r="AC129" s="39"/>
      <c r="AD129" s="39"/>
      <c r="AE129" s="39"/>
      <c r="AR129" s="230" t="s">
        <v>2412</v>
      </c>
      <c r="AT129" s="230" t="s">
        <v>172</v>
      </c>
      <c r="AU129" s="230" t="s">
        <v>88</v>
      </c>
      <c r="AY129" s="17" t="s">
        <v>170</v>
      </c>
      <c r="BE129" s="231">
        <f>IF(N129="základní",J129,0)</f>
        <v>0</v>
      </c>
      <c r="BF129" s="231">
        <f>IF(N129="snížená",J129,0)</f>
        <v>0</v>
      </c>
      <c r="BG129" s="231">
        <f>IF(N129="zákl. přenesená",J129,0)</f>
        <v>0</v>
      </c>
      <c r="BH129" s="231">
        <f>IF(N129="sníž. přenesená",J129,0)</f>
        <v>0</v>
      </c>
      <c r="BI129" s="231">
        <f>IF(N129="nulová",J129,0)</f>
        <v>0</v>
      </c>
      <c r="BJ129" s="17" t="s">
        <v>86</v>
      </c>
      <c r="BK129" s="231">
        <f>ROUND(I129*H129,2)</f>
        <v>0</v>
      </c>
      <c r="BL129" s="17" t="s">
        <v>2412</v>
      </c>
      <c r="BM129" s="230" t="s">
        <v>2497</v>
      </c>
    </row>
    <row r="130" spans="1:47" s="2" customFormat="1" ht="12">
      <c r="A130" s="39"/>
      <c r="B130" s="40"/>
      <c r="C130" s="41"/>
      <c r="D130" s="234" t="s">
        <v>210</v>
      </c>
      <c r="E130" s="41"/>
      <c r="F130" s="255" t="s">
        <v>2498</v>
      </c>
      <c r="G130" s="41"/>
      <c r="H130" s="41"/>
      <c r="I130" s="137"/>
      <c r="J130" s="41"/>
      <c r="K130" s="41"/>
      <c r="L130" s="45"/>
      <c r="M130" s="256"/>
      <c r="N130" s="257"/>
      <c r="O130" s="85"/>
      <c r="P130" s="85"/>
      <c r="Q130" s="85"/>
      <c r="R130" s="85"/>
      <c r="S130" s="85"/>
      <c r="T130" s="86"/>
      <c r="U130" s="39"/>
      <c r="V130" s="39"/>
      <c r="W130" s="39"/>
      <c r="X130" s="39"/>
      <c r="Y130" s="39"/>
      <c r="Z130" s="39"/>
      <c r="AA130" s="39"/>
      <c r="AB130" s="39"/>
      <c r="AC130" s="39"/>
      <c r="AD130" s="39"/>
      <c r="AE130" s="39"/>
      <c r="AT130" s="17" t="s">
        <v>210</v>
      </c>
      <c r="AU130" s="17" t="s">
        <v>88</v>
      </c>
    </row>
    <row r="131" spans="1:65" s="2" customFormat="1" ht="16.5" customHeight="1">
      <c r="A131" s="39"/>
      <c r="B131" s="40"/>
      <c r="C131" s="219" t="s">
        <v>7</v>
      </c>
      <c r="D131" s="219" t="s">
        <v>172</v>
      </c>
      <c r="E131" s="220" t="s">
        <v>2499</v>
      </c>
      <c r="F131" s="221" t="s">
        <v>2500</v>
      </c>
      <c r="G131" s="222" t="s">
        <v>1217</v>
      </c>
      <c r="H131" s="223">
        <v>1</v>
      </c>
      <c r="I131" s="224"/>
      <c r="J131" s="225">
        <f>ROUND(I131*H131,2)</f>
        <v>0</v>
      </c>
      <c r="K131" s="221" t="s">
        <v>176</v>
      </c>
      <c r="L131" s="45"/>
      <c r="M131" s="226" t="s">
        <v>33</v>
      </c>
      <c r="N131" s="227" t="s">
        <v>49</v>
      </c>
      <c r="O131" s="85"/>
      <c r="P131" s="228">
        <f>O131*H131</f>
        <v>0</v>
      </c>
      <c r="Q131" s="228">
        <v>0</v>
      </c>
      <c r="R131" s="228">
        <f>Q131*H131</f>
        <v>0</v>
      </c>
      <c r="S131" s="228">
        <v>0</v>
      </c>
      <c r="T131" s="229">
        <f>S131*H131</f>
        <v>0</v>
      </c>
      <c r="U131" s="39"/>
      <c r="V131" s="39"/>
      <c r="W131" s="39"/>
      <c r="X131" s="39"/>
      <c r="Y131" s="39"/>
      <c r="Z131" s="39"/>
      <c r="AA131" s="39"/>
      <c r="AB131" s="39"/>
      <c r="AC131" s="39"/>
      <c r="AD131" s="39"/>
      <c r="AE131" s="39"/>
      <c r="AR131" s="230" t="s">
        <v>2412</v>
      </c>
      <c r="AT131" s="230" t="s">
        <v>172</v>
      </c>
      <c r="AU131" s="230" t="s">
        <v>88</v>
      </c>
      <c r="AY131" s="17" t="s">
        <v>170</v>
      </c>
      <c r="BE131" s="231">
        <f>IF(N131="základní",J131,0)</f>
        <v>0</v>
      </c>
      <c r="BF131" s="231">
        <f>IF(N131="snížená",J131,0)</f>
        <v>0</v>
      </c>
      <c r="BG131" s="231">
        <f>IF(N131="zákl. přenesená",J131,0)</f>
        <v>0</v>
      </c>
      <c r="BH131" s="231">
        <f>IF(N131="sníž. přenesená",J131,0)</f>
        <v>0</v>
      </c>
      <c r="BI131" s="231">
        <f>IF(N131="nulová",J131,0)</f>
        <v>0</v>
      </c>
      <c r="BJ131" s="17" t="s">
        <v>86</v>
      </c>
      <c r="BK131" s="231">
        <f>ROUND(I131*H131,2)</f>
        <v>0</v>
      </c>
      <c r="BL131" s="17" t="s">
        <v>2412</v>
      </c>
      <c r="BM131" s="230" t="s">
        <v>2501</v>
      </c>
    </row>
    <row r="132" spans="1:47" s="2" customFormat="1" ht="12">
      <c r="A132" s="39"/>
      <c r="B132" s="40"/>
      <c r="C132" s="41"/>
      <c r="D132" s="234" t="s">
        <v>210</v>
      </c>
      <c r="E132" s="41"/>
      <c r="F132" s="255" t="s">
        <v>2502</v>
      </c>
      <c r="G132" s="41"/>
      <c r="H132" s="41"/>
      <c r="I132" s="137"/>
      <c r="J132" s="41"/>
      <c r="K132" s="41"/>
      <c r="L132" s="45"/>
      <c r="M132" s="256"/>
      <c r="N132" s="257"/>
      <c r="O132" s="85"/>
      <c r="P132" s="85"/>
      <c r="Q132" s="85"/>
      <c r="R132" s="85"/>
      <c r="S132" s="85"/>
      <c r="T132" s="86"/>
      <c r="U132" s="39"/>
      <c r="V132" s="39"/>
      <c r="W132" s="39"/>
      <c r="X132" s="39"/>
      <c r="Y132" s="39"/>
      <c r="Z132" s="39"/>
      <c r="AA132" s="39"/>
      <c r="AB132" s="39"/>
      <c r="AC132" s="39"/>
      <c r="AD132" s="39"/>
      <c r="AE132" s="39"/>
      <c r="AT132" s="17" t="s">
        <v>210</v>
      </c>
      <c r="AU132" s="17" t="s">
        <v>88</v>
      </c>
    </row>
    <row r="133" spans="1:65" s="2" customFormat="1" ht="21.75" customHeight="1">
      <c r="A133" s="39"/>
      <c r="B133" s="40"/>
      <c r="C133" s="219" t="s">
        <v>282</v>
      </c>
      <c r="D133" s="219" t="s">
        <v>172</v>
      </c>
      <c r="E133" s="220" t="s">
        <v>2503</v>
      </c>
      <c r="F133" s="221" t="s">
        <v>2504</v>
      </c>
      <c r="G133" s="222" t="s">
        <v>1217</v>
      </c>
      <c r="H133" s="223">
        <v>1</v>
      </c>
      <c r="I133" s="224"/>
      <c r="J133" s="225">
        <f>ROUND(I133*H133,2)</f>
        <v>0</v>
      </c>
      <c r="K133" s="221" t="s">
        <v>2505</v>
      </c>
      <c r="L133" s="45"/>
      <c r="M133" s="226" t="s">
        <v>33</v>
      </c>
      <c r="N133" s="227" t="s">
        <v>49</v>
      </c>
      <c r="O133" s="85"/>
      <c r="P133" s="228">
        <f>O133*H133</f>
        <v>0</v>
      </c>
      <c r="Q133" s="228">
        <v>0</v>
      </c>
      <c r="R133" s="228">
        <f>Q133*H133</f>
        <v>0</v>
      </c>
      <c r="S133" s="228">
        <v>0</v>
      </c>
      <c r="T133" s="229">
        <f>S133*H133</f>
        <v>0</v>
      </c>
      <c r="U133" s="39"/>
      <c r="V133" s="39"/>
      <c r="W133" s="39"/>
      <c r="X133" s="39"/>
      <c r="Y133" s="39"/>
      <c r="Z133" s="39"/>
      <c r="AA133" s="39"/>
      <c r="AB133" s="39"/>
      <c r="AC133" s="39"/>
      <c r="AD133" s="39"/>
      <c r="AE133" s="39"/>
      <c r="AR133" s="230" t="s">
        <v>2412</v>
      </c>
      <c r="AT133" s="230" t="s">
        <v>172</v>
      </c>
      <c r="AU133" s="230" t="s">
        <v>88</v>
      </c>
      <c r="AY133" s="17" t="s">
        <v>170</v>
      </c>
      <c r="BE133" s="231">
        <f>IF(N133="základní",J133,0)</f>
        <v>0</v>
      </c>
      <c r="BF133" s="231">
        <f>IF(N133="snížená",J133,0)</f>
        <v>0</v>
      </c>
      <c r="BG133" s="231">
        <f>IF(N133="zákl. přenesená",J133,0)</f>
        <v>0</v>
      </c>
      <c r="BH133" s="231">
        <f>IF(N133="sníž. přenesená",J133,0)</f>
        <v>0</v>
      </c>
      <c r="BI133" s="231">
        <f>IF(N133="nulová",J133,0)</f>
        <v>0</v>
      </c>
      <c r="BJ133" s="17" t="s">
        <v>86</v>
      </c>
      <c r="BK133" s="231">
        <f>ROUND(I133*H133,2)</f>
        <v>0</v>
      </c>
      <c r="BL133" s="17" t="s">
        <v>2412</v>
      </c>
      <c r="BM133" s="230" t="s">
        <v>2506</v>
      </c>
    </row>
    <row r="134" spans="1:47" s="2" customFormat="1" ht="12">
      <c r="A134" s="39"/>
      <c r="B134" s="40"/>
      <c r="C134" s="41"/>
      <c r="D134" s="234" t="s">
        <v>210</v>
      </c>
      <c r="E134" s="41"/>
      <c r="F134" s="255" t="s">
        <v>2507</v>
      </c>
      <c r="G134" s="41"/>
      <c r="H134" s="41"/>
      <c r="I134" s="137"/>
      <c r="J134" s="41"/>
      <c r="K134" s="41"/>
      <c r="L134" s="45"/>
      <c r="M134" s="273"/>
      <c r="N134" s="274"/>
      <c r="O134" s="270"/>
      <c r="P134" s="270"/>
      <c r="Q134" s="270"/>
      <c r="R134" s="270"/>
      <c r="S134" s="270"/>
      <c r="T134" s="275"/>
      <c r="U134" s="39"/>
      <c r="V134" s="39"/>
      <c r="W134" s="39"/>
      <c r="X134" s="39"/>
      <c r="Y134" s="39"/>
      <c r="Z134" s="39"/>
      <c r="AA134" s="39"/>
      <c r="AB134" s="39"/>
      <c r="AC134" s="39"/>
      <c r="AD134" s="39"/>
      <c r="AE134" s="39"/>
      <c r="AT134" s="17" t="s">
        <v>210</v>
      </c>
      <c r="AU134" s="17" t="s">
        <v>88</v>
      </c>
    </row>
    <row r="135" spans="1:31" s="2" customFormat="1" ht="6.95" customHeight="1">
      <c r="A135" s="39"/>
      <c r="B135" s="60"/>
      <c r="C135" s="61"/>
      <c r="D135" s="61"/>
      <c r="E135" s="61"/>
      <c r="F135" s="61"/>
      <c r="G135" s="61"/>
      <c r="H135" s="61"/>
      <c r="I135" s="167"/>
      <c r="J135" s="61"/>
      <c r="K135" s="61"/>
      <c r="L135" s="45"/>
      <c r="M135" s="39"/>
      <c r="O135" s="39"/>
      <c r="P135" s="39"/>
      <c r="Q135" s="39"/>
      <c r="R135" s="39"/>
      <c r="S135" s="39"/>
      <c r="T135" s="39"/>
      <c r="U135" s="39"/>
      <c r="V135" s="39"/>
      <c r="W135" s="39"/>
      <c r="X135" s="39"/>
      <c r="Y135" s="39"/>
      <c r="Z135" s="39"/>
      <c r="AA135" s="39"/>
      <c r="AB135" s="39"/>
      <c r="AC135" s="39"/>
      <c r="AD135" s="39"/>
      <c r="AE135" s="39"/>
    </row>
  </sheetData>
  <sheetProtection password="CC35" sheet="1" objects="1" scenarios="1" formatColumns="0" formatRows="0" autoFilter="0"/>
  <autoFilter ref="C84:K134"/>
  <mergeCells count="9">
    <mergeCell ref="E7:H7"/>
    <mergeCell ref="E9:H9"/>
    <mergeCell ref="E18:H18"/>
    <mergeCell ref="E27:H27"/>
    <mergeCell ref="E48:H48"/>
    <mergeCell ref="E50:H50"/>
    <mergeCell ref="E75:H75"/>
    <mergeCell ref="E77:H77"/>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76" customWidth="1"/>
    <col min="2" max="2" width="1.7109375" style="276" customWidth="1"/>
    <col min="3" max="4" width="5.00390625" style="276" customWidth="1"/>
    <col min="5" max="5" width="11.7109375" style="276" customWidth="1"/>
    <col min="6" max="6" width="9.140625" style="276" customWidth="1"/>
    <col min="7" max="7" width="5.00390625" style="276" customWidth="1"/>
    <col min="8" max="8" width="77.8515625" style="276" customWidth="1"/>
    <col min="9" max="10" width="20.00390625" style="276" customWidth="1"/>
    <col min="11" max="11" width="1.7109375" style="276" customWidth="1"/>
  </cols>
  <sheetData>
    <row r="1" s="1" customFormat="1" ht="37.5" customHeight="1"/>
    <row r="2" spans="2:11" s="1" customFormat="1" ht="7.5" customHeight="1">
      <c r="B2" s="277"/>
      <c r="C2" s="278"/>
      <c r="D2" s="278"/>
      <c r="E2" s="278"/>
      <c r="F2" s="278"/>
      <c r="G2" s="278"/>
      <c r="H2" s="278"/>
      <c r="I2" s="278"/>
      <c r="J2" s="278"/>
      <c r="K2" s="279"/>
    </row>
    <row r="3" spans="2:11" s="15" customFormat="1" ht="45" customHeight="1">
      <c r="B3" s="280"/>
      <c r="C3" s="281" t="s">
        <v>2508</v>
      </c>
      <c r="D3" s="281"/>
      <c r="E3" s="281"/>
      <c r="F3" s="281"/>
      <c r="G3" s="281"/>
      <c r="H3" s="281"/>
      <c r="I3" s="281"/>
      <c r="J3" s="281"/>
      <c r="K3" s="282"/>
    </row>
    <row r="4" spans="2:11" s="1" customFormat="1" ht="25.5" customHeight="1">
      <c r="B4" s="283"/>
      <c r="C4" s="284" t="s">
        <v>2509</v>
      </c>
      <c r="D4" s="284"/>
      <c r="E4" s="284"/>
      <c r="F4" s="284"/>
      <c r="G4" s="284"/>
      <c r="H4" s="284"/>
      <c r="I4" s="284"/>
      <c r="J4" s="284"/>
      <c r="K4" s="285"/>
    </row>
    <row r="5" spans="2:11" s="1" customFormat="1" ht="5.25" customHeight="1">
      <c r="B5" s="283"/>
      <c r="C5" s="286"/>
      <c r="D5" s="286"/>
      <c r="E5" s="286"/>
      <c r="F5" s="286"/>
      <c r="G5" s="286"/>
      <c r="H5" s="286"/>
      <c r="I5" s="286"/>
      <c r="J5" s="286"/>
      <c r="K5" s="285"/>
    </row>
    <row r="6" spans="2:11" s="1" customFormat="1" ht="15" customHeight="1">
      <c r="B6" s="283"/>
      <c r="C6" s="287" t="s">
        <v>2510</v>
      </c>
      <c r="D6" s="287"/>
      <c r="E6" s="287"/>
      <c r="F6" s="287"/>
      <c r="G6" s="287"/>
      <c r="H6" s="287"/>
      <c r="I6" s="287"/>
      <c r="J6" s="287"/>
      <c r="K6" s="285"/>
    </row>
    <row r="7" spans="2:11" s="1" customFormat="1" ht="15" customHeight="1">
      <c r="B7" s="288"/>
      <c r="C7" s="287" t="s">
        <v>2511</v>
      </c>
      <c r="D7" s="287"/>
      <c r="E7" s="287"/>
      <c r="F7" s="287"/>
      <c r="G7" s="287"/>
      <c r="H7" s="287"/>
      <c r="I7" s="287"/>
      <c r="J7" s="287"/>
      <c r="K7" s="285"/>
    </row>
    <row r="8" spans="2:11" s="1" customFormat="1" ht="12.75" customHeight="1">
      <c r="B8" s="288"/>
      <c r="C8" s="287"/>
      <c r="D8" s="287"/>
      <c r="E8" s="287"/>
      <c r="F8" s="287"/>
      <c r="G8" s="287"/>
      <c r="H8" s="287"/>
      <c r="I8" s="287"/>
      <c r="J8" s="287"/>
      <c r="K8" s="285"/>
    </row>
    <row r="9" spans="2:11" s="1" customFormat="1" ht="15" customHeight="1">
      <c r="B9" s="288"/>
      <c r="C9" s="287" t="s">
        <v>2512</v>
      </c>
      <c r="D9" s="287"/>
      <c r="E9" s="287"/>
      <c r="F9" s="287"/>
      <c r="G9" s="287"/>
      <c r="H9" s="287"/>
      <c r="I9" s="287"/>
      <c r="J9" s="287"/>
      <c r="K9" s="285"/>
    </row>
    <row r="10" spans="2:11" s="1" customFormat="1" ht="15" customHeight="1">
      <c r="B10" s="288"/>
      <c r="C10" s="287"/>
      <c r="D10" s="287" t="s">
        <v>2513</v>
      </c>
      <c r="E10" s="287"/>
      <c r="F10" s="287"/>
      <c r="G10" s="287"/>
      <c r="H10" s="287"/>
      <c r="I10" s="287"/>
      <c r="J10" s="287"/>
      <c r="K10" s="285"/>
    </row>
    <row r="11" spans="2:11" s="1" customFormat="1" ht="15" customHeight="1">
      <c r="B11" s="288"/>
      <c r="C11" s="289"/>
      <c r="D11" s="287" t="s">
        <v>2514</v>
      </c>
      <c r="E11" s="287"/>
      <c r="F11" s="287"/>
      <c r="G11" s="287"/>
      <c r="H11" s="287"/>
      <c r="I11" s="287"/>
      <c r="J11" s="287"/>
      <c r="K11" s="285"/>
    </row>
    <row r="12" spans="2:11" s="1" customFormat="1" ht="15" customHeight="1">
      <c r="B12" s="288"/>
      <c r="C12" s="289"/>
      <c r="D12" s="287"/>
      <c r="E12" s="287"/>
      <c r="F12" s="287"/>
      <c r="G12" s="287"/>
      <c r="H12" s="287"/>
      <c r="I12" s="287"/>
      <c r="J12" s="287"/>
      <c r="K12" s="285"/>
    </row>
    <row r="13" spans="2:11" s="1" customFormat="1" ht="15" customHeight="1">
      <c r="B13" s="288"/>
      <c r="C13" s="289"/>
      <c r="D13" s="290" t="s">
        <v>2515</v>
      </c>
      <c r="E13" s="287"/>
      <c r="F13" s="287"/>
      <c r="G13" s="287"/>
      <c r="H13" s="287"/>
      <c r="I13" s="287"/>
      <c r="J13" s="287"/>
      <c r="K13" s="285"/>
    </row>
    <row r="14" spans="2:11" s="1" customFormat="1" ht="12.75" customHeight="1">
      <c r="B14" s="288"/>
      <c r="C14" s="289"/>
      <c r="D14" s="289"/>
      <c r="E14" s="289"/>
      <c r="F14" s="289"/>
      <c r="G14" s="289"/>
      <c r="H14" s="289"/>
      <c r="I14" s="289"/>
      <c r="J14" s="289"/>
      <c r="K14" s="285"/>
    </row>
    <row r="15" spans="2:11" s="1" customFormat="1" ht="15" customHeight="1">
      <c r="B15" s="288"/>
      <c r="C15" s="289"/>
      <c r="D15" s="287" t="s">
        <v>2516</v>
      </c>
      <c r="E15" s="287"/>
      <c r="F15" s="287"/>
      <c r="G15" s="287"/>
      <c r="H15" s="287"/>
      <c r="I15" s="287"/>
      <c r="J15" s="287"/>
      <c r="K15" s="285"/>
    </row>
    <row r="16" spans="2:11" s="1" customFormat="1" ht="15" customHeight="1">
      <c r="B16" s="288"/>
      <c r="C16" s="289"/>
      <c r="D16" s="287" t="s">
        <v>2517</v>
      </c>
      <c r="E16" s="287"/>
      <c r="F16" s="287"/>
      <c r="G16" s="287"/>
      <c r="H16" s="287"/>
      <c r="I16" s="287"/>
      <c r="J16" s="287"/>
      <c r="K16" s="285"/>
    </row>
    <row r="17" spans="2:11" s="1" customFormat="1" ht="15" customHeight="1">
      <c r="B17" s="288"/>
      <c r="C17" s="289"/>
      <c r="D17" s="287" t="s">
        <v>2518</v>
      </c>
      <c r="E17" s="287"/>
      <c r="F17" s="287"/>
      <c r="G17" s="287"/>
      <c r="H17" s="287"/>
      <c r="I17" s="287"/>
      <c r="J17" s="287"/>
      <c r="K17" s="285"/>
    </row>
    <row r="18" spans="2:11" s="1" customFormat="1" ht="15" customHeight="1">
      <c r="B18" s="288"/>
      <c r="C18" s="289"/>
      <c r="D18" s="289"/>
      <c r="E18" s="291" t="s">
        <v>85</v>
      </c>
      <c r="F18" s="287" t="s">
        <v>2519</v>
      </c>
      <c r="G18" s="287"/>
      <c r="H18" s="287"/>
      <c r="I18" s="287"/>
      <c r="J18" s="287"/>
      <c r="K18" s="285"/>
    </row>
    <row r="19" spans="2:11" s="1" customFormat="1" ht="15" customHeight="1">
      <c r="B19" s="288"/>
      <c r="C19" s="289"/>
      <c r="D19" s="289"/>
      <c r="E19" s="291" t="s">
        <v>2520</v>
      </c>
      <c r="F19" s="287" t="s">
        <v>2521</v>
      </c>
      <c r="G19" s="287"/>
      <c r="H19" s="287"/>
      <c r="I19" s="287"/>
      <c r="J19" s="287"/>
      <c r="K19" s="285"/>
    </row>
    <row r="20" spans="2:11" s="1" customFormat="1" ht="15" customHeight="1">
      <c r="B20" s="288"/>
      <c r="C20" s="289"/>
      <c r="D20" s="289"/>
      <c r="E20" s="291" t="s">
        <v>2522</v>
      </c>
      <c r="F20" s="287" t="s">
        <v>2523</v>
      </c>
      <c r="G20" s="287"/>
      <c r="H20" s="287"/>
      <c r="I20" s="287"/>
      <c r="J20" s="287"/>
      <c r="K20" s="285"/>
    </row>
    <row r="21" spans="2:11" s="1" customFormat="1" ht="15" customHeight="1">
      <c r="B21" s="288"/>
      <c r="C21" s="289"/>
      <c r="D21" s="289"/>
      <c r="E21" s="291" t="s">
        <v>2524</v>
      </c>
      <c r="F21" s="287" t="s">
        <v>2525</v>
      </c>
      <c r="G21" s="287"/>
      <c r="H21" s="287"/>
      <c r="I21" s="287"/>
      <c r="J21" s="287"/>
      <c r="K21" s="285"/>
    </row>
    <row r="22" spans="2:11" s="1" customFormat="1" ht="15" customHeight="1">
      <c r="B22" s="288"/>
      <c r="C22" s="289"/>
      <c r="D22" s="289"/>
      <c r="E22" s="291" t="s">
        <v>1887</v>
      </c>
      <c r="F22" s="287" t="s">
        <v>1888</v>
      </c>
      <c r="G22" s="287"/>
      <c r="H22" s="287"/>
      <c r="I22" s="287"/>
      <c r="J22" s="287"/>
      <c r="K22" s="285"/>
    </row>
    <row r="23" spans="2:11" s="1" customFormat="1" ht="15" customHeight="1">
      <c r="B23" s="288"/>
      <c r="C23" s="289"/>
      <c r="D23" s="289"/>
      <c r="E23" s="291" t="s">
        <v>2526</v>
      </c>
      <c r="F23" s="287" t="s">
        <v>2527</v>
      </c>
      <c r="G23" s="287"/>
      <c r="H23" s="287"/>
      <c r="I23" s="287"/>
      <c r="J23" s="287"/>
      <c r="K23" s="285"/>
    </row>
    <row r="24" spans="2:11" s="1" customFormat="1" ht="12.75" customHeight="1">
      <c r="B24" s="288"/>
      <c r="C24" s="289"/>
      <c r="D24" s="289"/>
      <c r="E24" s="289"/>
      <c r="F24" s="289"/>
      <c r="G24" s="289"/>
      <c r="H24" s="289"/>
      <c r="I24" s="289"/>
      <c r="J24" s="289"/>
      <c r="K24" s="285"/>
    </row>
    <row r="25" spans="2:11" s="1" customFormat="1" ht="15" customHeight="1">
      <c r="B25" s="288"/>
      <c r="C25" s="287" t="s">
        <v>2528</v>
      </c>
      <c r="D25" s="287"/>
      <c r="E25" s="287"/>
      <c r="F25" s="287"/>
      <c r="G25" s="287"/>
      <c r="H25" s="287"/>
      <c r="I25" s="287"/>
      <c r="J25" s="287"/>
      <c r="K25" s="285"/>
    </row>
    <row r="26" spans="2:11" s="1" customFormat="1" ht="15" customHeight="1">
      <c r="B26" s="288"/>
      <c r="C26" s="287" t="s">
        <v>2529</v>
      </c>
      <c r="D26" s="287"/>
      <c r="E26" s="287"/>
      <c r="F26" s="287"/>
      <c r="G26" s="287"/>
      <c r="H26" s="287"/>
      <c r="I26" s="287"/>
      <c r="J26" s="287"/>
      <c r="K26" s="285"/>
    </row>
    <row r="27" spans="2:11" s="1" customFormat="1" ht="15" customHeight="1">
      <c r="B27" s="288"/>
      <c r="C27" s="287"/>
      <c r="D27" s="287" t="s">
        <v>2530</v>
      </c>
      <c r="E27" s="287"/>
      <c r="F27" s="287"/>
      <c r="G27" s="287"/>
      <c r="H27" s="287"/>
      <c r="I27" s="287"/>
      <c r="J27" s="287"/>
      <c r="K27" s="285"/>
    </row>
    <row r="28" spans="2:11" s="1" customFormat="1" ht="15" customHeight="1">
      <c r="B28" s="288"/>
      <c r="C28" s="289"/>
      <c r="D28" s="287" t="s">
        <v>2531</v>
      </c>
      <c r="E28" s="287"/>
      <c r="F28" s="287"/>
      <c r="G28" s="287"/>
      <c r="H28" s="287"/>
      <c r="I28" s="287"/>
      <c r="J28" s="287"/>
      <c r="K28" s="285"/>
    </row>
    <row r="29" spans="2:11" s="1" customFormat="1" ht="12.75" customHeight="1">
      <c r="B29" s="288"/>
      <c r="C29" s="289"/>
      <c r="D29" s="289"/>
      <c r="E29" s="289"/>
      <c r="F29" s="289"/>
      <c r="G29" s="289"/>
      <c r="H29" s="289"/>
      <c r="I29" s="289"/>
      <c r="J29" s="289"/>
      <c r="K29" s="285"/>
    </row>
    <row r="30" spans="2:11" s="1" customFormat="1" ht="15" customHeight="1">
      <c r="B30" s="288"/>
      <c r="C30" s="289"/>
      <c r="D30" s="287" t="s">
        <v>2532</v>
      </c>
      <c r="E30" s="287"/>
      <c r="F30" s="287"/>
      <c r="G30" s="287"/>
      <c r="H30" s="287"/>
      <c r="I30" s="287"/>
      <c r="J30" s="287"/>
      <c r="K30" s="285"/>
    </row>
    <row r="31" spans="2:11" s="1" customFormat="1" ht="15" customHeight="1">
      <c r="B31" s="288"/>
      <c r="C31" s="289"/>
      <c r="D31" s="287" t="s">
        <v>2533</v>
      </c>
      <c r="E31" s="287"/>
      <c r="F31" s="287"/>
      <c r="G31" s="287"/>
      <c r="H31" s="287"/>
      <c r="I31" s="287"/>
      <c r="J31" s="287"/>
      <c r="K31" s="285"/>
    </row>
    <row r="32" spans="2:11" s="1" customFormat="1" ht="12.75" customHeight="1">
      <c r="B32" s="288"/>
      <c r="C32" s="289"/>
      <c r="D32" s="289"/>
      <c r="E32" s="289"/>
      <c r="F32" s="289"/>
      <c r="G32" s="289"/>
      <c r="H32" s="289"/>
      <c r="I32" s="289"/>
      <c r="J32" s="289"/>
      <c r="K32" s="285"/>
    </row>
    <row r="33" spans="2:11" s="1" customFormat="1" ht="15" customHeight="1">
      <c r="B33" s="288"/>
      <c r="C33" s="289"/>
      <c r="D33" s="287" t="s">
        <v>2534</v>
      </c>
      <c r="E33" s="287"/>
      <c r="F33" s="287"/>
      <c r="G33" s="287"/>
      <c r="H33" s="287"/>
      <c r="I33" s="287"/>
      <c r="J33" s="287"/>
      <c r="K33" s="285"/>
    </row>
    <row r="34" spans="2:11" s="1" customFormat="1" ht="15" customHeight="1">
      <c r="B34" s="288"/>
      <c r="C34" s="289"/>
      <c r="D34" s="287" t="s">
        <v>2535</v>
      </c>
      <c r="E34" s="287"/>
      <c r="F34" s="287"/>
      <c r="G34" s="287"/>
      <c r="H34" s="287"/>
      <c r="I34" s="287"/>
      <c r="J34" s="287"/>
      <c r="K34" s="285"/>
    </row>
    <row r="35" spans="2:11" s="1" customFormat="1" ht="15" customHeight="1">
      <c r="B35" s="288"/>
      <c r="C35" s="289"/>
      <c r="D35" s="287" t="s">
        <v>2536</v>
      </c>
      <c r="E35" s="287"/>
      <c r="F35" s="287"/>
      <c r="G35" s="287"/>
      <c r="H35" s="287"/>
      <c r="I35" s="287"/>
      <c r="J35" s="287"/>
      <c r="K35" s="285"/>
    </row>
    <row r="36" spans="2:11" s="1" customFormat="1" ht="15" customHeight="1">
      <c r="B36" s="288"/>
      <c r="C36" s="289"/>
      <c r="D36" s="287"/>
      <c r="E36" s="290" t="s">
        <v>156</v>
      </c>
      <c r="F36" s="287"/>
      <c r="G36" s="287" t="s">
        <v>2537</v>
      </c>
      <c r="H36" s="287"/>
      <c r="I36" s="287"/>
      <c r="J36" s="287"/>
      <c r="K36" s="285"/>
    </row>
    <row r="37" spans="2:11" s="1" customFormat="1" ht="30.75" customHeight="1">
      <c r="B37" s="288"/>
      <c r="C37" s="289"/>
      <c r="D37" s="287"/>
      <c r="E37" s="290" t="s">
        <v>2538</v>
      </c>
      <c r="F37" s="287"/>
      <c r="G37" s="287" t="s">
        <v>2539</v>
      </c>
      <c r="H37" s="287"/>
      <c r="I37" s="287"/>
      <c r="J37" s="287"/>
      <c r="K37" s="285"/>
    </row>
    <row r="38" spans="2:11" s="1" customFormat="1" ht="15" customHeight="1">
      <c r="B38" s="288"/>
      <c r="C38" s="289"/>
      <c r="D38" s="287"/>
      <c r="E38" s="290" t="s">
        <v>59</v>
      </c>
      <c r="F38" s="287"/>
      <c r="G38" s="287" t="s">
        <v>2540</v>
      </c>
      <c r="H38" s="287"/>
      <c r="I38" s="287"/>
      <c r="J38" s="287"/>
      <c r="K38" s="285"/>
    </row>
    <row r="39" spans="2:11" s="1" customFormat="1" ht="15" customHeight="1">
      <c r="B39" s="288"/>
      <c r="C39" s="289"/>
      <c r="D39" s="287"/>
      <c r="E39" s="290" t="s">
        <v>60</v>
      </c>
      <c r="F39" s="287"/>
      <c r="G39" s="287" t="s">
        <v>2541</v>
      </c>
      <c r="H39" s="287"/>
      <c r="I39" s="287"/>
      <c r="J39" s="287"/>
      <c r="K39" s="285"/>
    </row>
    <row r="40" spans="2:11" s="1" customFormat="1" ht="15" customHeight="1">
      <c r="B40" s="288"/>
      <c r="C40" s="289"/>
      <c r="D40" s="287"/>
      <c r="E40" s="290" t="s">
        <v>157</v>
      </c>
      <c r="F40" s="287"/>
      <c r="G40" s="287" t="s">
        <v>2542</v>
      </c>
      <c r="H40" s="287"/>
      <c r="I40" s="287"/>
      <c r="J40" s="287"/>
      <c r="K40" s="285"/>
    </row>
    <row r="41" spans="2:11" s="1" customFormat="1" ht="15" customHeight="1">
      <c r="B41" s="288"/>
      <c r="C41" s="289"/>
      <c r="D41" s="287"/>
      <c r="E41" s="290" t="s">
        <v>158</v>
      </c>
      <c r="F41" s="287"/>
      <c r="G41" s="287" t="s">
        <v>2543</v>
      </c>
      <c r="H41" s="287"/>
      <c r="I41" s="287"/>
      <c r="J41" s="287"/>
      <c r="K41" s="285"/>
    </row>
    <row r="42" spans="2:11" s="1" customFormat="1" ht="15" customHeight="1">
      <c r="B42" s="288"/>
      <c r="C42" s="289"/>
      <c r="D42" s="287"/>
      <c r="E42" s="290" t="s">
        <v>2544</v>
      </c>
      <c r="F42" s="287"/>
      <c r="G42" s="287" t="s">
        <v>2545</v>
      </c>
      <c r="H42" s="287"/>
      <c r="I42" s="287"/>
      <c r="J42" s="287"/>
      <c r="K42" s="285"/>
    </row>
    <row r="43" spans="2:11" s="1" customFormat="1" ht="15" customHeight="1">
      <c r="B43" s="288"/>
      <c r="C43" s="289"/>
      <c r="D43" s="287"/>
      <c r="E43" s="290"/>
      <c r="F43" s="287"/>
      <c r="G43" s="287" t="s">
        <v>2546</v>
      </c>
      <c r="H43" s="287"/>
      <c r="I43" s="287"/>
      <c r="J43" s="287"/>
      <c r="K43" s="285"/>
    </row>
    <row r="44" spans="2:11" s="1" customFormat="1" ht="15" customHeight="1">
      <c r="B44" s="288"/>
      <c r="C44" s="289"/>
      <c r="D44" s="287"/>
      <c r="E44" s="290" t="s">
        <v>2547</v>
      </c>
      <c r="F44" s="287"/>
      <c r="G44" s="287" t="s">
        <v>2548</v>
      </c>
      <c r="H44" s="287"/>
      <c r="I44" s="287"/>
      <c r="J44" s="287"/>
      <c r="K44" s="285"/>
    </row>
    <row r="45" spans="2:11" s="1" customFormat="1" ht="15" customHeight="1">
      <c r="B45" s="288"/>
      <c r="C45" s="289"/>
      <c r="D45" s="287"/>
      <c r="E45" s="290" t="s">
        <v>160</v>
      </c>
      <c r="F45" s="287"/>
      <c r="G45" s="287" t="s">
        <v>2549</v>
      </c>
      <c r="H45" s="287"/>
      <c r="I45" s="287"/>
      <c r="J45" s="287"/>
      <c r="K45" s="285"/>
    </row>
    <row r="46" spans="2:11" s="1" customFormat="1" ht="12.75" customHeight="1">
      <c r="B46" s="288"/>
      <c r="C46" s="289"/>
      <c r="D46" s="287"/>
      <c r="E46" s="287"/>
      <c r="F46" s="287"/>
      <c r="G46" s="287"/>
      <c r="H46" s="287"/>
      <c r="I46" s="287"/>
      <c r="J46" s="287"/>
      <c r="K46" s="285"/>
    </row>
    <row r="47" spans="2:11" s="1" customFormat="1" ht="15" customHeight="1">
      <c r="B47" s="288"/>
      <c r="C47" s="289"/>
      <c r="D47" s="287" t="s">
        <v>2550</v>
      </c>
      <c r="E47" s="287"/>
      <c r="F47" s="287"/>
      <c r="G47" s="287"/>
      <c r="H47" s="287"/>
      <c r="I47" s="287"/>
      <c r="J47" s="287"/>
      <c r="K47" s="285"/>
    </row>
    <row r="48" spans="2:11" s="1" customFormat="1" ht="15" customHeight="1">
      <c r="B48" s="288"/>
      <c r="C48" s="289"/>
      <c r="D48" s="289"/>
      <c r="E48" s="287" t="s">
        <v>2551</v>
      </c>
      <c r="F48" s="287"/>
      <c r="G48" s="287"/>
      <c r="H48" s="287"/>
      <c r="I48" s="287"/>
      <c r="J48" s="287"/>
      <c r="K48" s="285"/>
    </row>
    <row r="49" spans="2:11" s="1" customFormat="1" ht="15" customHeight="1">
      <c r="B49" s="288"/>
      <c r="C49" s="289"/>
      <c r="D49" s="289"/>
      <c r="E49" s="287" t="s">
        <v>2552</v>
      </c>
      <c r="F49" s="287"/>
      <c r="G49" s="287"/>
      <c r="H49" s="287"/>
      <c r="I49" s="287"/>
      <c r="J49" s="287"/>
      <c r="K49" s="285"/>
    </row>
    <row r="50" spans="2:11" s="1" customFormat="1" ht="15" customHeight="1">
      <c r="B50" s="288"/>
      <c r="C50" s="289"/>
      <c r="D50" s="289"/>
      <c r="E50" s="287" t="s">
        <v>2553</v>
      </c>
      <c r="F50" s="287"/>
      <c r="G50" s="287"/>
      <c r="H50" s="287"/>
      <c r="I50" s="287"/>
      <c r="J50" s="287"/>
      <c r="K50" s="285"/>
    </row>
    <row r="51" spans="2:11" s="1" customFormat="1" ht="15" customHeight="1">
      <c r="B51" s="288"/>
      <c r="C51" s="289"/>
      <c r="D51" s="287" t="s">
        <v>2554</v>
      </c>
      <c r="E51" s="287"/>
      <c r="F51" s="287"/>
      <c r="G51" s="287"/>
      <c r="H51" s="287"/>
      <c r="I51" s="287"/>
      <c r="J51" s="287"/>
      <c r="K51" s="285"/>
    </row>
    <row r="52" spans="2:11" s="1" customFormat="1" ht="25.5" customHeight="1">
      <c r="B52" s="283"/>
      <c r="C52" s="284" t="s">
        <v>2555</v>
      </c>
      <c r="D52" s="284"/>
      <c r="E52" s="284"/>
      <c r="F52" s="284"/>
      <c r="G52" s="284"/>
      <c r="H52" s="284"/>
      <c r="I52" s="284"/>
      <c r="J52" s="284"/>
      <c r="K52" s="285"/>
    </row>
    <row r="53" spans="2:11" s="1" customFormat="1" ht="5.25" customHeight="1">
      <c r="B53" s="283"/>
      <c r="C53" s="286"/>
      <c r="D53" s="286"/>
      <c r="E53" s="286"/>
      <c r="F53" s="286"/>
      <c r="G53" s="286"/>
      <c r="H53" s="286"/>
      <c r="I53" s="286"/>
      <c r="J53" s="286"/>
      <c r="K53" s="285"/>
    </row>
    <row r="54" spans="2:11" s="1" customFormat="1" ht="15" customHeight="1">
      <c r="B54" s="283"/>
      <c r="C54" s="287" t="s">
        <v>2556</v>
      </c>
      <c r="D54" s="287"/>
      <c r="E54" s="287"/>
      <c r="F54" s="287"/>
      <c r="G54" s="287"/>
      <c r="H54" s="287"/>
      <c r="I54" s="287"/>
      <c r="J54" s="287"/>
      <c r="K54" s="285"/>
    </row>
    <row r="55" spans="2:11" s="1" customFormat="1" ht="15" customHeight="1">
      <c r="B55" s="283"/>
      <c r="C55" s="287" t="s">
        <v>2557</v>
      </c>
      <c r="D55" s="287"/>
      <c r="E55" s="287"/>
      <c r="F55" s="287"/>
      <c r="G55" s="287"/>
      <c r="H55" s="287"/>
      <c r="I55" s="287"/>
      <c r="J55" s="287"/>
      <c r="K55" s="285"/>
    </row>
    <row r="56" spans="2:11" s="1" customFormat="1" ht="12.75" customHeight="1">
      <c r="B56" s="283"/>
      <c r="C56" s="287"/>
      <c r="D56" s="287"/>
      <c r="E56" s="287"/>
      <c r="F56" s="287"/>
      <c r="G56" s="287"/>
      <c r="H56" s="287"/>
      <c r="I56" s="287"/>
      <c r="J56" s="287"/>
      <c r="K56" s="285"/>
    </row>
    <row r="57" spans="2:11" s="1" customFormat="1" ht="15" customHeight="1">
      <c r="B57" s="283"/>
      <c r="C57" s="287" t="s">
        <v>2558</v>
      </c>
      <c r="D57" s="287"/>
      <c r="E57" s="287"/>
      <c r="F57" s="287"/>
      <c r="G57" s="287"/>
      <c r="H57" s="287"/>
      <c r="I57" s="287"/>
      <c r="J57" s="287"/>
      <c r="K57" s="285"/>
    </row>
    <row r="58" spans="2:11" s="1" customFormat="1" ht="15" customHeight="1">
      <c r="B58" s="283"/>
      <c r="C58" s="289"/>
      <c r="D58" s="287" t="s">
        <v>2559</v>
      </c>
      <c r="E58" s="287"/>
      <c r="F58" s="287"/>
      <c r="G58" s="287"/>
      <c r="H58" s="287"/>
      <c r="I58" s="287"/>
      <c r="J58" s="287"/>
      <c r="K58" s="285"/>
    </row>
    <row r="59" spans="2:11" s="1" customFormat="1" ht="15" customHeight="1">
      <c r="B59" s="283"/>
      <c r="C59" s="289"/>
      <c r="D59" s="287" t="s">
        <v>2560</v>
      </c>
      <c r="E59" s="287"/>
      <c r="F59" s="287"/>
      <c r="G59" s="287"/>
      <c r="H59" s="287"/>
      <c r="I59" s="287"/>
      <c r="J59" s="287"/>
      <c r="K59" s="285"/>
    </row>
    <row r="60" spans="2:11" s="1" customFormat="1" ht="15" customHeight="1">
      <c r="B60" s="283"/>
      <c r="C60" s="289"/>
      <c r="D60" s="287" t="s">
        <v>2561</v>
      </c>
      <c r="E60" s="287"/>
      <c r="F60" s="287"/>
      <c r="G60" s="287"/>
      <c r="H60" s="287"/>
      <c r="I60" s="287"/>
      <c r="J60" s="287"/>
      <c r="K60" s="285"/>
    </row>
    <row r="61" spans="2:11" s="1" customFormat="1" ht="15" customHeight="1">
      <c r="B61" s="283"/>
      <c r="C61" s="289"/>
      <c r="D61" s="287" t="s">
        <v>2562</v>
      </c>
      <c r="E61" s="287"/>
      <c r="F61" s="287"/>
      <c r="G61" s="287"/>
      <c r="H61" s="287"/>
      <c r="I61" s="287"/>
      <c r="J61" s="287"/>
      <c r="K61" s="285"/>
    </row>
    <row r="62" spans="2:11" s="1" customFormat="1" ht="15" customHeight="1">
      <c r="B62" s="283"/>
      <c r="C62" s="289"/>
      <c r="D62" s="292" t="s">
        <v>2563</v>
      </c>
      <c r="E62" s="292"/>
      <c r="F62" s="292"/>
      <c r="G62" s="292"/>
      <c r="H62" s="292"/>
      <c r="I62" s="292"/>
      <c r="J62" s="292"/>
      <c r="K62" s="285"/>
    </row>
    <row r="63" spans="2:11" s="1" customFormat="1" ht="15" customHeight="1">
      <c r="B63" s="283"/>
      <c r="C63" s="289"/>
      <c r="D63" s="287" t="s">
        <v>2564</v>
      </c>
      <c r="E63" s="287"/>
      <c r="F63" s="287"/>
      <c r="G63" s="287"/>
      <c r="H63" s="287"/>
      <c r="I63" s="287"/>
      <c r="J63" s="287"/>
      <c r="K63" s="285"/>
    </row>
    <row r="64" spans="2:11" s="1" customFormat="1" ht="12.75" customHeight="1">
      <c r="B64" s="283"/>
      <c r="C64" s="289"/>
      <c r="D64" s="289"/>
      <c r="E64" s="293"/>
      <c r="F64" s="289"/>
      <c r="G64" s="289"/>
      <c r="H64" s="289"/>
      <c r="I64" s="289"/>
      <c r="J64" s="289"/>
      <c r="K64" s="285"/>
    </row>
    <row r="65" spans="2:11" s="1" customFormat="1" ht="15" customHeight="1">
      <c r="B65" s="283"/>
      <c r="C65" s="289"/>
      <c r="D65" s="287" t="s">
        <v>2565</v>
      </c>
      <c r="E65" s="287"/>
      <c r="F65" s="287"/>
      <c r="G65" s="287"/>
      <c r="H65" s="287"/>
      <c r="I65" s="287"/>
      <c r="J65" s="287"/>
      <c r="K65" s="285"/>
    </row>
    <row r="66" spans="2:11" s="1" customFormat="1" ht="15" customHeight="1">
      <c r="B66" s="283"/>
      <c r="C66" s="289"/>
      <c r="D66" s="292" t="s">
        <v>2566</v>
      </c>
      <c r="E66" s="292"/>
      <c r="F66" s="292"/>
      <c r="G66" s="292"/>
      <c r="H66" s="292"/>
      <c r="I66" s="292"/>
      <c r="J66" s="292"/>
      <c r="K66" s="285"/>
    </row>
    <row r="67" spans="2:11" s="1" customFormat="1" ht="15" customHeight="1">
      <c r="B67" s="283"/>
      <c r="C67" s="289"/>
      <c r="D67" s="287" t="s">
        <v>2567</v>
      </c>
      <c r="E67" s="287"/>
      <c r="F67" s="287"/>
      <c r="G67" s="287"/>
      <c r="H67" s="287"/>
      <c r="I67" s="287"/>
      <c r="J67" s="287"/>
      <c r="K67" s="285"/>
    </row>
    <row r="68" spans="2:11" s="1" customFormat="1" ht="15" customHeight="1">
      <c r="B68" s="283"/>
      <c r="C68" s="289"/>
      <c r="D68" s="287" t="s">
        <v>2568</v>
      </c>
      <c r="E68" s="287"/>
      <c r="F68" s="287"/>
      <c r="G68" s="287"/>
      <c r="H68" s="287"/>
      <c r="I68" s="287"/>
      <c r="J68" s="287"/>
      <c r="K68" s="285"/>
    </row>
    <row r="69" spans="2:11" s="1" customFormat="1" ht="15" customHeight="1">
      <c r="B69" s="283"/>
      <c r="C69" s="289"/>
      <c r="D69" s="287" t="s">
        <v>2569</v>
      </c>
      <c r="E69" s="287"/>
      <c r="F69" s="287"/>
      <c r="G69" s="287"/>
      <c r="H69" s="287"/>
      <c r="I69" s="287"/>
      <c r="J69" s="287"/>
      <c r="K69" s="285"/>
    </row>
    <row r="70" spans="2:11" s="1" customFormat="1" ht="15" customHeight="1">
      <c r="B70" s="283"/>
      <c r="C70" s="289"/>
      <c r="D70" s="287" t="s">
        <v>2570</v>
      </c>
      <c r="E70" s="287"/>
      <c r="F70" s="287"/>
      <c r="G70" s="287"/>
      <c r="H70" s="287"/>
      <c r="I70" s="287"/>
      <c r="J70" s="287"/>
      <c r="K70" s="285"/>
    </row>
    <row r="71" spans="2:11" s="1" customFormat="1" ht="12.75" customHeight="1">
      <c r="B71" s="294"/>
      <c r="C71" s="295"/>
      <c r="D71" s="295"/>
      <c r="E71" s="295"/>
      <c r="F71" s="295"/>
      <c r="G71" s="295"/>
      <c r="H71" s="295"/>
      <c r="I71" s="295"/>
      <c r="J71" s="295"/>
      <c r="K71" s="296"/>
    </row>
    <row r="72" spans="2:11" s="1" customFormat="1" ht="18.75" customHeight="1">
      <c r="B72" s="297"/>
      <c r="C72" s="297"/>
      <c r="D72" s="297"/>
      <c r="E72" s="297"/>
      <c r="F72" s="297"/>
      <c r="G72" s="297"/>
      <c r="H72" s="297"/>
      <c r="I72" s="297"/>
      <c r="J72" s="297"/>
      <c r="K72" s="298"/>
    </row>
    <row r="73" spans="2:11" s="1" customFormat="1" ht="18.75" customHeight="1">
      <c r="B73" s="298"/>
      <c r="C73" s="298"/>
      <c r="D73" s="298"/>
      <c r="E73" s="298"/>
      <c r="F73" s="298"/>
      <c r="G73" s="298"/>
      <c r="H73" s="298"/>
      <c r="I73" s="298"/>
      <c r="J73" s="298"/>
      <c r="K73" s="298"/>
    </row>
    <row r="74" spans="2:11" s="1" customFormat="1" ht="7.5" customHeight="1">
      <c r="B74" s="299"/>
      <c r="C74" s="300"/>
      <c r="D74" s="300"/>
      <c r="E74" s="300"/>
      <c r="F74" s="300"/>
      <c r="G74" s="300"/>
      <c r="H74" s="300"/>
      <c r="I74" s="300"/>
      <c r="J74" s="300"/>
      <c r="K74" s="301"/>
    </row>
    <row r="75" spans="2:11" s="1" customFormat="1" ht="45" customHeight="1">
      <c r="B75" s="302"/>
      <c r="C75" s="303" t="s">
        <v>2571</v>
      </c>
      <c r="D75" s="303"/>
      <c r="E75" s="303"/>
      <c r="F75" s="303"/>
      <c r="G75" s="303"/>
      <c r="H75" s="303"/>
      <c r="I75" s="303"/>
      <c r="J75" s="303"/>
      <c r="K75" s="304"/>
    </row>
    <row r="76" spans="2:11" s="1" customFormat="1" ht="17.25" customHeight="1">
      <c r="B76" s="302"/>
      <c r="C76" s="305" t="s">
        <v>2572</v>
      </c>
      <c r="D76" s="305"/>
      <c r="E76" s="305"/>
      <c r="F76" s="305" t="s">
        <v>2573</v>
      </c>
      <c r="G76" s="306"/>
      <c r="H76" s="305" t="s">
        <v>60</v>
      </c>
      <c r="I76" s="305" t="s">
        <v>63</v>
      </c>
      <c r="J76" s="305" t="s">
        <v>2574</v>
      </c>
      <c r="K76" s="304"/>
    </row>
    <row r="77" spans="2:11" s="1" customFormat="1" ht="17.25" customHeight="1">
      <c r="B77" s="302"/>
      <c r="C77" s="307" t="s">
        <v>2575</v>
      </c>
      <c r="D77" s="307"/>
      <c r="E77" s="307"/>
      <c r="F77" s="308" t="s">
        <v>2576</v>
      </c>
      <c r="G77" s="309"/>
      <c r="H77" s="307"/>
      <c r="I77" s="307"/>
      <c r="J77" s="307" t="s">
        <v>2577</v>
      </c>
      <c r="K77" s="304"/>
    </row>
    <row r="78" spans="2:11" s="1" customFormat="1" ht="5.25" customHeight="1">
      <c r="B78" s="302"/>
      <c r="C78" s="310"/>
      <c r="D78" s="310"/>
      <c r="E78" s="310"/>
      <c r="F78" s="310"/>
      <c r="G78" s="311"/>
      <c r="H78" s="310"/>
      <c r="I78" s="310"/>
      <c r="J78" s="310"/>
      <c r="K78" s="304"/>
    </row>
    <row r="79" spans="2:11" s="1" customFormat="1" ht="15" customHeight="1">
      <c r="B79" s="302"/>
      <c r="C79" s="290" t="s">
        <v>59</v>
      </c>
      <c r="D79" s="310"/>
      <c r="E79" s="310"/>
      <c r="F79" s="312" t="s">
        <v>2578</v>
      </c>
      <c r="G79" s="311"/>
      <c r="H79" s="290" t="s">
        <v>2579</v>
      </c>
      <c r="I79" s="290" t="s">
        <v>2580</v>
      </c>
      <c r="J79" s="290">
        <v>20</v>
      </c>
      <c r="K79" s="304"/>
    </row>
    <row r="80" spans="2:11" s="1" customFormat="1" ht="15" customHeight="1">
      <c r="B80" s="302"/>
      <c r="C80" s="290" t="s">
        <v>2581</v>
      </c>
      <c r="D80" s="290"/>
      <c r="E80" s="290"/>
      <c r="F80" s="312" t="s">
        <v>2578</v>
      </c>
      <c r="G80" s="311"/>
      <c r="H80" s="290" t="s">
        <v>2582</v>
      </c>
      <c r="I80" s="290" t="s">
        <v>2580</v>
      </c>
      <c r="J80" s="290">
        <v>120</v>
      </c>
      <c r="K80" s="304"/>
    </row>
    <row r="81" spans="2:11" s="1" customFormat="1" ht="15" customHeight="1">
      <c r="B81" s="313"/>
      <c r="C81" s="290" t="s">
        <v>2583</v>
      </c>
      <c r="D81" s="290"/>
      <c r="E81" s="290"/>
      <c r="F81" s="312" t="s">
        <v>2584</v>
      </c>
      <c r="G81" s="311"/>
      <c r="H81" s="290" t="s">
        <v>2585</v>
      </c>
      <c r="I81" s="290" t="s">
        <v>2580</v>
      </c>
      <c r="J81" s="290">
        <v>50</v>
      </c>
      <c r="K81" s="304"/>
    </row>
    <row r="82" spans="2:11" s="1" customFormat="1" ht="15" customHeight="1">
      <c r="B82" s="313"/>
      <c r="C82" s="290" t="s">
        <v>2586</v>
      </c>
      <c r="D82" s="290"/>
      <c r="E82" s="290"/>
      <c r="F82" s="312" t="s">
        <v>2578</v>
      </c>
      <c r="G82" s="311"/>
      <c r="H82" s="290" t="s">
        <v>2587</v>
      </c>
      <c r="I82" s="290" t="s">
        <v>2588</v>
      </c>
      <c r="J82" s="290"/>
      <c r="K82" s="304"/>
    </row>
    <row r="83" spans="2:11" s="1" customFormat="1" ht="15" customHeight="1">
      <c r="B83" s="313"/>
      <c r="C83" s="314" t="s">
        <v>2589</v>
      </c>
      <c r="D83" s="314"/>
      <c r="E83" s="314"/>
      <c r="F83" s="315" t="s">
        <v>2584</v>
      </c>
      <c r="G83" s="314"/>
      <c r="H83" s="314" t="s">
        <v>2590</v>
      </c>
      <c r="I83" s="314" t="s">
        <v>2580</v>
      </c>
      <c r="J83" s="314">
        <v>15</v>
      </c>
      <c r="K83" s="304"/>
    </row>
    <row r="84" spans="2:11" s="1" customFormat="1" ht="15" customHeight="1">
      <c r="B84" s="313"/>
      <c r="C84" s="314" t="s">
        <v>2591</v>
      </c>
      <c r="D84" s="314"/>
      <c r="E84" s="314"/>
      <c r="F84" s="315" t="s">
        <v>2584</v>
      </c>
      <c r="G84" s="314"/>
      <c r="H84" s="314" t="s">
        <v>2592</v>
      </c>
      <c r="I84" s="314" t="s">
        <v>2580</v>
      </c>
      <c r="J84" s="314">
        <v>15</v>
      </c>
      <c r="K84" s="304"/>
    </row>
    <row r="85" spans="2:11" s="1" customFormat="1" ht="15" customHeight="1">
      <c r="B85" s="313"/>
      <c r="C85" s="314" t="s">
        <v>2593</v>
      </c>
      <c r="D85" s="314"/>
      <c r="E85" s="314"/>
      <c r="F85" s="315" t="s">
        <v>2584</v>
      </c>
      <c r="G85" s="314"/>
      <c r="H85" s="314" t="s">
        <v>2594</v>
      </c>
      <c r="I85" s="314" t="s">
        <v>2580</v>
      </c>
      <c r="J85" s="314">
        <v>20</v>
      </c>
      <c r="K85" s="304"/>
    </row>
    <row r="86" spans="2:11" s="1" customFormat="1" ht="15" customHeight="1">
      <c r="B86" s="313"/>
      <c r="C86" s="314" t="s">
        <v>2595</v>
      </c>
      <c r="D86" s="314"/>
      <c r="E86" s="314"/>
      <c r="F86" s="315" t="s">
        <v>2584</v>
      </c>
      <c r="G86" s="314"/>
      <c r="H86" s="314" t="s">
        <v>2596</v>
      </c>
      <c r="I86" s="314" t="s">
        <v>2580</v>
      </c>
      <c r="J86" s="314">
        <v>20</v>
      </c>
      <c r="K86" s="304"/>
    </row>
    <row r="87" spans="2:11" s="1" customFormat="1" ht="15" customHeight="1">
      <c r="B87" s="313"/>
      <c r="C87" s="290" t="s">
        <v>2597</v>
      </c>
      <c r="D87" s="290"/>
      <c r="E87" s="290"/>
      <c r="F87" s="312" t="s">
        <v>2584</v>
      </c>
      <c r="G87" s="311"/>
      <c r="H87" s="290" t="s">
        <v>2598</v>
      </c>
      <c r="I87" s="290" t="s">
        <v>2580</v>
      </c>
      <c r="J87" s="290">
        <v>50</v>
      </c>
      <c r="K87" s="304"/>
    </row>
    <row r="88" spans="2:11" s="1" customFormat="1" ht="15" customHeight="1">
      <c r="B88" s="313"/>
      <c r="C88" s="290" t="s">
        <v>2599</v>
      </c>
      <c r="D88" s="290"/>
      <c r="E88" s="290"/>
      <c r="F88" s="312" t="s">
        <v>2584</v>
      </c>
      <c r="G88" s="311"/>
      <c r="H88" s="290" t="s">
        <v>2600</v>
      </c>
      <c r="I88" s="290" t="s">
        <v>2580</v>
      </c>
      <c r="J88" s="290">
        <v>20</v>
      </c>
      <c r="K88" s="304"/>
    </row>
    <row r="89" spans="2:11" s="1" customFormat="1" ht="15" customHeight="1">
      <c r="B89" s="313"/>
      <c r="C89" s="290" t="s">
        <v>2601</v>
      </c>
      <c r="D89" s="290"/>
      <c r="E89" s="290"/>
      <c r="F89" s="312" t="s">
        <v>2584</v>
      </c>
      <c r="G89" s="311"/>
      <c r="H89" s="290" t="s">
        <v>2602</v>
      </c>
      <c r="I89" s="290" t="s">
        <v>2580</v>
      </c>
      <c r="J89" s="290">
        <v>20</v>
      </c>
      <c r="K89" s="304"/>
    </row>
    <row r="90" spans="2:11" s="1" customFormat="1" ht="15" customHeight="1">
      <c r="B90" s="313"/>
      <c r="C90" s="290" t="s">
        <v>2603</v>
      </c>
      <c r="D90" s="290"/>
      <c r="E90" s="290"/>
      <c r="F90" s="312" t="s">
        <v>2584</v>
      </c>
      <c r="G90" s="311"/>
      <c r="H90" s="290" t="s">
        <v>2604</v>
      </c>
      <c r="I90" s="290" t="s">
        <v>2580</v>
      </c>
      <c r="J90" s="290">
        <v>50</v>
      </c>
      <c r="K90" s="304"/>
    </row>
    <row r="91" spans="2:11" s="1" customFormat="1" ht="15" customHeight="1">
      <c r="B91" s="313"/>
      <c r="C91" s="290" t="s">
        <v>2605</v>
      </c>
      <c r="D91" s="290"/>
      <c r="E91" s="290"/>
      <c r="F91" s="312" t="s">
        <v>2584</v>
      </c>
      <c r="G91" s="311"/>
      <c r="H91" s="290" t="s">
        <v>2605</v>
      </c>
      <c r="I91" s="290" t="s">
        <v>2580</v>
      </c>
      <c r="J91" s="290">
        <v>50</v>
      </c>
      <c r="K91" s="304"/>
    </row>
    <row r="92" spans="2:11" s="1" customFormat="1" ht="15" customHeight="1">
      <c r="B92" s="313"/>
      <c r="C92" s="290" t="s">
        <v>2606</v>
      </c>
      <c r="D92" s="290"/>
      <c r="E92" s="290"/>
      <c r="F92" s="312" t="s">
        <v>2584</v>
      </c>
      <c r="G92" s="311"/>
      <c r="H92" s="290" t="s">
        <v>2607</v>
      </c>
      <c r="I92" s="290" t="s">
        <v>2580</v>
      </c>
      <c r="J92" s="290">
        <v>255</v>
      </c>
      <c r="K92" s="304"/>
    </row>
    <row r="93" spans="2:11" s="1" customFormat="1" ht="15" customHeight="1">
      <c r="B93" s="313"/>
      <c r="C93" s="290" t="s">
        <v>2608</v>
      </c>
      <c r="D93" s="290"/>
      <c r="E93" s="290"/>
      <c r="F93" s="312" t="s">
        <v>2578</v>
      </c>
      <c r="G93" s="311"/>
      <c r="H93" s="290" t="s">
        <v>2609</v>
      </c>
      <c r="I93" s="290" t="s">
        <v>2610</v>
      </c>
      <c r="J93" s="290"/>
      <c r="K93" s="304"/>
    </row>
    <row r="94" spans="2:11" s="1" customFormat="1" ht="15" customHeight="1">
      <c r="B94" s="313"/>
      <c r="C94" s="290" t="s">
        <v>2611</v>
      </c>
      <c r="D94" s="290"/>
      <c r="E94" s="290"/>
      <c r="F94" s="312" t="s">
        <v>2578</v>
      </c>
      <c r="G94" s="311"/>
      <c r="H94" s="290" t="s">
        <v>2612</v>
      </c>
      <c r="I94" s="290" t="s">
        <v>2613</v>
      </c>
      <c r="J94" s="290"/>
      <c r="K94" s="304"/>
    </row>
    <row r="95" spans="2:11" s="1" customFormat="1" ht="15" customHeight="1">
      <c r="B95" s="313"/>
      <c r="C95" s="290" t="s">
        <v>2614</v>
      </c>
      <c r="D95" s="290"/>
      <c r="E95" s="290"/>
      <c r="F95" s="312" t="s">
        <v>2578</v>
      </c>
      <c r="G95" s="311"/>
      <c r="H95" s="290" t="s">
        <v>2614</v>
      </c>
      <c r="I95" s="290" t="s">
        <v>2613</v>
      </c>
      <c r="J95" s="290"/>
      <c r="K95" s="304"/>
    </row>
    <row r="96" spans="2:11" s="1" customFormat="1" ht="15" customHeight="1">
      <c r="B96" s="313"/>
      <c r="C96" s="290" t="s">
        <v>44</v>
      </c>
      <c r="D96" s="290"/>
      <c r="E96" s="290"/>
      <c r="F96" s="312" t="s">
        <v>2578</v>
      </c>
      <c r="G96" s="311"/>
      <c r="H96" s="290" t="s">
        <v>2615</v>
      </c>
      <c r="I96" s="290" t="s">
        <v>2613</v>
      </c>
      <c r="J96" s="290"/>
      <c r="K96" s="304"/>
    </row>
    <row r="97" spans="2:11" s="1" customFormat="1" ht="15" customHeight="1">
      <c r="B97" s="313"/>
      <c r="C97" s="290" t="s">
        <v>54</v>
      </c>
      <c r="D97" s="290"/>
      <c r="E97" s="290"/>
      <c r="F97" s="312" t="s">
        <v>2578</v>
      </c>
      <c r="G97" s="311"/>
      <c r="H97" s="290" t="s">
        <v>2616</v>
      </c>
      <c r="I97" s="290" t="s">
        <v>2613</v>
      </c>
      <c r="J97" s="290"/>
      <c r="K97" s="304"/>
    </row>
    <row r="98" spans="2:11" s="1" customFormat="1" ht="15" customHeight="1">
      <c r="B98" s="316"/>
      <c r="C98" s="317"/>
      <c r="D98" s="317"/>
      <c r="E98" s="317"/>
      <c r="F98" s="317"/>
      <c r="G98" s="317"/>
      <c r="H98" s="317"/>
      <c r="I98" s="317"/>
      <c r="J98" s="317"/>
      <c r="K98" s="318"/>
    </row>
    <row r="99" spans="2:11" s="1" customFormat="1" ht="18.75" customHeight="1">
      <c r="B99" s="319"/>
      <c r="C99" s="320"/>
      <c r="D99" s="320"/>
      <c r="E99" s="320"/>
      <c r="F99" s="320"/>
      <c r="G99" s="320"/>
      <c r="H99" s="320"/>
      <c r="I99" s="320"/>
      <c r="J99" s="320"/>
      <c r="K99" s="319"/>
    </row>
    <row r="100" spans="2:11" s="1" customFormat="1" ht="18.75" customHeight="1">
      <c r="B100" s="298"/>
      <c r="C100" s="298"/>
      <c r="D100" s="298"/>
      <c r="E100" s="298"/>
      <c r="F100" s="298"/>
      <c r="G100" s="298"/>
      <c r="H100" s="298"/>
      <c r="I100" s="298"/>
      <c r="J100" s="298"/>
      <c r="K100" s="298"/>
    </row>
    <row r="101" spans="2:11" s="1" customFormat="1" ht="7.5" customHeight="1">
      <c r="B101" s="299"/>
      <c r="C101" s="300"/>
      <c r="D101" s="300"/>
      <c r="E101" s="300"/>
      <c r="F101" s="300"/>
      <c r="G101" s="300"/>
      <c r="H101" s="300"/>
      <c r="I101" s="300"/>
      <c r="J101" s="300"/>
      <c r="K101" s="301"/>
    </row>
    <row r="102" spans="2:11" s="1" customFormat="1" ht="45" customHeight="1">
      <c r="B102" s="302"/>
      <c r="C102" s="303" t="s">
        <v>2617</v>
      </c>
      <c r="D102" s="303"/>
      <c r="E102" s="303"/>
      <c r="F102" s="303"/>
      <c r="G102" s="303"/>
      <c r="H102" s="303"/>
      <c r="I102" s="303"/>
      <c r="J102" s="303"/>
      <c r="K102" s="304"/>
    </row>
    <row r="103" spans="2:11" s="1" customFormat="1" ht="17.25" customHeight="1">
      <c r="B103" s="302"/>
      <c r="C103" s="305" t="s">
        <v>2572</v>
      </c>
      <c r="D103" s="305"/>
      <c r="E103" s="305"/>
      <c r="F103" s="305" t="s">
        <v>2573</v>
      </c>
      <c r="G103" s="306"/>
      <c r="H103" s="305" t="s">
        <v>60</v>
      </c>
      <c r="I103" s="305" t="s">
        <v>63</v>
      </c>
      <c r="J103" s="305" t="s">
        <v>2574</v>
      </c>
      <c r="K103" s="304"/>
    </row>
    <row r="104" spans="2:11" s="1" customFormat="1" ht="17.25" customHeight="1">
      <c r="B104" s="302"/>
      <c r="C104" s="307" t="s">
        <v>2575</v>
      </c>
      <c r="D104" s="307"/>
      <c r="E104" s="307"/>
      <c r="F104" s="308" t="s">
        <v>2576</v>
      </c>
      <c r="G104" s="309"/>
      <c r="H104" s="307"/>
      <c r="I104" s="307"/>
      <c r="J104" s="307" t="s">
        <v>2577</v>
      </c>
      <c r="K104" s="304"/>
    </row>
    <row r="105" spans="2:11" s="1" customFormat="1" ht="5.25" customHeight="1">
      <c r="B105" s="302"/>
      <c r="C105" s="305"/>
      <c r="D105" s="305"/>
      <c r="E105" s="305"/>
      <c r="F105" s="305"/>
      <c r="G105" s="321"/>
      <c r="H105" s="305"/>
      <c r="I105" s="305"/>
      <c r="J105" s="305"/>
      <c r="K105" s="304"/>
    </row>
    <row r="106" spans="2:11" s="1" customFormat="1" ht="15" customHeight="1">
      <c r="B106" s="302"/>
      <c r="C106" s="290" t="s">
        <v>59</v>
      </c>
      <c r="D106" s="310"/>
      <c r="E106" s="310"/>
      <c r="F106" s="312" t="s">
        <v>2578</v>
      </c>
      <c r="G106" s="321"/>
      <c r="H106" s="290" t="s">
        <v>2618</v>
      </c>
      <c r="I106" s="290" t="s">
        <v>2580</v>
      </c>
      <c r="J106" s="290">
        <v>20</v>
      </c>
      <c r="K106" s="304"/>
    </row>
    <row r="107" spans="2:11" s="1" customFormat="1" ht="15" customHeight="1">
      <c r="B107" s="302"/>
      <c r="C107" s="290" t="s">
        <v>2581</v>
      </c>
      <c r="D107" s="290"/>
      <c r="E107" s="290"/>
      <c r="F107" s="312" t="s">
        <v>2578</v>
      </c>
      <c r="G107" s="290"/>
      <c r="H107" s="290" t="s">
        <v>2618</v>
      </c>
      <c r="I107" s="290" t="s">
        <v>2580</v>
      </c>
      <c r="J107" s="290">
        <v>120</v>
      </c>
      <c r="K107" s="304"/>
    </row>
    <row r="108" spans="2:11" s="1" customFormat="1" ht="15" customHeight="1">
      <c r="B108" s="313"/>
      <c r="C108" s="290" t="s">
        <v>2583</v>
      </c>
      <c r="D108" s="290"/>
      <c r="E108" s="290"/>
      <c r="F108" s="312" t="s">
        <v>2584</v>
      </c>
      <c r="G108" s="290"/>
      <c r="H108" s="290" t="s">
        <v>2618</v>
      </c>
      <c r="I108" s="290" t="s">
        <v>2580</v>
      </c>
      <c r="J108" s="290">
        <v>50</v>
      </c>
      <c r="K108" s="304"/>
    </row>
    <row r="109" spans="2:11" s="1" customFormat="1" ht="15" customHeight="1">
      <c r="B109" s="313"/>
      <c r="C109" s="290" t="s">
        <v>2586</v>
      </c>
      <c r="D109" s="290"/>
      <c r="E109" s="290"/>
      <c r="F109" s="312" t="s">
        <v>2578</v>
      </c>
      <c r="G109" s="290"/>
      <c r="H109" s="290" t="s">
        <v>2618</v>
      </c>
      <c r="I109" s="290" t="s">
        <v>2588</v>
      </c>
      <c r="J109" s="290"/>
      <c r="K109" s="304"/>
    </row>
    <row r="110" spans="2:11" s="1" customFormat="1" ht="15" customHeight="1">
      <c r="B110" s="313"/>
      <c r="C110" s="290" t="s">
        <v>2597</v>
      </c>
      <c r="D110" s="290"/>
      <c r="E110" s="290"/>
      <c r="F110" s="312" t="s">
        <v>2584</v>
      </c>
      <c r="G110" s="290"/>
      <c r="H110" s="290" t="s">
        <v>2618</v>
      </c>
      <c r="I110" s="290" t="s">
        <v>2580</v>
      </c>
      <c r="J110" s="290">
        <v>50</v>
      </c>
      <c r="K110" s="304"/>
    </row>
    <row r="111" spans="2:11" s="1" customFormat="1" ht="15" customHeight="1">
      <c r="B111" s="313"/>
      <c r="C111" s="290" t="s">
        <v>2605</v>
      </c>
      <c r="D111" s="290"/>
      <c r="E111" s="290"/>
      <c r="F111" s="312" t="s">
        <v>2584</v>
      </c>
      <c r="G111" s="290"/>
      <c r="H111" s="290" t="s">
        <v>2618</v>
      </c>
      <c r="I111" s="290" t="s">
        <v>2580</v>
      </c>
      <c r="J111" s="290">
        <v>50</v>
      </c>
      <c r="K111" s="304"/>
    </row>
    <row r="112" spans="2:11" s="1" customFormat="1" ht="15" customHeight="1">
      <c r="B112" s="313"/>
      <c r="C112" s="290" t="s">
        <v>2603</v>
      </c>
      <c r="D112" s="290"/>
      <c r="E112" s="290"/>
      <c r="F112" s="312" t="s">
        <v>2584</v>
      </c>
      <c r="G112" s="290"/>
      <c r="H112" s="290" t="s">
        <v>2618</v>
      </c>
      <c r="I112" s="290" t="s">
        <v>2580</v>
      </c>
      <c r="J112" s="290">
        <v>50</v>
      </c>
      <c r="K112" s="304"/>
    </row>
    <row r="113" spans="2:11" s="1" customFormat="1" ht="15" customHeight="1">
      <c r="B113" s="313"/>
      <c r="C113" s="290" t="s">
        <v>59</v>
      </c>
      <c r="D113" s="290"/>
      <c r="E113" s="290"/>
      <c r="F113" s="312" t="s">
        <v>2578</v>
      </c>
      <c r="G113" s="290"/>
      <c r="H113" s="290" t="s">
        <v>2619</v>
      </c>
      <c r="I113" s="290" t="s">
        <v>2580</v>
      </c>
      <c r="J113" s="290">
        <v>20</v>
      </c>
      <c r="K113" s="304"/>
    </row>
    <row r="114" spans="2:11" s="1" customFormat="1" ht="15" customHeight="1">
      <c r="B114" s="313"/>
      <c r="C114" s="290" t="s">
        <v>2620</v>
      </c>
      <c r="D114" s="290"/>
      <c r="E114" s="290"/>
      <c r="F114" s="312" t="s">
        <v>2578</v>
      </c>
      <c r="G114" s="290"/>
      <c r="H114" s="290" t="s">
        <v>2621</v>
      </c>
      <c r="I114" s="290" t="s">
        <v>2580</v>
      </c>
      <c r="J114" s="290">
        <v>120</v>
      </c>
      <c r="K114" s="304"/>
    </row>
    <row r="115" spans="2:11" s="1" customFormat="1" ht="15" customHeight="1">
      <c r="B115" s="313"/>
      <c r="C115" s="290" t="s">
        <v>44</v>
      </c>
      <c r="D115" s="290"/>
      <c r="E115" s="290"/>
      <c r="F115" s="312" t="s">
        <v>2578</v>
      </c>
      <c r="G115" s="290"/>
      <c r="H115" s="290" t="s">
        <v>2622</v>
      </c>
      <c r="I115" s="290" t="s">
        <v>2613</v>
      </c>
      <c r="J115" s="290"/>
      <c r="K115" s="304"/>
    </row>
    <row r="116" spans="2:11" s="1" customFormat="1" ht="15" customHeight="1">
      <c r="B116" s="313"/>
      <c r="C116" s="290" t="s">
        <v>54</v>
      </c>
      <c r="D116" s="290"/>
      <c r="E116" s="290"/>
      <c r="F116" s="312" t="s">
        <v>2578</v>
      </c>
      <c r="G116" s="290"/>
      <c r="H116" s="290" t="s">
        <v>2623</v>
      </c>
      <c r="I116" s="290" t="s">
        <v>2613</v>
      </c>
      <c r="J116" s="290"/>
      <c r="K116" s="304"/>
    </row>
    <row r="117" spans="2:11" s="1" customFormat="1" ht="15" customHeight="1">
      <c r="B117" s="313"/>
      <c r="C117" s="290" t="s">
        <v>63</v>
      </c>
      <c r="D117" s="290"/>
      <c r="E117" s="290"/>
      <c r="F117" s="312" t="s">
        <v>2578</v>
      </c>
      <c r="G117" s="290"/>
      <c r="H117" s="290" t="s">
        <v>2624</v>
      </c>
      <c r="I117" s="290" t="s">
        <v>2625</v>
      </c>
      <c r="J117" s="290"/>
      <c r="K117" s="304"/>
    </row>
    <row r="118" spans="2:11" s="1" customFormat="1" ht="15" customHeight="1">
      <c r="B118" s="316"/>
      <c r="C118" s="322"/>
      <c r="D118" s="322"/>
      <c r="E118" s="322"/>
      <c r="F118" s="322"/>
      <c r="G118" s="322"/>
      <c r="H118" s="322"/>
      <c r="I118" s="322"/>
      <c r="J118" s="322"/>
      <c r="K118" s="318"/>
    </row>
    <row r="119" spans="2:11" s="1" customFormat="1" ht="18.75" customHeight="1">
      <c r="B119" s="323"/>
      <c r="C119" s="287"/>
      <c r="D119" s="287"/>
      <c r="E119" s="287"/>
      <c r="F119" s="324"/>
      <c r="G119" s="287"/>
      <c r="H119" s="287"/>
      <c r="I119" s="287"/>
      <c r="J119" s="287"/>
      <c r="K119" s="323"/>
    </row>
    <row r="120" spans="2:11" s="1" customFormat="1" ht="18.75" customHeight="1">
      <c r="B120" s="298"/>
      <c r="C120" s="298"/>
      <c r="D120" s="298"/>
      <c r="E120" s="298"/>
      <c r="F120" s="298"/>
      <c r="G120" s="298"/>
      <c r="H120" s="298"/>
      <c r="I120" s="298"/>
      <c r="J120" s="298"/>
      <c r="K120" s="298"/>
    </row>
    <row r="121" spans="2:11" s="1" customFormat="1" ht="7.5" customHeight="1">
      <c r="B121" s="325"/>
      <c r="C121" s="326"/>
      <c r="D121" s="326"/>
      <c r="E121" s="326"/>
      <c r="F121" s="326"/>
      <c r="G121" s="326"/>
      <c r="H121" s="326"/>
      <c r="I121" s="326"/>
      <c r="J121" s="326"/>
      <c r="K121" s="327"/>
    </row>
    <row r="122" spans="2:11" s="1" customFormat="1" ht="45" customHeight="1">
      <c r="B122" s="328"/>
      <c r="C122" s="281" t="s">
        <v>2626</v>
      </c>
      <c r="D122" s="281"/>
      <c r="E122" s="281"/>
      <c r="F122" s="281"/>
      <c r="G122" s="281"/>
      <c r="H122" s="281"/>
      <c r="I122" s="281"/>
      <c r="J122" s="281"/>
      <c r="K122" s="329"/>
    </row>
    <row r="123" spans="2:11" s="1" customFormat="1" ht="17.25" customHeight="1">
      <c r="B123" s="330"/>
      <c r="C123" s="305" t="s">
        <v>2572</v>
      </c>
      <c r="D123" s="305"/>
      <c r="E123" s="305"/>
      <c r="F123" s="305" t="s">
        <v>2573</v>
      </c>
      <c r="G123" s="306"/>
      <c r="H123" s="305" t="s">
        <v>60</v>
      </c>
      <c r="I123" s="305" t="s">
        <v>63</v>
      </c>
      <c r="J123" s="305" t="s">
        <v>2574</v>
      </c>
      <c r="K123" s="331"/>
    </row>
    <row r="124" spans="2:11" s="1" customFormat="1" ht="17.25" customHeight="1">
      <c r="B124" s="330"/>
      <c r="C124" s="307" t="s">
        <v>2575</v>
      </c>
      <c r="D124" s="307"/>
      <c r="E124" s="307"/>
      <c r="F124" s="308" t="s">
        <v>2576</v>
      </c>
      <c r="G124" s="309"/>
      <c r="H124" s="307"/>
      <c r="I124" s="307"/>
      <c r="J124" s="307" t="s">
        <v>2577</v>
      </c>
      <c r="K124" s="331"/>
    </row>
    <row r="125" spans="2:11" s="1" customFormat="1" ht="5.25" customHeight="1">
      <c r="B125" s="332"/>
      <c r="C125" s="310"/>
      <c r="D125" s="310"/>
      <c r="E125" s="310"/>
      <c r="F125" s="310"/>
      <c r="G125" s="290"/>
      <c r="H125" s="310"/>
      <c r="I125" s="310"/>
      <c r="J125" s="310"/>
      <c r="K125" s="333"/>
    </row>
    <row r="126" spans="2:11" s="1" customFormat="1" ht="15" customHeight="1">
      <c r="B126" s="332"/>
      <c r="C126" s="290" t="s">
        <v>2581</v>
      </c>
      <c r="D126" s="310"/>
      <c r="E126" s="310"/>
      <c r="F126" s="312" t="s">
        <v>2578</v>
      </c>
      <c r="G126" s="290"/>
      <c r="H126" s="290" t="s">
        <v>2618</v>
      </c>
      <c r="I126" s="290" t="s">
        <v>2580</v>
      </c>
      <c r="J126" s="290">
        <v>120</v>
      </c>
      <c r="K126" s="334"/>
    </row>
    <row r="127" spans="2:11" s="1" customFormat="1" ht="15" customHeight="1">
      <c r="B127" s="332"/>
      <c r="C127" s="290" t="s">
        <v>2627</v>
      </c>
      <c r="D127" s="290"/>
      <c r="E127" s="290"/>
      <c r="F127" s="312" t="s">
        <v>2578</v>
      </c>
      <c r="G127" s="290"/>
      <c r="H127" s="290" t="s">
        <v>2628</v>
      </c>
      <c r="I127" s="290" t="s">
        <v>2580</v>
      </c>
      <c r="J127" s="290" t="s">
        <v>2629</v>
      </c>
      <c r="K127" s="334"/>
    </row>
    <row r="128" spans="2:11" s="1" customFormat="1" ht="15" customHeight="1">
      <c r="B128" s="332"/>
      <c r="C128" s="290" t="s">
        <v>2526</v>
      </c>
      <c r="D128" s="290"/>
      <c r="E128" s="290"/>
      <c r="F128" s="312" t="s">
        <v>2578</v>
      </c>
      <c r="G128" s="290"/>
      <c r="H128" s="290" t="s">
        <v>2630</v>
      </c>
      <c r="I128" s="290" t="s">
        <v>2580</v>
      </c>
      <c r="J128" s="290" t="s">
        <v>2629</v>
      </c>
      <c r="K128" s="334"/>
    </row>
    <row r="129" spans="2:11" s="1" customFormat="1" ht="15" customHeight="1">
      <c r="B129" s="332"/>
      <c r="C129" s="290" t="s">
        <v>2589</v>
      </c>
      <c r="D129" s="290"/>
      <c r="E129" s="290"/>
      <c r="F129" s="312" t="s">
        <v>2584</v>
      </c>
      <c r="G129" s="290"/>
      <c r="H129" s="290" t="s">
        <v>2590</v>
      </c>
      <c r="I129" s="290" t="s">
        <v>2580</v>
      </c>
      <c r="J129" s="290">
        <v>15</v>
      </c>
      <c r="K129" s="334"/>
    </row>
    <row r="130" spans="2:11" s="1" customFormat="1" ht="15" customHeight="1">
      <c r="B130" s="332"/>
      <c r="C130" s="314" t="s">
        <v>2591</v>
      </c>
      <c r="D130" s="314"/>
      <c r="E130" s="314"/>
      <c r="F130" s="315" t="s">
        <v>2584</v>
      </c>
      <c r="G130" s="314"/>
      <c r="H130" s="314" t="s">
        <v>2592</v>
      </c>
      <c r="I130" s="314" t="s">
        <v>2580</v>
      </c>
      <c r="J130" s="314">
        <v>15</v>
      </c>
      <c r="K130" s="334"/>
    </row>
    <row r="131" spans="2:11" s="1" customFormat="1" ht="15" customHeight="1">
      <c r="B131" s="332"/>
      <c r="C131" s="314" t="s">
        <v>2593</v>
      </c>
      <c r="D131" s="314"/>
      <c r="E131" s="314"/>
      <c r="F131" s="315" t="s">
        <v>2584</v>
      </c>
      <c r="G131" s="314"/>
      <c r="H131" s="314" t="s">
        <v>2594</v>
      </c>
      <c r="I131" s="314" t="s">
        <v>2580</v>
      </c>
      <c r="J131" s="314">
        <v>20</v>
      </c>
      <c r="K131" s="334"/>
    </row>
    <row r="132" spans="2:11" s="1" customFormat="1" ht="15" customHeight="1">
      <c r="B132" s="332"/>
      <c r="C132" s="314" t="s">
        <v>2595</v>
      </c>
      <c r="D132" s="314"/>
      <c r="E132" s="314"/>
      <c r="F132" s="315" t="s">
        <v>2584</v>
      </c>
      <c r="G132" s="314"/>
      <c r="H132" s="314" t="s">
        <v>2596</v>
      </c>
      <c r="I132" s="314" t="s">
        <v>2580</v>
      </c>
      <c r="J132" s="314">
        <v>20</v>
      </c>
      <c r="K132" s="334"/>
    </row>
    <row r="133" spans="2:11" s="1" customFormat="1" ht="15" customHeight="1">
      <c r="B133" s="332"/>
      <c r="C133" s="290" t="s">
        <v>2583</v>
      </c>
      <c r="D133" s="290"/>
      <c r="E133" s="290"/>
      <c r="F133" s="312" t="s">
        <v>2584</v>
      </c>
      <c r="G133" s="290"/>
      <c r="H133" s="290" t="s">
        <v>2618</v>
      </c>
      <c r="I133" s="290" t="s">
        <v>2580</v>
      </c>
      <c r="J133" s="290">
        <v>50</v>
      </c>
      <c r="K133" s="334"/>
    </row>
    <row r="134" spans="2:11" s="1" customFormat="1" ht="15" customHeight="1">
      <c r="B134" s="332"/>
      <c r="C134" s="290" t="s">
        <v>2597</v>
      </c>
      <c r="D134" s="290"/>
      <c r="E134" s="290"/>
      <c r="F134" s="312" t="s">
        <v>2584</v>
      </c>
      <c r="G134" s="290"/>
      <c r="H134" s="290" t="s">
        <v>2618</v>
      </c>
      <c r="I134" s="290" t="s">
        <v>2580</v>
      </c>
      <c r="J134" s="290">
        <v>50</v>
      </c>
      <c r="K134" s="334"/>
    </row>
    <row r="135" spans="2:11" s="1" customFormat="1" ht="15" customHeight="1">
      <c r="B135" s="332"/>
      <c r="C135" s="290" t="s">
        <v>2603</v>
      </c>
      <c r="D135" s="290"/>
      <c r="E135" s="290"/>
      <c r="F135" s="312" t="s">
        <v>2584</v>
      </c>
      <c r="G135" s="290"/>
      <c r="H135" s="290" t="s">
        <v>2618</v>
      </c>
      <c r="I135" s="290" t="s">
        <v>2580</v>
      </c>
      <c r="J135" s="290">
        <v>50</v>
      </c>
      <c r="K135" s="334"/>
    </row>
    <row r="136" spans="2:11" s="1" customFormat="1" ht="15" customHeight="1">
      <c r="B136" s="332"/>
      <c r="C136" s="290" t="s">
        <v>2605</v>
      </c>
      <c r="D136" s="290"/>
      <c r="E136" s="290"/>
      <c r="F136" s="312" t="s">
        <v>2584</v>
      </c>
      <c r="G136" s="290"/>
      <c r="H136" s="290" t="s">
        <v>2618</v>
      </c>
      <c r="I136" s="290" t="s">
        <v>2580</v>
      </c>
      <c r="J136" s="290">
        <v>50</v>
      </c>
      <c r="K136" s="334"/>
    </row>
    <row r="137" spans="2:11" s="1" customFormat="1" ht="15" customHeight="1">
      <c r="B137" s="332"/>
      <c r="C137" s="290" t="s">
        <v>2606</v>
      </c>
      <c r="D137" s="290"/>
      <c r="E137" s="290"/>
      <c r="F137" s="312" t="s">
        <v>2584</v>
      </c>
      <c r="G137" s="290"/>
      <c r="H137" s="290" t="s">
        <v>2631</v>
      </c>
      <c r="I137" s="290" t="s">
        <v>2580</v>
      </c>
      <c r="J137" s="290">
        <v>255</v>
      </c>
      <c r="K137" s="334"/>
    </row>
    <row r="138" spans="2:11" s="1" customFormat="1" ht="15" customHeight="1">
      <c r="B138" s="332"/>
      <c r="C138" s="290" t="s">
        <v>2608</v>
      </c>
      <c r="D138" s="290"/>
      <c r="E138" s="290"/>
      <c r="F138" s="312" t="s">
        <v>2578</v>
      </c>
      <c r="G138" s="290"/>
      <c r="H138" s="290" t="s">
        <v>2632</v>
      </c>
      <c r="I138" s="290" t="s">
        <v>2610</v>
      </c>
      <c r="J138" s="290"/>
      <c r="K138" s="334"/>
    </row>
    <row r="139" spans="2:11" s="1" customFormat="1" ht="15" customHeight="1">
      <c r="B139" s="332"/>
      <c r="C139" s="290" t="s">
        <v>2611</v>
      </c>
      <c r="D139" s="290"/>
      <c r="E139" s="290"/>
      <c r="F139" s="312" t="s">
        <v>2578</v>
      </c>
      <c r="G139" s="290"/>
      <c r="H139" s="290" t="s">
        <v>2633</v>
      </c>
      <c r="I139" s="290" t="s">
        <v>2613</v>
      </c>
      <c r="J139" s="290"/>
      <c r="K139" s="334"/>
    </row>
    <row r="140" spans="2:11" s="1" customFormat="1" ht="15" customHeight="1">
      <c r="B140" s="332"/>
      <c r="C140" s="290" t="s">
        <v>2614</v>
      </c>
      <c r="D140" s="290"/>
      <c r="E140" s="290"/>
      <c r="F140" s="312" t="s">
        <v>2578</v>
      </c>
      <c r="G140" s="290"/>
      <c r="H140" s="290" t="s">
        <v>2614</v>
      </c>
      <c r="I140" s="290" t="s">
        <v>2613</v>
      </c>
      <c r="J140" s="290"/>
      <c r="K140" s="334"/>
    </row>
    <row r="141" spans="2:11" s="1" customFormat="1" ht="15" customHeight="1">
      <c r="B141" s="332"/>
      <c r="C141" s="290" t="s">
        <v>44</v>
      </c>
      <c r="D141" s="290"/>
      <c r="E141" s="290"/>
      <c r="F141" s="312" t="s">
        <v>2578</v>
      </c>
      <c r="G141" s="290"/>
      <c r="H141" s="290" t="s">
        <v>2634</v>
      </c>
      <c r="I141" s="290" t="s">
        <v>2613</v>
      </c>
      <c r="J141" s="290"/>
      <c r="K141" s="334"/>
    </row>
    <row r="142" spans="2:11" s="1" customFormat="1" ht="15" customHeight="1">
      <c r="B142" s="332"/>
      <c r="C142" s="290" t="s">
        <v>2635</v>
      </c>
      <c r="D142" s="290"/>
      <c r="E142" s="290"/>
      <c r="F142" s="312" t="s">
        <v>2578</v>
      </c>
      <c r="G142" s="290"/>
      <c r="H142" s="290" t="s">
        <v>2636</v>
      </c>
      <c r="I142" s="290" t="s">
        <v>2613</v>
      </c>
      <c r="J142" s="290"/>
      <c r="K142" s="334"/>
    </row>
    <row r="143" spans="2:11" s="1" customFormat="1" ht="15" customHeight="1">
      <c r="B143" s="335"/>
      <c r="C143" s="336"/>
      <c r="D143" s="336"/>
      <c r="E143" s="336"/>
      <c r="F143" s="336"/>
      <c r="G143" s="336"/>
      <c r="H143" s="336"/>
      <c r="I143" s="336"/>
      <c r="J143" s="336"/>
      <c r="K143" s="337"/>
    </row>
    <row r="144" spans="2:11" s="1" customFormat="1" ht="18.75" customHeight="1">
      <c r="B144" s="287"/>
      <c r="C144" s="287"/>
      <c r="D144" s="287"/>
      <c r="E144" s="287"/>
      <c r="F144" s="324"/>
      <c r="G144" s="287"/>
      <c r="H144" s="287"/>
      <c r="I144" s="287"/>
      <c r="J144" s="287"/>
      <c r="K144" s="287"/>
    </row>
    <row r="145" spans="2:11" s="1" customFormat="1" ht="18.75" customHeight="1">
      <c r="B145" s="298"/>
      <c r="C145" s="298"/>
      <c r="D145" s="298"/>
      <c r="E145" s="298"/>
      <c r="F145" s="298"/>
      <c r="G145" s="298"/>
      <c r="H145" s="298"/>
      <c r="I145" s="298"/>
      <c r="J145" s="298"/>
      <c r="K145" s="298"/>
    </row>
    <row r="146" spans="2:11" s="1" customFormat="1" ht="7.5" customHeight="1">
      <c r="B146" s="299"/>
      <c r="C146" s="300"/>
      <c r="D146" s="300"/>
      <c r="E146" s="300"/>
      <c r="F146" s="300"/>
      <c r="G146" s="300"/>
      <c r="H146" s="300"/>
      <c r="I146" s="300"/>
      <c r="J146" s="300"/>
      <c r="K146" s="301"/>
    </row>
    <row r="147" spans="2:11" s="1" customFormat="1" ht="45" customHeight="1">
      <c r="B147" s="302"/>
      <c r="C147" s="303" t="s">
        <v>2637</v>
      </c>
      <c r="D147" s="303"/>
      <c r="E147" s="303"/>
      <c r="F147" s="303"/>
      <c r="G147" s="303"/>
      <c r="H147" s="303"/>
      <c r="I147" s="303"/>
      <c r="J147" s="303"/>
      <c r="K147" s="304"/>
    </row>
    <row r="148" spans="2:11" s="1" customFormat="1" ht="17.25" customHeight="1">
      <c r="B148" s="302"/>
      <c r="C148" s="305" t="s">
        <v>2572</v>
      </c>
      <c r="D148" s="305"/>
      <c r="E148" s="305"/>
      <c r="F148" s="305" t="s">
        <v>2573</v>
      </c>
      <c r="G148" s="306"/>
      <c r="H148" s="305" t="s">
        <v>60</v>
      </c>
      <c r="I148" s="305" t="s">
        <v>63</v>
      </c>
      <c r="J148" s="305" t="s">
        <v>2574</v>
      </c>
      <c r="K148" s="304"/>
    </row>
    <row r="149" spans="2:11" s="1" customFormat="1" ht="17.25" customHeight="1">
      <c r="B149" s="302"/>
      <c r="C149" s="307" t="s">
        <v>2575</v>
      </c>
      <c r="D149" s="307"/>
      <c r="E149" s="307"/>
      <c r="F149" s="308" t="s">
        <v>2576</v>
      </c>
      <c r="G149" s="309"/>
      <c r="H149" s="307"/>
      <c r="I149" s="307"/>
      <c r="J149" s="307" t="s">
        <v>2577</v>
      </c>
      <c r="K149" s="304"/>
    </row>
    <row r="150" spans="2:11" s="1" customFormat="1" ht="5.25" customHeight="1">
      <c r="B150" s="313"/>
      <c r="C150" s="310"/>
      <c r="D150" s="310"/>
      <c r="E150" s="310"/>
      <c r="F150" s="310"/>
      <c r="G150" s="311"/>
      <c r="H150" s="310"/>
      <c r="I150" s="310"/>
      <c r="J150" s="310"/>
      <c r="K150" s="334"/>
    </row>
    <row r="151" spans="2:11" s="1" customFormat="1" ht="15" customHeight="1">
      <c r="B151" s="313"/>
      <c r="C151" s="338" t="s">
        <v>2581</v>
      </c>
      <c r="D151" s="290"/>
      <c r="E151" s="290"/>
      <c r="F151" s="339" t="s">
        <v>2578</v>
      </c>
      <c r="G151" s="290"/>
      <c r="H151" s="338" t="s">
        <v>2618</v>
      </c>
      <c r="I151" s="338" t="s">
        <v>2580</v>
      </c>
      <c r="J151" s="338">
        <v>120</v>
      </c>
      <c r="K151" s="334"/>
    </row>
    <row r="152" spans="2:11" s="1" customFormat="1" ht="15" customHeight="1">
      <c r="B152" s="313"/>
      <c r="C152" s="338" t="s">
        <v>2627</v>
      </c>
      <c r="D152" s="290"/>
      <c r="E152" s="290"/>
      <c r="F152" s="339" t="s">
        <v>2578</v>
      </c>
      <c r="G152" s="290"/>
      <c r="H152" s="338" t="s">
        <v>2638</v>
      </c>
      <c r="I152" s="338" t="s">
        <v>2580</v>
      </c>
      <c r="J152" s="338" t="s">
        <v>2629</v>
      </c>
      <c r="K152" s="334"/>
    </row>
    <row r="153" spans="2:11" s="1" customFormat="1" ht="15" customHeight="1">
      <c r="B153" s="313"/>
      <c r="C153" s="338" t="s">
        <v>2526</v>
      </c>
      <c r="D153" s="290"/>
      <c r="E153" s="290"/>
      <c r="F153" s="339" t="s">
        <v>2578</v>
      </c>
      <c r="G153" s="290"/>
      <c r="H153" s="338" t="s">
        <v>2639</v>
      </c>
      <c r="I153" s="338" t="s">
        <v>2580</v>
      </c>
      <c r="J153" s="338" t="s">
        <v>2629</v>
      </c>
      <c r="K153" s="334"/>
    </row>
    <row r="154" spans="2:11" s="1" customFormat="1" ht="15" customHeight="1">
      <c r="B154" s="313"/>
      <c r="C154" s="338" t="s">
        <v>2583</v>
      </c>
      <c r="D154" s="290"/>
      <c r="E154" s="290"/>
      <c r="F154" s="339" t="s">
        <v>2584</v>
      </c>
      <c r="G154" s="290"/>
      <c r="H154" s="338" t="s">
        <v>2618</v>
      </c>
      <c r="I154" s="338" t="s">
        <v>2580</v>
      </c>
      <c r="J154" s="338">
        <v>50</v>
      </c>
      <c r="K154" s="334"/>
    </row>
    <row r="155" spans="2:11" s="1" customFormat="1" ht="15" customHeight="1">
      <c r="B155" s="313"/>
      <c r="C155" s="338" t="s">
        <v>2586</v>
      </c>
      <c r="D155" s="290"/>
      <c r="E155" s="290"/>
      <c r="F155" s="339" t="s">
        <v>2578</v>
      </c>
      <c r="G155" s="290"/>
      <c r="H155" s="338" t="s">
        <v>2618</v>
      </c>
      <c r="I155" s="338" t="s">
        <v>2588</v>
      </c>
      <c r="J155" s="338"/>
      <c r="K155" s="334"/>
    </row>
    <row r="156" spans="2:11" s="1" customFormat="1" ht="15" customHeight="1">
      <c r="B156" s="313"/>
      <c r="C156" s="338" t="s">
        <v>2597</v>
      </c>
      <c r="D156" s="290"/>
      <c r="E156" s="290"/>
      <c r="F156" s="339" t="s">
        <v>2584</v>
      </c>
      <c r="G156" s="290"/>
      <c r="H156" s="338" t="s">
        <v>2618</v>
      </c>
      <c r="I156" s="338" t="s">
        <v>2580</v>
      </c>
      <c r="J156" s="338">
        <v>50</v>
      </c>
      <c r="K156" s="334"/>
    </row>
    <row r="157" spans="2:11" s="1" customFormat="1" ht="15" customHeight="1">
      <c r="B157" s="313"/>
      <c r="C157" s="338" t="s">
        <v>2605</v>
      </c>
      <c r="D157" s="290"/>
      <c r="E157" s="290"/>
      <c r="F157" s="339" t="s">
        <v>2584</v>
      </c>
      <c r="G157" s="290"/>
      <c r="H157" s="338" t="s">
        <v>2618</v>
      </c>
      <c r="I157" s="338" t="s">
        <v>2580</v>
      </c>
      <c r="J157" s="338">
        <v>50</v>
      </c>
      <c r="K157" s="334"/>
    </row>
    <row r="158" spans="2:11" s="1" customFormat="1" ht="15" customHeight="1">
      <c r="B158" s="313"/>
      <c r="C158" s="338" t="s">
        <v>2603</v>
      </c>
      <c r="D158" s="290"/>
      <c r="E158" s="290"/>
      <c r="F158" s="339" t="s">
        <v>2584</v>
      </c>
      <c r="G158" s="290"/>
      <c r="H158" s="338" t="s">
        <v>2618</v>
      </c>
      <c r="I158" s="338" t="s">
        <v>2580</v>
      </c>
      <c r="J158" s="338">
        <v>50</v>
      </c>
      <c r="K158" s="334"/>
    </row>
    <row r="159" spans="2:11" s="1" customFormat="1" ht="15" customHeight="1">
      <c r="B159" s="313"/>
      <c r="C159" s="338" t="s">
        <v>129</v>
      </c>
      <c r="D159" s="290"/>
      <c r="E159" s="290"/>
      <c r="F159" s="339" t="s">
        <v>2578</v>
      </c>
      <c r="G159" s="290"/>
      <c r="H159" s="338" t="s">
        <v>2640</v>
      </c>
      <c r="I159" s="338" t="s">
        <v>2580</v>
      </c>
      <c r="J159" s="338" t="s">
        <v>2641</v>
      </c>
      <c r="K159" s="334"/>
    </row>
    <row r="160" spans="2:11" s="1" customFormat="1" ht="15" customHeight="1">
      <c r="B160" s="313"/>
      <c r="C160" s="338" t="s">
        <v>2642</v>
      </c>
      <c r="D160" s="290"/>
      <c r="E160" s="290"/>
      <c r="F160" s="339" t="s">
        <v>2578</v>
      </c>
      <c r="G160" s="290"/>
      <c r="H160" s="338" t="s">
        <v>2643</v>
      </c>
      <c r="I160" s="338" t="s">
        <v>2613</v>
      </c>
      <c r="J160" s="338"/>
      <c r="K160" s="334"/>
    </row>
    <row r="161" spans="2:11" s="1" customFormat="1" ht="15" customHeight="1">
      <c r="B161" s="340"/>
      <c r="C161" s="322"/>
      <c r="D161" s="322"/>
      <c r="E161" s="322"/>
      <c r="F161" s="322"/>
      <c r="G161" s="322"/>
      <c r="H161" s="322"/>
      <c r="I161" s="322"/>
      <c r="J161" s="322"/>
      <c r="K161" s="341"/>
    </row>
    <row r="162" spans="2:11" s="1" customFormat="1" ht="18.75" customHeight="1">
      <c r="B162" s="287"/>
      <c r="C162" s="290"/>
      <c r="D162" s="290"/>
      <c r="E162" s="290"/>
      <c r="F162" s="312"/>
      <c r="G162" s="290"/>
      <c r="H162" s="290"/>
      <c r="I162" s="290"/>
      <c r="J162" s="290"/>
      <c r="K162" s="287"/>
    </row>
    <row r="163" spans="2:11" s="1" customFormat="1" ht="18.75" customHeight="1">
      <c r="B163" s="298"/>
      <c r="C163" s="298"/>
      <c r="D163" s="298"/>
      <c r="E163" s="298"/>
      <c r="F163" s="298"/>
      <c r="G163" s="298"/>
      <c r="H163" s="298"/>
      <c r="I163" s="298"/>
      <c r="J163" s="298"/>
      <c r="K163" s="298"/>
    </row>
    <row r="164" spans="2:11" s="1" customFormat="1" ht="7.5" customHeight="1">
      <c r="B164" s="277"/>
      <c r="C164" s="278"/>
      <c r="D164" s="278"/>
      <c r="E164" s="278"/>
      <c r="F164" s="278"/>
      <c r="G164" s="278"/>
      <c r="H164" s="278"/>
      <c r="I164" s="278"/>
      <c r="J164" s="278"/>
      <c r="K164" s="279"/>
    </row>
    <row r="165" spans="2:11" s="1" customFormat="1" ht="45" customHeight="1">
      <c r="B165" s="280"/>
      <c r="C165" s="281" t="s">
        <v>2644</v>
      </c>
      <c r="D165" s="281"/>
      <c r="E165" s="281"/>
      <c r="F165" s="281"/>
      <c r="G165" s="281"/>
      <c r="H165" s="281"/>
      <c r="I165" s="281"/>
      <c r="J165" s="281"/>
      <c r="K165" s="282"/>
    </row>
    <row r="166" spans="2:11" s="1" customFormat="1" ht="17.25" customHeight="1">
      <c r="B166" s="280"/>
      <c r="C166" s="305" t="s">
        <v>2572</v>
      </c>
      <c r="D166" s="305"/>
      <c r="E166" s="305"/>
      <c r="F166" s="305" t="s">
        <v>2573</v>
      </c>
      <c r="G166" s="342"/>
      <c r="H166" s="343" t="s">
        <v>60</v>
      </c>
      <c r="I166" s="343" t="s">
        <v>63</v>
      </c>
      <c r="J166" s="305" t="s">
        <v>2574</v>
      </c>
      <c r="K166" s="282"/>
    </row>
    <row r="167" spans="2:11" s="1" customFormat="1" ht="17.25" customHeight="1">
      <c r="B167" s="283"/>
      <c r="C167" s="307" t="s">
        <v>2575</v>
      </c>
      <c r="D167" s="307"/>
      <c r="E167" s="307"/>
      <c r="F167" s="308" t="s">
        <v>2576</v>
      </c>
      <c r="G167" s="344"/>
      <c r="H167" s="345"/>
      <c r="I167" s="345"/>
      <c r="J167" s="307" t="s">
        <v>2577</v>
      </c>
      <c r="K167" s="285"/>
    </row>
    <row r="168" spans="2:11" s="1" customFormat="1" ht="5.25" customHeight="1">
      <c r="B168" s="313"/>
      <c r="C168" s="310"/>
      <c r="D168" s="310"/>
      <c r="E168" s="310"/>
      <c r="F168" s="310"/>
      <c r="G168" s="311"/>
      <c r="H168" s="310"/>
      <c r="I168" s="310"/>
      <c r="J168" s="310"/>
      <c r="K168" s="334"/>
    </row>
    <row r="169" spans="2:11" s="1" customFormat="1" ht="15" customHeight="1">
      <c r="B169" s="313"/>
      <c r="C169" s="290" t="s">
        <v>2581</v>
      </c>
      <c r="D169" s="290"/>
      <c r="E169" s="290"/>
      <c r="F169" s="312" t="s">
        <v>2578</v>
      </c>
      <c r="G169" s="290"/>
      <c r="H169" s="290" t="s">
        <v>2618</v>
      </c>
      <c r="I169" s="290" t="s">
        <v>2580</v>
      </c>
      <c r="J169" s="290">
        <v>120</v>
      </c>
      <c r="K169" s="334"/>
    </row>
    <row r="170" spans="2:11" s="1" customFormat="1" ht="15" customHeight="1">
      <c r="B170" s="313"/>
      <c r="C170" s="290" t="s">
        <v>2627</v>
      </c>
      <c r="D170" s="290"/>
      <c r="E170" s="290"/>
      <c r="F170" s="312" t="s">
        <v>2578</v>
      </c>
      <c r="G170" s="290"/>
      <c r="H170" s="290" t="s">
        <v>2628</v>
      </c>
      <c r="I170" s="290" t="s">
        <v>2580</v>
      </c>
      <c r="J170" s="290" t="s">
        <v>2629</v>
      </c>
      <c r="K170" s="334"/>
    </row>
    <row r="171" spans="2:11" s="1" customFormat="1" ht="15" customHeight="1">
      <c r="B171" s="313"/>
      <c r="C171" s="290" t="s">
        <v>2526</v>
      </c>
      <c r="D171" s="290"/>
      <c r="E171" s="290"/>
      <c r="F171" s="312" t="s">
        <v>2578</v>
      </c>
      <c r="G171" s="290"/>
      <c r="H171" s="290" t="s">
        <v>2645</v>
      </c>
      <c r="I171" s="290" t="s">
        <v>2580</v>
      </c>
      <c r="J171" s="290" t="s">
        <v>2629</v>
      </c>
      <c r="K171" s="334"/>
    </row>
    <row r="172" spans="2:11" s="1" customFormat="1" ht="15" customHeight="1">
      <c r="B172" s="313"/>
      <c r="C172" s="290" t="s">
        <v>2583</v>
      </c>
      <c r="D172" s="290"/>
      <c r="E172" s="290"/>
      <c r="F172" s="312" t="s">
        <v>2584</v>
      </c>
      <c r="G172" s="290"/>
      <c r="H172" s="290" t="s">
        <v>2645</v>
      </c>
      <c r="I172" s="290" t="s">
        <v>2580</v>
      </c>
      <c r="J172" s="290">
        <v>50</v>
      </c>
      <c r="K172" s="334"/>
    </row>
    <row r="173" spans="2:11" s="1" customFormat="1" ht="15" customHeight="1">
      <c r="B173" s="313"/>
      <c r="C173" s="290" t="s">
        <v>2586</v>
      </c>
      <c r="D173" s="290"/>
      <c r="E173" s="290"/>
      <c r="F173" s="312" t="s">
        <v>2578</v>
      </c>
      <c r="G173" s="290"/>
      <c r="H173" s="290" t="s">
        <v>2645</v>
      </c>
      <c r="I173" s="290" t="s">
        <v>2588</v>
      </c>
      <c r="J173" s="290"/>
      <c r="K173" s="334"/>
    </row>
    <row r="174" spans="2:11" s="1" customFormat="1" ht="15" customHeight="1">
      <c r="B174" s="313"/>
      <c r="C174" s="290" t="s">
        <v>2597</v>
      </c>
      <c r="D174" s="290"/>
      <c r="E174" s="290"/>
      <c r="F174" s="312" t="s">
        <v>2584</v>
      </c>
      <c r="G174" s="290"/>
      <c r="H174" s="290" t="s">
        <v>2645</v>
      </c>
      <c r="I174" s="290" t="s">
        <v>2580</v>
      </c>
      <c r="J174" s="290">
        <v>50</v>
      </c>
      <c r="K174" s="334"/>
    </row>
    <row r="175" spans="2:11" s="1" customFormat="1" ht="15" customHeight="1">
      <c r="B175" s="313"/>
      <c r="C175" s="290" t="s">
        <v>2605</v>
      </c>
      <c r="D175" s="290"/>
      <c r="E175" s="290"/>
      <c r="F175" s="312" t="s">
        <v>2584</v>
      </c>
      <c r="G175" s="290"/>
      <c r="H175" s="290" t="s">
        <v>2645</v>
      </c>
      <c r="I175" s="290" t="s">
        <v>2580</v>
      </c>
      <c r="J175" s="290">
        <v>50</v>
      </c>
      <c r="K175" s="334"/>
    </row>
    <row r="176" spans="2:11" s="1" customFormat="1" ht="15" customHeight="1">
      <c r="B176" s="313"/>
      <c r="C176" s="290" t="s">
        <v>2603</v>
      </c>
      <c r="D176" s="290"/>
      <c r="E176" s="290"/>
      <c r="F176" s="312" t="s">
        <v>2584</v>
      </c>
      <c r="G176" s="290"/>
      <c r="H176" s="290" t="s">
        <v>2645</v>
      </c>
      <c r="I176" s="290" t="s">
        <v>2580</v>
      </c>
      <c r="J176" s="290">
        <v>50</v>
      </c>
      <c r="K176" s="334"/>
    </row>
    <row r="177" spans="2:11" s="1" customFormat="1" ht="15" customHeight="1">
      <c r="B177" s="313"/>
      <c r="C177" s="290" t="s">
        <v>156</v>
      </c>
      <c r="D177" s="290"/>
      <c r="E177" s="290"/>
      <c r="F177" s="312" t="s">
        <v>2578</v>
      </c>
      <c r="G177" s="290"/>
      <c r="H177" s="290" t="s">
        <v>2646</v>
      </c>
      <c r="I177" s="290" t="s">
        <v>2647</v>
      </c>
      <c r="J177" s="290"/>
      <c r="K177" s="334"/>
    </row>
    <row r="178" spans="2:11" s="1" customFormat="1" ht="15" customHeight="1">
      <c r="B178" s="313"/>
      <c r="C178" s="290" t="s">
        <v>63</v>
      </c>
      <c r="D178" s="290"/>
      <c r="E178" s="290"/>
      <c r="F178" s="312" t="s">
        <v>2578</v>
      </c>
      <c r="G178" s="290"/>
      <c r="H178" s="290" t="s">
        <v>2648</v>
      </c>
      <c r="I178" s="290" t="s">
        <v>2649</v>
      </c>
      <c r="J178" s="290">
        <v>1</v>
      </c>
      <c r="K178" s="334"/>
    </row>
    <row r="179" spans="2:11" s="1" customFormat="1" ht="15" customHeight="1">
      <c r="B179" s="313"/>
      <c r="C179" s="290" t="s">
        <v>59</v>
      </c>
      <c r="D179" s="290"/>
      <c r="E179" s="290"/>
      <c r="F179" s="312" t="s">
        <v>2578</v>
      </c>
      <c r="G179" s="290"/>
      <c r="H179" s="290" t="s">
        <v>2650</v>
      </c>
      <c r="I179" s="290" t="s">
        <v>2580</v>
      </c>
      <c r="J179" s="290">
        <v>20</v>
      </c>
      <c r="K179" s="334"/>
    </row>
    <row r="180" spans="2:11" s="1" customFormat="1" ht="15" customHeight="1">
      <c r="B180" s="313"/>
      <c r="C180" s="290" t="s">
        <v>60</v>
      </c>
      <c r="D180" s="290"/>
      <c r="E180" s="290"/>
      <c r="F180" s="312" t="s">
        <v>2578</v>
      </c>
      <c r="G180" s="290"/>
      <c r="H180" s="290" t="s">
        <v>2651</v>
      </c>
      <c r="I180" s="290" t="s">
        <v>2580</v>
      </c>
      <c r="J180" s="290">
        <v>255</v>
      </c>
      <c r="K180" s="334"/>
    </row>
    <row r="181" spans="2:11" s="1" customFormat="1" ht="15" customHeight="1">
      <c r="B181" s="313"/>
      <c r="C181" s="290" t="s">
        <v>157</v>
      </c>
      <c r="D181" s="290"/>
      <c r="E181" s="290"/>
      <c r="F181" s="312" t="s">
        <v>2578</v>
      </c>
      <c r="G181" s="290"/>
      <c r="H181" s="290" t="s">
        <v>2542</v>
      </c>
      <c r="I181" s="290" t="s">
        <v>2580</v>
      </c>
      <c r="J181" s="290">
        <v>10</v>
      </c>
      <c r="K181" s="334"/>
    </row>
    <row r="182" spans="2:11" s="1" customFormat="1" ht="15" customHeight="1">
      <c r="B182" s="313"/>
      <c r="C182" s="290" t="s">
        <v>158</v>
      </c>
      <c r="D182" s="290"/>
      <c r="E182" s="290"/>
      <c r="F182" s="312" t="s">
        <v>2578</v>
      </c>
      <c r="G182" s="290"/>
      <c r="H182" s="290" t="s">
        <v>2652</v>
      </c>
      <c r="I182" s="290" t="s">
        <v>2613</v>
      </c>
      <c r="J182" s="290"/>
      <c r="K182" s="334"/>
    </row>
    <row r="183" spans="2:11" s="1" customFormat="1" ht="15" customHeight="1">
      <c r="B183" s="313"/>
      <c r="C183" s="290" t="s">
        <v>2653</v>
      </c>
      <c r="D183" s="290"/>
      <c r="E183" s="290"/>
      <c r="F183" s="312" t="s">
        <v>2578</v>
      </c>
      <c r="G183" s="290"/>
      <c r="H183" s="290" t="s">
        <v>2654</v>
      </c>
      <c r="I183" s="290" t="s">
        <v>2613</v>
      </c>
      <c r="J183" s="290"/>
      <c r="K183" s="334"/>
    </row>
    <row r="184" spans="2:11" s="1" customFormat="1" ht="15" customHeight="1">
      <c r="B184" s="313"/>
      <c r="C184" s="290" t="s">
        <v>2642</v>
      </c>
      <c r="D184" s="290"/>
      <c r="E184" s="290"/>
      <c r="F184" s="312" t="s">
        <v>2578</v>
      </c>
      <c r="G184" s="290"/>
      <c r="H184" s="290" t="s">
        <v>2655</v>
      </c>
      <c r="I184" s="290" t="s">
        <v>2613</v>
      </c>
      <c r="J184" s="290"/>
      <c r="K184" s="334"/>
    </row>
    <row r="185" spans="2:11" s="1" customFormat="1" ht="15" customHeight="1">
      <c r="B185" s="313"/>
      <c r="C185" s="290" t="s">
        <v>160</v>
      </c>
      <c r="D185" s="290"/>
      <c r="E185" s="290"/>
      <c r="F185" s="312" t="s">
        <v>2584</v>
      </c>
      <c r="G185" s="290"/>
      <c r="H185" s="290" t="s">
        <v>2656</v>
      </c>
      <c r="I185" s="290" t="s">
        <v>2580</v>
      </c>
      <c r="J185" s="290">
        <v>50</v>
      </c>
      <c r="K185" s="334"/>
    </row>
    <row r="186" spans="2:11" s="1" customFormat="1" ht="15" customHeight="1">
      <c r="B186" s="313"/>
      <c r="C186" s="290" t="s">
        <v>2657</v>
      </c>
      <c r="D186" s="290"/>
      <c r="E186" s="290"/>
      <c r="F186" s="312" t="s">
        <v>2584</v>
      </c>
      <c r="G186" s="290"/>
      <c r="H186" s="290" t="s">
        <v>2658</v>
      </c>
      <c r="I186" s="290" t="s">
        <v>2659</v>
      </c>
      <c r="J186" s="290"/>
      <c r="K186" s="334"/>
    </row>
    <row r="187" spans="2:11" s="1" customFormat="1" ht="15" customHeight="1">
      <c r="B187" s="313"/>
      <c r="C187" s="290" t="s">
        <v>2660</v>
      </c>
      <c r="D187" s="290"/>
      <c r="E187" s="290"/>
      <c r="F187" s="312" t="s">
        <v>2584</v>
      </c>
      <c r="G187" s="290"/>
      <c r="H187" s="290" t="s">
        <v>2661</v>
      </c>
      <c r="I187" s="290" t="s">
        <v>2659</v>
      </c>
      <c r="J187" s="290"/>
      <c r="K187" s="334"/>
    </row>
    <row r="188" spans="2:11" s="1" customFormat="1" ht="15" customHeight="1">
      <c r="B188" s="313"/>
      <c r="C188" s="290" t="s">
        <v>2662</v>
      </c>
      <c r="D188" s="290"/>
      <c r="E188" s="290"/>
      <c r="F188" s="312" t="s">
        <v>2584</v>
      </c>
      <c r="G188" s="290"/>
      <c r="H188" s="290" t="s">
        <v>2663</v>
      </c>
      <c r="I188" s="290" t="s">
        <v>2659</v>
      </c>
      <c r="J188" s="290"/>
      <c r="K188" s="334"/>
    </row>
    <row r="189" spans="2:11" s="1" customFormat="1" ht="15" customHeight="1">
      <c r="B189" s="313"/>
      <c r="C189" s="346" t="s">
        <v>2664</v>
      </c>
      <c r="D189" s="290"/>
      <c r="E189" s="290"/>
      <c r="F189" s="312" t="s">
        <v>2584</v>
      </c>
      <c r="G189" s="290"/>
      <c r="H189" s="290" t="s">
        <v>2665</v>
      </c>
      <c r="I189" s="290" t="s">
        <v>2666</v>
      </c>
      <c r="J189" s="347" t="s">
        <v>2667</v>
      </c>
      <c r="K189" s="334"/>
    </row>
    <row r="190" spans="2:11" s="1" customFormat="1" ht="15" customHeight="1">
      <c r="B190" s="313"/>
      <c r="C190" s="297" t="s">
        <v>48</v>
      </c>
      <c r="D190" s="290"/>
      <c r="E190" s="290"/>
      <c r="F190" s="312" t="s">
        <v>2578</v>
      </c>
      <c r="G190" s="290"/>
      <c r="H190" s="287" t="s">
        <v>2668</v>
      </c>
      <c r="I190" s="290" t="s">
        <v>2669</v>
      </c>
      <c r="J190" s="290"/>
      <c r="K190" s="334"/>
    </row>
    <row r="191" spans="2:11" s="1" customFormat="1" ht="15" customHeight="1">
      <c r="B191" s="313"/>
      <c r="C191" s="297" t="s">
        <v>2670</v>
      </c>
      <c r="D191" s="290"/>
      <c r="E191" s="290"/>
      <c r="F191" s="312" t="s">
        <v>2578</v>
      </c>
      <c r="G191" s="290"/>
      <c r="H191" s="290" t="s">
        <v>2671</v>
      </c>
      <c r="I191" s="290" t="s">
        <v>2613</v>
      </c>
      <c r="J191" s="290"/>
      <c r="K191" s="334"/>
    </row>
    <row r="192" spans="2:11" s="1" customFormat="1" ht="15" customHeight="1">
      <c r="B192" s="313"/>
      <c r="C192" s="297" t="s">
        <v>2672</v>
      </c>
      <c r="D192" s="290"/>
      <c r="E192" s="290"/>
      <c r="F192" s="312" t="s">
        <v>2578</v>
      </c>
      <c r="G192" s="290"/>
      <c r="H192" s="290" t="s">
        <v>2673</v>
      </c>
      <c r="I192" s="290" t="s">
        <v>2613</v>
      </c>
      <c r="J192" s="290"/>
      <c r="K192" s="334"/>
    </row>
    <row r="193" spans="2:11" s="1" customFormat="1" ht="15" customHeight="1">
      <c r="B193" s="313"/>
      <c r="C193" s="297" t="s">
        <v>2674</v>
      </c>
      <c r="D193" s="290"/>
      <c r="E193" s="290"/>
      <c r="F193" s="312" t="s">
        <v>2584</v>
      </c>
      <c r="G193" s="290"/>
      <c r="H193" s="290" t="s">
        <v>2675</v>
      </c>
      <c r="I193" s="290" t="s">
        <v>2613</v>
      </c>
      <c r="J193" s="290"/>
      <c r="K193" s="334"/>
    </row>
    <row r="194" spans="2:11" s="1" customFormat="1" ht="15" customHeight="1">
      <c r="B194" s="340"/>
      <c r="C194" s="348"/>
      <c r="D194" s="322"/>
      <c r="E194" s="322"/>
      <c r="F194" s="322"/>
      <c r="G194" s="322"/>
      <c r="H194" s="322"/>
      <c r="I194" s="322"/>
      <c r="J194" s="322"/>
      <c r="K194" s="341"/>
    </row>
    <row r="195" spans="2:11" s="1" customFormat="1" ht="18.75" customHeight="1">
      <c r="B195" s="287"/>
      <c r="C195" s="290"/>
      <c r="D195" s="290"/>
      <c r="E195" s="290"/>
      <c r="F195" s="312"/>
      <c r="G195" s="290"/>
      <c r="H195" s="290"/>
      <c r="I195" s="290"/>
      <c r="J195" s="290"/>
      <c r="K195" s="287"/>
    </row>
    <row r="196" spans="2:11" s="1" customFormat="1" ht="18.75" customHeight="1">
      <c r="B196" s="287"/>
      <c r="C196" s="290"/>
      <c r="D196" s="290"/>
      <c r="E196" s="290"/>
      <c r="F196" s="312"/>
      <c r="G196" s="290"/>
      <c r="H196" s="290"/>
      <c r="I196" s="290"/>
      <c r="J196" s="290"/>
      <c r="K196" s="287"/>
    </row>
    <row r="197" spans="2:11" s="1" customFormat="1" ht="18.75" customHeight="1">
      <c r="B197" s="298"/>
      <c r="C197" s="298"/>
      <c r="D197" s="298"/>
      <c r="E197" s="298"/>
      <c r="F197" s="298"/>
      <c r="G197" s="298"/>
      <c r="H197" s="298"/>
      <c r="I197" s="298"/>
      <c r="J197" s="298"/>
      <c r="K197" s="298"/>
    </row>
    <row r="198" spans="2:11" s="1" customFormat="1" ht="13.5">
      <c r="B198" s="277"/>
      <c r="C198" s="278"/>
      <c r="D198" s="278"/>
      <c r="E198" s="278"/>
      <c r="F198" s="278"/>
      <c r="G198" s="278"/>
      <c r="H198" s="278"/>
      <c r="I198" s="278"/>
      <c r="J198" s="278"/>
      <c r="K198" s="279"/>
    </row>
    <row r="199" spans="2:11" s="1" customFormat="1" ht="21">
      <c r="B199" s="280"/>
      <c r="C199" s="281" t="s">
        <v>2676</v>
      </c>
      <c r="D199" s="281"/>
      <c r="E199" s="281"/>
      <c r="F199" s="281"/>
      <c r="G199" s="281"/>
      <c r="H199" s="281"/>
      <c r="I199" s="281"/>
      <c r="J199" s="281"/>
      <c r="K199" s="282"/>
    </row>
    <row r="200" spans="2:11" s="1" customFormat="1" ht="25.5" customHeight="1">
      <c r="B200" s="280"/>
      <c r="C200" s="349" t="s">
        <v>2677</v>
      </c>
      <c r="D200" s="349"/>
      <c r="E200" s="349"/>
      <c r="F200" s="349" t="s">
        <v>2678</v>
      </c>
      <c r="G200" s="350"/>
      <c r="H200" s="349" t="s">
        <v>2679</v>
      </c>
      <c r="I200" s="349"/>
      <c r="J200" s="349"/>
      <c r="K200" s="282"/>
    </row>
    <row r="201" spans="2:11" s="1" customFormat="1" ht="5.25" customHeight="1">
      <c r="B201" s="313"/>
      <c r="C201" s="310"/>
      <c r="D201" s="310"/>
      <c r="E201" s="310"/>
      <c r="F201" s="310"/>
      <c r="G201" s="290"/>
      <c r="H201" s="310"/>
      <c r="I201" s="310"/>
      <c r="J201" s="310"/>
      <c r="K201" s="334"/>
    </row>
    <row r="202" spans="2:11" s="1" customFormat="1" ht="15" customHeight="1">
      <c r="B202" s="313"/>
      <c r="C202" s="290" t="s">
        <v>2669</v>
      </c>
      <c r="D202" s="290"/>
      <c r="E202" s="290"/>
      <c r="F202" s="312" t="s">
        <v>49</v>
      </c>
      <c r="G202" s="290"/>
      <c r="H202" s="290" t="s">
        <v>2680</v>
      </c>
      <c r="I202" s="290"/>
      <c r="J202" s="290"/>
      <c r="K202" s="334"/>
    </row>
    <row r="203" spans="2:11" s="1" customFormat="1" ht="15" customHeight="1">
      <c r="B203" s="313"/>
      <c r="C203" s="319"/>
      <c r="D203" s="290"/>
      <c r="E203" s="290"/>
      <c r="F203" s="312" t="s">
        <v>50</v>
      </c>
      <c r="G203" s="290"/>
      <c r="H203" s="290" t="s">
        <v>2681</v>
      </c>
      <c r="I203" s="290"/>
      <c r="J203" s="290"/>
      <c r="K203" s="334"/>
    </row>
    <row r="204" spans="2:11" s="1" customFormat="1" ht="15" customHeight="1">
      <c r="B204" s="313"/>
      <c r="C204" s="319"/>
      <c r="D204" s="290"/>
      <c r="E204" s="290"/>
      <c r="F204" s="312" t="s">
        <v>53</v>
      </c>
      <c r="G204" s="290"/>
      <c r="H204" s="290" t="s">
        <v>2682</v>
      </c>
      <c r="I204" s="290"/>
      <c r="J204" s="290"/>
      <c r="K204" s="334"/>
    </row>
    <row r="205" spans="2:11" s="1" customFormat="1" ht="15" customHeight="1">
      <c r="B205" s="313"/>
      <c r="C205" s="290"/>
      <c r="D205" s="290"/>
      <c r="E205" s="290"/>
      <c r="F205" s="312" t="s">
        <v>51</v>
      </c>
      <c r="G205" s="290"/>
      <c r="H205" s="290" t="s">
        <v>2683</v>
      </c>
      <c r="I205" s="290"/>
      <c r="J205" s="290"/>
      <c r="K205" s="334"/>
    </row>
    <row r="206" spans="2:11" s="1" customFormat="1" ht="15" customHeight="1">
      <c r="B206" s="313"/>
      <c r="C206" s="290"/>
      <c r="D206" s="290"/>
      <c r="E206" s="290"/>
      <c r="F206" s="312" t="s">
        <v>52</v>
      </c>
      <c r="G206" s="290"/>
      <c r="H206" s="290" t="s">
        <v>2684</v>
      </c>
      <c r="I206" s="290"/>
      <c r="J206" s="290"/>
      <c r="K206" s="334"/>
    </row>
    <row r="207" spans="2:11" s="1" customFormat="1" ht="15" customHeight="1">
      <c r="B207" s="313"/>
      <c r="C207" s="290"/>
      <c r="D207" s="290"/>
      <c r="E207" s="290"/>
      <c r="F207" s="312"/>
      <c r="G207" s="290"/>
      <c r="H207" s="290"/>
      <c r="I207" s="290"/>
      <c r="J207" s="290"/>
      <c r="K207" s="334"/>
    </row>
    <row r="208" spans="2:11" s="1" customFormat="1" ht="15" customHeight="1">
      <c r="B208" s="313"/>
      <c r="C208" s="290" t="s">
        <v>2625</v>
      </c>
      <c r="D208" s="290"/>
      <c r="E208" s="290"/>
      <c r="F208" s="312" t="s">
        <v>85</v>
      </c>
      <c r="G208" s="290"/>
      <c r="H208" s="290" t="s">
        <v>2685</v>
      </c>
      <c r="I208" s="290"/>
      <c r="J208" s="290"/>
      <c r="K208" s="334"/>
    </row>
    <row r="209" spans="2:11" s="1" customFormat="1" ht="15" customHeight="1">
      <c r="B209" s="313"/>
      <c r="C209" s="319"/>
      <c r="D209" s="290"/>
      <c r="E209" s="290"/>
      <c r="F209" s="312" t="s">
        <v>2522</v>
      </c>
      <c r="G209" s="290"/>
      <c r="H209" s="290" t="s">
        <v>2523</v>
      </c>
      <c r="I209" s="290"/>
      <c r="J209" s="290"/>
      <c r="K209" s="334"/>
    </row>
    <row r="210" spans="2:11" s="1" customFormat="1" ht="15" customHeight="1">
      <c r="B210" s="313"/>
      <c r="C210" s="290"/>
      <c r="D210" s="290"/>
      <c r="E210" s="290"/>
      <c r="F210" s="312" t="s">
        <v>2520</v>
      </c>
      <c r="G210" s="290"/>
      <c r="H210" s="290" t="s">
        <v>2686</v>
      </c>
      <c r="I210" s="290"/>
      <c r="J210" s="290"/>
      <c r="K210" s="334"/>
    </row>
    <row r="211" spans="2:11" s="1" customFormat="1" ht="15" customHeight="1">
      <c r="B211" s="351"/>
      <c r="C211" s="319"/>
      <c r="D211" s="319"/>
      <c r="E211" s="319"/>
      <c r="F211" s="312" t="s">
        <v>2524</v>
      </c>
      <c r="G211" s="297"/>
      <c r="H211" s="338" t="s">
        <v>2525</v>
      </c>
      <c r="I211" s="338"/>
      <c r="J211" s="338"/>
      <c r="K211" s="352"/>
    </row>
    <row r="212" spans="2:11" s="1" customFormat="1" ht="15" customHeight="1">
      <c r="B212" s="351"/>
      <c r="C212" s="319"/>
      <c r="D212" s="319"/>
      <c r="E212" s="319"/>
      <c r="F212" s="312" t="s">
        <v>1887</v>
      </c>
      <c r="G212" s="297"/>
      <c r="H212" s="338" t="s">
        <v>2687</v>
      </c>
      <c r="I212" s="338"/>
      <c r="J212" s="338"/>
      <c r="K212" s="352"/>
    </row>
    <row r="213" spans="2:11" s="1" customFormat="1" ht="15" customHeight="1">
      <c r="B213" s="351"/>
      <c r="C213" s="319"/>
      <c r="D213" s="319"/>
      <c r="E213" s="319"/>
      <c r="F213" s="353"/>
      <c r="G213" s="297"/>
      <c r="H213" s="354"/>
      <c r="I213" s="354"/>
      <c r="J213" s="354"/>
      <c r="K213" s="352"/>
    </row>
    <row r="214" spans="2:11" s="1" customFormat="1" ht="15" customHeight="1">
      <c r="B214" s="351"/>
      <c r="C214" s="290" t="s">
        <v>2649</v>
      </c>
      <c r="D214" s="319"/>
      <c r="E214" s="319"/>
      <c r="F214" s="312">
        <v>1</v>
      </c>
      <c r="G214" s="297"/>
      <c r="H214" s="338" t="s">
        <v>2688</v>
      </c>
      <c r="I214" s="338"/>
      <c r="J214" s="338"/>
      <c r="K214" s="352"/>
    </row>
    <row r="215" spans="2:11" s="1" customFormat="1" ht="15" customHeight="1">
      <c r="B215" s="351"/>
      <c r="C215" s="319"/>
      <c r="D215" s="319"/>
      <c r="E215" s="319"/>
      <c r="F215" s="312">
        <v>2</v>
      </c>
      <c r="G215" s="297"/>
      <c r="H215" s="338" t="s">
        <v>2689</v>
      </c>
      <c r="I215" s="338"/>
      <c r="J215" s="338"/>
      <c r="K215" s="352"/>
    </row>
    <row r="216" spans="2:11" s="1" customFormat="1" ht="15" customHeight="1">
      <c r="B216" s="351"/>
      <c r="C216" s="319"/>
      <c r="D216" s="319"/>
      <c r="E216" s="319"/>
      <c r="F216" s="312">
        <v>3</v>
      </c>
      <c r="G216" s="297"/>
      <c r="H216" s="338" t="s">
        <v>2690</v>
      </c>
      <c r="I216" s="338"/>
      <c r="J216" s="338"/>
      <c r="K216" s="352"/>
    </row>
    <row r="217" spans="2:11" s="1" customFormat="1" ht="15" customHeight="1">
      <c r="B217" s="351"/>
      <c r="C217" s="319"/>
      <c r="D217" s="319"/>
      <c r="E217" s="319"/>
      <c r="F217" s="312">
        <v>4</v>
      </c>
      <c r="G217" s="297"/>
      <c r="H217" s="338" t="s">
        <v>2691</v>
      </c>
      <c r="I217" s="338"/>
      <c r="J217" s="338"/>
      <c r="K217" s="352"/>
    </row>
    <row r="218" spans="2:11" s="1" customFormat="1" ht="12.75" customHeight="1">
      <c r="B218" s="355"/>
      <c r="C218" s="356"/>
      <c r="D218" s="356"/>
      <c r="E218" s="356"/>
      <c r="F218" s="356"/>
      <c r="G218" s="356"/>
      <c r="H218" s="356"/>
      <c r="I218" s="356"/>
      <c r="J218" s="356"/>
      <c r="K218" s="357"/>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2:BM362"/>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7" t="s">
        <v>87</v>
      </c>
    </row>
    <row r="3" spans="2:46" s="1" customFormat="1" ht="6.95" customHeight="1">
      <c r="B3" s="130"/>
      <c r="C3" s="131"/>
      <c r="D3" s="131"/>
      <c r="E3" s="131"/>
      <c r="F3" s="131"/>
      <c r="G3" s="131"/>
      <c r="H3" s="131"/>
      <c r="I3" s="132"/>
      <c r="J3" s="131"/>
      <c r="K3" s="131"/>
      <c r="L3" s="20"/>
      <c r="AT3" s="17" t="s">
        <v>88</v>
      </c>
    </row>
    <row r="4" spans="2:46" s="1" customFormat="1" ht="24.95" customHeight="1">
      <c r="B4" s="20"/>
      <c r="D4" s="133" t="s">
        <v>125</v>
      </c>
      <c r="I4" s="129"/>
      <c r="L4" s="20"/>
      <c r="M4" s="134" t="s">
        <v>10</v>
      </c>
      <c r="AT4" s="17" t="s">
        <v>4</v>
      </c>
    </row>
    <row r="5" spans="2:12" s="1" customFormat="1" ht="6.95" customHeight="1">
      <c r="B5" s="20"/>
      <c r="I5" s="129"/>
      <c r="L5" s="20"/>
    </row>
    <row r="6" spans="2:12" s="1" customFormat="1" ht="12" customHeight="1">
      <c r="B6" s="20"/>
      <c r="D6" s="135" t="s">
        <v>16</v>
      </c>
      <c r="I6" s="129"/>
      <c r="L6" s="20"/>
    </row>
    <row r="7" spans="2:12" s="1" customFormat="1" ht="16.5" customHeight="1">
      <c r="B7" s="20"/>
      <c r="E7" s="136" t="str">
        <f>'Rekapitulace stavby'!K6</f>
        <v>Řešení zpevněných ploch, parkoviště a bus zastávek u školy, Svatava</v>
      </c>
      <c r="F7" s="135"/>
      <c r="G7" s="135"/>
      <c r="H7" s="135"/>
      <c r="I7" s="129"/>
      <c r="L7" s="20"/>
    </row>
    <row r="8" spans="1:31" s="2" customFormat="1" ht="12" customHeight="1">
      <c r="A8" s="39"/>
      <c r="B8" s="45"/>
      <c r="C8" s="39"/>
      <c r="D8" s="135" t="s">
        <v>126</v>
      </c>
      <c r="E8" s="39"/>
      <c r="F8" s="39"/>
      <c r="G8" s="39"/>
      <c r="H8" s="39"/>
      <c r="I8" s="137"/>
      <c r="J8" s="39"/>
      <c r="K8" s="39"/>
      <c r="L8" s="138"/>
      <c r="S8" s="39"/>
      <c r="T8" s="39"/>
      <c r="U8" s="39"/>
      <c r="V8" s="39"/>
      <c r="W8" s="39"/>
      <c r="X8" s="39"/>
      <c r="Y8" s="39"/>
      <c r="Z8" s="39"/>
      <c r="AA8" s="39"/>
      <c r="AB8" s="39"/>
      <c r="AC8" s="39"/>
      <c r="AD8" s="39"/>
      <c r="AE8" s="39"/>
    </row>
    <row r="9" spans="1:31" s="2" customFormat="1" ht="16.5" customHeight="1">
      <c r="A9" s="39"/>
      <c r="B9" s="45"/>
      <c r="C9" s="39"/>
      <c r="D9" s="39"/>
      <c r="E9" s="139" t="s">
        <v>127</v>
      </c>
      <c r="F9" s="39"/>
      <c r="G9" s="39"/>
      <c r="H9" s="39"/>
      <c r="I9" s="137"/>
      <c r="J9" s="39"/>
      <c r="K9" s="39"/>
      <c r="L9" s="138"/>
      <c r="S9" s="39"/>
      <c r="T9" s="39"/>
      <c r="U9" s="39"/>
      <c r="V9" s="39"/>
      <c r="W9" s="39"/>
      <c r="X9" s="39"/>
      <c r="Y9" s="39"/>
      <c r="Z9" s="39"/>
      <c r="AA9" s="39"/>
      <c r="AB9" s="39"/>
      <c r="AC9" s="39"/>
      <c r="AD9" s="39"/>
      <c r="AE9" s="39"/>
    </row>
    <row r="10" spans="1:31" s="2" customFormat="1" ht="12">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pans="1:31" s="2" customFormat="1" ht="12" customHeight="1">
      <c r="A11" s="39"/>
      <c r="B11" s="45"/>
      <c r="C11" s="39"/>
      <c r="D11" s="135" t="s">
        <v>18</v>
      </c>
      <c r="E11" s="39"/>
      <c r="F11" s="140" t="s">
        <v>19</v>
      </c>
      <c r="G11" s="39"/>
      <c r="H11" s="39"/>
      <c r="I11" s="141" t="s">
        <v>20</v>
      </c>
      <c r="J11" s="140" t="s">
        <v>33</v>
      </c>
      <c r="K11" s="39"/>
      <c r="L11" s="138"/>
      <c r="S11" s="39"/>
      <c r="T11" s="39"/>
      <c r="U11" s="39"/>
      <c r="V11" s="39"/>
      <c r="W11" s="39"/>
      <c r="X11" s="39"/>
      <c r="Y11" s="39"/>
      <c r="Z11" s="39"/>
      <c r="AA11" s="39"/>
      <c r="AB11" s="39"/>
      <c r="AC11" s="39"/>
      <c r="AD11" s="39"/>
      <c r="AE11" s="39"/>
    </row>
    <row r="12" spans="1:31" s="2" customFormat="1" ht="12" customHeight="1">
      <c r="A12" s="39"/>
      <c r="B12" s="45"/>
      <c r="C12" s="39"/>
      <c r="D12" s="135" t="s">
        <v>22</v>
      </c>
      <c r="E12" s="39"/>
      <c r="F12" s="140" t="s">
        <v>23</v>
      </c>
      <c r="G12" s="39"/>
      <c r="H12" s="39"/>
      <c r="I12" s="141" t="s">
        <v>24</v>
      </c>
      <c r="J12" s="142" t="str">
        <f>'Rekapitulace stavby'!AN8</f>
        <v>18. 9. 2020</v>
      </c>
      <c r="K12" s="39"/>
      <c r="L12" s="13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7"/>
      <c r="J13" s="39"/>
      <c r="K13" s="39"/>
      <c r="L13" s="138"/>
      <c r="S13" s="39"/>
      <c r="T13" s="39"/>
      <c r="U13" s="39"/>
      <c r="V13" s="39"/>
      <c r="W13" s="39"/>
      <c r="X13" s="39"/>
      <c r="Y13" s="39"/>
      <c r="Z13" s="39"/>
      <c r="AA13" s="39"/>
      <c r="AB13" s="39"/>
      <c r="AC13" s="39"/>
      <c r="AD13" s="39"/>
      <c r="AE13" s="39"/>
    </row>
    <row r="14" spans="1:31" s="2" customFormat="1" ht="12" customHeight="1">
      <c r="A14" s="39"/>
      <c r="B14" s="45"/>
      <c r="C14" s="39"/>
      <c r="D14" s="135" t="s">
        <v>28</v>
      </c>
      <c r="E14" s="39"/>
      <c r="F14" s="39"/>
      <c r="G14" s="39"/>
      <c r="H14" s="39"/>
      <c r="I14" s="141" t="s">
        <v>29</v>
      </c>
      <c r="J14" s="140" t="s">
        <v>30</v>
      </c>
      <c r="K14" s="39"/>
      <c r="L14" s="138"/>
      <c r="S14" s="39"/>
      <c r="T14" s="39"/>
      <c r="U14" s="39"/>
      <c r="V14" s="39"/>
      <c r="W14" s="39"/>
      <c r="X14" s="39"/>
      <c r="Y14" s="39"/>
      <c r="Z14" s="39"/>
      <c r="AA14" s="39"/>
      <c r="AB14" s="39"/>
      <c r="AC14" s="39"/>
      <c r="AD14" s="39"/>
      <c r="AE14" s="39"/>
    </row>
    <row r="15" spans="1:31" s="2" customFormat="1" ht="18" customHeight="1">
      <c r="A15" s="39"/>
      <c r="B15" s="45"/>
      <c r="C15" s="39"/>
      <c r="D15" s="39"/>
      <c r="E15" s="140" t="s">
        <v>31</v>
      </c>
      <c r="F15" s="39"/>
      <c r="G15" s="39"/>
      <c r="H15" s="39"/>
      <c r="I15" s="141" t="s">
        <v>32</v>
      </c>
      <c r="J15" s="140" t="s">
        <v>33</v>
      </c>
      <c r="K15" s="39"/>
      <c r="L15" s="13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pans="1:31" s="2" customFormat="1" ht="12" customHeight="1">
      <c r="A17" s="39"/>
      <c r="B17" s="45"/>
      <c r="C17" s="39"/>
      <c r="D17" s="135" t="s">
        <v>34</v>
      </c>
      <c r="E17" s="39"/>
      <c r="F17" s="39"/>
      <c r="G17" s="39"/>
      <c r="H17" s="39"/>
      <c r="I17" s="141" t="s">
        <v>29</v>
      </c>
      <c r="J17" s="33" t="str">
        <f>'Rekapitulace stavby'!AN13</f>
        <v>Vyplň údaj</v>
      </c>
      <c r="K17" s="39"/>
      <c r="L17" s="138"/>
      <c r="S17" s="39"/>
      <c r="T17" s="39"/>
      <c r="U17" s="39"/>
      <c r="V17" s="39"/>
      <c r="W17" s="39"/>
      <c r="X17" s="39"/>
      <c r="Y17" s="39"/>
      <c r="Z17" s="39"/>
      <c r="AA17" s="39"/>
      <c r="AB17" s="39"/>
      <c r="AC17" s="39"/>
      <c r="AD17" s="39"/>
      <c r="AE17" s="39"/>
    </row>
    <row r="18" spans="1:31" s="2" customFormat="1" ht="18" customHeight="1">
      <c r="A18" s="39"/>
      <c r="B18" s="45"/>
      <c r="C18" s="39"/>
      <c r="D18" s="39"/>
      <c r="E18" s="33" t="str">
        <f>'Rekapitulace stavby'!E14</f>
        <v>Vyplň údaj</v>
      </c>
      <c r="F18" s="140"/>
      <c r="G18" s="140"/>
      <c r="H18" s="140"/>
      <c r="I18" s="141" t="s">
        <v>32</v>
      </c>
      <c r="J18" s="33" t="str">
        <f>'Rekapitulace stavby'!AN14</f>
        <v>Vyplň údaj</v>
      </c>
      <c r="K18" s="39"/>
      <c r="L18" s="13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pans="1:31" s="2" customFormat="1" ht="12" customHeight="1">
      <c r="A20" s="39"/>
      <c r="B20" s="45"/>
      <c r="C20" s="39"/>
      <c r="D20" s="135" t="s">
        <v>36</v>
      </c>
      <c r="E20" s="39"/>
      <c r="F20" s="39"/>
      <c r="G20" s="39"/>
      <c r="H20" s="39"/>
      <c r="I20" s="141" t="s">
        <v>29</v>
      </c>
      <c r="J20" s="140" t="s">
        <v>37</v>
      </c>
      <c r="K20" s="39"/>
      <c r="L20" s="138"/>
      <c r="S20" s="39"/>
      <c r="T20" s="39"/>
      <c r="U20" s="39"/>
      <c r="V20" s="39"/>
      <c r="W20" s="39"/>
      <c r="X20" s="39"/>
      <c r="Y20" s="39"/>
      <c r="Z20" s="39"/>
      <c r="AA20" s="39"/>
      <c r="AB20" s="39"/>
      <c r="AC20" s="39"/>
      <c r="AD20" s="39"/>
      <c r="AE20" s="39"/>
    </row>
    <row r="21" spans="1:31" s="2" customFormat="1" ht="18" customHeight="1">
      <c r="A21" s="39"/>
      <c r="B21" s="45"/>
      <c r="C21" s="39"/>
      <c r="D21" s="39"/>
      <c r="E21" s="140" t="s">
        <v>38</v>
      </c>
      <c r="F21" s="39"/>
      <c r="G21" s="39"/>
      <c r="H21" s="39"/>
      <c r="I21" s="141" t="s">
        <v>32</v>
      </c>
      <c r="J21" s="140" t="s">
        <v>33</v>
      </c>
      <c r="K21" s="39"/>
      <c r="L21" s="13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pans="1:31" s="2" customFormat="1" ht="12" customHeight="1">
      <c r="A23" s="39"/>
      <c r="B23" s="45"/>
      <c r="C23" s="39"/>
      <c r="D23" s="135" t="s">
        <v>40</v>
      </c>
      <c r="E23" s="39"/>
      <c r="F23" s="39"/>
      <c r="G23" s="39"/>
      <c r="H23" s="39"/>
      <c r="I23" s="141" t="s">
        <v>29</v>
      </c>
      <c r="J23" s="140" t="s">
        <v>37</v>
      </c>
      <c r="K23" s="39"/>
      <c r="L23" s="138"/>
      <c r="S23" s="39"/>
      <c r="T23" s="39"/>
      <c r="U23" s="39"/>
      <c r="V23" s="39"/>
      <c r="W23" s="39"/>
      <c r="X23" s="39"/>
      <c r="Y23" s="39"/>
      <c r="Z23" s="39"/>
      <c r="AA23" s="39"/>
      <c r="AB23" s="39"/>
      <c r="AC23" s="39"/>
      <c r="AD23" s="39"/>
      <c r="AE23" s="39"/>
    </row>
    <row r="24" spans="1:31" s="2" customFormat="1" ht="18" customHeight="1">
      <c r="A24" s="39"/>
      <c r="B24" s="45"/>
      <c r="C24" s="39"/>
      <c r="D24" s="39"/>
      <c r="E24" s="140" t="s">
        <v>41</v>
      </c>
      <c r="F24" s="39"/>
      <c r="G24" s="39"/>
      <c r="H24" s="39"/>
      <c r="I24" s="141" t="s">
        <v>32</v>
      </c>
      <c r="J24" s="140" t="s">
        <v>33</v>
      </c>
      <c r="K24" s="39"/>
      <c r="L24" s="13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pans="1:31" s="2" customFormat="1" ht="12" customHeight="1">
      <c r="A26" s="39"/>
      <c r="B26" s="45"/>
      <c r="C26" s="39"/>
      <c r="D26" s="135" t="s">
        <v>42</v>
      </c>
      <c r="E26" s="39"/>
      <c r="F26" s="39"/>
      <c r="G26" s="39"/>
      <c r="H26" s="39"/>
      <c r="I26" s="137"/>
      <c r="J26" s="39"/>
      <c r="K26" s="39"/>
      <c r="L26" s="138"/>
      <c r="S26" s="39"/>
      <c r="T26" s="39"/>
      <c r="U26" s="39"/>
      <c r="V26" s="39"/>
      <c r="W26" s="39"/>
      <c r="X26" s="39"/>
      <c r="Y26" s="39"/>
      <c r="Z26" s="39"/>
      <c r="AA26" s="39"/>
      <c r="AB26" s="39"/>
      <c r="AC26" s="39"/>
      <c r="AD26" s="39"/>
      <c r="AE26" s="39"/>
    </row>
    <row r="27" spans="1:31" s="8" customFormat="1" ht="16.5" customHeight="1">
      <c r="A27" s="143"/>
      <c r="B27" s="144"/>
      <c r="C27" s="143"/>
      <c r="D27" s="143"/>
      <c r="E27" s="145" t="s">
        <v>33</v>
      </c>
      <c r="F27" s="145"/>
      <c r="G27" s="145"/>
      <c r="H27" s="145"/>
      <c r="I27" s="146"/>
      <c r="J27" s="143"/>
      <c r="K27" s="143"/>
      <c r="L27" s="147"/>
      <c r="S27" s="143"/>
      <c r="T27" s="143"/>
      <c r="U27" s="143"/>
      <c r="V27" s="143"/>
      <c r="W27" s="143"/>
      <c r="X27" s="143"/>
      <c r="Y27" s="143"/>
      <c r="Z27" s="143"/>
      <c r="AA27" s="143"/>
      <c r="AB27" s="143"/>
      <c r="AC27" s="143"/>
      <c r="AD27" s="143"/>
      <c r="AE27" s="143"/>
    </row>
    <row r="28" spans="1:31" s="2" customFormat="1" ht="6.95"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pans="1:31" s="2" customFormat="1" ht="6.95" customHeight="1">
      <c r="A29" s="39"/>
      <c r="B29" s="45"/>
      <c r="C29" s="39"/>
      <c r="D29" s="148"/>
      <c r="E29" s="148"/>
      <c r="F29" s="148"/>
      <c r="G29" s="148"/>
      <c r="H29" s="148"/>
      <c r="I29" s="149"/>
      <c r="J29" s="148"/>
      <c r="K29" s="148"/>
      <c r="L29" s="138"/>
      <c r="S29" s="39"/>
      <c r="T29" s="39"/>
      <c r="U29" s="39"/>
      <c r="V29" s="39"/>
      <c r="W29" s="39"/>
      <c r="X29" s="39"/>
      <c r="Y29" s="39"/>
      <c r="Z29" s="39"/>
      <c r="AA29" s="39"/>
      <c r="AB29" s="39"/>
      <c r="AC29" s="39"/>
      <c r="AD29" s="39"/>
      <c r="AE29" s="39"/>
    </row>
    <row r="30" spans="1:31" s="2" customFormat="1" ht="25.4" customHeight="1">
      <c r="A30" s="39"/>
      <c r="B30" s="45"/>
      <c r="C30" s="39"/>
      <c r="D30" s="150" t="s">
        <v>44</v>
      </c>
      <c r="E30" s="39"/>
      <c r="F30" s="39"/>
      <c r="G30" s="39"/>
      <c r="H30" s="39"/>
      <c r="I30" s="137"/>
      <c r="J30" s="151">
        <f>ROUND(J102,2)</f>
        <v>0</v>
      </c>
      <c r="K30" s="39"/>
      <c r="L30" s="138"/>
      <c r="S30" s="39"/>
      <c r="T30" s="39"/>
      <c r="U30" s="39"/>
      <c r="V30" s="39"/>
      <c r="W30" s="39"/>
      <c r="X30" s="39"/>
      <c r="Y30" s="39"/>
      <c r="Z30" s="39"/>
      <c r="AA30" s="39"/>
      <c r="AB30" s="39"/>
      <c r="AC30" s="39"/>
      <c r="AD30" s="39"/>
      <c r="AE30" s="39"/>
    </row>
    <row r="31" spans="1:31" s="2" customFormat="1" ht="6.95" customHeight="1">
      <c r="A31" s="39"/>
      <c r="B31" s="45"/>
      <c r="C31" s="39"/>
      <c r="D31" s="148"/>
      <c r="E31" s="148"/>
      <c r="F31" s="148"/>
      <c r="G31" s="148"/>
      <c r="H31" s="148"/>
      <c r="I31" s="149"/>
      <c r="J31" s="148"/>
      <c r="K31" s="148"/>
      <c r="L31" s="138"/>
      <c r="S31" s="39"/>
      <c r="T31" s="39"/>
      <c r="U31" s="39"/>
      <c r="V31" s="39"/>
      <c r="W31" s="39"/>
      <c r="X31" s="39"/>
      <c r="Y31" s="39"/>
      <c r="Z31" s="39"/>
      <c r="AA31" s="39"/>
      <c r="AB31" s="39"/>
      <c r="AC31" s="39"/>
      <c r="AD31" s="39"/>
      <c r="AE31" s="39"/>
    </row>
    <row r="32" spans="1:31" s="2" customFormat="1" ht="14.4" customHeight="1">
      <c r="A32" s="39"/>
      <c r="B32" s="45"/>
      <c r="C32" s="39"/>
      <c r="D32" s="39"/>
      <c r="E32" s="39"/>
      <c r="F32" s="152" t="s">
        <v>46</v>
      </c>
      <c r="G32" s="39"/>
      <c r="H32" s="39"/>
      <c r="I32" s="153" t="s">
        <v>45</v>
      </c>
      <c r="J32" s="152" t="s">
        <v>47</v>
      </c>
      <c r="K32" s="39"/>
      <c r="L32" s="138"/>
      <c r="S32" s="39"/>
      <c r="T32" s="39"/>
      <c r="U32" s="39"/>
      <c r="V32" s="39"/>
      <c r="W32" s="39"/>
      <c r="X32" s="39"/>
      <c r="Y32" s="39"/>
      <c r="Z32" s="39"/>
      <c r="AA32" s="39"/>
      <c r="AB32" s="39"/>
      <c r="AC32" s="39"/>
      <c r="AD32" s="39"/>
      <c r="AE32" s="39"/>
    </row>
    <row r="33" spans="1:31" s="2" customFormat="1" ht="14.4" customHeight="1">
      <c r="A33" s="39"/>
      <c r="B33" s="45"/>
      <c r="C33" s="39"/>
      <c r="D33" s="154" t="s">
        <v>48</v>
      </c>
      <c r="E33" s="135" t="s">
        <v>49</v>
      </c>
      <c r="F33" s="155">
        <f>ROUND((SUM(BE102:BE361)),2)</f>
        <v>0</v>
      </c>
      <c r="G33" s="39"/>
      <c r="H33" s="39"/>
      <c r="I33" s="156">
        <v>0.21</v>
      </c>
      <c r="J33" s="155">
        <f>ROUND(((SUM(BE102:BE361))*I33),2)</f>
        <v>0</v>
      </c>
      <c r="K33" s="39"/>
      <c r="L33" s="138"/>
      <c r="S33" s="39"/>
      <c r="T33" s="39"/>
      <c r="U33" s="39"/>
      <c r="V33" s="39"/>
      <c r="W33" s="39"/>
      <c r="X33" s="39"/>
      <c r="Y33" s="39"/>
      <c r="Z33" s="39"/>
      <c r="AA33" s="39"/>
      <c r="AB33" s="39"/>
      <c r="AC33" s="39"/>
      <c r="AD33" s="39"/>
      <c r="AE33" s="39"/>
    </row>
    <row r="34" spans="1:31" s="2" customFormat="1" ht="14.4" customHeight="1">
      <c r="A34" s="39"/>
      <c r="B34" s="45"/>
      <c r="C34" s="39"/>
      <c r="D34" s="39"/>
      <c r="E34" s="135" t="s">
        <v>50</v>
      </c>
      <c r="F34" s="155">
        <f>ROUND((SUM(BF102:BF361)),2)</f>
        <v>0</v>
      </c>
      <c r="G34" s="39"/>
      <c r="H34" s="39"/>
      <c r="I34" s="156">
        <v>0.15</v>
      </c>
      <c r="J34" s="155">
        <f>ROUND(((SUM(BF102:BF361))*I34),2)</f>
        <v>0</v>
      </c>
      <c r="K34" s="39"/>
      <c r="L34" s="138"/>
      <c r="S34" s="39"/>
      <c r="T34" s="39"/>
      <c r="U34" s="39"/>
      <c r="V34" s="39"/>
      <c r="W34" s="39"/>
      <c r="X34" s="39"/>
      <c r="Y34" s="39"/>
      <c r="Z34" s="39"/>
      <c r="AA34" s="39"/>
      <c r="AB34" s="39"/>
      <c r="AC34" s="39"/>
      <c r="AD34" s="39"/>
      <c r="AE34" s="39"/>
    </row>
    <row r="35" spans="1:31" s="2" customFormat="1" ht="14.4" customHeight="1" hidden="1">
      <c r="A35" s="39"/>
      <c r="B35" s="45"/>
      <c r="C35" s="39"/>
      <c r="D35" s="39"/>
      <c r="E35" s="135" t="s">
        <v>51</v>
      </c>
      <c r="F35" s="155">
        <f>ROUND((SUM(BG102:BG361)),2)</f>
        <v>0</v>
      </c>
      <c r="G35" s="39"/>
      <c r="H35" s="39"/>
      <c r="I35" s="156">
        <v>0.21</v>
      </c>
      <c r="J35" s="155">
        <f>0</f>
        <v>0</v>
      </c>
      <c r="K35" s="39"/>
      <c r="L35" s="138"/>
      <c r="S35" s="39"/>
      <c r="T35" s="39"/>
      <c r="U35" s="39"/>
      <c r="V35" s="39"/>
      <c r="W35" s="39"/>
      <c r="X35" s="39"/>
      <c r="Y35" s="39"/>
      <c r="Z35" s="39"/>
      <c r="AA35" s="39"/>
      <c r="AB35" s="39"/>
      <c r="AC35" s="39"/>
      <c r="AD35" s="39"/>
      <c r="AE35" s="39"/>
    </row>
    <row r="36" spans="1:31" s="2" customFormat="1" ht="14.4" customHeight="1" hidden="1">
      <c r="A36" s="39"/>
      <c r="B36" s="45"/>
      <c r="C36" s="39"/>
      <c r="D36" s="39"/>
      <c r="E36" s="135" t="s">
        <v>52</v>
      </c>
      <c r="F36" s="155">
        <f>ROUND((SUM(BH102:BH361)),2)</f>
        <v>0</v>
      </c>
      <c r="G36" s="39"/>
      <c r="H36" s="39"/>
      <c r="I36" s="156">
        <v>0.15</v>
      </c>
      <c r="J36" s="155">
        <f>0</f>
        <v>0</v>
      </c>
      <c r="K36" s="39"/>
      <c r="L36" s="138"/>
      <c r="S36" s="39"/>
      <c r="T36" s="39"/>
      <c r="U36" s="39"/>
      <c r="V36" s="39"/>
      <c r="W36" s="39"/>
      <c r="X36" s="39"/>
      <c r="Y36" s="39"/>
      <c r="Z36" s="39"/>
      <c r="AA36" s="39"/>
      <c r="AB36" s="39"/>
      <c r="AC36" s="39"/>
      <c r="AD36" s="39"/>
      <c r="AE36" s="39"/>
    </row>
    <row r="37" spans="1:31" s="2" customFormat="1" ht="14.4" customHeight="1" hidden="1">
      <c r="A37" s="39"/>
      <c r="B37" s="45"/>
      <c r="C37" s="39"/>
      <c r="D37" s="39"/>
      <c r="E37" s="135" t="s">
        <v>53</v>
      </c>
      <c r="F37" s="155">
        <f>ROUND((SUM(BI102:BI361)),2)</f>
        <v>0</v>
      </c>
      <c r="G37" s="39"/>
      <c r="H37" s="39"/>
      <c r="I37" s="156">
        <v>0</v>
      </c>
      <c r="J37" s="155">
        <f>0</f>
        <v>0</v>
      </c>
      <c r="K37" s="39"/>
      <c r="L37" s="138"/>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pans="1:31" s="2" customFormat="1" ht="25.4" customHeight="1">
      <c r="A39" s="39"/>
      <c r="B39" s="45"/>
      <c r="C39" s="157"/>
      <c r="D39" s="158" t="s">
        <v>54</v>
      </c>
      <c r="E39" s="159"/>
      <c r="F39" s="159"/>
      <c r="G39" s="160" t="s">
        <v>55</v>
      </c>
      <c r="H39" s="161" t="s">
        <v>56</v>
      </c>
      <c r="I39" s="162"/>
      <c r="J39" s="163">
        <f>SUM(J30:J37)</f>
        <v>0</v>
      </c>
      <c r="K39" s="164"/>
      <c r="L39" s="138"/>
      <c r="S39" s="39"/>
      <c r="T39" s="39"/>
      <c r="U39" s="39"/>
      <c r="V39" s="39"/>
      <c r="W39" s="39"/>
      <c r="X39" s="39"/>
      <c r="Y39" s="39"/>
      <c r="Z39" s="39"/>
      <c r="AA39" s="39"/>
      <c r="AB39" s="39"/>
      <c r="AC39" s="39"/>
      <c r="AD39" s="39"/>
      <c r="AE39" s="39"/>
    </row>
    <row r="40" spans="1:31" s="2" customFormat="1" ht="14.4" customHeight="1">
      <c r="A40" s="39"/>
      <c r="B40" s="165"/>
      <c r="C40" s="166"/>
      <c r="D40" s="166"/>
      <c r="E40" s="166"/>
      <c r="F40" s="166"/>
      <c r="G40" s="166"/>
      <c r="H40" s="166"/>
      <c r="I40" s="167"/>
      <c r="J40" s="166"/>
      <c r="K40" s="166"/>
      <c r="L40" s="138"/>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70"/>
      <c r="J44" s="169"/>
      <c r="K44" s="169"/>
      <c r="L44" s="138"/>
      <c r="S44" s="39"/>
      <c r="T44" s="39"/>
      <c r="U44" s="39"/>
      <c r="V44" s="39"/>
      <c r="W44" s="39"/>
      <c r="X44" s="39"/>
      <c r="Y44" s="39"/>
      <c r="Z44" s="39"/>
      <c r="AA44" s="39"/>
      <c r="AB44" s="39"/>
      <c r="AC44" s="39"/>
      <c r="AD44" s="39"/>
      <c r="AE44" s="39"/>
    </row>
    <row r="45" spans="1:31" s="2" customFormat="1" ht="24.95" customHeight="1">
      <c r="A45" s="39"/>
      <c r="B45" s="40"/>
      <c r="C45" s="23" t="s">
        <v>128</v>
      </c>
      <c r="D45" s="41"/>
      <c r="E45" s="41"/>
      <c r="F45" s="41"/>
      <c r="G45" s="41"/>
      <c r="H45" s="41"/>
      <c r="I45" s="137"/>
      <c r="J45" s="41"/>
      <c r="K45" s="41"/>
      <c r="L45" s="138"/>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pans="1:31" s="2" customFormat="1" ht="12" customHeight="1">
      <c r="A47" s="39"/>
      <c r="B47" s="40"/>
      <c r="C47" s="32" t="s">
        <v>16</v>
      </c>
      <c r="D47" s="41"/>
      <c r="E47" s="41"/>
      <c r="F47" s="41"/>
      <c r="G47" s="41"/>
      <c r="H47" s="41"/>
      <c r="I47" s="137"/>
      <c r="J47" s="41"/>
      <c r="K47" s="41"/>
      <c r="L47" s="138"/>
      <c r="S47" s="39"/>
      <c r="T47" s="39"/>
      <c r="U47" s="39"/>
      <c r="V47" s="39"/>
      <c r="W47" s="39"/>
      <c r="X47" s="39"/>
      <c r="Y47" s="39"/>
      <c r="Z47" s="39"/>
      <c r="AA47" s="39"/>
      <c r="AB47" s="39"/>
      <c r="AC47" s="39"/>
      <c r="AD47" s="39"/>
      <c r="AE47" s="39"/>
    </row>
    <row r="48" spans="1:31" s="2" customFormat="1" ht="16.5" customHeight="1">
      <c r="A48" s="39"/>
      <c r="B48" s="40"/>
      <c r="C48" s="41"/>
      <c r="D48" s="41"/>
      <c r="E48" s="171" t="str">
        <f>E7</f>
        <v>Řešení zpevněných ploch, parkoviště a bus zastávek u školy, Svatava</v>
      </c>
      <c r="F48" s="32"/>
      <c r="G48" s="32"/>
      <c r="H48" s="32"/>
      <c r="I48" s="137"/>
      <c r="J48" s="41"/>
      <c r="K48" s="41"/>
      <c r="L48" s="138"/>
      <c r="S48" s="39"/>
      <c r="T48" s="39"/>
      <c r="U48" s="39"/>
      <c r="V48" s="39"/>
      <c r="W48" s="39"/>
      <c r="X48" s="39"/>
      <c r="Y48" s="39"/>
      <c r="Z48" s="39"/>
      <c r="AA48" s="39"/>
      <c r="AB48" s="39"/>
      <c r="AC48" s="39"/>
      <c r="AD48" s="39"/>
      <c r="AE48" s="39"/>
    </row>
    <row r="49" spans="1:31" s="2" customFormat="1" ht="12" customHeight="1">
      <c r="A49" s="39"/>
      <c r="B49" s="40"/>
      <c r="C49" s="32" t="s">
        <v>126</v>
      </c>
      <c r="D49" s="41"/>
      <c r="E49" s="41"/>
      <c r="F49" s="41"/>
      <c r="G49" s="41"/>
      <c r="H49" s="41"/>
      <c r="I49" s="137"/>
      <c r="J49" s="41"/>
      <c r="K49" s="41"/>
      <c r="L49" s="138"/>
      <c r="S49" s="39"/>
      <c r="T49" s="39"/>
      <c r="U49" s="39"/>
      <c r="V49" s="39"/>
      <c r="W49" s="39"/>
      <c r="X49" s="39"/>
      <c r="Y49" s="39"/>
      <c r="Z49" s="39"/>
      <c r="AA49" s="39"/>
      <c r="AB49" s="39"/>
      <c r="AC49" s="39"/>
      <c r="AD49" s="39"/>
      <c r="AE49" s="39"/>
    </row>
    <row r="50" spans="1:31" s="2" customFormat="1" ht="16.5" customHeight="1">
      <c r="A50" s="39"/>
      <c r="B50" s="40"/>
      <c r="C50" s="41"/>
      <c r="D50" s="41"/>
      <c r="E50" s="70" t="str">
        <f>E9</f>
        <v>SO 101 - Řešení zpevněných ploch ulice Pohraniční stráže</v>
      </c>
      <c r="F50" s="41"/>
      <c r="G50" s="41"/>
      <c r="H50" s="41"/>
      <c r="I50" s="137"/>
      <c r="J50" s="41"/>
      <c r="K50" s="41"/>
      <c r="L50" s="138"/>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pans="1:31" s="2" customFormat="1" ht="12" customHeight="1">
      <c r="A52" s="39"/>
      <c r="B52" s="40"/>
      <c r="C52" s="32" t="s">
        <v>22</v>
      </c>
      <c r="D52" s="41"/>
      <c r="E52" s="41"/>
      <c r="F52" s="27" t="str">
        <f>F12</f>
        <v>Svatava</v>
      </c>
      <c r="G52" s="41"/>
      <c r="H52" s="41"/>
      <c r="I52" s="141" t="s">
        <v>24</v>
      </c>
      <c r="J52" s="73" t="str">
        <f>IF(J12="","",J12)</f>
        <v>18. 9. 2020</v>
      </c>
      <c r="K52" s="41"/>
      <c r="L52" s="13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pans="1:31" s="2" customFormat="1" ht="40.05" customHeight="1">
      <c r="A54" s="39"/>
      <c r="B54" s="40"/>
      <c r="C54" s="32" t="s">
        <v>28</v>
      </c>
      <c r="D54" s="41"/>
      <c r="E54" s="41"/>
      <c r="F54" s="27" t="str">
        <f>E15</f>
        <v>Městys Svatava, Svatava, ČSA 277, 357 03</v>
      </c>
      <c r="G54" s="41"/>
      <c r="H54" s="41"/>
      <c r="I54" s="141" t="s">
        <v>36</v>
      </c>
      <c r="J54" s="37" t="str">
        <f>E21</f>
        <v>DSVA s.r.o.,nám. Krále Jiřího z Poděbrad 6, 350 02</v>
      </c>
      <c r="K54" s="41"/>
      <c r="L54" s="138"/>
      <c r="S54" s="39"/>
      <c r="T54" s="39"/>
      <c r="U54" s="39"/>
      <c r="V54" s="39"/>
      <c r="W54" s="39"/>
      <c r="X54" s="39"/>
      <c r="Y54" s="39"/>
      <c r="Z54" s="39"/>
      <c r="AA54" s="39"/>
      <c r="AB54" s="39"/>
      <c r="AC54" s="39"/>
      <c r="AD54" s="39"/>
      <c r="AE54" s="39"/>
    </row>
    <row r="55" spans="1:31" s="2" customFormat="1" ht="25.65" customHeight="1">
      <c r="A55" s="39"/>
      <c r="B55" s="40"/>
      <c r="C55" s="32" t="s">
        <v>34</v>
      </c>
      <c r="D55" s="41"/>
      <c r="E55" s="41"/>
      <c r="F55" s="27" t="str">
        <f>IF(E18="","",E18)</f>
        <v>Vyplň údaj</v>
      </c>
      <c r="G55" s="41"/>
      <c r="H55" s="41"/>
      <c r="I55" s="141" t="s">
        <v>40</v>
      </c>
      <c r="J55" s="37" t="str">
        <f>E24</f>
        <v>DSVA s.r.o. - Jozef Turza</v>
      </c>
      <c r="K55" s="41"/>
      <c r="L55" s="138"/>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pans="1:31" s="2" customFormat="1" ht="29.25" customHeight="1">
      <c r="A57" s="39"/>
      <c r="B57" s="40"/>
      <c r="C57" s="172" t="s">
        <v>129</v>
      </c>
      <c r="D57" s="173"/>
      <c r="E57" s="173"/>
      <c r="F57" s="173"/>
      <c r="G57" s="173"/>
      <c r="H57" s="173"/>
      <c r="I57" s="174"/>
      <c r="J57" s="175" t="s">
        <v>130</v>
      </c>
      <c r="K57" s="173"/>
      <c r="L57" s="13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pans="1:47" s="2" customFormat="1" ht="22.8" customHeight="1">
      <c r="A59" s="39"/>
      <c r="B59" s="40"/>
      <c r="C59" s="176" t="s">
        <v>76</v>
      </c>
      <c r="D59" s="41"/>
      <c r="E59" s="41"/>
      <c r="F59" s="41"/>
      <c r="G59" s="41"/>
      <c r="H59" s="41"/>
      <c r="I59" s="137"/>
      <c r="J59" s="103">
        <f>J102</f>
        <v>0</v>
      </c>
      <c r="K59" s="41"/>
      <c r="L59" s="138"/>
      <c r="S59" s="39"/>
      <c r="T59" s="39"/>
      <c r="U59" s="39"/>
      <c r="V59" s="39"/>
      <c r="W59" s="39"/>
      <c r="X59" s="39"/>
      <c r="Y59" s="39"/>
      <c r="Z59" s="39"/>
      <c r="AA59" s="39"/>
      <c r="AB59" s="39"/>
      <c r="AC59" s="39"/>
      <c r="AD59" s="39"/>
      <c r="AE59" s="39"/>
      <c r="AU59" s="17" t="s">
        <v>131</v>
      </c>
    </row>
    <row r="60" spans="1:31" s="9" customFormat="1" ht="24.95" customHeight="1">
      <c r="A60" s="9"/>
      <c r="B60" s="177"/>
      <c r="C60" s="178"/>
      <c r="D60" s="179" t="s">
        <v>132</v>
      </c>
      <c r="E60" s="180"/>
      <c r="F60" s="180"/>
      <c r="G60" s="180"/>
      <c r="H60" s="180"/>
      <c r="I60" s="181"/>
      <c r="J60" s="182">
        <f>J103</f>
        <v>0</v>
      </c>
      <c r="K60" s="178"/>
      <c r="L60" s="183"/>
      <c r="S60" s="9"/>
      <c r="T60" s="9"/>
      <c r="U60" s="9"/>
      <c r="V60" s="9"/>
      <c r="W60" s="9"/>
      <c r="X60" s="9"/>
      <c r="Y60" s="9"/>
      <c r="Z60" s="9"/>
      <c r="AA60" s="9"/>
      <c r="AB60" s="9"/>
      <c r="AC60" s="9"/>
      <c r="AD60" s="9"/>
      <c r="AE60" s="9"/>
    </row>
    <row r="61" spans="1:31" s="10" customFormat="1" ht="19.9" customHeight="1">
      <c r="A61" s="10"/>
      <c r="B61" s="184"/>
      <c r="C61" s="185"/>
      <c r="D61" s="186" t="s">
        <v>133</v>
      </c>
      <c r="E61" s="187"/>
      <c r="F61" s="187"/>
      <c r="G61" s="187"/>
      <c r="H61" s="187"/>
      <c r="I61" s="188"/>
      <c r="J61" s="189">
        <f>J104</f>
        <v>0</v>
      </c>
      <c r="K61" s="185"/>
      <c r="L61" s="190"/>
      <c r="S61" s="10"/>
      <c r="T61" s="10"/>
      <c r="U61" s="10"/>
      <c r="V61" s="10"/>
      <c r="W61" s="10"/>
      <c r="X61" s="10"/>
      <c r="Y61" s="10"/>
      <c r="Z61" s="10"/>
      <c r="AA61" s="10"/>
      <c r="AB61" s="10"/>
      <c r="AC61" s="10"/>
      <c r="AD61" s="10"/>
      <c r="AE61" s="10"/>
    </row>
    <row r="62" spans="1:31" s="10" customFormat="1" ht="19.9" customHeight="1">
      <c r="A62" s="10"/>
      <c r="B62" s="184"/>
      <c r="C62" s="185"/>
      <c r="D62" s="186" t="s">
        <v>134</v>
      </c>
      <c r="E62" s="187"/>
      <c r="F62" s="187"/>
      <c r="G62" s="187"/>
      <c r="H62" s="187"/>
      <c r="I62" s="188"/>
      <c r="J62" s="189">
        <f>J132</f>
        <v>0</v>
      </c>
      <c r="K62" s="185"/>
      <c r="L62" s="190"/>
      <c r="S62" s="10"/>
      <c r="T62" s="10"/>
      <c r="U62" s="10"/>
      <c r="V62" s="10"/>
      <c r="W62" s="10"/>
      <c r="X62" s="10"/>
      <c r="Y62" s="10"/>
      <c r="Z62" s="10"/>
      <c r="AA62" s="10"/>
      <c r="AB62" s="10"/>
      <c r="AC62" s="10"/>
      <c r="AD62" s="10"/>
      <c r="AE62" s="10"/>
    </row>
    <row r="63" spans="1:31" s="10" customFormat="1" ht="19.9" customHeight="1">
      <c r="A63" s="10"/>
      <c r="B63" s="184"/>
      <c r="C63" s="185"/>
      <c r="D63" s="186" t="s">
        <v>135</v>
      </c>
      <c r="E63" s="187"/>
      <c r="F63" s="187"/>
      <c r="G63" s="187"/>
      <c r="H63" s="187"/>
      <c r="I63" s="188"/>
      <c r="J63" s="189">
        <f>J137</f>
        <v>0</v>
      </c>
      <c r="K63" s="185"/>
      <c r="L63" s="190"/>
      <c r="S63" s="10"/>
      <c r="T63" s="10"/>
      <c r="U63" s="10"/>
      <c r="V63" s="10"/>
      <c r="W63" s="10"/>
      <c r="X63" s="10"/>
      <c r="Y63" s="10"/>
      <c r="Z63" s="10"/>
      <c r="AA63" s="10"/>
      <c r="AB63" s="10"/>
      <c r="AC63" s="10"/>
      <c r="AD63" s="10"/>
      <c r="AE63" s="10"/>
    </row>
    <row r="64" spans="1:31" s="10" customFormat="1" ht="19.9" customHeight="1">
      <c r="A64" s="10"/>
      <c r="B64" s="184"/>
      <c r="C64" s="185"/>
      <c r="D64" s="186" t="s">
        <v>136</v>
      </c>
      <c r="E64" s="187"/>
      <c r="F64" s="187"/>
      <c r="G64" s="187"/>
      <c r="H64" s="187"/>
      <c r="I64" s="188"/>
      <c r="J64" s="189">
        <f>J148</f>
        <v>0</v>
      </c>
      <c r="K64" s="185"/>
      <c r="L64" s="190"/>
      <c r="S64" s="10"/>
      <c r="T64" s="10"/>
      <c r="U64" s="10"/>
      <c r="V64" s="10"/>
      <c r="W64" s="10"/>
      <c r="X64" s="10"/>
      <c r="Y64" s="10"/>
      <c r="Z64" s="10"/>
      <c r="AA64" s="10"/>
      <c r="AB64" s="10"/>
      <c r="AC64" s="10"/>
      <c r="AD64" s="10"/>
      <c r="AE64" s="10"/>
    </row>
    <row r="65" spans="1:31" s="10" customFormat="1" ht="19.9" customHeight="1">
      <c r="A65" s="10"/>
      <c r="B65" s="184"/>
      <c r="C65" s="185"/>
      <c r="D65" s="186" t="s">
        <v>137</v>
      </c>
      <c r="E65" s="187"/>
      <c r="F65" s="187"/>
      <c r="G65" s="187"/>
      <c r="H65" s="187"/>
      <c r="I65" s="188"/>
      <c r="J65" s="189">
        <f>J155</f>
        <v>0</v>
      </c>
      <c r="K65" s="185"/>
      <c r="L65" s="190"/>
      <c r="S65" s="10"/>
      <c r="T65" s="10"/>
      <c r="U65" s="10"/>
      <c r="V65" s="10"/>
      <c r="W65" s="10"/>
      <c r="X65" s="10"/>
      <c r="Y65" s="10"/>
      <c r="Z65" s="10"/>
      <c r="AA65" s="10"/>
      <c r="AB65" s="10"/>
      <c r="AC65" s="10"/>
      <c r="AD65" s="10"/>
      <c r="AE65" s="10"/>
    </row>
    <row r="66" spans="1:31" s="10" customFormat="1" ht="19.9" customHeight="1">
      <c r="A66" s="10"/>
      <c r="B66" s="184"/>
      <c r="C66" s="185"/>
      <c r="D66" s="186" t="s">
        <v>138</v>
      </c>
      <c r="E66" s="187"/>
      <c r="F66" s="187"/>
      <c r="G66" s="187"/>
      <c r="H66" s="187"/>
      <c r="I66" s="188"/>
      <c r="J66" s="189">
        <f>J183</f>
        <v>0</v>
      </c>
      <c r="K66" s="185"/>
      <c r="L66" s="190"/>
      <c r="S66" s="10"/>
      <c r="T66" s="10"/>
      <c r="U66" s="10"/>
      <c r="V66" s="10"/>
      <c r="W66" s="10"/>
      <c r="X66" s="10"/>
      <c r="Y66" s="10"/>
      <c r="Z66" s="10"/>
      <c r="AA66" s="10"/>
      <c r="AB66" s="10"/>
      <c r="AC66" s="10"/>
      <c r="AD66" s="10"/>
      <c r="AE66" s="10"/>
    </row>
    <row r="67" spans="1:31" s="10" customFormat="1" ht="19.9" customHeight="1">
      <c r="A67" s="10"/>
      <c r="B67" s="184"/>
      <c r="C67" s="185"/>
      <c r="D67" s="186" t="s">
        <v>139</v>
      </c>
      <c r="E67" s="187"/>
      <c r="F67" s="187"/>
      <c r="G67" s="187"/>
      <c r="H67" s="187"/>
      <c r="I67" s="188"/>
      <c r="J67" s="189">
        <f>J205</f>
        <v>0</v>
      </c>
      <c r="K67" s="185"/>
      <c r="L67" s="190"/>
      <c r="S67" s="10"/>
      <c r="T67" s="10"/>
      <c r="U67" s="10"/>
      <c r="V67" s="10"/>
      <c r="W67" s="10"/>
      <c r="X67" s="10"/>
      <c r="Y67" s="10"/>
      <c r="Z67" s="10"/>
      <c r="AA67" s="10"/>
      <c r="AB67" s="10"/>
      <c r="AC67" s="10"/>
      <c r="AD67" s="10"/>
      <c r="AE67" s="10"/>
    </row>
    <row r="68" spans="1:31" s="10" customFormat="1" ht="19.9" customHeight="1">
      <c r="A68" s="10"/>
      <c r="B68" s="184"/>
      <c r="C68" s="185"/>
      <c r="D68" s="186" t="s">
        <v>140</v>
      </c>
      <c r="E68" s="187"/>
      <c r="F68" s="187"/>
      <c r="G68" s="187"/>
      <c r="H68" s="187"/>
      <c r="I68" s="188"/>
      <c r="J68" s="189">
        <f>J222</f>
        <v>0</v>
      </c>
      <c r="K68" s="185"/>
      <c r="L68" s="190"/>
      <c r="S68" s="10"/>
      <c r="T68" s="10"/>
      <c r="U68" s="10"/>
      <c r="V68" s="10"/>
      <c r="W68" s="10"/>
      <c r="X68" s="10"/>
      <c r="Y68" s="10"/>
      <c r="Z68" s="10"/>
      <c r="AA68" s="10"/>
      <c r="AB68" s="10"/>
      <c r="AC68" s="10"/>
      <c r="AD68" s="10"/>
      <c r="AE68" s="10"/>
    </row>
    <row r="69" spans="1:31" s="10" customFormat="1" ht="19.9" customHeight="1">
      <c r="A69" s="10"/>
      <c r="B69" s="184"/>
      <c r="C69" s="185"/>
      <c r="D69" s="186" t="s">
        <v>141</v>
      </c>
      <c r="E69" s="187"/>
      <c r="F69" s="187"/>
      <c r="G69" s="187"/>
      <c r="H69" s="187"/>
      <c r="I69" s="188"/>
      <c r="J69" s="189">
        <f>J237</f>
        <v>0</v>
      </c>
      <c r="K69" s="185"/>
      <c r="L69" s="190"/>
      <c r="S69" s="10"/>
      <c r="T69" s="10"/>
      <c r="U69" s="10"/>
      <c r="V69" s="10"/>
      <c r="W69" s="10"/>
      <c r="X69" s="10"/>
      <c r="Y69" s="10"/>
      <c r="Z69" s="10"/>
      <c r="AA69" s="10"/>
      <c r="AB69" s="10"/>
      <c r="AC69" s="10"/>
      <c r="AD69" s="10"/>
      <c r="AE69" s="10"/>
    </row>
    <row r="70" spans="1:31" s="10" customFormat="1" ht="19.9" customHeight="1">
      <c r="A70" s="10"/>
      <c r="B70" s="184"/>
      <c r="C70" s="185"/>
      <c r="D70" s="186" t="s">
        <v>142</v>
      </c>
      <c r="E70" s="187"/>
      <c r="F70" s="187"/>
      <c r="G70" s="187"/>
      <c r="H70" s="187"/>
      <c r="I70" s="188"/>
      <c r="J70" s="189">
        <f>J247</f>
        <v>0</v>
      </c>
      <c r="K70" s="185"/>
      <c r="L70" s="190"/>
      <c r="S70" s="10"/>
      <c r="T70" s="10"/>
      <c r="U70" s="10"/>
      <c r="V70" s="10"/>
      <c r="W70" s="10"/>
      <c r="X70" s="10"/>
      <c r="Y70" s="10"/>
      <c r="Z70" s="10"/>
      <c r="AA70" s="10"/>
      <c r="AB70" s="10"/>
      <c r="AC70" s="10"/>
      <c r="AD70" s="10"/>
      <c r="AE70" s="10"/>
    </row>
    <row r="71" spans="1:31" s="10" customFormat="1" ht="19.9" customHeight="1">
      <c r="A71" s="10"/>
      <c r="B71" s="184"/>
      <c r="C71" s="185"/>
      <c r="D71" s="186" t="s">
        <v>143</v>
      </c>
      <c r="E71" s="187"/>
      <c r="F71" s="187"/>
      <c r="G71" s="187"/>
      <c r="H71" s="187"/>
      <c r="I71" s="188"/>
      <c r="J71" s="189">
        <f>J253</f>
        <v>0</v>
      </c>
      <c r="K71" s="185"/>
      <c r="L71" s="190"/>
      <c r="S71" s="10"/>
      <c r="T71" s="10"/>
      <c r="U71" s="10"/>
      <c r="V71" s="10"/>
      <c r="W71" s="10"/>
      <c r="X71" s="10"/>
      <c r="Y71" s="10"/>
      <c r="Z71" s="10"/>
      <c r="AA71" s="10"/>
      <c r="AB71" s="10"/>
      <c r="AC71" s="10"/>
      <c r="AD71" s="10"/>
      <c r="AE71" s="10"/>
    </row>
    <row r="72" spans="1:31" s="10" customFormat="1" ht="19.9" customHeight="1">
      <c r="A72" s="10"/>
      <c r="B72" s="184"/>
      <c r="C72" s="185"/>
      <c r="D72" s="186" t="s">
        <v>144</v>
      </c>
      <c r="E72" s="187"/>
      <c r="F72" s="187"/>
      <c r="G72" s="187"/>
      <c r="H72" s="187"/>
      <c r="I72" s="188"/>
      <c r="J72" s="189">
        <f>J303</f>
        <v>0</v>
      </c>
      <c r="K72" s="185"/>
      <c r="L72" s="190"/>
      <c r="S72" s="10"/>
      <c r="T72" s="10"/>
      <c r="U72" s="10"/>
      <c r="V72" s="10"/>
      <c r="W72" s="10"/>
      <c r="X72" s="10"/>
      <c r="Y72" s="10"/>
      <c r="Z72" s="10"/>
      <c r="AA72" s="10"/>
      <c r="AB72" s="10"/>
      <c r="AC72" s="10"/>
      <c r="AD72" s="10"/>
      <c r="AE72" s="10"/>
    </row>
    <row r="73" spans="1:31" s="10" customFormat="1" ht="19.9" customHeight="1">
      <c r="A73" s="10"/>
      <c r="B73" s="184"/>
      <c r="C73" s="185"/>
      <c r="D73" s="186" t="s">
        <v>145</v>
      </c>
      <c r="E73" s="187"/>
      <c r="F73" s="187"/>
      <c r="G73" s="187"/>
      <c r="H73" s="187"/>
      <c r="I73" s="188"/>
      <c r="J73" s="189">
        <f>J308</f>
        <v>0</v>
      </c>
      <c r="K73" s="185"/>
      <c r="L73" s="190"/>
      <c r="S73" s="10"/>
      <c r="T73" s="10"/>
      <c r="U73" s="10"/>
      <c r="V73" s="10"/>
      <c r="W73" s="10"/>
      <c r="X73" s="10"/>
      <c r="Y73" s="10"/>
      <c r="Z73" s="10"/>
      <c r="AA73" s="10"/>
      <c r="AB73" s="10"/>
      <c r="AC73" s="10"/>
      <c r="AD73" s="10"/>
      <c r="AE73" s="10"/>
    </row>
    <row r="74" spans="1:31" s="10" customFormat="1" ht="19.9" customHeight="1">
      <c r="A74" s="10"/>
      <c r="B74" s="184"/>
      <c r="C74" s="185"/>
      <c r="D74" s="186" t="s">
        <v>146</v>
      </c>
      <c r="E74" s="187"/>
      <c r="F74" s="187"/>
      <c r="G74" s="187"/>
      <c r="H74" s="187"/>
      <c r="I74" s="188"/>
      <c r="J74" s="189">
        <f>J313</f>
        <v>0</v>
      </c>
      <c r="K74" s="185"/>
      <c r="L74" s="190"/>
      <c r="S74" s="10"/>
      <c r="T74" s="10"/>
      <c r="U74" s="10"/>
      <c r="V74" s="10"/>
      <c r="W74" s="10"/>
      <c r="X74" s="10"/>
      <c r="Y74" s="10"/>
      <c r="Z74" s="10"/>
      <c r="AA74" s="10"/>
      <c r="AB74" s="10"/>
      <c r="AC74" s="10"/>
      <c r="AD74" s="10"/>
      <c r="AE74" s="10"/>
    </row>
    <row r="75" spans="1:31" s="10" customFormat="1" ht="19.9" customHeight="1">
      <c r="A75" s="10"/>
      <c r="B75" s="184"/>
      <c r="C75" s="185"/>
      <c r="D75" s="186" t="s">
        <v>147</v>
      </c>
      <c r="E75" s="187"/>
      <c r="F75" s="187"/>
      <c r="G75" s="187"/>
      <c r="H75" s="187"/>
      <c r="I75" s="188"/>
      <c r="J75" s="189">
        <f>J318</f>
        <v>0</v>
      </c>
      <c r="K75" s="185"/>
      <c r="L75" s="190"/>
      <c r="S75" s="10"/>
      <c r="T75" s="10"/>
      <c r="U75" s="10"/>
      <c r="V75" s="10"/>
      <c r="W75" s="10"/>
      <c r="X75" s="10"/>
      <c r="Y75" s="10"/>
      <c r="Z75" s="10"/>
      <c r="AA75" s="10"/>
      <c r="AB75" s="10"/>
      <c r="AC75" s="10"/>
      <c r="AD75" s="10"/>
      <c r="AE75" s="10"/>
    </row>
    <row r="76" spans="1:31" s="10" customFormat="1" ht="19.9" customHeight="1">
      <c r="A76" s="10"/>
      <c r="B76" s="184"/>
      <c r="C76" s="185"/>
      <c r="D76" s="186" t="s">
        <v>148</v>
      </c>
      <c r="E76" s="187"/>
      <c r="F76" s="187"/>
      <c r="G76" s="187"/>
      <c r="H76" s="187"/>
      <c r="I76" s="188"/>
      <c r="J76" s="189">
        <f>J323</f>
        <v>0</v>
      </c>
      <c r="K76" s="185"/>
      <c r="L76" s="190"/>
      <c r="S76" s="10"/>
      <c r="T76" s="10"/>
      <c r="U76" s="10"/>
      <c r="V76" s="10"/>
      <c r="W76" s="10"/>
      <c r="X76" s="10"/>
      <c r="Y76" s="10"/>
      <c r="Z76" s="10"/>
      <c r="AA76" s="10"/>
      <c r="AB76" s="10"/>
      <c r="AC76" s="10"/>
      <c r="AD76" s="10"/>
      <c r="AE76" s="10"/>
    </row>
    <row r="77" spans="1:31" s="10" customFormat="1" ht="19.9" customHeight="1">
      <c r="A77" s="10"/>
      <c r="B77" s="184"/>
      <c r="C77" s="185"/>
      <c r="D77" s="186" t="s">
        <v>149</v>
      </c>
      <c r="E77" s="187"/>
      <c r="F77" s="187"/>
      <c r="G77" s="187"/>
      <c r="H77" s="187"/>
      <c r="I77" s="188"/>
      <c r="J77" s="189">
        <f>J328</f>
        <v>0</v>
      </c>
      <c r="K77" s="185"/>
      <c r="L77" s="190"/>
      <c r="S77" s="10"/>
      <c r="T77" s="10"/>
      <c r="U77" s="10"/>
      <c r="V77" s="10"/>
      <c r="W77" s="10"/>
      <c r="X77" s="10"/>
      <c r="Y77" s="10"/>
      <c r="Z77" s="10"/>
      <c r="AA77" s="10"/>
      <c r="AB77" s="10"/>
      <c r="AC77" s="10"/>
      <c r="AD77" s="10"/>
      <c r="AE77" s="10"/>
    </row>
    <row r="78" spans="1:31" s="10" customFormat="1" ht="19.9" customHeight="1">
      <c r="A78" s="10"/>
      <c r="B78" s="184"/>
      <c r="C78" s="185"/>
      <c r="D78" s="186" t="s">
        <v>150</v>
      </c>
      <c r="E78" s="187"/>
      <c r="F78" s="187"/>
      <c r="G78" s="187"/>
      <c r="H78" s="187"/>
      <c r="I78" s="188"/>
      <c r="J78" s="189">
        <f>J333</f>
        <v>0</v>
      </c>
      <c r="K78" s="185"/>
      <c r="L78" s="190"/>
      <c r="S78" s="10"/>
      <c r="T78" s="10"/>
      <c r="U78" s="10"/>
      <c r="V78" s="10"/>
      <c r="W78" s="10"/>
      <c r="X78" s="10"/>
      <c r="Y78" s="10"/>
      <c r="Z78" s="10"/>
      <c r="AA78" s="10"/>
      <c r="AB78" s="10"/>
      <c r="AC78" s="10"/>
      <c r="AD78" s="10"/>
      <c r="AE78" s="10"/>
    </row>
    <row r="79" spans="1:31" s="10" customFormat="1" ht="19.9" customHeight="1">
      <c r="A79" s="10"/>
      <c r="B79" s="184"/>
      <c r="C79" s="185"/>
      <c r="D79" s="186" t="s">
        <v>151</v>
      </c>
      <c r="E79" s="187"/>
      <c r="F79" s="187"/>
      <c r="G79" s="187"/>
      <c r="H79" s="187"/>
      <c r="I79" s="188"/>
      <c r="J79" s="189">
        <f>J338</f>
        <v>0</v>
      </c>
      <c r="K79" s="185"/>
      <c r="L79" s="190"/>
      <c r="S79" s="10"/>
      <c r="T79" s="10"/>
      <c r="U79" s="10"/>
      <c r="V79" s="10"/>
      <c r="W79" s="10"/>
      <c r="X79" s="10"/>
      <c r="Y79" s="10"/>
      <c r="Z79" s="10"/>
      <c r="AA79" s="10"/>
      <c r="AB79" s="10"/>
      <c r="AC79" s="10"/>
      <c r="AD79" s="10"/>
      <c r="AE79" s="10"/>
    </row>
    <row r="80" spans="1:31" s="10" customFormat="1" ht="19.9" customHeight="1">
      <c r="A80" s="10"/>
      <c r="B80" s="184"/>
      <c r="C80" s="185"/>
      <c r="D80" s="186" t="s">
        <v>152</v>
      </c>
      <c r="E80" s="187"/>
      <c r="F80" s="187"/>
      <c r="G80" s="187"/>
      <c r="H80" s="187"/>
      <c r="I80" s="188"/>
      <c r="J80" s="189">
        <f>J343</f>
        <v>0</v>
      </c>
      <c r="K80" s="185"/>
      <c r="L80" s="190"/>
      <c r="S80" s="10"/>
      <c r="T80" s="10"/>
      <c r="U80" s="10"/>
      <c r="V80" s="10"/>
      <c r="W80" s="10"/>
      <c r="X80" s="10"/>
      <c r="Y80" s="10"/>
      <c r="Z80" s="10"/>
      <c r="AA80" s="10"/>
      <c r="AB80" s="10"/>
      <c r="AC80" s="10"/>
      <c r="AD80" s="10"/>
      <c r="AE80" s="10"/>
    </row>
    <row r="81" spans="1:31" s="10" customFormat="1" ht="19.9" customHeight="1">
      <c r="A81" s="10"/>
      <c r="B81" s="184"/>
      <c r="C81" s="185"/>
      <c r="D81" s="186" t="s">
        <v>153</v>
      </c>
      <c r="E81" s="187"/>
      <c r="F81" s="187"/>
      <c r="G81" s="187"/>
      <c r="H81" s="187"/>
      <c r="I81" s="188"/>
      <c r="J81" s="189">
        <f>J348</f>
        <v>0</v>
      </c>
      <c r="K81" s="185"/>
      <c r="L81" s="190"/>
      <c r="S81" s="10"/>
      <c r="T81" s="10"/>
      <c r="U81" s="10"/>
      <c r="V81" s="10"/>
      <c r="W81" s="10"/>
      <c r="X81" s="10"/>
      <c r="Y81" s="10"/>
      <c r="Z81" s="10"/>
      <c r="AA81" s="10"/>
      <c r="AB81" s="10"/>
      <c r="AC81" s="10"/>
      <c r="AD81" s="10"/>
      <c r="AE81" s="10"/>
    </row>
    <row r="82" spans="1:31" s="10" customFormat="1" ht="19.9" customHeight="1">
      <c r="A82" s="10"/>
      <c r="B82" s="184"/>
      <c r="C82" s="185"/>
      <c r="D82" s="186" t="s">
        <v>154</v>
      </c>
      <c r="E82" s="187"/>
      <c r="F82" s="187"/>
      <c r="G82" s="187"/>
      <c r="H82" s="187"/>
      <c r="I82" s="188"/>
      <c r="J82" s="189">
        <f>J360</f>
        <v>0</v>
      </c>
      <c r="K82" s="185"/>
      <c r="L82" s="190"/>
      <c r="S82" s="10"/>
      <c r="T82" s="10"/>
      <c r="U82" s="10"/>
      <c r="V82" s="10"/>
      <c r="W82" s="10"/>
      <c r="X82" s="10"/>
      <c r="Y82" s="10"/>
      <c r="Z82" s="10"/>
      <c r="AA82" s="10"/>
      <c r="AB82" s="10"/>
      <c r="AC82" s="10"/>
      <c r="AD82" s="10"/>
      <c r="AE82" s="10"/>
    </row>
    <row r="83" spans="1:31" s="2" customFormat="1" ht="21.8" customHeight="1">
      <c r="A83" s="39"/>
      <c r="B83" s="40"/>
      <c r="C83" s="41"/>
      <c r="D83" s="41"/>
      <c r="E83" s="41"/>
      <c r="F83" s="41"/>
      <c r="G83" s="41"/>
      <c r="H83" s="41"/>
      <c r="I83" s="137"/>
      <c r="J83" s="41"/>
      <c r="K83" s="41"/>
      <c r="L83" s="138"/>
      <c r="S83" s="39"/>
      <c r="T83" s="39"/>
      <c r="U83" s="39"/>
      <c r="V83" s="39"/>
      <c r="W83" s="39"/>
      <c r="X83" s="39"/>
      <c r="Y83" s="39"/>
      <c r="Z83" s="39"/>
      <c r="AA83" s="39"/>
      <c r="AB83" s="39"/>
      <c r="AC83" s="39"/>
      <c r="AD83" s="39"/>
      <c r="AE83" s="39"/>
    </row>
    <row r="84" spans="1:31" s="2" customFormat="1" ht="6.95" customHeight="1">
      <c r="A84" s="39"/>
      <c r="B84" s="60"/>
      <c r="C84" s="61"/>
      <c r="D84" s="61"/>
      <c r="E84" s="61"/>
      <c r="F84" s="61"/>
      <c r="G84" s="61"/>
      <c r="H84" s="61"/>
      <c r="I84" s="167"/>
      <c r="J84" s="61"/>
      <c r="K84" s="61"/>
      <c r="L84" s="138"/>
      <c r="S84" s="39"/>
      <c r="T84" s="39"/>
      <c r="U84" s="39"/>
      <c r="V84" s="39"/>
      <c r="W84" s="39"/>
      <c r="X84" s="39"/>
      <c r="Y84" s="39"/>
      <c r="Z84" s="39"/>
      <c r="AA84" s="39"/>
      <c r="AB84" s="39"/>
      <c r="AC84" s="39"/>
      <c r="AD84" s="39"/>
      <c r="AE84" s="39"/>
    </row>
    <row r="88" spans="1:31" s="2" customFormat="1" ht="6.95" customHeight="1">
      <c r="A88" s="39"/>
      <c r="B88" s="62"/>
      <c r="C88" s="63"/>
      <c r="D88" s="63"/>
      <c r="E88" s="63"/>
      <c r="F88" s="63"/>
      <c r="G88" s="63"/>
      <c r="H88" s="63"/>
      <c r="I88" s="170"/>
      <c r="J88" s="63"/>
      <c r="K88" s="63"/>
      <c r="L88" s="138"/>
      <c r="S88" s="39"/>
      <c r="T88" s="39"/>
      <c r="U88" s="39"/>
      <c r="V88" s="39"/>
      <c r="W88" s="39"/>
      <c r="X88" s="39"/>
      <c r="Y88" s="39"/>
      <c r="Z88" s="39"/>
      <c r="AA88" s="39"/>
      <c r="AB88" s="39"/>
      <c r="AC88" s="39"/>
      <c r="AD88" s="39"/>
      <c r="AE88" s="39"/>
    </row>
    <row r="89" spans="1:31" s="2" customFormat="1" ht="24.95" customHeight="1">
      <c r="A89" s="39"/>
      <c r="B89" s="40"/>
      <c r="C89" s="23" t="s">
        <v>155</v>
      </c>
      <c r="D89" s="41"/>
      <c r="E89" s="41"/>
      <c r="F89" s="41"/>
      <c r="G89" s="41"/>
      <c r="H89" s="41"/>
      <c r="I89" s="137"/>
      <c r="J89" s="41"/>
      <c r="K89" s="41"/>
      <c r="L89" s="138"/>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137"/>
      <c r="J90" s="41"/>
      <c r="K90" s="41"/>
      <c r="L90" s="138"/>
      <c r="S90" s="39"/>
      <c r="T90" s="39"/>
      <c r="U90" s="39"/>
      <c r="V90" s="39"/>
      <c r="W90" s="39"/>
      <c r="X90" s="39"/>
      <c r="Y90" s="39"/>
      <c r="Z90" s="39"/>
      <c r="AA90" s="39"/>
      <c r="AB90" s="39"/>
      <c r="AC90" s="39"/>
      <c r="AD90" s="39"/>
      <c r="AE90" s="39"/>
    </row>
    <row r="91" spans="1:31" s="2" customFormat="1" ht="12" customHeight="1">
      <c r="A91" s="39"/>
      <c r="B91" s="40"/>
      <c r="C91" s="32" t="s">
        <v>16</v>
      </c>
      <c r="D91" s="41"/>
      <c r="E91" s="41"/>
      <c r="F91" s="41"/>
      <c r="G91" s="41"/>
      <c r="H91" s="41"/>
      <c r="I91" s="137"/>
      <c r="J91" s="41"/>
      <c r="K91" s="41"/>
      <c r="L91" s="138"/>
      <c r="S91" s="39"/>
      <c r="T91" s="39"/>
      <c r="U91" s="39"/>
      <c r="V91" s="39"/>
      <c r="W91" s="39"/>
      <c r="X91" s="39"/>
      <c r="Y91" s="39"/>
      <c r="Z91" s="39"/>
      <c r="AA91" s="39"/>
      <c r="AB91" s="39"/>
      <c r="AC91" s="39"/>
      <c r="AD91" s="39"/>
      <c r="AE91" s="39"/>
    </row>
    <row r="92" spans="1:31" s="2" customFormat="1" ht="16.5" customHeight="1">
      <c r="A92" s="39"/>
      <c r="B92" s="40"/>
      <c r="C92" s="41"/>
      <c r="D92" s="41"/>
      <c r="E92" s="171" t="str">
        <f>E7</f>
        <v>Řešení zpevněných ploch, parkoviště a bus zastávek u školy, Svatava</v>
      </c>
      <c r="F92" s="32"/>
      <c r="G92" s="32"/>
      <c r="H92" s="32"/>
      <c r="I92" s="137"/>
      <c r="J92" s="41"/>
      <c r="K92" s="41"/>
      <c r="L92" s="138"/>
      <c r="S92" s="39"/>
      <c r="T92" s="39"/>
      <c r="U92" s="39"/>
      <c r="V92" s="39"/>
      <c r="W92" s="39"/>
      <c r="X92" s="39"/>
      <c r="Y92" s="39"/>
      <c r="Z92" s="39"/>
      <c r="AA92" s="39"/>
      <c r="AB92" s="39"/>
      <c r="AC92" s="39"/>
      <c r="AD92" s="39"/>
      <c r="AE92" s="39"/>
    </row>
    <row r="93" spans="1:31" s="2" customFormat="1" ht="12" customHeight="1">
      <c r="A93" s="39"/>
      <c r="B93" s="40"/>
      <c r="C93" s="32" t="s">
        <v>126</v>
      </c>
      <c r="D93" s="41"/>
      <c r="E93" s="41"/>
      <c r="F93" s="41"/>
      <c r="G93" s="41"/>
      <c r="H93" s="41"/>
      <c r="I93" s="137"/>
      <c r="J93" s="41"/>
      <c r="K93" s="41"/>
      <c r="L93" s="138"/>
      <c r="S93" s="39"/>
      <c r="T93" s="39"/>
      <c r="U93" s="39"/>
      <c r="V93" s="39"/>
      <c r="W93" s="39"/>
      <c r="X93" s="39"/>
      <c r="Y93" s="39"/>
      <c r="Z93" s="39"/>
      <c r="AA93" s="39"/>
      <c r="AB93" s="39"/>
      <c r="AC93" s="39"/>
      <c r="AD93" s="39"/>
      <c r="AE93" s="39"/>
    </row>
    <row r="94" spans="1:31" s="2" customFormat="1" ht="16.5" customHeight="1">
      <c r="A94" s="39"/>
      <c r="B94" s="40"/>
      <c r="C94" s="41"/>
      <c r="D94" s="41"/>
      <c r="E94" s="70" t="str">
        <f>E9</f>
        <v>SO 101 - Řešení zpevněných ploch ulice Pohraniční stráže</v>
      </c>
      <c r="F94" s="41"/>
      <c r="G94" s="41"/>
      <c r="H94" s="41"/>
      <c r="I94" s="137"/>
      <c r="J94" s="41"/>
      <c r="K94" s="41"/>
      <c r="L94" s="138"/>
      <c r="S94" s="39"/>
      <c r="T94" s="39"/>
      <c r="U94" s="39"/>
      <c r="V94" s="39"/>
      <c r="W94" s="39"/>
      <c r="X94" s="39"/>
      <c r="Y94" s="39"/>
      <c r="Z94" s="39"/>
      <c r="AA94" s="39"/>
      <c r="AB94" s="39"/>
      <c r="AC94" s="39"/>
      <c r="AD94" s="39"/>
      <c r="AE94" s="39"/>
    </row>
    <row r="95" spans="1:31" s="2" customFormat="1" ht="6.95" customHeight="1">
      <c r="A95" s="39"/>
      <c r="B95" s="40"/>
      <c r="C95" s="41"/>
      <c r="D95" s="41"/>
      <c r="E95" s="41"/>
      <c r="F95" s="41"/>
      <c r="G95" s="41"/>
      <c r="H95" s="41"/>
      <c r="I95" s="137"/>
      <c r="J95" s="41"/>
      <c r="K95" s="41"/>
      <c r="L95" s="138"/>
      <c r="S95" s="39"/>
      <c r="T95" s="39"/>
      <c r="U95" s="39"/>
      <c r="V95" s="39"/>
      <c r="W95" s="39"/>
      <c r="X95" s="39"/>
      <c r="Y95" s="39"/>
      <c r="Z95" s="39"/>
      <c r="AA95" s="39"/>
      <c r="AB95" s="39"/>
      <c r="AC95" s="39"/>
      <c r="AD95" s="39"/>
      <c r="AE95" s="39"/>
    </row>
    <row r="96" spans="1:31" s="2" customFormat="1" ht="12" customHeight="1">
      <c r="A96" s="39"/>
      <c r="B96" s="40"/>
      <c r="C96" s="32" t="s">
        <v>22</v>
      </c>
      <c r="D96" s="41"/>
      <c r="E96" s="41"/>
      <c r="F96" s="27" t="str">
        <f>F12</f>
        <v>Svatava</v>
      </c>
      <c r="G96" s="41"/>
      <c r="H96" s="41"/>
      <c r="I96" s="141" t="s">
        <v>24</v>
      </c>
      <c r="J96" s="73" t="str">
        <f>IF(J12="","",J12)</f>
        <v>18. 9. 2020</v>
      </c>
      <c r="K96" s="41"/>
      <c r="L96" s="138"/>
      <c r="S96" s="39"/>
      <c r="T96" s="39"/>
      <c r="U96" s="39"/>
      <c r="V96" s="39"/>
      <c r="W96" s="39"/>
      <c r="X96" s="39"/>
      <c r="Y96" s="39"/>
      <c r="Z96" s="39"/>
      <c r="AA96" s="39"/>
      <c r="AB96" s="39"/>
      <c r="AC96" s="39"/>
      <c r="AD96" s="39"/>
      <c r="AE96" s="39"/>
    </row>
    <row r="97" spans="1:31" s="2" customFormat="1" ht="6.95" customHeight="1">
      <c r="A97" s="39"/>
      <c r="B97" s="40"/>
      <c r="C97" s="41"/>
      <c r="D97" s="41"/>
      <c r="E97" s="41"/>
      <c r="F97" s="41"/>
      <c r="G97" s="41"/>
      <c r="H97" s="41"/>
      <c r="I97" s="137"/>
      <c r="J97" s="41"/>
      <c r="K97" s="41"/>
      <c r="L97" s="138"/>
      <c r="S97" s="39"/>
      <c r="T97" s="39"/>
      <c r="U97" s="39"/>
      <c r="V97" s="39"/>
      <c r="W97" s="39"/>
      <c r="X97" s="39"/>
      <c r="Y97" s="39"/>
      <c r="Z97" s="39"/>
      <c r="AA97" s="39"/>
      <c r="AB97" s="39"/>
      <c r="AC97" s="39"/>
      <c r="AD97" s="39"/>
      <c r="AE97" s="39"/>
    </row>
    <row r="98" spans="1:31" s="2" customFormat="1" ht="40.05" customHeight="1">
      <c r="A98" s="39"/>
      <c r="B98" s="40"/>
      <c r="C98" s="32" t="s">
        <v>28</v>
      </c>
      <c r="D98" s="41"/>
      <c r="E98" s="41"/>
      <c r="F98" s="27" t="str">
        <f>E15</f>
        <v>Městys Svatava, Svatava, ČSA 277, 357 03</v>
      </c>
      <c r="G98" s="41"/>
      <c r="H98" s="41"/>
      <c r="I98" s="141" t="s">
        <v>36</v>
      </c>
      <c r="J98" s="37" t="str">
        <f>E21</f>
        <v>DSVA s.r.o.,nám. Krále Jiřího z Poděbrad 6, 350 02</v>
      </c>
      <c r="K98" s="41"/>
      <c r="L98" s="138"/>
      <c r="S98" s="39"/>
      <c r="T98" s="39"/>
      <c r="U98" s="39"/>
      <c r="V98" s="39"/>
      <c r="W98" s="39"/>
      <c r="X98" s="39"/>
      <c r="Y98" s="39"/>
      <c r="Z98" s="39"/>
      <c r="AA98" s="39"/>
      <c r="AB98" s="39"/>
      <c r="AC98" s="39"/>
      <c r="AD98" s="39"/>
      <c r="AE98" s="39"/>
    </row>
    <row r="99" spans="1:31" s="2" customFormat="1" ht="25.65" customHeight="1">
      <c r="A99" s="39"/>
      <c r="B99" s="40"/>
      <c r="C99" s="32" t="s">
        <v>34</v>
      </c>
      <c r="D99" s="41"/>
      <c r="E99" s="41"/>
      <c r="F99" s="27" t="str">
        <f>IF(E18="","",E18)</f>
        <v>Vyplň údaj</v>
      </c>
      <c r="G99" s="41"/>
      <c r="H99" s="41"/>
      <c r="I99" s="141" t="s">
        <v>40</v>
      </c>
      <c r="J99" s="37" t="str">
        <f>E24</f>
        <v>DSVA s.r.o. - Jozef Turza</v>
      </c>
      <c r="K99" s="41"/>
      <c r="L99" s="138"/>
      <c r="S99" s="39"/>
      <c r="T99" s="39"/>
      <c r="U99" s="39"/>
      <c r="V99" s="39"/>
      <c r="W99" s="39"/>
      <c r="X99" s="39"/>
      <c r="Y99" s="39"/>
      <c r="Z99" s="39"/>
      <c r="AA99" s="39"/>
      <c r="AB99" s="39"/>
      <c r="AC99" s="39"/>
      <c r="AD99" s="39"/>
      <c r="AE99" s="39"/>
    </row>
    <row r="100" spans="1:31" s="2" customFormat="1" ht="10.3" customHeight="1">
      <c r="A100" s="39"/>
      <c r="B100" s="40"/>
      <c r="C100" s="41"/>
      <c r="D100" s="41"/>
      <c r="E100" s="41"/>
      <c r="F100" s="41"/>
      <c r="G100" s="41"/>
      <c r="H100" s="41"/>
      <c r="I100" s="137"/>
      <c r="J100" s="41"/>
      <c r="K100" s="41"/>
      <c r="L100" s="138"/>
      <c r="S100" s="39"/>
      <c r="T100" s="39"/>
      <c r="U100" s="39"/>
      <c r="V100" s="39"/>
      <c r="W100" s="39"/>
      <c r="X100" s="39"/>
      <c r="Y100" s="39"/>
      <c r="Z100" s="39"/>
      <c r="AA100" s="39"/>
      <c r="AB100" s="39"/>
      <c r="AC100" s="39"/>
      <c r="AD100" s="39"/>
      <c r="AE100" s="39"/>
    </row>
    <row r="101" spans="1:31" s="11" customFormat="1" ht="29.25" customHeight="1">
      <c r="A101" s="191"/>
      <c r="B101" s="192"/>
      <c r="C101" s="193" t="s">
        <v>156</v>
      </c>
      <c r="D101" s="194" t="s">
        <v>63</v>
      </c>
      <c r="E101" s="194" t="s">
        <v>59</v>
      </c>
      <c r="F101" s="194" t="s">
        <v>60</v>
      </c>
      <c r="G101" s="194" t="s">
        <v>157</v>
      </c>
      <c r="H101" s="194" t="s">
        <v>158</v>
      </c>
      <c r="I101" s="195" t="s">
        <v>159</v>
      </c>
      <c r="J101" s="194" t="s">
        <v>130</v>
      </c>
      <c r="K101" s="196" t="s">
        <v>160</v>
      </c>
      <c r="L101" s="197"/>
      <c r="M101" s="93" t="s">
        <v>33</v>
      </c>
      <c r="N101" s="94" t="s">
        <v>48</v>
      </c>
      <c r="O101" s="94" t="s">
        <v>161</v>
      </c>
      <c r="P101" s="94" t="s">
        <v>162</v>
      </c>
      <c r="Q101" s="94" t="s">
        <v>163</v>
      </c>
      <c r="R101" s="94" t="s">
        <v>164</v>
      </c>
      <c r="S101" s="94" t="s">
        <v>165</v>
      </c>
      <c r="T101" s="95" t="s">
        <v>166</v>
      </c>
      <c r="U101" s="191"/>
      <c r="V101" s="191"/>
      <c r="W101" s="191"/>
      <c r="X101" s="191"/>
      <c r="Y101" s="191"/>
      <c r="Z101" s="191"/>
      <c r="AA101" s="191"/>
      <c r="AB101" s="191"/>
      <c r="AC101" s="191"/>
      <c r="AD101" s="191"/>
      <c r="AE101" s="191"/>
    </row>
    <row r="102" spans="1:63" s="2" customFormat="1" ht="22.8" customHeight="1">
      <c r="A102" s="39"/>
      <c r="B102" s="40"/>
      <c r="C102" s="100" t="s">
        <v>167</v>
      </c>
      <c r="D102" s="41"/>
      <c r="E102" s="41"/>
      <c r="F102" s="41"/>
      <c r="G102" s="41"/>
      <c r="H102" s="41"/>
      <c r="I102" s="137"/>
      <c r="J102" s="198">
        <f>BK102</f>
        <v>0</v>
      </c>
      <c r="K102" s="41"/>
      <c r="L102" s="45"/>
      <c r="M102" s="96"/>
      <c r="N102" s="199"/>
      <c r="O102" s="97"/>
      <c r="P102" s="200">
        <f>P103</f>
        <v>0</v>
      </c>
      <c r="Q102" s="97"/>
      <c r="R102" s="200">
        <f>R103</f>
        <v>389.2525720000001</v>
      </c>
      <c r="S102" s="97"/>
      <c r="T102" s="201">
        <f>T103</f>
        <v>715.034</v>
      </c>
      <c r="U102" s="39"/>
      <c r="V102" s="39"/>
      <c r="W102" s="39"/>
      <c r="X102" s="39"/>
      <c r="Y102" s="39"/>
      <c r="Z102" s="39"/>
      <c r="AA102" s="39"/>
      <c r="AB102" s="39"/>
      <c r="AC102" s="39"/>
      <c r="AD102" s="39"/>
      <c r="AE102" s="39"/>
      <c r="AT102" s="17" t="s">
        <v>77</v>
      </c>
      <c r="AU102" s="17" t="s">
        <v>131</v>
      </c>
      <c r="BK102" s="202">
        <f>BK103</f>
        <v>0</v>
      </c>
    </row>
    <row r="103" spans="1:63" s="12" customFormat="1" ht="25.9" customHeight="1">
      <c r="A103" s="12"/>
      <c r="B103" s="203"/>
      <c r="C103" s="204"/>
      <c r="D103" s="205" t="s">
        <v>77</v>
      </c>
      <c r="E103" s="206" t="s">
        <v>168</v>
      </c>
      <c r="F103" s="206" t="s">
        <v>169</v>
      </c>
      <c r="G103" s="204"/>
      <c r="H103" s="204"/>
      <c r="I103" s="207"/>
      <c r="J103" s="208">
        <f>BK103</f>
        <v>0</v>
      </c>
      <c r="K103" s="204"/>
      <c r="L103" s="209"/>
      <c r="M103" s="210"/>
      <c r="N103" s="211"/>
      <c r="O103" s="211"/>
      <c r="P103" s="212">
        <f>P104+P132+P137+P148+P155+P183+P205+P222+P237+P247+P253+P303+P308+P313+P318+P323+P328+P333+P338+P343+P348+P360</f>
        <v>0</v>
      </c>
      <c r="Q103" s="211"/>
      <c r="R103" s="212">
        <f>R104+R132+R137+R148+R155+R183+R205+R222+R237+R247+R253+R303+R308+R313+R318+R323+R328+R333+R338+R343+R348+R360</f>
        <v>389.2525720000001</v>
      </c>
      <c r="S103" s="211"/>
      <c r="T103" s="213">
        <f>T104+T132+T137+T148+T155+T183+T205+T222+T237+T247+T253+T303+T308+T313+T318+T323+T328+T333+T338+T343+T348+T360</f>
        <v>715.034</v>
      </c>
      <c r="U103" s="12"/>
      <c r="V103" s="12"/>
      <c r="W103" s="12"/>
      <c r="X103" s="12"/>
      <c r="Y103" s="12"/>
      <c r="Z103" s="12"/>
      <c r="AA103" s="12"/>
      <c r="AB103" s="12"/>
      <c r="AC103" s="12"/>
      <c r="AD103" s="12"/>
      <c r="AE103" s="12"/>
      <c r="AR103" s="214" t="s">
        <v>86</v>
      </c>
      <c r="AT103" s="215" t="s">
        <v>77</v>
      </c>
      <c r="AU103" s="215" t="s">
        <v>78</v>
      </c>
      <c r="AY103" s="214" t="s">
        <v>170</v>
      </c>
      <c r="BK103" s="216">
        <f>BK104+BK132+BK137+BK148+BK155+BK183+BK205+BK222+BK237+BK247+BK253+BK303+BK308+BK313+BK318+BK323+BK328+BK333+BK338+BK343+BK348+BK360</f>
        <v>0</v>
      </c>
    </row>
    <row r="104" spans="1:63" s="12" customFormat="1" ht="22.8" customHeight="1">
      <c r="A104" s="12"/>
      <c r="B104" s="203"/>
      <c r="C104" s="204"/>
      <c r="D104" s="205" t="s">
        <v>77</v>
      </c>
      <c r="E104" s="217" t="s">
        <v>86</v>
      </c>
      <c r="F104" s="217" t="s">
        <v>171</v>
      </c>
      <c r="G104" s="204"/>
      <c r="H104" s="204"/>
      <c r="I104" s="207"/>
      <c r="J104" s="218">
        <f>BK104</f>
        <v>0</v>
      </c>
      <c r="K104" s="204"/>
      <c r="L104" s="209"/>
      <c r="M104" s="210"/>
      <c r="N104" s="211"/>
      <c r="O104" s="211"/>
      <c r="P104" s="212">
        <f>SUM(P105:P131)</f>
        <v>0</v>
      </c>
      <c r="Q104" s="211"/>
      <c r="R104" s="212">
        <f>SUM(R105:R131)</f>
        <v>36.80435</v>
      </c>
      <c r="S104" s="211"/>
      <c r="T104" s="213">
        <f>SUM(T105:T131)</f>
        <v>689.756</v>
      </c>
      <c r="U104" s="12"/>
      <c r="V104" s="12"/>
      <c r="W104" s="12"/>
      <c r="X104" s="12"/>
      <c r="Y104" s="12"/>
      <c r="Z104" s="12"/>
      <c r="AA104" s="12"/>
      <c r="AB104" s="12"/>
      <c r="AC104" s="12"/>
      <c r="AD104" s="12"/>
      <c r="AE104" s="12"/>
      <c r="AR104" s="214" t="s">
        <v>86</v>
      </c>
      <c r="AT104" s="215" t="s">
        <v>77</v>
      </c>
      <c r="AU104" s="215" t="s">
        <v>86</v>
      </c>
      <c r="AY104" s="214" t="s">
        <v>170</v>
      </c>
      <c r="BK104" s="216">
        <f>SUM(BK105:BK131)</f>
        <v>0</v>
      </c>
    </row>
    <row r="105" spans="1:65" s="2" customFormat="1" ht="55.5" customHeight="1">
      <c r="A105" s="39"/>
      <c r="B105" s="40"/>
      <c r="C105" s="219" t="s">
        <v>86</v>
      </c>
      <c r="D105" s="219" t="s">
        <v>172</v>
      </c>
      <c r="E105" s="220" t="s">
        <v>173</v>
      </c>
      <c r="F105" s="221" t="s">
        <v>174</v>
      </c>
      <c r="G105" s="222" t="s">
        <v>175</v>
      </c>
      <c r="H105" s="223">
        <v>112</v>
      </c>
      <c r="I105" s="224"/>
      <c r="J105" s="225">
        <f>ROUND(I105*H105,2)</f>
        <v>0</v>
      </c>
      <c r="K105" s="221" t="s">
        <v>176</v>
      </c>
      <c r="L105" s="45"/>
      <c r="M105" s="226" t="s">
        <v>33</v>
      </c>
      <c r="N105" s="227" t="s">
        <v>49</v>
      </c>
      <c r="O105" s="85"/>
      <c r="P105" s="228">
        <f>O105*H105</f>
        <v>0</v>
      </c>
      <c r="Q105" s="228">
        <v>0</v>
      </c>
      <c r="R105" s="228">
        <f>Q105*H105</f>
        <v>0</v>
      </c>
      <c r="S105" s="228">
        <v>0.26</v>
      </c>
      <c r="T105" s="229">
        <f>S105*H105</f>
        <v>29.12</v>
      </c>
      <c r="U105" s="39"/>
      <c r="V105" s="39"/>
      <c r="W105" s="39"/>
      <c r="X105" s="39"/>
      <c r="Y105" s="39"/>
      <c r="Z105" s="39"/>
      <c r="AA105" s="39"/>
      <c r="AB105" s="39"/>
      <c r="AC105" s="39"/>
      <c r="AD105" s="39"/>
      <c r="AE105" s="39"/>
      <c r="AR105" s="230" t="s">
        <v>177</v>
      </c>
      <c r="AT105" s="230" t="s">
        <v>172</v>
      </c>
      <c r="AU105" s="230" t="s">
        <v>88</v>
      </c>
      <c r="AY105" s="17" t="s">
        <v>170</v>
      </c>
      <c r="BE105" s="231">
        <f>IF(N105="základní",J105,0)</f>
        <v>0</v>
      </c>
      <c r="BF105" s="231">
        <f>IF(N105="snížená",J105,0)</f>
        <v>0</v>
      </c>
      <c r="BG105" s="231">
        <f>IF(N105="zákl. přenesená",J105,0)</f>
        <v>0</v>
      </c>
      <c r="BH105" s="231">
        <f>IF(N105="sníž. přenesená",J105,0)</f>
        <v>0</v>
      </c>
      <c r="BI105" s="231">
        <f>IF(N105="nulová",J105,0)</f>
        <v>0</v>
      </c>
      <c r="BJ105" s="17" t="s">
        <v>86</v>
      </c>
      <c r="BK105" s="231">
        <f>ROUND(I105*H105,2)</f>
        <v>0</v>
      </c>
      <c r="BL105" s="17" t="s">
        <v>177</v>
      </c>
      <c r="BM105" s="230" t="s">
        <v>178</v>
      </c>
    </row>
    <row r="106" spans="1:65" s="2" customFormat="1" ht="44.25" customHeight="1">
      <c r="A106" s="39"/>
      <c r="B106" s="40"/>
      <c r="C106" s="219" t="s">
        <v>88</v>
      </c>
      <c r="D106" s="219" t="s">
        <v>172</v>
      </c>
      <c r="E106" s="220" t="s">
        <v>179</v>
      </c>
      <c r="F106" s="221" t="s">
        <v>180</v>
      </c>
      <c r="G106" s="222" t="s">
        <v>175</v>
      </c>
      <c r="H106" s="223">
        <v>1610</v>
      </c>
      <c r="I106" s="224"/>
      <c r="J106" s="225">
        <f>ROUND(I106*H106,2)</f>
        <v>0</v>
      </c>
      <c r="K106" s="221" t="s">
        <v>176</v>
      </c>
      <c r="L106" s="45"/>
      <c r="M106" s="226" t="s">
        <v>33</v>
      </c>
      <c r="N106" s="227" t="s">
        <v>49</v>
      </c>
      <c r="O106" s="85"/>
      <c r="P106" s="228">
        <f>O106*H106</f>
        <v>0</v>
      </c>
      <c r="Q106" s="228">
        <v>0</v>
      </c>
      <c r="R106" s="228">
        <f>Q106*H106</f>
        <v>0</v>
      </c>
      <c r="S106" s="228">
        <v>0.316</v>
      </c>
      <c r="T106" s="229">
        <f>S106*H106</f>
        <v>508.76</v>
      </c>
      <c r="U106" s="39"/>
      <c r="V106" s="39"/>
      <c r="W106" s="39"/>
      <c r="X106" s="39"/>
      <c r="Y106" s="39"/>
      <c r="Z106" s="39"/>
      <c r="AA106" s="39"/>
      <c r="AB106" s="39"/>
      <c r="AC106" s="39"/>
      <c r="AD106" s="39"/>
      <c r="AE106" s="39"/>
      <c r="AR106" s="230" t="s">
        <v>177</v>
      </c>
      <c r="AT106" s="230" t="s">
        <v>172</v>
      </c>
      <c r="AU106" s="230" t="s">
        <v>88</v>
      </c>
      <c r="AY106" s="17" t="s">
        <v>170</v>
      </c>
      <c r="BE106" s="231">
        <f>IF(N106="základní",J106,0)</f>
        <v>0</v>
      </c>
      <c r="BF106" s="231">
        <f>IF(N106="snížená",J106,0)</f>
        <v>0</v>
      </c>
      <c r="BG106" s="231">
        <f>IF(N106="zákl. přenesená",J106,0)</f>
        <v>0</v>
      </c>
      <c r="BH106" s="231">
        <f>IF(N106="sníž. přenesená",J106,0)</f>
        <v>0</v>
      </c>
      <c r="BI106" s="231">
        <f>IF(N106="nulová",J106,0)</f>
        <v>0</v>
      </c>
      <c r="BJ106" s="17" t="s">
        <v>86</v>
      </c>
      <c r="BK106" s="231">
        <f>ROUND(I106*H106,2)</f>
        <v>0</v>
      </c>
      <c r="BL106" s="17" t="s">
        <v>177</v>
      </c>
      <c r="BM106" s="230" t="s">
        <v>181</v>
      </c>
    </row>
    <row r="107" spans="1:51" s="13" customFormat="1" ht="12">
      <c r="A107" s="13"/>
      <c r="B107" s="232"/>
      <c r="C107" s="233"/>
      <c r="D107" s="234" t="s">
        <v>182</v>
      </c>
      <c r="E107" s="235" t="s">
        <v>33</v>
      </c>
      <c r="F107" s="236" t="s">
        <v>183</v>
      </c>
      <c r="G107" s="233"/>
      <c r="H107" s="237">
        <v>1610</v>
      </c>
      <c r="I107" s="238"/>
      <c r="J107" s="233"/>
      <c r="K107" s="233"/>
      <c r="L107" s="239"/>
      <c r="M107" s="240"/>
      <c r="N107" s="241"/>
      <c r="O107" s="241"/>
      <c r="P107" s="241"/>
      <c r="Q107" s="241"/>
      <c r="R107" s="241"/>
      <c r="S107" s="241"/>
      <c r="T107" s="242"/>
      <c r="U107" s="13"/>
      <c r="V107" s="13"/>
      <c r="W107" s="13"/>
      <c r="X107" s="13"/>
      <c r="Y107" s="13"/>
      <c r="Z107" s="13"/>
      <c r="AA107" s="13"/>
      <c r="AB107" s="13"/>
      <c r="AC107" s="13"/>
      <c r="AD107" s="13"/>
      <c r="AE107" s="13"/>
      <c r="AT107" s="243" t="s">
        <v>182</v>
      </c>
      <c r="AU107" s="243" t="s">
        <v>88</v>
      </c>
      <c r="AV107" s="13" t="s">
        <v>88</v>
      </c>
      <c r="AW107" s="13" t="s">
        <v>39</v>
      </c>
      <c r="AX107" s="13" t="s">
        <v>86</v>
      </c>
      <c r="AY107" s="243" t="s">
        <v>170</v>
      </c>
    </row>
    <row r="108" spans="1:65" s="2" customFormat="1" ht="44.25" customHeight="1">
      <c r="A108" s="39"/>
      <c r="B108" s="40"/>
      <c r="C108" s="219" t="s">
        <v>184</v>
      </c>
      <c r="D108" s="219" t="s">
        <v>172</v>
      </c>
      <c r="E108" s="220" t="s">
        <v>185</v>
      </c>
      <c r="F108" s="221" t="s">
        <v>186</v>
      </c>
      <c r="G108" s="222" t="s">
        <v>175</v>
      </c>
      <c r="H108" s="223">
        <v>1037</v>
      </c>
      <c r="I108" s="224"/>
      <c r="J108" s="225">
        <f>ROUND(I108*H108,2)</f>
        <v>0</v>
      </c>
      <c r="K108" s="221" t="s">
        <v>176</v>
      </c>
      <c r="L108" s="45"/>
      <c r="M108" s="226" t="s">
        <v>33</v>
      </c>
      <c r="N108" s="227" t="s">
        <v>49</v>
      </c>
      <c r="O108" s="85"/>
      <c r="P108" s="228">
        <f>O108*H108</f>
        <v>0</v>
      </c>
      <c r="Q108" s="228">
        <v>5E-05</v>
      </c>
      <c r="R108" s="228">
        <f>Q108*H108</f>
        <v>0.05185</v>
      </c>
      <c r="S108" s="228">
        <v>0.128</v>
      </c>
      <c r="T108" s="229">
        <f>S108*H108</f>
        <v>132.736</v>
      </c>
      <c r="U108" s="39"/>
      <c r="V108" s="39"/>
      <c r="W108" s="39"/>
      <c r="X108" s="39"/>
      <c r="Y108" s="39"/>
      <c r="Z108" s="39"/>
      <c r="AA108" s="39"/>
      <c r="AB108" s="39"/>
      <c r="AC108" s="39"/>
      <c r="AD108" s="39"/>
      <c r="AE108" s="39"/>
      <c r="AR108" s="230" t="s">
        <v>177</v>
      </c>
      <c r="AT108" s="230" t="s">
        <v>172</v>
      </c>
      <c r="AU108" s="230" t="s">
        <v>88</v>
      </c>
      <c r="AY108" s="17" t="s">
        <v>170</v>
      </c>
      <c r="BE108" s="231">
        <f>IF(N108="základní",J108,0)</f>
        <v>0</v>
      </c>
      <c r="BF108" s="231">
        <f>IF(N108="snížená",J108,0)</f>
        <v>0</v>
      </c>
      <c r="BG108" s="231">
        <f>IF(N108="zákl. přenesená",J108,0)</f>
        <v>0</v>
      </c>
      <c r="BH108" s="231">
        <f>IF(N108="sníž. přenesená",J108,0)</f>
        <v>0</v>
      </c>
      <c r="BI108" s="231">
        <f>IF(N108="nulová",J108,0)</f>
        <v>0</v>
      </c>
      <c r="BJ108" s="17" t="s">
        <v>86</v>
      </c>
      <c r="BK108" s="231">
        <f>ROUND(I108*H108,2)</f>
        <v>0</v>
      </c>
      <c r="BL108" s="17" t="s">
        <v>177</v>
      </c>
      <c r="BM108" s="230" t="s">
        <v>187</v>
      </c>
    </row>
    <row r="109" spans="1:51" s="13" customFormat="1" ht="12">
      <c r="A109" s="13"/>
      <c r="B109" s="232"/>
      <c r="C109" s="233"/>
      <c r="D109" s="234" t="s">
        <v>182</v>
      </c>
      <c r="E109" s="235" t="s">
        <v>33</v>
      </c>
      <c r="F109" s="236" t="s">
        <v>188</v>
      </c>
      <c r="G109" s="233"/>
      <c r="H109" s="237">
        <v>1037</v>
      </c>
      <c r="I109" s="238"/>
      <c r="J109" s="233"/>
      <c r="K109" s="233"/>
      <c r="L109" s="239"/>
      <c r="M109" s="240"/>
      <c r="N109" s="241"/>
      <c r="O109" s="241"/>
      <c r="P109" s="241"/>
      <c r="Q109" s="241"/>
      <c r="R109" s="241"/>
      <c r="S109" s="241"/>
      <c r="T109" s="242"/>
      <c r="U109" s="13"/>
      <c r="V109" s="13"/>
      <c r="W109" s="13"/>
      <c r="X109" s="13"/>
      <c r="Y109" s="13"/>
      <c r="Z109" s="13"/>
      <c r="AA109" s="13"/>
      <c r="AB109" s="13"/>
      <c r="AC109" s="13"/>
      <c r="AD109" s="13"/>
      <c r="AE109" s="13"/>
      <c r="AT109" s="243" t="s">
        <v>182</v>
      </c>
      <c r="AU109" s="243" t="s">
        <v>88</v>
      </c>
      <c r="AV109" s="13" t="s">
        <v>88</v>
      </c>
      <c r="AW109" s="13" t="s">
        <v>39</v>
      </c>
      <c r="AX109" s="13" t="s">
        <v>86</v>
      </c>
      <c r="AY109" s="243" t="s">
        <v>170</v>
      </c>
    </row>
    <row r="110" spans="1:65" s="2" customFormat="1" ht="33" customHeight="1">
      <c r="A110" s="39"/>
      <c r="B110" s="40"/>
      <c r="C110" s="219" t="s">
        <v>177</v>
      </c>
      <c r="D110" s="219" t="s">
        <v>172</v>
      </c>
      <c r="E110" s="220" t="s">
        <v>189</v>
      </c>
      <c r="F110" s="221" t="s">
        <v>190</v>
      </c>
      <c r="G110" s="222" t="s">
        <v>191</v>
      </c>
      <c r="H110" s="223">
        <v>66</v>
      </c>
      <c r="I110" s="224"/>
      <c r="J110" s="225">
        <f>ROUND(I110*H110,2)</f>
        <v>0</v>
      </c>
      <c r="K110" s="221" t="s">
        <v>176</v>
      </c>
      <c r="L110" s="45"/>
      <c r="M110" s="226" t="s">
        <v>33</v>
      </c>
      <c r="N110" s="227" t="s">
        <v>49</v>
      </c>
      <c r="O110" s="85"/>
      <c r="P110" s="228">
        <f>O110*H110</f>
        <v>0</v>
      </c>
      <c r="Q110" s="228">
        <v>0</v>
      </c>
      <c r="R110" s="228">
        <f>Q110*H110</f>
        <v>0</v>
      </c>
      <c r="S110" s="228">
        <v>0.29</v>
      </c>
      <c r="T110" s="229">
        <f>S110*H110</f>
        <v>19.139999999999997</v>
      </c>
      <c r="U110" s="39"/>
      <c r="V110" s="39"/>
      <c r="W110" s="39"/>
      <c r="X110" s="39"/>
      <c r="Y110" s="39"/>
      <c r="Z110" s="39"/>
      <c r="AA110" s="39"/>
      <c r="AB110" s="39"/>
      <c r="AC110" s="39"/>
      <c r="AD110" s="39"/>
      <c r="AE110" s="39"/>
      <c r="AR110" s="230" t="s">
        <v>177</v>
      </c>
      <c r="AT110" s="230" t="s">
        <v>172</v>
      </c>
      <c r="AU110" s="230" t="s">
        <v>88</v>
      </c>
      <c r="AY110" s="17" t="s">
        <v>170</v>
      </c>
      <c r="BE110" s="231">
        <f>IF(N110="základní",J110,0)</f>
        <v>0</v>
      </c>
      <c r="BF110" s="231">
        <f>IF(N110="snížená",J110,0)</f>
        <v>0</v>
      </c>
      <c r="BG110" s="231">
        <f>IF(N110="zákl. přenesená",J110,0)</f>
        <v>0</v>
      </c>
      <c r="BH110" s="231">
        <f>IF(N110="sníž. přenesená",J110,0)</f>
        <v>0</v>
      </c>
      <c r="BI110" s="231">
        <f>IF(N110="nulová",J110,0)</f>
        <v>0</v>
      </c>
      <c r="BJ110" s="17" t="s">
        <v>86</v>
      </c>
      <c r="BK110" s="231">
        <f>ROUND(I110*H110,2)</f>
        <v>0</v>
      </c>
      <c r="BL110" s="17" t="s">
        <v>177</v>
      </c>
      <c r="BM110" s="230" t="s">
        <v>192</v>
      </c>
    </row>
    <row r="111" spans="1:65" s="2" customFormat="1" ht="21.75" customHeight="1">
      <c r="A111" s="39"/>
      <c r="B111" s="40"/>
      <c r="C111" s="219" t="s">
        <v>193</v>
      </c>
      <c r="D111" s="219" t="s">
        <v>172</v>
      </c>
      <c r="E111" s="220" t="s">
        <v>194</v>
      </c>
      <c r="F111" s="221" t="s">
        <v>195</v>
      </c>
      <c r="G111" s="222" t="s">
        <v>196</v>
      </c>
      <c r="H111" s="223">
        <v>763</v>
      </c>
      <c r="I111" s="224"/>
      <c r="J111" s="225">
        <f>ROUND(I111*H111,2)</f>
        <v>0</v>
      </c>
      <c r="K111" s="221" t="s">
        <v>176</v>
      </c>
      <c r="L111" s="45"/>
      <c r="M111" s="226" t="s">
        <v>33</v>
      </c>
      <c r="N111" s="227" t="s">
        <v>49</v>
      </c>
      <c r="O111" s="85"/>
      <c r="P111" s="228">
        <f>O111*H111</f>
        <v>0</v>
      </c>
      <c r="Q111" s="228">
        <v>0</v>
      </c>
      <c r="R111" s="228">
        <f>Q111*H111</f>
        <v>0</v>
      </c>
      <c r="S111" s="228">
        <v>0</v>
      </c>
      <c r="T111" s="229">
        <f>S111*H111</f>
        <v>0</v>
      </c>
      <c r="U111" s="39"/>
      <c r="V111" s="39"/>
      <c r="W111" s="39"/>
      <c r="X111" s="39"/>
      <c r="Y111" s="39"/>
      <c r="Z111" s="39"/>
      <c r="AA111" s="39"/>
      <c r="AB111" s="39"/>
      <c r="AC111" s="39"/>
      <c r="AD111" s="39"/>
      <c r="AE111" s="39"/>
      <c r="AR111" s="230" t="s">
        <v>177</v>
      </c>
      <c r="AT111" s="230" t="s">
        <v>172</v>
      </c>
      <c r="AU111" s="230" t="s">
        <v>88</v>
      </c>
      <c r="AY111" s="17" t="s">
        <v>170</v>
      </c>
      <c r="BE111" s="231">
        <f>IF(N111="základní",J111,0)</f>
        <v>0</v>
      </c>
      <c r="BF111" s="231">
        <f>IF(N111="snížená",J111,0)</f>
        <v>0</v>
      </c>
      <c r="BG111" s="231">
        <f>IF(N111="zákl. přenesená",J111,0)</f>
        <v>0</v>
      </c>
      <c r="BH111" s="231">
        <f>IF(N111="sníž. přenesená",J111,0)</f>
        <v>0</v>
      </c>
      <c r="BI111" s="231">
        <f>IF(N111="nulová",J111,0)</f>
        <v>0</v>
      </c>
      <c r="BJ111" s="17" t="s">
        <v>86</v>
      </c>
      <c r="BK111" s="231">
        <f>ROUND(I111*H111,2)</f>
        <v>0</v>
      </c>
      <c r="BL111" s="17" t="s">
        <v>177</v>
      </c>
      <c r="BM111" s="230" t="s">
        <v>197</v>
      </c>
    </row>
    <row r="112" spans="1:51" s="13" customFormat="1" ht="12">
      <c r="A112" s="13"/>
      <c r="B112" s="232"/>
      <c r="C112" s="233"/>
      <c r="D112" s="234" t="s">
        <v>182</v>
      </c>
      <c r="E112" s="235" t="s">
        <v>33</v>
      </c>
      <c r="F112" s="236" t="s">
        <v>198</v>
      </c>
      <c r="G112" s="233"/>
      <c r="H112" s="237">
        <v>663</v>
      </c>
      <c r="I112" s="238"/>
      <c r="J112" s="233"/>
      <c r="K112" s="233"/>
      <c r="L112" s="239"/>
      <c r="M112" s="240"/>
      <c r="N112" s="241"/>
      <c r="O112" s="241"/>
      <c r="P112" s="241"/>
      <c r="Q112" s="241"/>
      <c r="R112" s="241"/>
      <c r="S112" s="241"/>
      <c r="T112" s="242"/>
      <c r="U112" s="13"/>
      <c r="V112" s="13"/>
      <c r="W112" s="13"/>
      <c r="X112" s="13"/>
      <c r="Y112" s="13"/>
      <c r="Z112" s="13"/>
      <c r="AA112" s="13"/>
      <c r="AB112" s="13"/>
      <c r="AC112" s="13"/>
      <c r="AD112" s="13"/>
      <c r="AE112" s="13"/>
      <c r="AT112" s="243" t="s">
        <v>182</v>
      </c>
      <c r="AU112" s="243" t="s">
        <v>88</v>
      </c>
      <c r="AV112" s="13" t="s">
        <v>88</v>
      </c>
      <c r="AW112" s="13" t="s">
        <v>39</v>
      </c>
      <c r="AX112" s="13" t="s">
        <v>78</v>
      </c>
      <c r="AY112" s="243" t="s">
        <v>170</v>
      </c>
    </row>
    <row r="113" spans="1:51" s="13" customFormat="1" ht="12">
      <c r="A113" s="13"/>
      <c r="B113" s="232"/>
      <c r="C113" s="233"/>
      <c r="D113" s="234" t="s">
        <v>182</v>
      </c>
      <c r="E113" s="235" t="s">
        <v>33</v>
      </c>
      <c r="F113" s="236" t="s">
        <v>199</v>
      </c>
      <c r="G113" s="233"/>
      <c r="H113" s="237">
        <v>100</v>
      </c>
      <c r="I113" s="238"/>
      <c r="J113" s="233"/>
      <c r="K113" s="233"/>
      <c r="L113" s="239"/>
      <c r="M113" s="240"/>
      <c r="N113" s="241"/>
      <c r="O113" s="241"/>
      <c r="P113" s="241"/>
      <c r="Q113" s="241"/>
      <c r="R113" s="241"/>
      <c r="S113" s="241"/>
      <c r="T113" s="242"/>
      <c r="U113" s="13"/>
      <c r="V113" s="13"/>
      <c r="W113" s="13"/>
      <c r="X113" s="13"/>
      <c r="Y113" s="13"/>
      <c r="Z113" s="13"/>
      <c r="AA113" s="13"/>
      <c r="AB113" s="13"/>
      <c r="AC113" s="13"/>
      <c r="AD113" s="13"/>
      <c r="AE113" s="13"/>
      <c r="AT113" s="243" t="s">
        <v>182</v>
      </c>
      <c r="AU113" s="243" t="s">
        <v>88</v>
      </c>
      <c r="AV113" s="13" t="s">
        <v>88</v>
      </c>
      <c r="AW113" s="13" t="s">
        <v>39</v>
      </c>
      <c r="AX113" s="13" t="s">
        <v>78</v>
      </c>
      <c r="AY113" s="243" t="s">
        <v>170</v>
      </c>
    </row>
    <row r="114" spans="1:51" s="14" customFormat="1" ht="12">
      <c r="A114" s="14"/>
      <c r="B114" s="244"/>
      <c r="C114" s="245"/>
      <c r="D114" s="234" t="s">
        <v>182</v>
      </c>
      <c r="E114" s="246" t="s">
        <v>33</v>
      </c>
      <c r="F114" s="247" t="s">
        <v>200</v>
      </c>
      <c r="G114" s="245"/>
      <c r="H114" s="248">
        <v>763</v>
      </c>
      <c r="I114" s="249"/>
      <c r="J114" s="245"/>
      <c r="K114" s="245"/>
      <c r="L114" s="250"/>
      <c r="M114" s="251"/>
      <c r="N114" s="252"/>
      <c r="O114" s="252"/>
      <c r="P114" s="252"/>
      <c r="Q114" s="252"/>
      <c r="R114" s="252"/>
      <c r="S114" s="252"/>
      <c r="T114" s="253"/>
      <c r="U114" s="14"/>
      <c r="V114" s="14"/>
      <c r="W114" s="14"/>
      <c r="X114" s="14"/>
      <c r="Y114" s="14"/>
      <c r="Z114" s="14"/>
      <c r="AA114" s="14"/>
      <c r="AB114" s="14"/>
      <c r="AC114" s="14"/>
      <c r="AD114" s="14"/>
      <c r="AE114" s="14"/>
      <c r="AT114" s="254" t="s">
        <v>182</v>
      </c>
      <c r="AU114" s="254" t="s">
        <v>88</v>
      </c>
      <c r="AV114" s="14" t="s">
        <v>177</v>
      </c>
      <c r="AW114" s="14" t="s">
        <v>39</v>
      </c>
      <c r="AX114" s="14" t="s">
        <v>86</v>
      </c>
      <c r="AY114" s="254" t="s">
        <v>170</v>
      </c>
    </row>
    <row r="115" spans="1:65" s="2" customFormat="1" ht="55.5" customHeight="1">
      <c r="A115" s="39"/>
      <c r="B115" s="40"/>
      <c r="C115" s="219" t="s">
        <v>201</v>
      </c>
      <c r="D115" s="219" t="s">
        <v>172</v>
      </c>
      <c r="E115" s="220" t="s">
        <v>202</v>
      </c>
      <c r="F115" s="221" t="s">
        <v>203</v>
      </c>
      <c r="G115" s="222" t="s">
        <v>196</v>
      </c>
      <c r="H115" s="223">
        <v>763</v>
      </c>
      <c r="I115" s="224"/>
      <c r="J115" s="225">
        <f>ROUND(I115*H115,2)</f>
        <v>0</v>
      </c>
      <c r="K115" s="221" t="s">
        <v>176</v>
      </c>
      <c r="L115" s="45"/>
      <c r="M115" s="226" t="s">
        <v>33</v>
      </c>
      <c r="N115" s="227" t="s">
        <v>49</v>
      </c>
      <c r="O115" s="85"/>
      <c r="P115" s="228">
        <f>O115*H115</f>
        <v>0</v>
      </c>
      <c r="Q115" s="228">
        <v>0</v>
      </c>
      <c r="R115" s="228">
        <f>Q115*H115</f>
        <v>0</v>
      </c>
      <c r="S115" s="228">
        <v>0</v>
      </c>
      <c r="T115" s="229">
        <f>S115*H115</f>
        <v>0</v>
      </c>
      <c r="U115" s="39"/>
      <c r="V115" s="39"/>
      <c r="W115" s="39"/>
      <c r="X115" s="39"/>
      <c r="Y115" s="39"/>
      <c r="Z115" s="39"/>
      <c r="AA115" s="39"/>
      <c r="AB115" s="39"/>
      <c r="AC115" s="39"/>
      <c r="AD115" s="39"/>
      <c r="AE115" s="39"/>
      <c r="AR115" s="230" t="s">
        <v>177</v>
      </c>
      <c r="AT115" s="230" t="s">
        <v>172</v>
      </c>
      <c r="AU115" s="230" t="s">
        <v>88</v>
      </c>
      <c r="AY115" s="17" t="s">
        <v>170</v>
      </c>
      <c r="BE115" s="231">
        <f>IF(N115="základní",J115,0)</f>
        <v>0</v>
      </c>
      <c r="BF115" s="231">
        <f>IF(N115="snížená",J115,0)</f>
        <v>0</v>
      </c>
      <c r="BG115" s="231">
        <f>IF(N115="zákl. přenesená",J115,0)</f>
        <v>0</v>
      </c>
      <c r="BH115" s="231">
        <f>IF(N115="sníž. přenesená",J115,0)</f>
        <v>0</v>
      </c>
      <c r="BI115" s="231">
        <f>IF(N115="nulová",J115,0)</f>
        <v>0</v>
      </c>
      <c r="BJ115" s="17" t="s">
        <v>86</v>
      </c>
      <c r="BK115" s="231">
        <f>ROUND(I115*H115,2)</f>
        <v>0</v>
      </c>
      <c r="BL115" s="17" t="s">
        <v>177</v>
      </c>
      <c r="BM115" s="230" t="s">
        <v>204</v>
      </c>
    </row>
    <row r="116" spans="1:51" s="13" customFormat="1" ht="12">
      <c r="A116" s="13"/>
      <c r="B116" s="232"/>
      <c r="C116" s="233"/>
      <c r="D116" s="234" t="s">
        <v>182</v>
      </c>
      <c r="E116" s="235" t="s">
        <v>33</v>
      </c>
      <c r="F116" s="236" t="s">
        <v>205</v>
      </c>
      <c r="G116" s="233"/>
      <c r="H116" s="237">
        <v>763</v>
      </c>
      <c r="I116" s="238"/>
      <c r="J116" s="233"/>
      <c r="K116" s="233"/>
      <c r="L116" s="239"/>
      <c r="M116" s="240"/>
      <c r="N116" s="241"/>
      <c r="O116" s="241"/>
      <c r="P116" s="241"/>
      <c r="Q116" s="241"/>
      <c r="R116" s="241"/>
      <c r="S116" s="241"/>
      <c r="T116" s="242"/>
      <c r="U116" s="13"/>
      <c r="V116" s="13"/>
      <c r="W116" s="13"/>
      <c r="X116" s="13"/>
      <c r="Y116" s="13"/>
      <c r="Z116" s="13"/>
      <c r="AA116" s="13"/>
      <c r="AB116" s="13"/>
      <c r="AC116" s="13"/>
      <c r="AD116" s="13"/>
      <c r="AE116" s="13"/>
      <c r="AT116" s="243" t="s">
        <v>182</v>
      </c>
      <c r="AU116" s="243" t="s">
        <v>88</v>
      </c>
      <c r="AV116" s="13" t="s">
        <v>88</v>
      </c>
      <c r="AW116" s="13" t="s">
        <v>39</v>
      </c>
      <c r="AX116" s="13" t="s">
        <v>86</v>
      </c>
      <c r="AY116" s="243" t="s">
        <v>170</v>
      </c>
    </row>
    <row r="117" spans="1:65" s="2" customFormat="1" ht="66.75" customHeight="1">
      <c r="A117" s="39"/>
      <c r="B117" s="40"/>
      <c r="C117" s="219" t="s">
        <v>206</v>
      </c>
      <c r="D117" s="219" t="s">
        <v>172</v>
      </c>
      <c r="E117" s="220" t="s">
        <v>207</v>
      </c>
      <c r="F117" s="221" t="s">
        <v>208</v>
      </c>
      <c r="G117" s="222" t="s">
        <v>196</v>
      </c>
      <c r="H117" s="223">
        <v>10682</v>
      </c>
      <c r="I117" s="224"/>
      <c r="J117" s="225">
        <f>ROUND(I117*H117,2)</f>
        <v>0</v>
      </c>
      <c r="K117" s="221" t="s">
        <v>176</v>
      </c>
      <c r="L117" s="45"/>
      <c r="M117" s="226" t="s">
        <v>33</v>
      </c>
      <c r="N117" s="227" t="s">
        <v>49</v>
      </c>
      <c r="O117" s="85"/>
      <c r="P117" s="228">
        <f>O117*H117</f>
        <v>0</v>
      </c>
      <c r="Q117" s="228">
        <v>0</v>
      </c>
      <c r="R117" s="228">
        <f>Q117*H117</f>
        <v>0</v>
      </c>
      <c r="S117" s="228">
        <v>0</v>
      </c>
      <c r="T117" s="229">
        <f>S117*H117</f>
        <v>0</v>
      </c>
      <c r="U117" s="39"/>
      <c r="V117" s="39"/>
      <c r="W117" s="39"/>
      <c r="X117" s="39"/>
      <c r="Y117" s="39"/>
      <c r="Z117" s="39"/>
      <c r="AA117" s="39"/>
      <c r="AB117" s="39"/>
      <c r="AC117" s="39"/>
      <c r="AD117" s="39"/>
      <c r="AE117" s="39"/>
      <c r="AR117" s="230" t="s">
        <v>177</v>
      </c>
      <c r="AT117" s="230" t="s">
        <v>172</v>
      </c>
      <c r="AU117" s="230" t="s">
        <v>88</v>
      </c>
      <c r="AY117" s="17" t="s">
        <v>170</v>
      </c>
      <c r="BE117" s="231">
        <f>IF(N117="základní",J117,0)</f>
        <v>0</v>
      </c>
      <c r="BF117" s="231">
        <f>IF(N117="snížená",J117,0)</f>
        <v>0</v>
      </c>
      <c r="BG117" s="231">
        <f>IF(N117="zákl. přenesená",J117,0)</f>
        <v>0</v>
      </c>
      <c r="BH117" s="231">
        <f>IF(N117="sníž. přenesená",J117,0)</f>
        <v>0</v>
      </c>
      <c r="BI117" s="231">
        <f>IF(N117="nulová",J117,0)</f>
        <v>0</v>
      </c>
      <c r="BJ117" s="17" t="s">
        <v>86</v>
      </c>
      <c r="BK117" s="231">
        <f>ROUND(I117*H117,2)</f>
        <v>0</v>
      </c>
      <c r="BL117" s="17" t="s">
        <v>177</v>
      </c>
      <c r="BM117" s="230" t="s">
        <v>209</v>
      </c>
    </row>
    <row r="118" spans="1:47" s="2" customFormat="1" ht="12">
      <c r="A118" s="39"/>
      <c r="B118" s="40"/>
      <c r="C118" s="41"/>
      <c r="D118" s="234" t="s">
        <v>210</v>
      </c>
      <c r="E118" s="41"/>
      <c r="F118" s="255" t="s">
        <v>211</v>
      </c>
      <c r="G118" s="41"/>
      <c r="H118" s="41"/>
      <c r="I118" s="137"/>
      <c r="J118" s="41"/>
      <c r="K118" s="41"/>
      <c r="L118" s="45"/>
      <c r="M118" s="256"/>
      <c r="N118" s="257"/>
      <c r="O118" s="85"/>
      <c r="P118" s="85"/>
      <c r="Q118" s="85"/>
      <c r="R118" s="85"/>
      <c r="S118" s="85"/>
      <c r="T118" s="86"/>
      <c r="U118" s="39"/>
      <c r="V118" s="39"/>
      <c r="W118" s="39"/>
      <c r="X118" s="39"/>
      <c r="Y118" s="39"/>
      <c r="Z118" s="39"/>
      <c r="AA118" s="39"/>
      <c r="AB118" s="39"/>
      <c r="AC118" s="39"/>
      <c r="AD118" s="39"/>
      <c r="AE118" s="39"/>
      <c r="AT118" s="17" t="s">
        <v>210</v>
      </c>
      <c r="AU118" s="17" t="s">
        <v>88</v>
      </c>
    </row>
    <row r="119" spans="1:51" s="13" customFormat="1" ht="12">
      <c r="A119" s="13"/>
      <c r="B119" s="232"/>
      <c r="C119" s="233"/>
      <c r="D119" s="234" t="s">
        <v>182</v>
      </c>
      <c r="E119" s="235" t="s">
        <v>33</v>
      </c>
      <c r="F119" s="236" t="s">
        <v>212</v>
      </c>
      <c r="G119" s="233"/>
      <c r="H119" s="237">
        <v>10682</v>
      </c>
      <c r="I119" s="238"/>
      <c r="J119" s="233"/>
      <c r="K119" s="233"/>
      <c r="L119" s="239"/>
      <c r="M119" s="240"/>
      <c r="N119" s="241"/>
      <c r="O119" s="241"/>
      <c r="P119" s="241"/>
      <c r="Q119" s="241"/>
      <c r="R119" s="241"/>
      <c r="S119" s="241"/>
      <c r="T119" s="242"/>
      <c r="U119" s="13"/>
      <c r="V119" s="13"/>
      <c r="W119" s="13"/>
      <c r="X119" s="13"/>
      <c r="Y119" s="13"/>
      <c r="Z119" s="13"/>
      <c r="AA119" s="13"/>
      <c r="AB119" s="13"/>
      <c r="AC119" s="13"/>
      <c r="AD119" s="13"/>
      <c r="AE119" s="13"/>
      <c r="AT119" s="243" t="s">
        <v>182</v>
      </c>
      <c r="AU119" s="243" t="s">
        <v>88</v>
      </c>
      <c r="AV119" s="13" t="s">
        <v>88</v>
      </c>
      <c r="AW119" s="13" t="s">
        <v>39</v>
      </c>
      <c r="AX119" s="13" t="s">
        <v>86</v>
      </c>
      <c r="AY119" s="243" t="s">
        <v>170</v>
      </c>
    </row>
    <row r="120" spans="1:65" s="2" customFormat="1" ht="21.75" customHeight="1">
      <c r="A120" s="39"/>
      <c r="B120" s="40"/>
      <c r="C120" s="258" t="s">
        <v>213</v>
      </c>
      <c r="D120" s="258" t="s">
        <v>214</v>
      </c>
      <c r="E120" s="259" t="s">
        <v>215</v>
      </c>
      <c r="F120" s="260" t="s">
        <v>216</v>
      </c>
      <c r="G120" s="261" t="s">
        <v>191</v>
      </c>
      <c r="H120" s="262">
        <v>3.5</v>
      </c>
      <c r="I120" s="263"/>
      <c r="J120" s="264">
        <f>ROUND(I120*H120,2)</f>
        <v>0</v>
      </c>
      <c r="K120" s="260" t="s">
        <v>33</v>
      </c>
      <c r="L120" s="265"/>
      <c r="M120" s="266" t="s">
        <v>33</v>
      </c>
      <c r="N120" s="267" t="s">
        <v>49</v>
      </c>
      <c r="O120" s="85"/>
      <c r="P120" s="228">
        <f>O120*H120</f>
        <v>0</v>
      </c>
      <c r="Q120" s="228">
        <v>0</v>
      </c>
      <c r="R120" s="228">
        <f>Q120*H120</f>
        <v>0</v>
      </c>
      <c r="S120" s="228">
        <v>0</v>
      </c>
      <c r="T120" s="229">
        <f>S120*H120</f>
        <v>0</v>
      </c>
      <c r="U120" s="39"/>
      <c r="V120" s="39"/>
      <c r="W120" s="39"/>
      <c r="X120" s="39"/>
      <c r="Y120" s="39"/>
      <c r="Z120" s="39"/>
      <c r="AA120" s="39"/>
      <c r="AB120" s="39"/>
      <c r="AC120" s="39"/>
      <c r="AD120" s="39"/>
      <c r="AE120" s="39"/>
      <c r="AR120" s="230" t="s">
        <v>213</v>
      </c>
      <c r="AT120" s="230" t="s">
        <v>214</v>
      </c>
      <c r="AU120" s="230" t="s">
        <v>88</v>
      </c>
      <c r="AY120" s="17" t="s">
        <v>170</v>
      </c>
      <c r="BE120" s="231">
        <f>IF(N120="základní",J120,0)</f>
        <v>0</v>
      </c>
      <c r="BF120" s="231">
        <f>IF(N120="snížená",J120,0)</f>
        <v>0</v>
      </c>
      <c r="BG120" s="231">
        <f>IF(N120="zákl. přenesená",J120,0)</f>
        <v>0</v>
      </c>
      <c r="BH120" s="231">
        <f>IF(N120="sníž. přenesená",J120,0)</f>
        <v>0</v>
      </c>
      <c r="BI120" s="231">
        <f>IF(N120="nulová",J120,0)</f>
        <v>0</v>
      </c>
      <c r="BJ120" s="17" t="s">
        <v>86</v>
      </c>
      <c r="BK120" s="231">
        <f>ROUND(I120*H120,2)</f>
        <v>0</v>
      </c>
      <c r="BL120" s="17" t="s">
        <v>177</v>
      </c>
      <c r="BM120" s="230" t="s">
        <v>217</v>
      </c>
    </row>
    <row r="121" spans="1:47" s="2" customFormat="1" ht="12">
      <c r="A121" s="39"/>
      <c r="B121" s="40"/>
      <c r="C121" s="41"/>
      <c r="D121" s="234" t="s">
        <v>210</v>
      </c>
      <c r="E121" s="41"/>
      <c r="F121" s="255" t="s">
        <v>218</v>
      </c>
      <c r="G121" s="41"/>
      <c r="H121" s="41"/>
      <c r="I121" s="137"/>
      <c r="J121" s="41"/>
      <c r="K121" s="41"/>
      <c r="L121" s="45"/>
      <c r="M121" s="256"/>
      <c r="N121" s="257"/>
      <c r="O121" s="85"/>
      <c r="P121" s="85"/>
      <c r="Q121" s="85"/>
      <c r="R121" s="85"/>
      <c r="S121" s="85"/>
      <c r="T121" s="86"/>
      <c r="U121" s="39"/>
      <c r="V121" s="39"/>
      <c r="W121" s="39"/>
      <c r="X121" s="39"/>
      <c r="Y121" s="39"/>
      <c r="Z121" s="39"/>
      <c r="AA121" s="39"/>
      <c r="AB121" s="39"/>
      <c r="AC121" s="39"/>
      <c r="AD121" s="39"/>
      <c r="AE121" s="39"/>
      <c r="AT121" s="17" t="s">
        <v>210</v>
      </c>
      <c r="AU121" s="17" t="s">
        <v>88</v>
      </c>
    </row>
    <row r="122" spans="1:65" s="2" customFormat="1" ht="21.75" customHeight="1">
      <c r="A122" s="39"/>
      <c r="B122" s="40"/>
      <c r="C122" s="258" t="s">
        <v>219</v>
      </c>
      <c r="D122" s="258" t="s">
        <v>214</v>
      </c>
      <c r="E122" s="259" t="s">
        <v>220</v>
      </c>
      <c r="F122" s="260" t="s">
        <v>221</v>
      </c>
      <c r="G122" s="261" t="s">
        <v>191</v>
      </c>
      <c r="H122" s="262">
        <v>39</v>
      </c>
      <c r="I122" s="263"/>
      <c r="J122" s="264">
        <f>ROUND(I122*H122,2)</f>
        <v>0</v>
      </c>
      <c r="K122" s="260" t="s">
        <v>33</v>
      </c>
      <c r="L122" s="265"/>
      <c r="M122" s="266" t="s">
        <v>33</v>
      </c>
      <c r="N122" s="267" t="s">
        <v>49</v>
      </c>
      <c r="O122" s="85"/>
      <c r="P122" s="228">
        <f>O122*H122</f>
        <v>0</v>
      </c>
      <c r="Q122" s="228">
        <v>0</v>
      </c>
      <c r="R122" s="228">
        <f>Q122*H122</f>
        <v>0</v>
      </c>
      <c r="S122" s="228">
        <v>0</v>
      </c>
      <c r="T122" s="229">
        <f>S122*H122</f>
        <v>0</v>
      </c>
      <c r="U122" s="39"/>
      <c r="V122" s="39"/>
      <c r="W122" s="39"/>
      <c r="X122" s="39"/>
      <c r="Y122" s="39"/>
      <c r="Z122" s="39"/>
      <c r="AA122" s="39"/>
      <c r="AB122" s="39"/>
      <c r="AC122" s="39"/>
      <c r="AD122" s="39"/>
      <c r="AE122" s="39"/>
      <c r="AR122" s="230" t="s">
        <v>213</v>
      </c>
      <c r="AT122" s="230" t="s">
        <v>214</v>
      </c>
      <c r="AU122" s="230" t="s">
        <v>88</v>
      </c>
      <c r="AY122" s="17" t="s">
        <v>170</v>
      </c>
      <c r="BE122" s="231">
        <f>IF(N122="základní",J122,0)</f>
        <v>0</v>
      </c>
      <c r="BF122" s="231">
        <f>IF(N122="snížená",J122,0)</f>
        <v>0</v>
      </c>
      <c r="BG122" s="231">
        <f>IF(N122="zákl. přenesená",J122,0)</f>
        <v>0</v>
      </c>
      <c r="BH122" s="231">
        <f>IF(N122="sníž. přenesená",J122,0)</f>
        <v>0</v>
      </c>
      <c r="BI122" s="231">
        <f>IF(N122="nulová",J122,0)</f>
        <v>0</v>
      </c>
      <c r="BJ122" s="17" t="s">
        <v>86</v>
      </c>
      <c r="BK122" s="231">
        <f>ROUND(I122*H122,2)</f>
        <v>0</v>
      </c>
      <c r="BL122" s="17" t="s">
        <v>177</v>
      </c>
      <c r="BM122" s="230" t="s">
        <v>222</v>
      </c>
    </row>
    <row r="123" spans="1:47" s="2" customFormat="1" ht="12">
      <c r="A123" s="39"/>
      <c r="B123" s="40"/>
      <c r="C123" s="41"/>
      <c r="D123" s="234" t="s">
        <v>210</v>
      </c>
      <c r="E123" s="41"/>
      <c r="F123" s="255" t="s">
        <v>223</v>
      </c>
      <c r="G123" s="41"/>
      <c r="H123" s="41"/>
      <c r="I123" s="137"/>
      <c r="J123" s="41"/>
      <c r="K123" s="41"/>
      <c r="L123" s="45"/>
      <c r="M123" s="256"/>
      <c r="N123" s="257"/>
      <c r="O123" s="85"/>
      <c r="P123" s="85"/>
      <c r="Q123" s="85"/>
      <c r="R123" s="85"/>
      <c r="S123" s="85"/>
      <c r="T123" s="86"/>
      <c r="U123" s="39"/>
      <c r="V123" s="39"/>
      <c r="W123" s="39"/>
      <c r="X123" s="39"/>
      <c r="Y123" s="39"/>
      <c r="Z123" s="39"/>
      <c r="AA123" s="39"/>
      <c r="AB123" s="39"/>
      <c r="AC123" s="39"/>
      <c r="AD123" s="39"/>
      <c r="AE123" s="39"/>
      <c r="AT123" s="17" t="s">
        <v>210</v>
      </c>
      <c r="AU123" s="17" t="s">
        <v>88</v>
      </c>
    </row>
    <row r="124" spans="1:65" s="2" customFormat="1" ht="33" customHeight="1">
      <c r="A124" s="39"/>
      <c r="B124" s="40"/>
      <c r="C124" s="219" t="s">
        <v>224</v>
      </c>
      <c r="D124" s="219" t="s">
        <v>172</v>
      </c>
      <c r="E124" s="220" t="s">
        <v>225</v>
      </c>
      <c r="F124" s="221" t="s">
        <v>226</v>
      </c>
      <c r="G124" s="222" t="s">
        <v>196</v>
      </c>
      <c r="H124" s="223">
        <v>21.6</v>
      </c>
      <c r="I124" s="224"/>
      <c r="J124" s="225">
        <f>ROUND(I124*H124,2)</f>
        <v>0</v>
      </c>
      <c r="K124" s="221" t="s">
        <v>176</v>
      </c>
      <c r="L124" s="45"/>
      <c r="M124" s="226" t="s">
        <v>33</v>
      </c>
      <c r="N124" s="227" t="s">
        <v>49</v>
      </c>
      <c r="O124" s="85"/>
      <c r="P124" s="228">
        <f>O124*H124</f>
        <v>0</v>
      </c>
      <c r="Q124" s="228">
        <v>0</v>
      </c>
      <c r="R124" s="228">
        <f>Q124*H124</f>
        <v>0</v>
      </c>
      <c r="S124" s="228">
        <v>0</v>
      </c>
      <c r="T124" s="229">
        <f>S124*H124</f>
        <v>0</v>
      </c>
      <c r="U124" s="39"/>
      <c r="V124" s="39"/>
      <c r="W124" s="39"/>
      <c r="X124" s="39"/>
      <c r="Y124" s="39"/>
      <c r="Z124" s="39"/>
      <c r="AA124" s="39"/>
      <c r="AB124" s="39"/>
      <c r="AC124" s="39"/>
      <c r="AD124" s="39"/>
      <c r="AE124" s="39"/>
      <c r="AR124" s="230" t="s">
        <v>177</v>
      </c>
      <c r="AT124" s="230" t="s">
        <v>172</v>
      </c>
      <c r="AU124" s="230" t="s">
        <v>88</v>
      </c>
      <c r="AY124" s="17" t="s">
        <v>170</v>
      </c>
      <c r="BE124" s="231">
        <f>IF(N124="základní",J124,0)</f>
        <v>0</v>
      </c>
      <c r="BF124" s="231">
        <f>IF(N124="snížená",J124,0)</f>
        <v>0</v>
      </c>
      <c r="BG124" s="231">
        <f>IF(N124="zákl. přenesená",J124,0)</f>
        <v>0</v>
      </c>
      <c r="BH124" s="231">
        <f>IF(N124="sníž. přenesená",J124,0)</f>
        <v>0</v>
      </c>
      <c r="BI124" s="231">
        <f>IF(N124="nulová",J124,0)</f>
        <v>0</v>
      </c>
      <c r="BJ124" s="17" t="s">
        <v>86</v>
      </c>
      <c r="BK124" s="231">
        <f>ROUND(I124*H124,2)</f>
        <v>0</v>
      </c>
      <c r="BL124" s="17" t="s">
        <v>177</v>
      </c>
      <c r="BM124" s="230" t="s">
        <v>227</v>
      </c>
    </row>
    <row r="125" spans="1:51" s="13" customFormat="1" ht="12">
      <c r="A125" s="13"/>
      <c r="B125" s="232"/>
      <c r="C125" s="233"/>
      <c r="D125" s="234" t="s">
        <v>182</v>
      </c>
      <c r="E125" s="235" t="s">
        <v>33</v>
      </c>
      <c r="F125" s="236" t="s">
        <v>228</v>
      </c>
      <c r="G125" s="233"/>
      <c r="H125" s="237">
        <v>21.6</v>
      </c>
      <c r="I125" s="238"/>
      <c r="J125" s="233"/>
      <c r="K125" s="233"/>
      <c r="L125" s="239"/>
      <c r="M125" s="240"/>
      <c r="N125" s="241"/>
      <c r="O125" s="241"/>
      <c r="P125" s="241"/>
      <c r="Q125" s="241"/>
      <c r="R125" s="241"/>
      <c r="S125" s="241"/>
      <c r="T125" s="242"/>
      <c r="U125" s="13"/>
      <c r="V125" s="13"/>
      <c r="W125" s="13"/>
      <c r="X125" s="13"/>
      <c r="Y125" s="13"/>
      <c r="Z125" s="13"/>
      <c r="AA125" s="13"/>
      <c r="AB125" s="13"/>
      <c r="AC125" s="13"/>
      <c r="AD125" s="13"/>
      <c r="AE125" s="13"/>
      <c r="AT125" s="243" t="s">
        <v>182</v>
      </c>
      <c r="AU125" s="243" t="s">
        <v>88</v>
      </c>
      <c r="AV125" s="13" t="s">
        <v>88</v>
      </c>
      <c r="AW125" s="13" t="s">
        <v>39</v>
      </c>
      <c r="AX125" s="13" t="s">
        <v>86</v>
      </c>
      <c r="AY125" s="243" t="s">
        <v>170</v>
      </c>
    </row>
    <row r="126" spans="1:65" s="2" customFormat="1" ht="16.5" customHeight="1">
      <c r="A126" s="39"/>
      <c r="B126" s="40"/>
      <c r="C126" s="258" t="s">
        <v>229</v>
      </c>
      <c r="D126" s="258" t="s">
        <v>214</v>
      </c>
      <c r="E126" s="259" t="s">
        <v>230</v>
      </c>
      <c r="F126" s="260" t="s">
        <v>231</v>
      </c>
      <c r="G126" s="261" t="s">
        <v>232</v>
      </c>
      <c r="H126" s="262">
        <v>36.72</v>
      </c>
      <c r="I126" s="263"/>
      <c r="J126" s="264">
        <f>ROUND(I126*H126,2)</f>
        <v>0</v>
      </c>
      <c r="K126" s="260" t="s">
        <v>176</v>
      </c>
      <c r="L126" s="265"/>
      <c r="M126" s="266" t="s">
        <v>33</v>
      </c>
      <c r="N126" s="267" t="s">
        <v>49</v>
      </c>
      <c r="O126" s="85"/>
      <c r="P126" s="228">
        <f>O126*H126</f>
        <v>0</v>
      </c>
      <c r="Q126" s="228">
        <v>1</v>
      </c>
      <c r="R126" s="228">
        <f>Q126*H126</f>
        <v>36.72</v>
      </c>
      <c r="S126" s="228">
        <v>0</v>
      </c>
      <c r="T126" s="229">
        <f>S126*H126</f>
        <v>0</v>
      </c>
      <c r="U126" s="39"/>
      <c r="V126" s="39"/>
      <c r="W126" s="39"/>
      <c r="X126" s="39"/>
      <c r="Y126" s="39"/>
      <c r="Z126" s="39"/>
      <c r="AA126" s="39"/>
      <c r="AB126" s="39"/>
      <c r="AC126" s="39"/>
      <c r="AD126" s="39"/>
      <c r="AE126" s="39"/>
      <c r="AR126" s="230" t="s">
        <v>213</v>
      </c>
      <c r="AT126" s="230" t="s">
        <v>214</v>
      </c>
      <c r="AU126" s="230" t="s">
        <v>88</v>
      </c>
      <c r="AY126" s="17" t="s">
        <v>170</v>
      </c>
      <c r="BE126" s="231">
        <f>IF(N126="základní",J126,0)</f>
        <v>0</v>
      </c>
      <c r="BF126" s="231">
        <f>IF(N126="snížená",J126,0)</f>
        <v>0</v>
      </c>
      <c r="BG126" s="231">
        <f>IF(N126="zákl. přenesená",J126,0)</f>
        <v>0</v>
      </c>
      <c r="BH126" s="231">
        <f>IF(N126="sníž. přenesená",J126,0)</f>
        <v>0</v>
      </c>
      <c r="BI126" s="231">
        <f>IF(N126="nulová",J126,0)</f>
        <v>0</v>
      </c>
      <c r="BJ126" s="17" t="s">
        <v>86</v>
      </c>
      <c r="BK126" s="231">
        <f>ROUND(I126*H126,2)</f>
        <v>0</v>
      </c>
      <c r="BL126" s="17" t="s">
        <v>177</v>
      </c>
      <c r="BM126" s="230" t="s">
        <v>233</v>
      </c>
    </row>
    <row r="127" spans="1:51" s="13" customFormat="1" ht="12">
      <c r="A127" s="13"/>
      <c r="B127" s="232"/>
      <c r="C127" s="233"/>
      <c r="D127" s="234" t="s">
        <v>182</v>
      </c>
      <c r="E127" s="235" t="s">
        <v>33</v>
      </c>
      <c r="F127" s="236" t="s">
        <v>234</v>
      </c>
      <c r="G127" s="233"/>
      <c r="H127" s="237">
        <v>36.72</v>
      </c>
      <c r="I127" s="238"/>
      <c r="J127" s="233"/>
      <c r="K127" s="233"/>
      <c r="L127" s="239"/>
      <c r="M127" s="240"/>
      <c r="N127" s="241"/>
      <c r="O127" s="241"/>
      <c r="P127" s="241"/>
      <c r="Q127" s="241"/>
      <c r="R127" s="241"/>
      <c r="S127" s="241"/>
      <c r="T127" s="242"/>
      <c r="U127" s="13"/>
      <c r="V127" s="13"/>
      <c r="W127" s="13"/>
      <c r="X127" s="13"/>
      <c r="Y127" s="13"/>
      <c r="Z127" s="13"/>
      <c r="AA127" s="13"/>
      <c r="AB127" s="13"/>
      <c r="AC127" s="13"/>
      <c r="AD127" s="13"/>
      <c r="AE127" s="13"/>
      <c r="AT127" s="243" t="s">
        <v>182</v>
      </c>
      <c r="AU127" s="243" t="s">
        <v>88</v>
      </c>
      <c r="AV127" s="13" t="s">
        <v>88</v>
      </c>
      <c r="AW127" s="13" t="s">
        <v>39</v>
      </c>
      <c r="AX127" s="13" t="s">
        <v>86</v>
      </c>
      <c r="AY127" s="243" t="s">
        <v>170</v>
      </c>
    </row>
    <row r="128" spans="1:65" s="2" customFormat="1" ht="21.75" customHeight="1">
      <c r="A128" s="39"/>
      <c r="B128" s="40"/>
      <c r="C128" s="219" t="s">
        <v>235</v>
      </c>
      <c r="D128" s="219" t="s">
        <v>172</v>
      </c>
      <c r="E128" s="220" t="s">
        <v>236</v>
      </c>
      <c r="F128" s="221" t="s">
        <v>237</v>
      </c>
      <c r="G128" s="222" t="s">
        <v>175</v>
      </c>
      <c r="H128" s="223">
        <v>2235.6</v>
      </c>
      <c r="I128" s="224"/>
      <c r="J128" s="225">
        <f>ROUND(I128*H128,2)</f>
        <v>0</v>
      </c>
      <c r="K128" s="221" t="s">
        <v>176</v>
      </c>
      <c r="L128" s="45"/>
      <c r="M128" s="226" t="s">
        <v>33</v>
      </c>
      <c r="N128" s="227" t="s">
        <v>49</v>
      </c>
      <c r="O128" s="85"/>
      <c r="P128" s="228">
        <f>O128*H128</f>
        <v>0</v>
      </c>
      <c r="Q128" s="228">
        <v>0</v>
      </c>
      <c r="R128" s="228">
        <f>Q128*H128</f>
        <v>0</v>
      </c>
      <c r="S128" s="228">
        <v>0</v>
      </c>
      <c r="T128" s="229">
        <f>S128*H128</f>
        <v>0</v>
      </c>
      <c r="U128" s="39"/>
      <c r="V128" s="39"/>
      <c r="W128" s="39"/>
      <c r="X128" s="39"/>
      <c r="Y128" s="39"/>
      <c r="Z128" s="39"/>
      <c r="AA128" s="39"/>
      <c r="AB128" s="39"/>
      <c r="AC128" s="39"/>
      <c r="AD128" s="39"/>
      <c r="AE128" s="39"/>
      <c r="AR128" s="230" t="s">
        <v>177</v>
      </c>
      <c r="AT128" s="230" t="s">
        <v>172</v>
      </c>
      <c r="AU128" s="230" t="s">
        <v>88</v>
      </c>
      <c r="AY128" s="17" t="s">
        <v>170</v>
      </c>
      <c r="BE128" s="231">
        <f>IF(N128="základní",J128,0)</f>
        <v>0</v>
      </c>
      <c r="BF128" s="231">
        <f>IF(N128="snížená",J128,0)</f>
        <v>0</v>
      </c>
      <c r="BG128" s="231">
        <f>IF(N128="zákl. přenesená",J128,0)</f>
        <v>0</v>
      </c>
      <c r="BH128" s="231">
        <f>IF(N128="sníž. přenesená",J128,0)</f>
        <v>0</v>
      </c>
      <c r="BI128" s="231">
        <f>IF(N128="nulová",J128,0)</f>
        <v>0</v>
      </c>
      <c r="BJ128" s="17" t="s">
        <v>86</v>
      </c>
      <c r="BK128" s="231">
        <f>ROUND(I128*H128,2)</f>
        <v>0</v>
      </c>
      <c r="BL128" s="17" t="s">
        <v>177</v>
      </c>
      <c r="BM128" s="230" t="s">
        <v>238</v>
      </c>
    </row>
    <row r="129" spans="1:51" s="13" customFormat="1" ht="12">
      <c r="A129" s="13"/>
      <c r="B129" s="232"/>
      <c r="C129" s="233"/>
      <c r="D129" s="234" t="s">
        <v>182</v>
      </c>
      <c r="E129" s="235" t="s">
        <v>33</v>
      </c>
      <c r="F129" s="236" t="s">
        <v>239</v>
      </c>
      <c r="G129" s="233"/>
      <c r="H129" s="237">
        <v>2235.6</v>
      </c>
      <c r="I129" s="238"/>
      <c r="J129" s="233"/>
      <c r="K129" s="233"/>
      <c r="L129" s="239"/>
      <c r="M129" s="240"/>
      <c r="N129" s="241"/>
      <c r="O129" s="241"/>
      <c r="P129" s="241"/>
      <c r="Q129" s="241"/>
      <c r="R129" s="241"/>
      <c r="S129" s="241"/>
      <c r="T129" s="242"/>
      <c r="U129" s="13"/>
      <c r="V129" s="13"/>
      <c r="W129" s="13"/>
      <c r="X129" s="13"/>
      <c r="Y129" s="13"/>
      <c r="Z129" s="13"/>
      <c r="AA129" s="13"/>
      <c r="AB129" s="13"/>
      <c r="AC129" s="13"/>
      <c r="AD129" s="13"/>
      <c r="AE129" s="13"/>
      <c r="AT129" s="243" t="s">
        <v>182</v>
      </c>
      <c r="AU129" s="243" t="s">
        <v>88</v>
      </c>
      <c r="AV129" s="13" t="s">
        <v>88</v>
      </c>
      <c r="AW129" s="13" t="s">
        <v>39</v>
      </c>
      <c r="AX129" s="13" t="s">
        <v>86</v>
      </c>
      <c r="AY129" s="243" t="s">
        <v>170</v>
      </c>
    </row>
    <row r="130" spans="1:65" s="2" customFormat="1" ht="21.75" customHeight="1">
      <c r="A130" s="39"/>
      <c r="B130" s="40"/>
      <c r="C130" s="258" t="s">
        <v>240</v>
      </c>
      <c r="D130" s="258" t="s">
        <v>214</v>
      </c>
      <c r="E130" s="259" t="s">
        <v>241</v>
      </c>
      <c r="F130" s="260" t="s">
        <v>242</v>
      </c>
      <c r="G130" s="261" t="s">
        <v>175</v>
      </c>
      <c r="H130" s="262">
        <v>50</v>
      </c>
      <c r="I130" s="263"/>
      <c r="J130" s="264">
        <f>ROUND(I130*H130,2)</f>
        <v>0</v>
      </c>
      <c r="K130" s="260" t="s">
        <v>176</v>
      </c>
      <c r="L130" s="265"/>
      <c r="M130" s="266" t="s">
        <v>33</v>
      </c>
      <c r="N130" s="267" t="s">
        <v>49</v>
      </c>
      <c r="O130" s="85"/>
      <c r="P130" s="228">
        <f>O130*H130</f>
        <v>0</v>
      </c>
      <c r="Q130" s="228">
        <v>0.00065</v>
      </c>
      <c r="R130" s="228">
        <f>Q130*H130</f>
        <v>0.0325</v>
      </c>
      <c r="S130" s="228">
        <v>0</v>
      </c>
      <c r="T130" s="229">
        <f>S130*H130</f>
        <v>0</v>
      </c>
      <c r="U130" s="39"/>
      <c r="V130" s="39"/>
      <c r="W130" s="39"/>
      <c r="X130" s="39"/>
      <c r="Y130" s="39"/>
      <c r="Z130" s="39"/>
      <c r="AA130" s="39"/>
      <c r="AB130" s="39"/>
      <c r="AC130" s="39"/>
      <c r="AD130" s="39"/>
      <c r="AE130" s="39"/>
      <c r="AR130" s="230" t="s">
        <v>213</v>
      </c>
      <c r="AT130" s="230" t="s">
        <v>214</v>
      </c>
      <c r="AU130" s="230" t="s">
        <v>88</v>
      </c>
      <c r="AY130" s="17" t="s">
        <v>170</v>
      </c>
      <c r="BE130" s="231">
        <f>IF(N130="základní",J130,0)</f>
        <v>0</v>
      </c>
      <c r="BF130" s="231">
        <f>IF(N130="snížená",J130,0)</f>
        <v>0</v>
      </c>
      <c r="BG130" s="231">
        <f>IF(N130="zákl. přenesená",J130,0)</f>
        <v>0</v>
      </c>
      <c r="BH130" s="231">
        <f>IF(N130="sníž. přenesená",J130,0)</f>
        <v>0</v>
      </c>
      <c r="BI130" s="231">
        <f>IF(N130="nulová",J130,0)</f>
        <v>0</v>
      </c>
      <c r="BJ130" s="17" t="s">
        <v>86</v>
      </c>
      <c r="BK130" s="231">
        <f>ROUND(I130*H130,2)</f>
        <v>0</v>
      </c>
      <c r="BL130" s="17" t="s">
        <v>177</v>
      </c>
      <c r="BM130" s="230" t="s">
        <v>243</v>
      </c>
    </row>
    <row r="131" spans="1:47" s="2" customFormat="1" ht="12">
      <c r="A131" s="39"/>
      <c r="B131" s="40"/>
      <c r="C131" s="41"/>
      <c r="D131" s="234" t="s">
        <v>210</v>
      </c>
      <c r="E131" s="41"/>
      <c r="F131" s="255" t="s">
        <v>244</v>
      </c>
      <c r="G131" s="41"/>
      <c r="H131" s="41"/>
      <c r="I131" s="137"/>
      <c r="J131" s="41"/>
      <c r="K131" s="41"/>
      <c r="L131" s="45"/>
      <c r="M131" s="256"/>
      <c r="N131" s="257"/>
      <c r="O131" s="85"/>
      <c r="P131" s="85"/>
      <c r="Q131" s="85"/>
      <c r="R131" s="85"/>
      <c r="S131" s="85"/>
      <c r="T131" s="86"/>
      <c r="U131" s="39"/>
      <c r="V131" s="39"/>
      <c r="W131" s="39"/>
      <c r="X131" s="39"/>
      <c r="Y131" s="39"/>
      <c r="Z131" s="39"/>
      <c r="AA131" s="39"/>
      <c r="AB131" s="39"/>
      <c r="AC131" s="39"/>
      <c r="AD131" s="39"/>
      <c r="AE131" s="39"/>
      <c r="AT131" s="17" t="s">
        <v>210</v>
      </c>
      <c r="AU131" s="17" t="s">
        <v>88</v>
      </c>
    </row>
    <row r="132" spans="1:63" s="12" customFormat="1" ht="22.8" customHeight="1">
      <c r="A132" s="12"/>
      <c r="B132" s="203"/>
      <c r="C132" s="204"/>
      <c r="D132" s="205" t="s">
        <v>77</v>
      </c>
      <c r="E132" s="217" t="s">
        <v>88</v>
      </c>
      <c r="F132" s="217" t="s">
        <v>245</v>
      </c>
      <c r="G132" s="204"/>
      <c r="H132" s="204"/>
      <c r="I132" s="207"/>
      <c r="J132" s="218">
        <f>BK132</f>
        <v>0</v>
      </c>
      <c r="K132" s="204"/>
      <c r="L132" s="209"/>
      <c r="M132" s="210"/>
      <c r="N132" s="211"/>
      <c r="O132" s="211"/>
      <c r="P132" s="212">
        <f>SUM(P133:P136)</f>
        <v>0</v>
      </c>
      <c r="Q132" s="211"/>
      <c r="R132" s="212">
        <f>SUM(R133:R136)</f>
        <v>57.027252000000004</v>
      </c>
      <c r="S132" s="211"/>
      <c r="T132" s="213">
        <f>SUM(T133:T136)</f>
        <v>0</v>
      </c>
      <c r="U132" s="12"/>
      <c r="V132" s="12"/>
      <c r="W132" s="12"/>
      <c r="X132" s="12"/>
      <c r="Y132" s="12"/>
      <c r="Z132" s="12"/>
      <c r="AA132" s="12"/>
      <c r="AB132" s="12"/>
      <c r="AC132" s="12"/>
      <c r="AD132" s="12"/>
      <c r="AE132" s="12"/>
      <c r="AR132" s="214" t="s">
        <v>86</v>
      </c>
      <c r="AT132" s="215" t="s">
        <v>77</v>
      </c>
      <c r="AU132" s="215" t="s">
        <v>86</v>
      </c>
      <c r="AY132" s="214" t="s">
        <v>170</v>
      </c>
      <c r="BK132" s="216">
        <f>SUM(BK133:BK136)</f>
        <v>0</v>
      </c>
    </row>
    <row r="133" spans="1:65" s="2" customFormat="1" ht="33" customHeight="1">
      <c r="A133" s="39"/>
      <c r="B133" s="40"/>
      <c r="C133" s="219" t="s">
        <v>246</v>
      </c>
      <c r="D133" s="219" t="s">
        <v>172</v>
      </c>
      <c r="E133" s="220" t="s">
        <v>247</v>
      </c>
      <c r="F133" s="221" t="s">
        <v>248</v>
      </c>
      <c r="G133" s="222" t="s">
        <v>175</v>
      </c>
      <c r="H133" s="223">
        <v>333.6</v>
      </c>
      <c r="I133" s="224"/>
      <c r="J133" s="225">
        <f>ROUND(I133*H133,2)</f>
        <v>0</v>
      </c>
      <c r="K133" s="221" t="s">
        <v>176</v>
      </c>
      <c r="L133" s="45"/>
      <c r="M133" s="226" t="s">
        <v>33</v>
      </c>
      <c r="N133" s="227" t="s">
        <v>49</v>
      </c>
      <c r="O133" s="85"/>
      <c r="P133" s="228">
        <f>O133*H133</f>
        <v>0</v>
      </c>
      <c r="Q133" s="228">
        <v>0.00017</v>
      </c>
      <c r="R133" s="228">
        <f>Q133*H133</f>
        <v>0.056712000000000005</v>
      </c>
      <c r="S133" s="228">
        <v>0</v>
      </c>
      <c r="T133" s="229">
        <f>S133*H133</f>
        <v>0</v>
      </c>
      <c r="U133" s="39"/>
      <c r="V133" s="39"/>
      <c r="W133" s="39"/>
      <c r="X133" s="39"/>
      <c r="Y133" s="39"/>
      <c r="Z133" s="39"/>
      <c r="AA133" s="39"/>
      <c r="AB133" s="39"/>
      <c r="AC133" s="39"/>
      <c r="AD133" s="39"/>
      <c r="AE133" s="39"/>
      <c r="AR133" s="230" t="s">
        <v>177</v>
      </c>
      <c r="AT133" s="230" t="s">
        <v>172</v>
      </c>
      <c r="AU133" s="230" t="s">
        <v>88</v>
      </c>
      <c r="AY133" s="17" t="s">
        <v>170</v>
      </c>
      <c r="BE133" s="231">
        <f>IF(N133="základní",J133,0)</f>
        <v>0</v>
      </c>
      <c r="BF133" s="231">
        <f>IF(N133="snížená",J133,0)</f>
        <v>0</v>
      </c>
      <c r="BG133" s="231">
        <f>IF(N133="zákl. přenesená",J133,0)</f>
        <v>0</v>
      </c>
      <c r="BH133" s="231">
        <f>IF(N133="sníž. přenesená",J133,0)</f>
        <v>0</v>
      </c>
      <c r="BI133" s="231">
        <f>IF(N133="nulová",J133,0)</f>
        <v>0</v>
      </c>
      <c r="BJ133" s="17" t="s">
        <v>86</v>
      </c>
      <c r="BK133" s="231">
        <f>ROUND(I133*H133,2)</f>
        <v>0</v>
      </c>
      <c r="BL133" s="17" t="s">
        <v>177</v>
      </c>
      <c r="BM133" s="230" t="s">
        <v>249</v>
      </c>
    </row>
    <row r="134" spans="1:51" s="13" customFormat="1" ht="12">
      <c r="A134" s="13"/>
      <c r="B134" s="232"/>
      <c r="C134" s="233"/>
      <c r="D134" s="234" t="s">
        <v>182</v>
      </c>
      <c r="E134" s="235" t="s">
        <v>33</v>
      </c>
      <c r="F134" s="236" t="s">
        <v>250</v>
      </c>
      <c r="G134" s="233"/>
      <c r="H134" s="237">
        <v>333.6</v>
      </c>
      <c r="I134" s="238"/>
      <c r="J134" s="233"/>
      <c r="K134" s="233"/>
      <c r="L134" s="239"/>
      <c r="M134" s="240"/>
      <c r="N134" s="241"/>
      <c r="O134" s="241"/>
      <c r="P134" s="241"/>
      <c r="Q134" s="241"/>
      <c r="R134" s="241"/>
      <c r="S134" s="241"/>
      <c r="T134" s="242"/>
      <c r="U134" s="13"/>
      <c r="V134" s="13"/>
      <c r="W134" s="13"/>
      <c r="X134" s="13"/>
      <c r="Y134" s="13"/>
      <c r="Z134" s="13"/>
      <c r="AA134" s="13"/>
      <c r="AB134" s="13"/>
      <c r="AC134" s="13"/>
      <c r="AD134" s="13"/>
      <c r="AE134" s="13"/>
      <c r="AT134" s="243" t="s">
        <v>182</v>
      </c>
      <c r="AU134" s="243" t="s">
        <v>88</v>
      </c>
      <c r="AV134" s="13" t="s">
        <v>88</v>
      </c>
      <c r="AW134" s="13" t="s">
        <v>39</v>
      </c>
      <c r="AX134" s="13" t="s">
        <v>86</v>
      </c>
      <c r="AY134" s="243" t="s">
        <v>170</v>
      </c>
    </row>
    <row r="135" spans="1:65" s="2" customFormat="1" ht="21.75" customHeight="1">
      <c r="A135" s="39"/>
      <c r="B135" s="40"/>
      <c r="C135" s="258" t="s">
        <v>8</v>
      </c>
      <c r="D135" s="258" t="s">
        <v>214</v>
      </c>
      <c r="E135" s="259" t="s">
        <v>251</v>
      </c>
      <c r="F135" s="260" t="s">
        <v>252</v>
      </c>
      <c r="G135" s="261" t="s">
        <v>175</v>
      </c>
      <c r="H135" s="262">
        <v>333.6</v>
      </c>
      <c r="I135" s="263"/>
      <c r="J135" s="264">
        <f>ROUND(I135*H135,2)</f>
        <v>0</v>
      </c>
      <c r="K135" s="260" t="s">
        <v>176</v>
      </c>
      <c r="L135" s="265"/>
      <c r="M135" s="266" t="s">
        <v>33</v>
      </c>
      <c r="N135" s="267" t="s">
        <v>49</v>
      </c>
      <c r="O135" s="85"/>
      <c r="P135" s="228">
        <f>O135*H135</f>
        <v>0</v>
      </c>
      <c r="Q135" s="228">
        <v>0.0002</v>
      </c>
      <c r="R135" s="228">
        <f>Q135*H135</f>
        <v>0.06672</v>
      </c>
      <c r="S135" s="228">
        <v>0</v>
      </c>
      <c r="T135" s="229">
        <f>S135*H135</f>
        <v>0</v>
      </c>
      <c r="U135" s="39"/>
      <c r="V135" s="39"/>
      <c r="W135" s="39"/>
      <c r="X135" s="39"/>
      <c r="Y135" s="39"/>
      <c r="Z135" s="39"/>
      <c r="AA135" s="39"/>
      <c r="AB135" s="39"/>
      <c r="AC135" s="39"/>
      <c r="AD135" s="39"/>
      <c r="AE135" s="39"/>
      <c r="AR135" s="230" t="s">
        <v>213</v>
      </c>
      <c r="AT135" s="230" t="s">
        <v>214</v>
      </c>
      <c r="AU135" s="230" t="s">
        <v>88</v>
      </c>
      <c r="AY135" s="17" t="s">
        <v>170</v>
      </c>
      <c r="BE135" s="231">
        <f>IF(N135="základní",J135,0)</f>
        <v>0</v>
      </c>
      <c r="BF135" s="231">
        <f>IF(N135="snížená",J135,0)</f>
        <v>0</v>
      </c>
      <c r="BG135" s="231">
        <f>IF(N135="zákl. přenesená",J135,0)</f>
        <v>0</v>
      </c>
      <c r="BH135" s="231">
        <f>IF(N135="sníž. přenesená",J135,0)</f>
        <v>0</v>
      </c>
      <c r="BI135" s="231">
        <f>IF(N135="nulová",J135,0)</f>
        <v>0</v>
      </c>
      <c r="BJ135" s="17" t="s">
        <v>86</v>
      </c>
      <c r="BK135" s="231">
        <f>ROUND(I135*H135,2)</f>
        <v>0</v>
      </c>
      <c r="BL135" s="17" t="s">
        <v>177</v>
      </c>
      <c r="BM135" s="230" t="s">
        <v>253</v>
      </c>
    </row>
    <row r="136" spans="1:65" s="2" customFormat="1" ht="44.25" customHeight="1">
      <c r="A136" s="39"/>
      <c r="B136" s="40"/>
      <c r="C136" s="219" t="s">
        <v>254</v>
      </c>
      <c r="D136" s="219" t="s">
        <v>172</v>
      </c>
      <c r="E136" s="220" t="s">
        <v>255</v>
      </c>
      <c r="F136" s="221" t="s">
        <v>256</v>
      </c>
      <c r="G136" s="222" t="s">
        <v>191</v>
      </c>
      <c r="H136" s="223">
        <v>278</v>
      </c>
      <c r="I136" s="224"/>
      <c r="J136" s="225">
        <f>ROUND(I136*H136,2)</f>
        <v>0</v>
      </c>
      <c r="K136" s="221" t="s">
        <v>176</v>
      </c>
      <c r="L136" s="45"/>
      <c r="M136" s="226" t="s">
        <v>33</v>
      </c>
      <c r="N136" s="227" t="s">
        <v>49</v>
      </c>
      <c r="O136" s="85"/>
      <c r="P136" s="228">
        <f>O136*H136</f>
        <v>0</v>
      </c>
      <c r="Q136" s="228">
        <v>0.20469</v>
      </c>
      <c r="R136" s="228">
        <f>Q136*H136</f>
        <v>56.90382</v>
      </c>
      <c r="S136" s="228">
        <v>0</v>
      </c>
      <c r="T136" s="229">
        <f>S136*H136</f>
        <v>0</v>
      </c>
      <c r="U136" s="39"/>
      <c r="V136" s="39"/>
      <c r="W136" s="39"/>
      <c r="X136" s="39"/>
      <c r="Y136" s="39"/>
      <c r="Z136" s="39"/>
      <c r="AA136" s="39"/>
      <c r="AB136" s="39"/>
      <c r="AC136" s="39"/>
      <c r="AD136" s="39"/>
      <c r="AE136" s="39"/>
      <c r="AR136" s="230" t="s">
        <v>177</v>
      </c>
      <c r="AT136" s="230" t="s">
        <v>172</v>
      </c>
      <c r="AU136" s="230" t="s">
        <v>88</v>
      </c>
      <c r="AY136" s="17" t="s">
        <v>170</v>
      </c>
      <c r="BE136" s="231">
        <f>IF(N136="základní",J136,0)</f>
        <v>0</v>
      </c>
      <c r="BF136" s="231">
        <f>IF(N136="snížená",J136,0)</f>
        <v>0</v>
      </c>
      <c r="BG136" s="231">
        <f>IF(N136="zákl. přenesená",J136,0)</f>
        <v>0</v>
      </c>
      <c r="BH136" s="231">
        <f>IF(N136="sníž. přenesená",J136,0)</f>
        <v>0</v>
      </c>
      <c r="BI136" s="231">
        <f>IF(N136="nulová",J136,0)</f>
        <v>0</v>
      </c>
      <c r="BJ136" s="17" t="s">
        <v>86</v>
      </c>
      <c r="BK136" s="231">
        <f>ROUND(I136*H136,2)</f>
        <v>0</v>
      </c>
      <c r="BL136" s="17" t="s">
        <v>177</v>
      </c>
      <c r="BM136" s="230" t="s">
        <v>257</v>
      </c>
    </row>
    <row r="137" spans="1:63" s="12" customFormat="1" ht="22.8" customHeight="1">
      <c r="A137" s="12"/>
      <c r="B137" s="203"/>
      <c r="C137" s="204"/>
      <c r="D137" s="205" t="s">
        <v>77</v>
      </c>
      <c r="E137" s="217" t="s">
        <v>184</v>
      </c>
      <c r="F137" s="217" t="s">
        <v>258</v>
      </c>
      <c r="G137" s="204"/>
      <c r="H137" s="204"/>
      <c r="I137" s="207"/>
      <c r="J137" s="218">
        <f>BK137</f>
        <v>0</v>
      </c>
      <c r="K137" s="204"/>
      <c r="L137" s="209"/>
      <c r="M137" s="210"/>
      <c r="N137" s="211"/>
      <c r="O137" s="211"/>
      <c r="P137" s="212">
        <f>SUM(P138:P147)</f>
        <v>0</v>
      </c>
      <c r="Q137" s="211"/>
      <c r="R137" s="212">
        <f>SUM(R138:R147)</f>
        <v>0.033460000000000004</v>
      </c>
      <c r="S137" s="211"/>
      <c r="T137" s="213">
        <f>SUM(T138:T147)</f>
        <v>4.32</v>
      </c>
      <c r="U137" s="12"/>
      <c r="V137" s="12"/>
      <c r="W137" s="12"/>
      <c r="X137" s="12"/>
      <c r="Y137" s="12"/>
      <c r="Z137" s="12"/>
      <c r="AA137" s="12"/>
      <c r="AB137" s="12"/>
      <c r="AC137" s="12"/>
      <c r="AD137" s="12"/>
      <c r="AE137" s="12"/>
      <c r="AR137" s="214" t="s">
        <v>86</v>
      </c>
      <c r="AT137" s="215" t="s">
        <v>77</v>
      </c>
      <c r="AU137" s="215" t="s">
        <v>86</v>
      </c>
      <c r="AY137" s="214" t="s">
        <v>170</v>
      </c>
      <c r="BK137" s="216">
        <f>SUM(BK138:BK147)</f>
        <v>0</v>
      </c>
    </row>
    <row r="138" spans="1:65" s="2" customFormat="1" ht="21.75" customHeight="1">
      <c r="A138" s="39"/>
      <c r="B138" s="40"/>
      <c r="C138" s="219" t="s">
        <v>259</v>
      </c>
      <c r="D138" s="219" t="s">
        <v>172</v>
      </c>
      <c r="E138" s="220" t="s">
        <v>260</v>
      </c>
      <c r="F138" s="221" t="s">
        <v>261</v>
      </c>
      <c r="G138" s="222" t="s">
        <v>262</v>
      </c>
      <c r="H138" s="223">
        <v>14</v>
      </c>
      <c r="I138" s="224"/>
      <c r="J138" s="225">
        <f>ROUND(I138*H138,2)</f>
        <v>0</v>
      </c>
      <c r="K138" s="221" t="s">
        <v>176</v>
      </c>
      <c r="L138" s="45"/>
      <c r="M138" s="226" t="s">
        <v>33</v>
      </c>
      <c r="N138" s="227" t="s">
        <v>49</v>
      </c>
      <c r="O138" s="85"/>
      <c r="P138" s="228">
        <f>O138*H138</f>
        <v>0</v>
      </c>
      <c r="Q138" s="228">
        <v>0.00239</v>
      </c>
      <c r="R138" s="228">
        <f>Q138*H138</f>
        <v>0.033460000000000004</v>
      </c>
      <c r="S138" s="228">
        <v>0</v>
      </c>
      <c r="T138" s="229">
        <f>S138*H138</f>
        <v>0</v>
      </c>
      <c r="U138" s="39"/>
      <c r="V138" s="39"/>
      <c r="W138" s="39"/>
      <c r="X138" s="39"/>
      <c r="Y138" s="39"/>
      <c r="Z138" s="39"/>
      <c r="AA138" s="39"/>
      <c r="AB138" s="39"/>
      <c r="AC138" s="39"/>
      <c r="AD138" s="39"/>
      <c r="AE138" s="39"/>
      <c r="AR138" s="230" t="s">
        <v>177</v>
      </c>
      <c r="AT138" s="230" t="s">
        <v>172</v>
      </c>
      <c r="AU138" s="230" t="s">
        <v>88</v>
      </c>
      <c r="AY138" s="17" t="s">
        <v>170</v>
      </c>
      <c r="BE138" s="231">
        <f>IF(N138="základní",J138,0)</f>
        <v>0</v>
      </c>
      <c r="BF138" s="231">
        <f>IF(N138="snížená",J138,0)</f>
        <v>0</v>
      </c>
      <c r="BG138" s="231">
        <f>IF(N138="zákl. přenesená",J138,0)</f>
        <v>0</v>
      </c>
      <c r="BH138" s="231">
        <f>IF(N138="sníž. přenesená",J138,0)</f>
        <v>0</v>
      </c>
      <c r="BI138" s="231">
        <f>IF(N138="nulová",J138,0)</f>
        <v>0</v>
      </c>
      <c r="BJ138" s="17" t="s">
        <v>86</v>
      </c>
      <c r="BK138" s="231">
        <f>ROUND(I138*H138,2)</f>
        <v>0</v>
      </c>
      <c r="BL138" s="17" t="s">
        <v>177</v>
      </c>
      <c r="BM138" s="230" t="s">
        <v>263</v>
      </c>
    </row>
    <row r="139" spans="1:51" s="13" customFormat="1" ht="12">
      <c r="A139" s="13"/>
      <c r="B139" s="232"/>
      <c r="C139" s="233"/>
      <c r="D139" s="234" t="s">
        <v>182</v>
      </c>
      <c r="E139" s="235" t="s">
        <v>33</v>
      </c>
      <c r="F139" s="236" t="s">
        <v>264</v>
      </c>
      <c r="G139" s="233"/>
      <c r="H139" s="237">
        <v>14</v>
      </c>
      <c r="I139" s="238"/>
      <c r="J139" s="233"/>
      <c r="K139" s="233"/>
      <c r="L139" s="239"/>
      <c r="M139" s="240"/>
      <c r="N139" s="241"/>
      <c r="O139" s="241"/>
      <c r="P139" s="241"/>
      <c r="Q139" s="241"/>
      <c r="R139" s="241"/>
      <c r="S139" s="241"/>
      <c r="T139" s="242"/>
      <c r="U139" s="13"/>
      <c r="V139" s="13"/>
      <c r="W139" s="13"/>
      <c r="X139" s="13"/>
      <c r="Y139" s="13"/>
      <c r="Z139" s="13"/>
      <c r="AA139" s="13"/>
      <c r="AB139" s="13"/>
      <c r="AC139" s="13"/>
      <c r="AD139" s="13"/>
      <c r="AE139" s="13"/>
      <c r="AT139" s="243" t="s">
        <v>182</v>
      </c>
      <c r="AU139" s="243" t="s">
        <v>88</v>
      </c>
      <c r="AV139" s="13" t="s">
        <v>88</v>
      </c>
      <c r="AW139" s="13" t="s">
        <v>39</v>
      </c>
      <c r="AX139" s="13" t="s">
        <v>86</v>
      </c>
      <c r="AY139" s="243" t="s">
        <v>170</v>
      </c>
    </row>
    <row r="140" spans="1:65" s="2" customFormat="1" ht="16.5" customHeight="1">
      <c r="A140" s="39"/>
      <c r="B140" s="40"/>
      <c r="C140" s="258" t="s">
        <v>265</v>
      </c>
      <c r="D140" s="258" t="s">
        <v>214</v>
      </c>
      <c r="E140" s="259" t="s">
        <v>266</v>
      </c>
      <c r="F140" s="260" t="s">
        <v>267</v>
      </c>
      <c r="G140" s="261" t="s">
        <v>268</v>
      </c>
      <c r="H140" s="262">
        <v>8</v>
      </c>
      <c r="I140" s="263"/>
      <c r="J140" s="264">
        <f>ROUND(I140*H140,2)</f>
        <v>0</v>
      </c>
      <c r="K140" s="260" t="s">
        <v>33</v>
      </c>
      <c r="L140" s="265"/>
      <c r="M140" s="266" t="s">
        <v>33</v>
      </c>
      <c r="N140" s="267" t="s">
        <v>49</v>
      </c>
      <c r="O140" s="85"/>
      <c r="P140" s="228">
        <f>O140*H140</f>
        <v>0</v>
      </c>
      <c r="Q140" s="228">
        <v>0</v>
      </c>
      <c r="R140" s="228">
        <f>Q140*H140</f>
        <v>0</v>
      </c>
      <c r="S140" s="228">
        <v>0</v>
      </c>
      <c r="T140" s="229">
        <f>S140*H140</f>
        <v>0</v>
      </c>
      <c r="U140" s="39"/>
      <c r="V140" s="39"/>
      <c r="W140" s="39"/>
      <c r="X140" s="39"/>
      <c r="Y140" s="39"/>
      <c r="Z140" s="39"/>
      <c r="AA140" s="39"/>
      <c r="AB140" s="39"/>
      <c r="AC140" s="39"/>
      <c r="AD140" s="39"/>
      <c r="AE140" s="39"/>
      <c r="AR140" s="230" t="s">
        <v>213</v>
      </c>
      <c r="AT140" s="230" t="s">
        <v>214</v>
      </c>
      <c r="AU140" s="230" t="s">
        <v>88</v>
      </c>
      <c r="AY140" s="17" t="s">
        <v>170</v>
      </c>
      <c r="BE140" s="231">
        <f>IF(N140="základní",J140,0)</f>
        <v>0</v>
      </c>
      <c r="BF140" s="231">
        <f>IF(N140="snížená",J140,0)</f>
        <v>0</v>
      </c>
      <c r="BG140" s="231">
        <f>IF(N140="zákl. přenesená",J140,0)</f>
        <v>0</v>
      </c>
      <c r="BH140" s="231">
        <f>IF(N140="sníž. přenesená",J140,0)</f>
        <v>0</v>
      </c>
      <c r="BI140" s="231">
        <f>IF(N140="nulová",J140,0)</f>
        <v>0</v>
      </c>
      <c r="BJ140" s="17" t="s">
        <v>86</v>
      </c>
      <c r="BK140" s="231">
        <f>ROUND(I140*H140,2)</f>
        <v>0</v>
      </c>
      <c r="BL140" s="17" t="s">
        <v>177</v>
      </c>
      <c r="BM140" s="230" t="s">
        <v>269</v>
      </c>
    </row>
    <row r="141" spans="1:65" s="2" customFormat="1" ht="16.5" customHeight="1">
      <c r="A141" s="39"/>
      <c r="B141" s="40"/>
      <c r="C141" s="258" t="s">
        <v>270</v>
      </c>
      <c r="D141" s="258" t="s">
        <v>214</v>
      </c>
      <c r="E141" s="259" t="s">
        <v>271</v>
      </c>
      <c r="F141" s="260" t="s">
        <v>272</v>
      </c>
      <c r="G141" s="261" t="s">
        <v>268</v>
      </c>
      <c r="H141" s="262">
        <v>6</v>
      </c>
      <c r="I141" s="263"/>
      <c r="J141" s="264">
        <f>ROUND(I141*H141,2)</f>
        <v>0</v>
      </c>
      <c r="K141" s="260" t="s">
        <v>33</v>
      </c>
      <c r="L141" s="265"/>
      <c r="M141" s="266" t="s">
        <v>33</v>
      </c>
      <c r="N141" s="267" t="s">
        <v>49</v>
      </c>
      <c r="O141" s="85"/>
      <c r="P141" s="228">
        <f>O141*H141</f>
        <v>0</v>
      </c>
      <c r="Q141" s="228">
        <v>0</v>
      </c>
      <c r="R141" s="228">
        <f>Q141*H141</f>
        <v>0</v>
      </c>
      <c r="S141" s="228">
        <v>0</v>
      </c>
      <c r="T141" s="229">
        <f>S141*H141</f>
        <v>0</v>
      </c>
      <c r="U141" s="39"/>
      <c r="V141" s="39"/>
      <c r="W141" s="39"/>
      <c r="X141" s="39"/>
      <c r="Y141" s="39"/>
      <c r="Z141" s="39"/>
      <c r="AA141" s="39"/>
      <c r="AB141" s="39"/>
      <c r="AC141" s="39"/>
      <c r="AD141" s="39"/>
      <c r="AE141" s="39"/>
      <c r="AR141" s="230" t="s">
        <v>213</v>
      </c>
      <c r="AT141" s="230" t="s">
        <v>214</v>
      </c>
      <c r="AU141" s="230" t="s">
        <v>88</v>
      </c>
      <c r="AY141" s="17" t="s">
        <v>170</v>
      </c>
      <c r="BE141" s="231">
        <f>IF(N141="základní",J141,0)</f>
        <v>0</v>
      </c>
      <c r="BF141" s="231">
        <f>IF(N141="snížená",J141,0)</f>
        <v>0</v>
      </c>
      <c r="BG141" s="231">
        <f>IF(N141="zákl. přenesená",J141,0)</f>
        <v>0</v>
      </c>
      <c r="BH141" s="231">
        <f>IF(N141="sníž. přenesená",J141,0)</f>
        <v>0</v>
      </c>
      <c r="BI141" s="231">
        <f>IF(N141="nulová",J141,0)</f>
        <v>0</v>
      </c>
      <c r="BJ141" s="17" t="s">
        <v>86</v>
      </c>
      <c r="BK141" s="231">
        <f>ROUND(I141*H141,2)</f>
        <v>0</v>
      </c>
      <c r="BL141" s="17" t="s">
        <v>177</v>
      </c>
      <c r="BM141" s="230" t="s">
        <v>273</v>
      </c>
    </row>
    <row r="142" spans="1:65" s="2" customFormat="1" ht="21.75" customHeight="1">
      <c r="A142" s="39"/>
      <c r="B142" s="40"/>
      <c r="C142" s="219" t="s">
        <v>274</v>
      </c>
      <c r="D142" s="219" t="s">
        <v>172</v>
      </c>
      <c r="E142" s="220" t="s">
        <v>275</v>
      </c>
      <c r="F142" s="221" t="s">
        <v>276</v>
      </c>
      <c r="G142" s="222" t="s">
        <v>191</v>
      </c>
      <c r="H142" s="223">
        <v>6.5</v>
      </c>
      <c r="I142" s="224"/>
      <c r="J142" s="225">
        <f>ROUND(I142*H142,2)</f>
        <v>0</v>
      </c>
      <c r="K142" s="221" t="s">
        <v>33</v>
      </c>
      <c r="L142" s="45"/>
      <c r="M142" s="226" t="s">
        <v>33</v>
      </c>
      <c r="N142" s="227" t="s">
        <v>49</v>
      </c>
      <c r="O142" s="85"/>
      <c r="P142" s="228">
        <f>O142*H142</f>
        <v>0</v>
      </c>
      <c r="Q142" s="228">
        <v>0</v>
      </c>
      <c r="R142" s="228">
        <f>Q142*H142</f>
        <v>0</v>
      </c>
      <c r="S142" s="228">
        <v>0</v>
      </c>
      <c r="T142" s="229">
        <f>S142*H142</f>
        <v>0</v>
      </c>
      <c r="U142" s="39"/>
      <c r="V142" s="39"/>
      <c r="W142" s="39"/>
      <c r="X142" s="39"/>
      <c r="Y142" s="39"/>
      <c r="Z142" s="39"/>
      <c r="AA142" s="39"/>
      <c r="AB142" s="39"/>
      <c r="AC142" s="39"/>
      <c r="AD142" s="39"/>
      <c r="AE142" s="39"/>
      <c r="AR142" s="230" t="s">
        <v>177</v>
      </c>
      <c r="AT142" s="230" t="s">
        <v>172</v>
      </c>
      <c r="AU142" s="230" t="s">
        <v>88</v>
      </c>
      <c r="AY142" s="17" t="s">
        <v>170</v>
      </c>
      <c r="BE142" s="231">
        <f>IF(N142="základní",J142,0)</f>
        <v>0</v>
      </c>
      <c r="BF142" s="231">
        <f>IF(N142="snížená",J142,0)</f>
        <v>0</v>
      </c>
      <c r="BG142" s="231">
        <f>IF(N142="zákl. přenesená",J142,0)</f>
        <v>0</v>
      </c>
      <c r="BH142" s="231">
        <f>IF(N142="sníž. přenesená",J142,0)</f>
        <v>0</v>
      </c>
      <c r="BI142" s="231">
        <f>IF(N142="nulová",J142,0)</f>
        <v>0</v>
      </c>
      <c r="BJ142" s="17" t="s">
        <v>86</v>
      </c>
      <c r="BK142" s="231">
        <f>ROUND(I142*H142,2)</f>
        <v>0</v>
      </c>
      <c r="BL142" s="17" t="s">
        <v>177</v>
      </c>
      <c r="BM142" s="230" t="s">
        <v>277</v>
      </c>
    </row>
    <row r="143" spans="1:65" s="2" customFormat="1" ht="21.75" customHeight="1">
      <c r="A143" s="39"/>
      <c r="B143" s="40"/>
      <c r="C143" s="258" t="s">
        <v>7</v>
      </c>
      <c r="D143" s="258" t="s">
        <v>214</v>
      </c>
      <c r="E143" s="259" t="s">
        <v>278</v>
      </c>
      <c r="F143" s="260" t="s">
        <v>279</v>
      </c>
      <c r="G143" s="261" t="s">
        <v>191</v>
      </c>
      <c r="H143" s="262">
        <v>55</v>
      </c>
      <c r="I143" s="263"/>
      <c r="J143" s="264">
        <f>ROUND(I143*H143,2)</f>
        <v>0</v>
      </c>
      <c r="K143" s="260" t="s">
        <v>33</v>
      </c>
      <c r="L143" s="265"/>
      <c r="M143" s="266" t="s">
        <v>33</v>
      </c>
      <c r="N143" s="267" t="s">
        <v>49</v>
      </c>
      <c r="O143" s="85"/>
      <c r="P143" s="228">
        <f>O143*H143</f>
        <v>0</v>
      </c>
      <c r="Q143" s="228">
        <v>0</v>
      </c>
      <c r="R143" s="228">
        <f>Q143*H143</f>
        <v>0</v>
      </c>
      <c r="S143" s="228">
        <v>0</v>
      </c>
      <c r="T143" s="229">
        <f>S143*H143</f>
        <v>0</v>
      </c>
      <c r="U143" s="39"/>
      <c r="V143" s="39"/>
      <c r="W143" s="39"/>
      <c r="X143" s="39"/>
      <c r="Y143" s="39"/>
      <c r="Z143" s="39"/>
      <c r="AA143" s="39"/>
      <c r="AB143" s="39"/>
      <c r="AC143" s="39"/>
      <c r="AD143" s="39"/>
      <c r="AE143" s="39"/>
      <c r="AR143" s="230" t="s">
        <v>213</v>
      </c>
      <c r="AT143" s="230" t="s">
        <v>214</v>
      </c>
      <c r="AU143" s="230" t="s">
        <v>88</v>
      </c>
      <c r="AY143" s="17" t="s">
        <v>170</v>
      </c>
      <c r="BE143" s="231">
        <f>IF(N143="základní",J143,0)</f>
        <v>0</v>
      </c>
      <c r="BF143" s="231">
        <f>IF(N143="snížená",J143,0)</f>
        <v>0</v>
      </c>
      <c r="BG143" s="231">
        <f>IF(N143="zákl. přenesená",J143,0)</f>
        <v>0</v>
      </c>
      <c r="BH143" s="231">
        <f>IF(N143="sníž. přenesená",J143,0)</f>
        <v>0</v>
      </c>
      <c r="BI143" s="231">
        <f>IF(N143="nulová",J143,0)</f>
        <v>0</v>
      </c>
      <c r="BJ143" s="17" t="s">
        <v>86</v>
      </c>
      <c r="BK143" s="231">
        <f>ROUND(I143*H143,2)</f>
        <v>0</v>
      </c>
      <c r="BL143" s="17" t="s">
        <v>177</v>
      </c>
      <c r="BM143" s="230" t="s">
        <v>280</v>
      </c>
    </row>
    <row r="144" spans="1:47" s="2" customFormat="1" ht="12">
      <c r="A144" s="39"/>
      <c r="B144" s="40"/>
      <c r="C144" s="41"/>
      <c r="D144" s="234" t="s">
        <v>210</v>
      </c>
      <c r="E144" s="41"/>
      <c r="F144" s="255" t="s">
        <v>281</v>
      </c>
      <c r="G144" s="41"/>
      <c r="H144" s="41"/>
      <c r="I144" s="137"/>
      <c r="J144" s="41"/>
      <c r="K144" s="41"/>
      <c r="L144" s="45"/>
      <c r="M144" s="256"/>
      <c r="N144" s="257"/>
      <c r="O144" s="85"/>
      <c r="P144" s="85"/>
      <c r="Q144" s="85"/>
      <c r="R144" s="85"/>
      <c r="S144" s="85"/>
      <c r="T144" s="86"/>
      <c r="U144" s="39"/>
      <c r="V144" s="39"/>
      <c r="W144" s="39"/>
      <c r="X144" s="39"/>
      <c r="Y144" s="39"/>
      <c r="Z144" s="39"/>
      <c r="AA144" s="39"/>
      <c r="AB144" s="39"/>
      <c r="AC144" s="39"/>
      <c r="AD144" s="39"/>
      <c r="AE144" s="39"/>
      <c r="AT144" s="17" t="s">
        <v>210</v>
      </c>
      <c r="AU144" s="17" t="s">
        <v>88</v>
      </c>
    </row>
    <row r="145" spans="1:65" s="2" customFormat="1" ht="21.75" customHeight="1">
      <c r="A145" s="39"/>
      <c r="B145" s="40"/>
      <c r="C145" s="219" t="s">
        <v>282</v>
      </c>
      <c r="D145" s="219" t="s">
        <v>172</v>
      </c>
      <c r="E145" s="220" t="s">
        <v>283</v>
      </c>
      <c r="F145" s="221" t="s">
        <v>284</v>
      </c>
      <c r="G145" s="222" t="s">
        <v>196</v>
      </c>
      <c r="H145" s="223">
        <v>2.25</v>
      </c>
      <c r="I145" s="224"/>
      <c r="J145" s="225">
        <f>ROUND(I145*H145,2)</f>
        <v>0</v>
      </c>
      <c r="K145" s="221" t="s">
        <v>176</v>
      </c>
      <c r="L145" s="45"/>
      <c r="M145" s="226" t="s">
        <v>33</v>
      </c>
      <c r="N145" s="227" t="s">
        <v>49</v>
      </c>
      <c r="O145" s="85"/>
      <c r="P145" s="228">
        <f>O145*H145</f>
        <v>0</v>
      </c>
      <c r="Q145" s="228">
        <v>0</v>
      </c>
      <c r="R145" s="228">
        <f>Q145*H145</f>
        <v>0</v>
      </c>
      <c r="S145" s="228">
        <v>1.92</v>
      </c>
      <c r="T145" s="229">
        <f>S145*H145</f>
        <v>4.32</v>
      </c>
      <c r="U145" s="39"/>
      <c r="V145" s="39"/>
      <c r="W145" s="39"/>
      <c r="X145" s="39"/>
      <c r="Y145" s="39"/>
      <c r="Z145" s="39"/>
      <c r="AA145" s="39"/>
      <c r="AB145" s="39"/>
      <c r="AC145" s="39"/>
      <c r="AD145" s="39"/>
      <c r="AE145" s="39"/>
      <c r="AR145" s="230" t="s">
        <v>177</v>
      </c>
      <c r="AT145" s="230" t="s">
        <v>172</v>
      </c>
      <c r="AU145" s="230" t="s">
        <v>88</v>
      </c>
      <c r="AY145" s="17" t="s">
        <v>170</v>
      </c>
      <c r="BE145" s="231">
        <f>IF(N145="základní",J145,0)</f>
        <v>0</v>
      </c>
      <c r="BF145" s="231">
        <f>IF(N145="snížená",J145,0)</f>
        <v>0</v>
      </c>
      <c r="BG145" s="231">
        <f>IF(N145="zákl. přenesená",J145,0)</f>
        <v>0</v>
      </c>
      <c r="BH145" s="231">
        <f>IF(N145="sníž. přenesená",J145,0)</f>
        <v>0</v>
      </c>
      <c r="BI145" s="231">
        <f>IF(N145="nulová",J145,0)</f>
        <v>0</v>
      </c>
      <c r="BJ145" s="17" t="s">
        <v>86</v>
      </c>
      <c r="BK145" s="231">
        <f>ROUND(I145*H145,2)</f>
        <v>0</v>
      </c>
      <c r="BL145" s="17" t="s">
        <v>177</v>
      </c>
      <c r="BM145" s="230" t="s">
        <v>285</v>
      </c>
    </row>
    <row r="146" spans="1:47" s="2" customFormat="1" ht="12">
      <c r="A146" s="39"/>
      <c r="B146" s="40"/>
      <c r="C146" s="41"/>
      <c r="D146" s="234" t="s">
        <v>210</v>
      </c>
      <c r="E146" s="41"/>
      <c r="F146" s="255" t="s">
        <v>286</v>
      </c>
      <c r="G146" s="41"/>
      <c r="H146" s="41"/>
      <c r="I146" s="137"/>
      <c r="J146" s="41"/>
      <c r="K146" s="41"/>
      <c r="L146" s="45"/>
      <c r="M146" s="256"/>
      <c r="N146" s="257"/>
      <c r="O146" s="85"/>
      <c r="P146" s="85"/>
      <c r="Q146" s="85"/>
      <c r="R146" s="85"/>
      <c r="S146" s="85"/>
      <c r="T146" s="86"/>
      <c r="U146" s="39"/>
      <c r="V146" s="39"/>
      <c r="W146" s="39"/>
      <c r="X146" s="39"/>
      <c r="Y146" s="39"/>
      <c r="Z146" s="39"/>
      <c r="AA146" s="39"/>
      <c r="AB146" s="39"/>
      <c r="AC146" s="39"/>
      <c r="AD146" s="39"/>
      <c r="AE146" s="39"/>
      <c r="AT146" s="17" t="s">
        <v>210</v>
      </c>
      <c r="AU146" s="17" t="s">
        <v>88</v>
      </c>
    </row>
    <row r="147" spans="1:51" s="13" customFormat="1" ht="12">
      <c r="A147" s="13"/>
      <c r="B147" s="232"/>
      <c r="C147" s="233"/>
      <c r="D147" s="234" t="s">
        <v>182</v>
      </c>
      <c r="E147" s="235" t="s">
        <v>33</v>
      </c>
      <c r="F147" s="236" t="s">
        <v>287</v>
      </c>
      <c r="G147" s="233"/>
      <c r="H147" s="237">
        <v>2.25</v>
      </c>
      <c r="I147" s="238"/>
      <c r="J147" s="233"/>
      <c r="K147" s="233"/>
      <c r="L147" s="239"/>
      <c r="M147" s="240"/>
      <c r="N147" s="241"/>
      <c r="O147" s="241"/>
      <c r="P147" s="241"/>
      <c r="Q147" s="241"/>
      <c r="R147" s="241"/>
      <c r="S147" s="241"/>
      <c r="T147" s="242"/>
      <c r="U147" s="13"/>
      <c r="V147" s="13"/>
      <c r="W147" s="13"/>
      <c r="X147" s="13"/>
      <c r="Y147" s="13"/>
      <c r="Z147" s="13"/>
      <c r="AA147" s="13"/>
      <c r="AB147" s="13"/>
      <c r="AC147" s="13"/>
      <c r="AD147" s="13"/>
      <c r="AE147" s="13"/>
      <c r="AT147" s="243" t="s">
        <v>182</v>
      </c>
      <c r="AU147" s="243" t="s">
        <v>88</v>
      </c>
      <c r="AV147" s="13" t="s">
        <v>88</v>
      </c>
      <c r="AW147" s="13" t="s">
        <v>39</v>
      </c>
      <c r="AX147" s="13" t="s">
        <v>86</v>
      </c>
      <c r="AY147" s="243" t="s">
        <v>170</v>
      </c>
    </row>
    <row r="148" spans="1:63" s="12" customFormat="1" ht="22.8" customHeight="1">
      <c r="A148" s="12"/>
      <c r="B148" s="203"/>
      <c r="C148" s="204"/>
      <c r="D148" s="205" t="s">
        <v>77</v>
      </c>
      <c r="E148" s="217" t="s">
        <v>177</v>
      </c>
      <c r="F148" s="217" t="s">
        <v>288</v>
      </c>
      <c r="G148" s="204"/>
      <c r="H148" s="204"/>
      <c r="I148" s="207"/>
      <c r="J148" s="218">
        <f>BK148</f>
        <v>0</v>
      </c>
      <c r="K148" s="204"/>
      <c r="L148" s="209"/>
      <c r="M148" s="210"/>
      <c r="N148" s="211"/>
      <c r="O148" s="211"/>
      <c r="P148" s="212">
        <f>SUM(P149:P154)</f>
        <v>0</v>
      </c>
      <c r="Q148" s="211"/>
      <c r="R148" s="212">
        <f>SUM(R149:R154)</f>
        <v>6.968179999999999</v>
      </c>
      <c r="S148" s="211"/>
      <c r="T148" s="213">
        <f>SUM(T149:T154)</f>
        <v>0</v>
      </c>
      <c r="U148" s="12"/>
      <c r="V148" s="12"/>
      <c r="W148" s="12"/>
      <c r="X148" s="12"/>
      <c r="Y148" s="12"/>
      <c r="Z148" s="12"/>
      <c r="AA148" s="12"/>
      <c r="AB148" s="12"/>
      <c r="AC148" s="12"/>
      <c r="AD148" s="12"/>
      <c r="AE148" s="12"/>
      <c r="AR148" s="214" t="s">
        <v>86</v>
      </c>
      <c r="AT148" s="215" t="s">
        <v>77</v>
      </c>
      <c r="AU148" s="215" t="s">
        <v>86</v>
      </c>
      <c r="AY148" s="214" t="s">
        <v>170</v>
      </c>
      <c r="BK148" s="216">
        <f>SUM(BK149:BK154)</f>
        <v>0</v>
      </c>
    </row>
    <row r="149" spans="1:65" s="2" customFormat="1" ht="21.75" customHeight="1">
      <c r="A149" s="39"/>
      <c r="B149" s="40"/>
      <c r="C149" s="219" t="s">
        <v>289</v>
      </c>
      <c r="D149" s="219" t="s">
        <v>172</v>
      </c>
      <c r="E149" s="220" t="s">
        <v>290</v>
      </c>
      <c r="F149" s="221" t="s">
        <v>291</v>
      </c>
      <c r="G149" s="222" t="s">
        <v>175</v>
      </c>
      <c r="H149" s="223">
        <v>14</v>
      </c>
      <c r="I149" s="224"/>
      <c r="J149" s="225">
        <f>ROUND(I149*H149,2)</f>
        <v>0</v>
      </c>
      <c r="K149" s="221" t="s">
        <v>33</v>
      </c>
      <c r="L149" s="45"/>
      <c r="M149" s="226" t="s">
        <v>33</v>
      </c>
      <c r="N149" s="227" t="s">
        <v>49</v>
      </c>
      <c r="O149" s="85"/>
      <c r="P149" s="228">
        <f>O149*H149</f>
        <v>0</v>
      </c>
      <c r="Q149" s="228">
        <v>0</v>
      </c>
      <c r="R149" s="228">
        <f>Q149*H149</f>
        <v>0</v>
      </c>
      <c r="S149" s="228">
        <v>0</v>
      </c>
      <c r="T149" s="229">
        <f>S149*H149</f>
        <v>0</v>
      </c>
      <c r="U149" s="39"/>
      <c r="V149" s="39"/>
      <c r="W149" s="39"/>
      <c r="X149" s="39"/>
      <c r="Y149" s="39"/>
      <c r="Z149" s="39"/>
      <c r="AA149" s="39"/>
      <c r="AB149" s="39"/>
      <c r="AC149" s="39"/>
      <c r="AD149" s="39"/>
      <c r="AE149" s="39"/>
      <c r="AR149" s="230" t="s">
        <v>177</v>
      </c>
      <c r="AT149" s="230" t="s">
        <v>172</v>
      </c>
      <c r="AU149" s="230" t="s">
        <v>88</v>
      </c>
      <c r="AY149" s="17" t="s">
        <v>170</v>
      </c>
      <c r="BE149" s="231">
        <f>IF(N149="základní",J149,0)</f>
        <v>0</v>
      </c>
      <c r="BF149" s="231">
        <f>IF(N149="snížená",J149,0)</f>
        <v>0</v>
      </c>
      <c r="BG149" s="231">
        <f>IF(N149="zákl. přenesená",J149,0)</f>
        <v>0</v>
      </c>
      <c r="BH149" s="231">
        <f>IF(N149="sníž. přenesená",J149,0)</f>
        <v>0</v>
      </c>
      <c r="BI149" s="231">
        <f>IF(N149="nulová",J149,0)</f>
        <v>0</v>
      </c>
      <c r="BJ149" s="17" t="s">
        <v>86</v>
      </c>
      <c r="BK149" s="231">
        <f>ROUND(I149*H149,2)</f>
        <v>0</v>
      </c>
      <c r="BL149" s="17" t="s">
        <v>177</v>
      </c>
      <c r="BM149" s="230" t="s">
        <v>292</v>
      </c>
    </row>
    <row r="150" spans="1:47" s="2" customFormat="1" ht="12">
      <c r="A150" s="39"/>
      <c r="B150" s="40"/>
      <c r="C150" s="41"/>
      <c r="D150" s="234" t="s">
        <v>210</v>
      </c>
      <c r="E150" s="41"/>
      <c r="F150" s="255" t="s">
        <v>293</v>
      </c>
      <c r="G150" s="41"/>
      <c r="H150" s="41"/>
      <c r="I150" s="137"/>
      <c r="J150" s="41"/>
      <c r="K150" s="41"/>
      <c r="L150" s="45"/>
      <c r="M150" s="256"/>
      <c r="N150" s="257"/>
      <c r="O150" s="85"/>
      <c r="P150" s="85"/>
      <c r="Q150" s="85"/>
      <c r="R150" s="85"/>
      <c r="S150" s="85"/>
      <c r="T150" s="86"/>
      <c r="U150" s="39"/>
      <c r="V150" s="39"/>
      <c r="W150" s="39"/>
      <c r="X150" s="39"/>
      <c r="Y150" s="39"/>
      <c r="Z150" s="39"/>
      <c r="AA150" s="39"/>
      <c r="AB150" s="39"/>
      <c r="AC150" s="39"/>
      <c r="AD150" s="39"/>
      <c r="AE150" s="39"/>
      <c r="AT150" s="17" t="s">
        <v>210</v>
      </c>
      <c r="AU150" s="17" t="s">
        <v>88</v>
      </c>
    </row>
    <row r="151" spans="1:65" s="2" customFormat="1" ht="21.75" customHeight="1">
      <c r="A151" s="39"/>
      <c r="B151" s="40"/>
      <c r="C151" s="258" t="s">
        <v>294</v>
      </c>
      <c r="D151" s="258" t="s">
        <v>214</v>
      </c>
      <c r="E151" s="259" t="s">
        <v>295</v>
      </c>
      <c r="F151" s="260" t="s">
        <v>296</v>
      </c>
      <c r="G151" s="261" t="s">
        <v>262</v>
      </c>
      <c r="H151" s="262">
        <v>1</v>
      </c>
      <c r="I151" s="263"/>
      <c r="J151" s="264">
        <f>ROUND(I151*H151,2)</f>
        <v>0</v>
      </c>
      <c r="K151" s="260" t="s">
        <v>176</v>
      </c>
      <c r="L151" s="265"/>
      <c r="M151" s="266" t="s">
        <v>33</v>
      </c>
      <c r="N151" s="267" t="s">
        <v>49</v>
      </c>
      <c r="O151" s="85"/>
      <c r="P151" s="228">
        <f>O151*H151</f>
        <v>0</v>
      </c>
      <c r="Q151" s="228">
        <v>0.0295</v>
      </c>
      <c r="R151" s="228">
        <f>Q151*H151</f>
        <v>0.0295</v>
      </c>
      <c r="S151" s="228">
        <v>0</v>
      </c>
      <c r="T151" s="229">
        <f>S151*H151</f>
        <v>0</v>
      </c>
      <c r="U151" s="39"/>
      <c r="V151" s="39"/>
      <c r="W151" s="39"/>
      <c r="X151" s="39"/>
      <c r="Y151" s="39"/>
      <c r="Z151" s="39"/>
      <c r="AA151" s="39"/>
      <c r="AB151" s="39"/>
      <c r="AC151" s="39"/>
      <c r="AD151" s="39"/>
      <c r="AE151" s="39"/>
      <c r="AR151" s="230" t="s">
        <v>213</v>
      </c>
      <c r="AT151" s="230" t="s">
        <v>214</v>
      </c>
      <c r="AU151" s="230" t="s">
        <v>88</v>
      </c>
      <c r="AY151" s="17" t="s">
        <v>170</v>
      </c>
      <c r="BE151" s="231">
        <f>IF(N151="základní",J151,0)</f>
        <v>0</v>
      </c>
      <c r="BF151" s="231">
        <f>IF(N151="snížená",J151,0)</f>
        <v>0</v>
      </c>
      <c r="BG151" s="231">
        <f>IF(N151="zákl. přenesená",J151,0)</f>
        <v>0</v>
      </c>
      <c r="BH151" s="231">
        <f>IF(N151="sníž. přenesená",J151,0)</f>
        <v>0</v>
      </c>
      <c r="BI151" s="231">
        <f>IF(N151="nulová",J151,0)</f>
        <v>0</v>
      </c>
      <c r="BJ151" s="17" t="s">
        <v>86</v>
      </c>
      <c r="BK151" s="231">
        <f>ROUND(I151*H151,2)</f>
        <v>0</v>
      </c>
      <c r="BL151" s="17" t="s">
        <v>177</v>
      </c>
      <c r="BM151" s="230" t="s">
        <v>297</v>
      </c>
    </row>
    <row r="152" spans="1:47" s="2" customFormat="1" ht="12">
      <c r="A152" s="39"/>
      <c r="B152" s="40"/>
      <c r="C152" s="41"/>
      <c r="D152" s="234" t="s">
        <v>210</v>
      </c>
      <c r="E152" s="41"/>
      <c r="F152" s="255" t="s">
        <v>298</v>
      </c>
      <c r="G152" s="41"/>
      <c r="H152" s="41"/>
      <c r="I152" s="137"/>
      <c r="J152" s="41"/>
      <c r="K152" s="41"/>
      <c r="L152" s="45"/>
      <c r="M152" s="256"/>
      <c r="N152" s="257"/>
      <c r="O152" s="85"/>
      <c r="P152" s="85"/>
      <c r="Q152" s="85"/>
      <c r="R152" s="85"/>
      <c r="S152" s="85"/>
      <c r="T152" s="86"/>
      <c r="U152" s="39"/>
      <c r="V152" s="39"/>
      <c r="W152" s="39"/>
      <c r="X152" s="39"/>
      <c r="Y152" s="39"/>
      <c r="Z152" s="39"/>
      <c r="AA152" s="39"/>
      <c r="AB152" s="39"/>
      <c r="AC152" s="39"/>
      <c r="AD152" s="39"/>
      <c r="AE152" s="39"/>
      <c r="AT152" s="17" t="s">
        <v>210</v>
      </c>
      <c r="AU152" s="17" t="s">
        <v>88</v>
      </c>
    </row>
    <row r="153" spans="1:65" s="2" customFormat="1" ht="21.75" customHeight="1">
      <c r="A153" s="39"/>
      <c r="B153" s="40"/>
      <c r="C153" s="219" t="s">
        <v>299</v>
      </c>
      <c r="D153" s="219" t="s">
        <v>172</v>
      </c>
      <c r="E153" s="220" t="s">
        <v>300</v>
      </c>
      <c r="F153" s="221" t="s">
        <v>301</v>
      </c>
      <c r="G153" s="222" t="s">
        <v>175</v>
      </c>
      <c r="H153" s="223">
        <v>14</v>
      </c>
      <c r="I153" s="224"/>
      <c r="J153" s="225">
        <f>ROUND(I153*H153,2)</f>
        <v>0</v>
      </c>
      <c r="K153" s="221" t="s">
        <v>176</v>
      </c>
      <c r="L153" s="45"/>
      <c r="M153" s="226" t="s">
        <v>33</v>
      </c>
      <c r="N153" s="227" t="s">
        <v>49</v>
      </c>
      <c r="O153" s="85"/>
      <c r="P153" s="228">
        <f>O153*H153</f>
        <v>0</v>
      </c>
      <c r="Q153" s="228">
        <v>0.49562</v>
      </c>
      <c r="R153" s="228">
        <f>Q153*H153</f>
        <v>6.93868</v>
      </c>
      <c r="S153" s="228">
        <v>0</v>
      </c>
      <c r="T153" s="229">
        <f>S153*H153</f>
        <v>0</v>
      </c>
      <c r="U153" s="39"/>
      <c r="V153" s="39"/>
      <c r="W153" s="39"/>
      <c r="X153" s="39"/>
      <c r="Y153" s="39"/>
      <c r="Z153" s="39"/>
      <c r="AA153" s="39"/>
      <c r="AB153" s="39"/>
      <c r="AC153" s="39"/>
      <c r="AD153" s="39"/>
      <c r="AE153" s="39"/>
      <c r="AR153" s="230" t="s">
        <v>177</v>
      </c>
      <c r="AT153" s="230" t="s">
        <v>172</v>
      </c>
      <c r="AU153" s="230" t="s">
        <v>88</v>
      </c>
      <c r="AY153" s="17" t="s">
        <v>170</v>
      </c>
      <c r="BE153" s="231">
        <f>IF(N153="základní",J153,0)</f>
        <v>0</v>
      </c>
      <c r="BF153" s="231">
        <f>IF(N153="snížená",J153,0)</f>
        <v>0</v>
      </c>
      <c r="BG153" s="231">
        <f>IF(N153="zákl. přenesená",J153,0)</f>
        <v>0</v>
      </c>
      <c r="BH153" s="231">
        <f>IF(N153="sníž. přenesená",J153,0)</f>
        <v>0</v>
      </c>
      <c r="BI153" s="231">
        <f>IF(N153="nulová",J153,0)</f>
        <v>0</v>
      </c>
      <c r="BJ153" s="17" t="s">
        <v>86</v>
      </c>
      <c r="BK153" s="231">
        <f>ROUND(I153*H153,2)</f>
        <v>0</v>
      </c>
      <c r="BL153" s="17" t="s">
        <v>177</v>
      </c>
      <c r="BM153" s="230" t="s">
        <v>302</v>
      </c>
    </row>
    <row r="154" spans="1:47" s="2" customFormat="1" ht="12">
      <c r="A154" s="39"/>
      <c r="B154" s="40"/>
      <c r="C154" s="41"/>
      <c r="D154" s="234" t="s">
        <v>210</v>
      </c>
      <c r="E154" s="41"/>
      <c r="F154" s="255" t="s">
        <v>303</v>
      </c>
      <c r="G154" s="41"/>
      <c r="H154" s="41"/>
      <c r="I154" s="137"/>
      <c r="J154" s="41"/>
      <c r="K154" s="41"/>
      <c r="L154" s="45"/>
      <c r="M154" s="256"/>
      <c r="N154" s="257"/>
      <c r="O154" s="85"/>
      <c r="P154" s="85"/>
      <c r="Q154" s="85"/>
      <c r="R154" s="85"/>
      <c r="S154" s="85"/>
      <c r="T154" s="86"/>
      <c r="U154" s="39"/>
      <c r="V154" s="39"/>
      <c r="W154" s="39"/>
      <c r="X154" s="39"/>
      <c r="Y154" s="39"/>
      <c r="Z154" s="39"/>
      <c r="AA154" s="39"/>
      <c r="AB154" s="39"/>
      <c r="AC154" s="39"/>
      <c r="AD154" s="39"/>
      <c r="AE154" s="39"/>
      <c r="AT154" s="17" t="s">
        <v>210</v>
      </c>
      <c r="AU154" s="17" t="s">
        <v>88</v>
      </c>
    </row>
    <row r="155" spans="1:63" s="12" customFormat="1" ht="22.8" customHeight="1">
      <c r="A155" s="12"/>
      <c r="B155" s="203"/>
      <c r="C155" s="204"/>
      <c r="D155" s="205" t="s">
        <v>77</v>
      </c>
      <c r="E155" s="217" t="s">
        <v>193</v>
      </c>
      <c r="F155" s="217" t="s">
        <v>304</v>
      </c>
      <c r="G155" s="204"/>
      <c r="H155" s="204"/>
      <c r="I155" s="207"/>
      <c r="J155" s="218">
        <f>BK155</f>
        <v>0</v>
      </c>
      <c r="K155" s="204"/>
      <c r="L155" s="209"/>
      <c r="M155" s="210"/>
      <c r="N155" s="211"/>
      <c r="O155" s="211"/>
      <c r="P155" s="212">
        <f>SUM(P156:P182)</f>
        <v>0</v>
      </c>
      <c r="Q155" s="211"/>
      <c r="R155" s="212">
        <f>SUM(R156:R182)</f>
        <v>0.051000000000000004</v>
      </c>
      <c r="S155" s="211"/>
      <c r="T155" s="213">
        <f>SUM(T156:T182)</f>
        <v>0</v>
      </c>
      <c r="U155" s="12"/>
      <c r="V155" s="12"/>
      <c r="W155" s="12"/>
      <c r="X155" s="12"/>
      <c r="Y155" s="12"/>
      <c r="Z155" s="12"/>
      <c r="AA155" s="12"/>
      <c r="AB155" s="12"/>
      <c r="AC155" s="12"/>
      <c r="AD155" s="12"/>
      <c r="AE155" s="12"/>
      <c r="AR155" s="214" t="s">
        <v>86</v>
      </c>
      <c r="AT155" s="215" t="s">
        <v>77</v>
      </c>
      <c r="AU155" s="215" t="s">
        <v>86</v>
      </c>
      <c r="AY155" s="214" t="s">
        <v>170</v>
      </c>
      <c r="BK155" s="216">
        <f>SUM(BK156:BK182)</f>
        <v>0</v>
      </c>
    </row>
    <row r="156" spans="1:65" s="2" customFormat="1" ht="33" customHeight="1">
      <c r="A156" s="39"/>
      <c r="B156" s="40"/>
      <c r="C156" s="219" t="s">
        <v>305</v>
      </c>
      <c r="D156" s="219" t="s">
        <v>172</v>
      </c>
      <c r="E156" s="220" t="s">
        <v>306</v>
      </c>
      <c r="F156" s="221" t="s">
        <v>307</v>
      </c>
      <c r="G156" s="222" t="s">
        <v>175</v>
      </c>
      <c r="H156" s="223">
        <v>1100</v>
      </c>
      <c r="I156" s="224"/>
      <c r="J156" s="225">
        <f>ROUND(I156*H156,2)</f>
        <v>0</v>
      </c>
      <c r="K156" s="221" t="s">
        <v>176</v>
      </c>
      <c r="L156" s="45"/>
      <c r="M156" s="226" t="s">
        <v>33</v>
      </c>
      <c r="N156" s="227" t="s">
        <v>49</v>
      </c>
      <c r="O156" s="85"/>
      <c r="P156" s="228">
        <f>O156*H156</f>
        <v>0</v>
      </c>
      <c r="Q156" s="228">
        <v>0</v>
      </c>
      <c r="R156" s="228">
        <f>Q156*H156</f>
        <v>0</v>
      </c>
      <c r="S156" s="228">
        <v>0</v>
      </c>
      <c r="T156" s="229">
        <f>S156*H156</f>
        <v>0</v>
      </c>
      <c r="U156" s="39"/>
      <c r="V156" s="39"/>
      <c r="W156" s="39"/>
      <c r="X156" s="39"/>
      <c r="Y156" s="39"/>
      <c r="Z156" s="39"/>
      <c r="AA156" s="39"/>
      <c r="AB156" s="39"/>
      <c r="AC156" s="39"/>
      <c r="AD156" s="39"/>
      <c r="AE156" s="39"/>
      <c r="AR156" s="230" t="s">
        <v>177</v>
      </c>
      <c r="AT156" s="230" t="s">
        <v>172</v>
      </c>
      <c r="AU156" s="230" t="s">
        <v>88</v>
      </c>
      <c r="AY156" s="17" t="s">
        <v>170</v>
      </c>
      <c r="BE156" s="231">
        <f>IF(N156="základní",J156,0)</f>
        <v>0</v>
      </c>
      <c r="BF156" s="231">
        <f>IF(N156="snížená",J156,0)</f>
        <v>0</v>
      </c>
      <c r="BG156" s="231">
        <f>IF(N156="zákl. přenesená",J156,0)</f>
        <v>0</v>
      </c>
      <c r="BH156" s="231">
        <f>IF(N156="sníž. přenesená",J156,0)</f>
        <v>0</v>
      </c>
      <c r="BI156" s="231">
        <f>IF(N156="nulová",J156,0)</f>
        <v>0</v>
      </c>
      <c r="BJ156" s="17" t="s">
        <v>86</v>
      </c>
      <c r="BK156" s="231">
        <f>ROUND(I156*H156,2)</f>
        <v>0</v>
      </c>
      <c r="BL156" s="17" t="s">
        <v>177</v>
      </c>
      <c r="BM156" s="230" t="s">
        <v>308</v>
      </c>
    </row>
    <row r="157" spans="1:51" s="13" customFormat="1" ht="12">
      <c r="A157" s="13"/>
      <c r="B157" s="232"/>
      <c r="C157" s="233"/>
      <c r="D157" s="234" t="s">
        <v>182</v>
      </c>
      <c r="E157" s="235" t="s">
        <v>33</v>
      </c>
      <c r="F157" s="236" t="s">
        <v>309</v>
      </c>
      <c r="G157" s="233"/>
      <c r="H157" s="237">
        <v>1100</v>
      </c>
      <c r="I157" s="238"/>
      <c r="J157" s="233"/>
      <c r="K157" s="233"/>
      <c r="L157" s="239"/>
      <c r="M157" s="240"/>
      <c r="N157" s="241"/>
      <c r="O157" s="241"/>
      <c r="P157" s="241"/>
      <c r="Q157" s="241"/>
      <c r="R157" s="241"/>
      <c r="S157" s="241"/>
      <c r="T157" s="242"/>
      <c r="U157" s="13"/>
      <c r="V157" s="13"/>
      <c r="W157" s="13"/>
      <c r="X157" s="13"/>
      <c r="Y157" s="13"/>
      <c r="Z157" s="13"/>
      <c r="AA157" s="13"/>
      <c r="AB157" s="13"/>
      <c r="AC157" s="13"/>
      <c r="AD157" s="13"/>
      <c r="AE157" s="13"/>
      <c r="AT157" s="243" t="s">
        <v>182</v>
      </c>
      <c r="AU157" s="243" t="s">
        <v>88</v>
      </c>
      <c r="AV157" s="13" t="s">
        <v>88</v>
      </c>
      <c r="AW157" s="13" t="s">
        <v>39</v>
      </c>
      <c r="AX157" s="13" t="s">
        <v>86</v>
      </c>
      <c r="AY157" s="243" t="s">
        <v>170</v>
      </c>
    </row>
    <row r="158" spans="1:65" s="2" customFormat="1" ht="21.75" customHeight="1">
      <c r="A158" s="39"/>
      <c r="B158" s="40"/>
      <c r="C158" s="219" t="s">
        <v>310</v>
      </c>
      <c r="D158" s="219" t="s">
        <v>172</v>
      </c>
      <c r="E158" s="220" t="s">
        <v>311</v>
      </c>
      <c r="F158" s="221" t="s">
        <v>312</v>
      </c>
      <c r="G158" s="222" t="s">
        <v>175</v>
      </c>
      <c r="H158" s="223">
        <v>528</v>
      </c>
      <c r="I158" s="224"/>
      <c r="J158" s="225">
        <f>ROUND(I158*H158,2)</f>
        <v>0</v>
      </c>
      <c r="K158" s="221" t="s">
        <v>176</v>
      </c>
      <c r="L158" s="45"/>
      <c r="M158" s="226" t="s">
        <v>33</v>
      </c>
      <c r="N158" s="227" t="s">
        <v>49</v>
      </c>
      <c r="O158" s="85"/>
      <c r="P158" s="228">
        <f>O158*H158</f>
        <v>0</v>
      </c>
      <c r="Q158" s="228">
        <v>0</v>
      </c>
      <c r="R158" s="228">
        <f>Q158*H158</f>
        <v>0</v>
      </c>
      <c r="S158" s="228">
        <v>0</v>
      </c>
      <c r="T158" s="229">
        <f>S158*H158</f>
        <v>0</v>
      </c>
      <c r="U158" s="39"/>
      <c r="V158" s="39"/>
      <c r="W158" s="39"/>
      <c r="X158" s="39"/>
      <c r="Y158" s="39"/>
      <c r="Z158" s="39"/>
      <c r="AA158" s="39"/>
      <c r="AB158" s="39"/>
      <c r="AC158" s="39"/>
      <c r="AD158" s="39"/>
      <c r="AE158" s="39"/>
      <c r="AR158" s="230" t="s">
        <v>177</v>
      </c>
      <c r="AT158" s="230" t="s">
        <v>172</v>
      </c>
      <c r="AU158" s="230" t="s">
        <v>88</v>
      </c>
      <c r="AY158" s="17" t="s">
        <v>170</v>
      </c>
      <c r="BE158" s="231">
        <f>IF(N158="základní",J158,0)</f>
        <v>0</v>
      </c>
      <c r="BF158" s="231">
        <f>IF(N158="snížená",J158,0)</f>
        <v>0</v>
      </c>
      <c r="BG158" s="231">
        <f>IF(N158="zákl. přenesená",J158,0)</f>
        <v>0</v>
      </c>
      <c r="BH158" s="231">
        <f>IF(N158="sníž. přenesená",J158,0)</f>
        <v>0</v>
      </c>
      <c r="BI158" s="231">
        <f>IF(N158="nulová",J158,0)</f>
        <v>0</v>
      </c>
      <c r="BJ158" s="17" t="s">
        <v>86</v>
      </c>
      <c r="BK158" s="231">
        <f>ROUND(I158*H158,2)</f>
        <v>0</v>
      </c>
      <c r="BL158" s="17" t="s">
        <v>177</v>
      </c>
      <c r="BM158" s="230" t="s">
        <v>313</v>
      </c>
    </row>
    <row r="159" spans="1:51" s="13" customFormat="1" ht="12">
      <c r="A159" s="13"/>
      <c r="B159" s="232"/>
      <c r="C159" s="233"/>
      <c r="D159" s="234" t="s">
        <v>182</v>
      </c>
      <c r="E159" s="235" t="s">
        <v>33</v>
      </c>
      <c r="F159" s="236" t="s">
        <v>314</v>
      </c>
      <c r="G159" s="233"/>
      <c r="H159" s="237">
        <v>528</v>
      </c>
      <c r="I159" s="238"/>
      <c r="J159" s="233"/>
      <c r="K159" s="233"/>
      <c r="L159" s="239"/>
      <c r="M159" s="240"/>
      <c r="N159" s="241"/>
      <c r="O159" s="241"/>
      <c r="P159" s="241"/>
      <c r="Q159" s="241"/>
      <c r="R159" s="241"/>
      <c r="S159" s="241"/>
      <c r="T159" s="242"/>
      <c r="U159" s="13"/>
      <c r="V159" s="13"/>
      <c r="W159" s="13"/>
      <c r="X159" s="13"/>
      <c r="Y159" s="13"/>
      <c r="Z159" s="13"/>
      <c r="AA159" s="13"/>
      <c r="AB159" s="13"/>
      <c r="AC159" s="13"/>
      <c r="AD159" s="13"/>
      <c r="AE159" s="13"/>
      <c r="AT159" s="243" t="s">
        <v>182</v>
      </c>
      <c r="AU159" s="243" t="s">
        <v>88</v>
      </c>
      <c r="AV159" s="13" t="s">
        <v>88</v>
      </c>
      <c r="AW159" s="13" t="s">
        <v>39</v>
      </c>
      <c r="AX159" s="13" t="s">
        <v>86</v>
      </c>
      <c r="AY159" s="243" t="s">
        <v>170</v>
      </c>
    </row>
    <row r="160" spans="1:65" s="2" customFormat="1" ht="21.75" customHeight="1">
      <c r="A160" s="39"/>
      <c r="B160" s="40"/>
      <c r="C160" s="219" t="s">
        <v>315</v>
      </c>
      <c r="D160" s="219" t="s">
        <v>172</v>
      </c>
      <c r="E160" s="220" t="s">
        <v>316</v>
      </c>
      <c r="F160" s="221" t="s">
        <v>317</v>
      </c>
      <c r="G160" s="222" t="s">
        <v>175</v>
      </c>
      <c r="H160" s="223">
        <v>998.8</v>
      </c>
      <c r="I160" s="224"/>
      <c r="J160" s="225">
        <f>ROUND(I160*H160,2)</f>
        <v>0</v>
      </c>
      <c r="K160" s="221" t="s">
        <v>176</v>
      </c>
      <c r="L160" s="45"/>
      <c r="M160" s="226" t="s">
        <v>33</v>
      </c>
      <c r="N160" s="227" t="s">
        <v>49</v>
      </c>
      <c r="O160" s="85"/>
      <c r="P160" s="228">
        <f>O160*H160</f>
        <v>0</v>
      </c>
      <c r="Q160" s="228">
        <v>0</v>
      </c>
      <c r="R160" s="228">
        <f>Q160*H160</f>
        <v>0</v>
      </c>
      <c r="S160" s="228">
        <v>0</v>
      </c>
      <c r="T160" s="229">
        <f>S160*H160</f>
        <v>0</v>
      </c>
      <c r="U160" s="39"/>
      <c r="V160" s="39"/>
      <c r="W160" s="39"/>
      <c r="X160" s="39"/>
      <c r="Y160" s="39"/>
      <c r="Z160" s="39"/>
      <c r="AA160" s="39"/>
      <c r="AB160" s="39"/>
      <c r="AC160" s="39"/>
      <c r="AD160" s="39"/>
      <c r="AE160" s="39"/>
      <c r="AR160" s="230" t="s">
        <v>177</v>
      </c>
      <c r="AT160" s="230" t="s">
        <v>172</v>
      </c>
      <c r="AU160" s="230" t="s">
        <v>88</v>
      </c>
      <c r="AY160" s="17" t="s">
        <v>170</v>
      </c>
      <c r="BE160" s="231">
        <f>IF(N160="základní",J160,0)</f>
        <v>0</v>
      </c>
      <c r="BF160" s="231">
        <f>IF(N160="snížená",J160,0)</f>
        <v>0</v>
      </c>
      <c r="BG160" s="231">
        <f>IF(N160="zákl. přenesená",J160,0)</f>
        <v>0</v>
      </c>
      <c r="BH160" s="231">
        <f>IF(N160="sníž. přenesená",J160,0)</f>
        <v>0</v>
      </c>
      <c r="BI160" s="231">
        <f>IF(N160="nulová",J160,0)</f>
        <v>0</v>
      </c>
      <c r="BJ160" s="17" t="s">
        <v>86</v>
      </c>
      <c r="BK160" s="231">
        <f>ROUND(I160*H160,2)</f>
        <v>0</v>
      </c>
      <c r="BL160" s="17" t="s">
        <v>177</v>
      </c>
      <c r="BM160" s="230" t="s">
        <v>318</v>
      </c>
    </row>
    <row r="161" spans="1:51" s="13" customFormat="1" ht="12">
      <c r="A161" s="13"/>
      <c r="B161" s="232"/>
      <c r="C161" s="233"/>
      <c r="D161" s="234" t="s">
        <v>182</v>
      </c>
      <c r="E161" s="235" t="s">
        <v>33</v>
      </c>
      <c r="F161" s="236" t="s">
        <v>319</v>
      </c>
      <c r="G161" s="233"/>
      <c r="H161" s="237">
        <v>492.8</v>
      </c>
      <c r="I161" s="238"/>
      <c r="J161" s="233"/>
      <c r="K161" s="233"/>
      <c r="L161" s="239"/>
      <c r="M161" s="240"/>
      <c r="N161" s="241"/>
      <c r="O161" s="241"/>
      <c r="P161" s="241"/>
      <c r="Q161" s="241"/>
      <c r="R161" s="241"/>
      <c r="S161" s="241"/>
      <c r="T161" s="242"/>
      <c r="U161" s="13"/>
      <c r="V161" s="13"/>
      <c r="W161" s="13"/>
      <c r="X161" s="13"/>
      <c r="Y161" s="13"/>
      <c r="Z161" s="13"/>
      <c r="AA161" s="13"/>
      <c r="AB161" s="13"/>
      <c r="AC161" s="13"/>
      <c r="AD161" s="13"/>
      <c r="AE161" s="13"/>
      <c r="AT161" s="243" t="s">
        <v>182</v>
      </c>
      <c r="AU161" s="243" t="s">
        <v>88</v>
      </c>
      <c r="AV161" s="13" t="s">
        <v>88</v>
      </c>
      <c r="AW161" s="13" t="s">
        <v>39</v>
      </c>
      <c r="AX161" s="13" t="s">
        <v>78</v>
      </c>
      <c r="AY161" s="243" t="s">
        <v>170</v>
      </c>
    </row>
    <row r="162" spans="1:51" s="13" customFormat="1" ht="12">
      <c r="A162" s="13"/>
      <c r="B162" s="232"/>
      <c r="C162" s="233"/>
      <c r="D162" s="234" t="s">
        <v>182</v>
      </c>
      <c r="E162" s="235" t="s">
        <v>33</v>
      </c>
      <c r="F162" s="236" t="s">
        <v>320</v>
      </c>
      <c r="G162" s="233"/>
      <c r="H162" s="237">
        <v>506</v>
      </c>
      <c r="I162" s="238"/>
      <c r="J162" s="233"/>
      <c r="K162" s="233"/>
      <c r="L162" s="239"/>
      <c r="M162" s="240"/>
      <c r="N162" s="241"/>
      <c r="O162" s="241"/>
      <c r="P162" s="241"/>
      <c r="Q162" s="241"/>
      <c r="R162" s="241"/>
      <c r="S162" s="241"/>
      <c r="T162" s="242"/>
      <c r="U162" s="13"/>
      <c r="V162" s="13"/>
      <c r="W162" s="13"/>
      <c r="X162" s="13"/>
      <c r="Y162" s="13"/>
      <c r="Z162" s="13"/>
      <c r="AA162" s="13"/>
      <c r="AB162" s="13"/>
      <c r="AC162" s="13"/>
      <c r="AD162" s="13"/>
      <c r="AE162" s="13"/>
      <c r="AT162" s="243" t="s">
        <v>182</v>
      </c>
      <c r="AU162" s="243" t="s">
        <v>88</v>
      </c>
      <c r="AV162" s="13" t="s">
        <v>88</v>
      </c>
      <c r="AW162" s="13" t="s">
        <v>39</v>
      </c>
      <c r="AX162" s="13" t="s">
        <v>78</v>
      </c>
      <c r="AY162" s="243" t="s">
        <v>170</v>
      </c>
    </row>
    <row r="163" spans="1:51" s="14" customFormat="1" ht="12">
      <c r="A163" s="14"/>
      <c r="B163" s="244"/>
      <c r="C163" s="245"/>
      <c r="D163" s="234" t="s">
        <v>182</v>
      </c>
      <c r="E163" s="246" t="s">
        <v>33</v>
      </c>
      <c r="F163" s="247" t="s">
        <v>200</v>
      </c>
      <c r="G163" s="245"/>
      <c r="H163" s="248">
        <v>998.8</v>
      </c>
      <c r="I163" s="249"/>
      <c r="J163" s="245"/>
      <c r="K163" s="245"/>
      <c r="L163" s="250"/>
      <c r="M163" s="251"/>
      <c r="N163" s="252"/>
      <c r="O163" s="252"/>
      <c r="P163" s="252"/>
      <c r="Q163" s="252"/>
      <c r="R163" s="252"/>
      <c r="S163" s="252"/>
      <c r="T163" s="253"/>
      <c r="U163" s="14"/>
      <c r="V163" s="14"/>
      <c r="W163" s="14"/>
      <c r="X163" s="14"/>
      <c r="Y163" s="14"/>
      <c r="Z163" s="14"/>
      <c r="AA163" s="14"/>
      <c r="AB163" s="14"/>
      <c r="AC163" s="14"/>
      <c r="AD163" s="14"/>
      <c r="AE163" s="14"/>
      <c r="AT163" s="254" t="s">
        <v>182</v>
      </c>
      <c r="AU163" s="254" t="s">
        <v>88</v>
      </c>
      <c r="AV163" s="14" t="s">
        <v>177</v>
      </c>
      <c r="AW163" s="14" t="s">
        <v>39</v>
      </c>
      <c r="AX163" s="14" t="s">
        <v>86</v>
      </c>
      <c r="AY163" s="254" t="s">
        <v>170</v>
      </c>
    </row>
    <row r="164" spans="1:65" s="2" customFormat="1" ht="44.25" customHeight="1">
      <c r="A164" s="39"/>
      <c r="B164" s="40"/>
      <c r="C164" s="219" t="s">
        <v>321</v>
      </c>
      <c r="D164" s="219" t="s">
        <v>172</v>
      </c>
      <c r="E164" s="220" t="s">
        <v>322</v>
      </c>
      <c r="F164" s="221" t="s">
        <v>323</v>
      </c>
      <c r="G164" s="222" t="s">
        <v>175</v>
      </c>
      <c r="H164" s="223">
        <v>484</v>
      </c>
      <c r="I164" s="224"/>
      <c r="J164" s="225">
        <f>ROUND(I164*H164,2)</f>
        <v>0</v>
      </c>
      <c r="K164" s="221" t="s">
        <v>176</v>
      </c>
      <c r="L164" s="45"/>
      <c r="M164" s="226" t="s">
        <v>33</v>
      </c>
      <c r="N164" s="227" t="s">
        <v>49</v>
      </c>
      <c r="O164" s="85"/>
      <c r="P164" s="228">
        <f>O164*H164</f>
        <v>0</v>
      </c>
      <c r="Q164" s="228">
        <v>0</v>
      </c>
      <c r="R164" s="228">
        <f>Q164*H164</f>
        <v>0</v>
      </c>
      <c r="S164" s="228">
        <v>0</v>
      </c>
      <c r="T164" s="229">
        <f>S164*H164</f>
        <v>0</v>
      </c>
      <c r="U164" s="39"/>
      <c r="V164" s="39"/>
      <c r="W164" s="39"/>
      <c r="X164" s="39"/>
      <c r="Y164" s="39"/>
      <c r="Z164" s="39"/>
      <c r="AA164" s="39"/>
      <c r="AB164" s="39"/>
      <c r="AC164" s="39"/>
      <c r="AD164" s="39"/>
      <c r="AE164" s="39"/>
      <c r="AR164" s="230" t="s">
        <v>177</v>
      </c>
      <c r="AT164" s="230" t="s">
        <v>172</v>
      </c>
      <c r="AU164" s="230" t="s">
        <v>88</v>
      </c>
      <c r="AY164" s="17" t="s">
        <v>170</v>
      </c>
      <c r="BE164" s="231">
        <f>IF(N164="základní",J164,0)</f>
        <v>0</v>
      </c>
      <c r="BF164" s="231">
        <f>IF(N164="snížená",J164,0)</f>
        <v>0</v>
      </c>
      <c r="BG164" s="231">
        <f>IF(N164="zákl. přenesená",J164,0)</f>
        <v>0</v>
      </c>
      <c r="BH164" s="231">
        <f>IF(N164="sníž. přenesená",J164,0)</f>
        <v>0</v>
      </c>
      <c r="BI164" s="231">
        <f>IF(N164="nulová",J164,0)</f>
        <v>0</v>
      </c>
      <c r="BJ164" s="17" t="s">
        <v>86</v>
      </c>
      <c r="BK164" s="231">
        <f>ROUND(I164*H164,2)</f>
        <v>0</v>
      </c>
      <c r="BL164" s="17" t="s">
        <v>177</v>
      </c>
      <c r="BM164" s="230" t="s">
        <v>324</v>
      </c>
    </row>
    <row r="165" spans="1:51" s="13" customFormat="1" ht="12">
      <c r="A165" s="13"/>
      <c r="B165" s="232"/>
      <c r="C165" s="233"/>
      <c r="D165" s="234" t="s">
        <v>182</v>
      </c>
      <c r="E165" s="235" t="s">
        <v>33</v>
      </c>
      <c r="F165" s="236" t="s">
        <v>325</v>
      </c>
      <c r="G165" s="233"/>
      <c r="H165" s="237">
        <v>484</v>
      </c>
      <c r="I165" s="238"/>
      <c r="J165" s="233"/>
      <c r="K165" s="233"/>
      <c r="L165" s="239"/>
      <c r="M165" s="240"/>
      <c r="N165" s="241"/>
      <c r="O165" s="241"/>
      <c r="P165" s="241"/>
      <c r="Q165" s="241"/>
      <c r="R165" s="241"/>
      <c r="S165" s="241"/>
      <c r="T165" s="242"/>
      <c r="U165" s="13"/>
      <c r="V165" s="13"/>
      <c r="W165" s="13"/>
      <c r="X165" s="13"/>
      <c r="Y165" s="13"/>
      <c r="Z165" s="13"/>
      <c r="AA165" s="13"/>
      <c r="AB165" s="13"/>
      <c r="AC165" s="13"/>
      <c r="AD165" s="13"/>
      <c r="AE165" s="13"/>
      <c r="AT165" s="243" t="s">
        <v>182</v>
      </c>
      <c r="AU165" s="243" t="s">
        <v>88</v>
      </c>
      <c r="AV165" s="13" t="s">
        <v>88</v>
      </c>
      <c r="AW165" s="13" t="s">
        <v>39</v>
      </c>
      <c r="AX165" s="13" t="s">
        <v>86</v>
      </c>
      <c r="AY165" s="243" t="s">
        <v>170</v>
      </c>
    </row>
    <row r="166" spans="1:65" s="2" customFormat="1" ht="21.75" customHeight="1">
      <c r="A166" s="39"/>
      <c r="B166" s="40"/>
      <c r="C166" s="219" t="s">
        <v>326</v>
      </c>
      <c r="D166" s="219" t="s">
        <v>172</v>
      </c>
      <c r="E166" s="220" t="s">
        <v>327</v>
      </c>
      <c r="F166" s="221" t="s">
        <v>328</v>
      </c>
      <c r="G166" s="222" t="s">
        <v>175</v>
      </c>
      <c r="H166" s="223">
        <v>506</v>
      </c>
      <c r="I166" s="224"/>
      <c r="J166" s="225">
        <f>ROUND(I166*H166,2)</f>
        <v>0</v>
      </c>
      <c r="K166" s="221" t="s">
        <v>176</v>
      </c>
      <c r="L166" s="45"/>
      <c r="M166" s="226" t="s">
        <v>33</v>
      </c>
      <c r="N166" s="227" t="s">
        <v>49</v>
      </c>
      <c r="O166" s="85"/>
      <c r="P166" s="228">
        <f>O166*H166</f>
        <v>0</v>
      </c>
      <c r="Q166" s="228">
        <v>0</v>
      </c>
      <c r="R166" s="228">
        <f>Q166*H166</f>
        <v>0</v>
      </c>
      <c r="S166" s="228">
        <v>0</v>
      </c>
      <c r="T166" s="229">
        <f>S166*H166</f>
        <v>0</v>
      </c>
      <c r="U166" s="39"/>
      <c r="V166" s="39"/>
      <c r="W166" s="39"/>
      <c r="X166" s="39"/>
      <c r="Y166" s="39"/>
      <c r="Z166" s="39"/>
      <c r="AA166" s="39"/>
      <c r="AB166" s="39"/>
      <c r="AC166" s="39"/>
      <c r="AD166" s="39"/>
      <c r="AE166" s="39"/>
      <c r="AR166" s="230" t="s">
        <v>177</v>
      </c>
      <c r="AT166" s="230" t="s">
        <v>172</v>
      </c>
      <c r="AU166" s="230" t="s">
        <v>88</v>
      </c>
      <c r="AY166" s="17" t="s">
        <v>170</v>
      </c>
      <c r="BE166" s="231">
        <f>IF(N166="základní",J166,0)</f>
        <v>0</v>
      </c>
      <c r="BF166" s="231">
        <f>IF(N166="snížená",J166,0)</f>
        <v>0</v>
      </c>
      <c r="BG166" s="231">
        <f>IF(N166="zákl. přenesená",J166,0)</f>
        <v>0</v>
      </c>
      <c r="BH166" s="231">
        <f>IF(N166="sníž. přenesená",J166,0)</f>
        <v>0</v>
      </c>
      <c r="BI166" s="231">
        <f>IF(N166="nulová",J166,0)</f>
        <v>0</v>
      </c>
      <c r="BJ166" s="17" t="s">
        <v>86</v>
      </c>
      <c r="BK166" s="231">
        <f>ROUND(I166*H166,2)</f>
        <v>0</v>
      </c>
      <c r="BL166" s="17" t="s">
        <v>177</v>
      </c>
      <c r="BM166" s="230" t="s">
        <v>329</v>
      </c>
    </row>
    <row r="167" spans="1:51" s="13" customFormat="1" ht="12">
      <c r="A167" s="13"/>
      <c r="B167" s="232"/>
      <c r="C167" s="233"/>
      <c r="D167" s="234" t="s">
        <v>182</v>
      </c>
      <c r="E167" s="235" t="s">
        <v>33</v>
      </c>
      <c r="F167" s="236" t="s">
        <v>330</v>
      </c>
      <c r="G167" s="233"/>
      <c r="H167" s="237">
        <v>506</v>
      </c>
      <c r="I167" s="238"/>
      <c r="J167" s="233"/>
      <c r="K167" s="233"/>
      <c r="L167" s="239"/>
      <c r="M167" s="240"/>
      <c r="N167" s="241"/>
      <c r="O167" s="241"/>
      <c r="P167" s="241"/>
      <c r="Q167" s="241"/>
      <c r="R167" s="241"/>
      <c r="S167" s="241"/>
      <c r="T167" s="242"/>
      <c r="U167" s="13"/>
      <c r="V167" s="13"/>
      <c r="W167" s="13"/>
      <c r="X167" s="13"/>
      <c r="Y167" s="13"/>
      <c r="Z167" s="13"/>
      <c r="AA167" s="13"/>
      <c r="AB167" s="13"/>
      <c r="AC167" s="13"/>
      <c r="AD167" s="13"/>
      <c r="AE167" s="13"/>
      <c r="AT167" s="243" t="s">
        <v>182</v>
      </c>
      <c r="AU167" s="243" t="s">
        <v>88</v>
      </c>
      <c r="AV167" s="13" t="s">
        <v>88</v>
      </c>
      <c r="AW167" s="13" t="s">
        <v>39</v>
      </c>
      <c r="AX167" s="13" t="s">
        <v>86</v>
      </c>
      <c r="AY167" s="243" t="s">
        <v>170</v>
      </c>
    </row>
    <row r="168" spans="1:65" s="2" customFormat="1" ht="33" customHeight="1">
      <c r="A168" s="39"/>
      <c r="B168" s="40"/>
      <c r="C168" s="219" t="s">
        <v>331</v>
      </c>
      <c r="D168" s="219" t="s">
        <v>172</v>
      </c>
      <c r="E168" s="220" t="s">
        <v>332</v>
      </c>
      <c r="F168" s="221" t="s">
        <v>333</v>
      </c>
      <c r="G168" s="222" t="s">
        <v>175</v>
      </c>
      <c r="H168" s="223">
        <v>462</v>
      </c>
      <c r="I168" s="224"/>
      <c r="J168" s="225">
        <f>ROUND(I168*H168,2)</f>
        <v>0</v>
      </c>
      <c r="K168" s="221" t="s">
        <v>176</v>
      </c>
      <c r="L168" s="45"/>
      <c r="M168" s="226" t="s">
        <v>33</v>
      </c>
      <c r="N168" s="227" t="s">
        <v>49</v>
      </c>
      <c r="O168" s="85"/>
      <c r="P168" s="228">
        <f>O168*H168</f>
        <v>0</v>
      </c>
      <c r="Q168" s="228">
        <v>0</v>
      </c>
      <c r="R168" s="228">
        <f>Q168*H168</f>
        <v>0</v>
      </c>
      <c r="S168" s="228">
        <v>0</v>
      </c>
      <c r="T168" s="229">
        <f>S168*H168</f>
        <v>0</v>
      </c>
      <c r="U168" s="39"/>
      <c r="V168" s="39"/>
      <c r="W168" s="39"/>
      <c r="X168" s="39"/>
      <c r="Y168" s="39"/>
      <c r="Z168" s="39"/>
      <c r="AA168" s="39"/>
      <c r="AB168" s="39"/>
      <c r="AC168" s="39"/>
      <c r="AD168" s="39"/>
      <c r="AE168" s="39"/>
      <c r="AR168" s="230" t="s">
        <v>177</v>
      </c>
      <c r="AT168" s="230" t="s">
        <v>172</v>
      </c>
      <c r="AU168" s="230" t="s">
        <v>88</v>
      </c>
      <c r="AY168" s="17" t="s">
        <v>170</v>
      </c>
      <c r="BE168" s="231">
        <f>IF(N168="základní",J168,0)</f>
        <v>0</v>
      </c>
      <c r="BF168" s="231">
        <f>IF(N168="snížená",J168,0)</f>
        <v>0</v>
      </c>
      <c r="BG168" s="231">
        <f>IF(N168="zákl. přenesená",J168,0)</f>
        <v>0</v>
      </c>
      <c r="BH168" s="231">
        <f>IF(N168="sníž. přenesená",J168,0)</f>
        <v>0</v>
      </c>
      <c r="BI168" s="231">
        <f>IF(N168="nulová",J168,0)</f>
        <v>0</v>
      </c>
      <c r="BJ168" s="17" t="s">
        <v>86</v>
      </c>
      <c r="BK168" s="231">
        <f>ROUND(I168*H168,2)</f>
        <v>0</v>
      </c>
      <c r="BL168" s="17" t="s">
        <v>177</v>
      </c>
      <c r="BM168" s="230" t="s">
        <v>334</v>
      </c>
    </row>
    <row r="169" spans="1:51" s="13" customFormat="1" ht="12">
      <c r="A169" s="13"/>
      <c r="B169" s="232"/>
      <c r="C169" s="233"/>
      <c r="D169" s="234" t="s">
        <v>182</v>
      </c>
      <c r="E169" s="235" t="s">
        <v>33</v>
      </c>
      <c r="F169" s="236" t="s">
        <v>335</v>
      </c>
      <c r="G169" s="233"/>
      <c r="H169" s="237">
        <v>462</v>
      </c>
      <c r="I169" s="238"/>
      <c r="J169" s="233"/>
      <c r="K169" s="233"/>
      <c r="L169" s="239"/>
      <c r="M169" s="240"/>
      <c r="N169" s="241"/>
      <c r="O169" s="241"/>
      <c r="P169" s="241"/>
      <c r="Q169" s="241"/>
      <c r="R169" s="241"/>
      <c r="S169" s="241"/>
      <c r="T169" s="242"/>
      <c r="U169" s="13"/>
      <c r="V169" s="13"/>
      <c r="W169" s="13"/>
      <c r="X169" s="13"/>
      <c r="Y169" s="13"/>
      <c r="Z169" s="13"/>
      <c r="AA169" s="13"/>
      <c r="AB169" s="13"/>
      <c r="AC169" s="13"/>
      <c r="AD169" s="13"/>
      <c r="AE169" s="13"/>
      <c r="AT169" s="243" t="s">
        <v>182</v>
      </c>
      <c r="AU169" s="243" t="s">
        <v>88</v>
      </c>
      <c r="AV169" s="13" t="s">
        <v>88</v>
      </c>
      <c r="AW169" s="13" t="s">
        <v>39</v>
      </c>
      <c r="AX169" s="13" t="s">
        <v>86</v>
      </c>
      <c r="AY169" s="243" t="s">
        <v>170</v>
      </c>
    </row>
    <row r="170" spans="1:65" s="2" customFormat="1" ht="21.75" customHeight="1">
      <c r="A170" s="39"/>
      <c r="B170" s="40"/>
      <c r="C170" s="219" t="s">
        <v>336</v>
      </c>
      <c r="D170" s="219" t="s">
        <v>172</v>
      </c>
      <c r="E170" s="220" t="s">
        <v>337</v>
      </c>
      <c r="F170" s="221" t="s">
        <v>338</v>
      </c>
      <c r="G170" s="222" t="s">
        <v>175</v>
      </c>
      <c r="H170" s="223">
        <v>946</v>
      </c>
      <c r="I170" s="224"/>
      <c r="J170" s="225">
        <f>ROUND(I170*H170,2)</f>
        <v>0</v>
      </c>
      <c r="K170" s="221" t="s">
        <v>176</v>
      </c>
      <c r="L170" s="45"/>
      <c r="M170" s="226" t="s">
        <v>33</v>
      </c>
      <c r="N170" s="227" t="s">
        <v>49</v>
      </c>
      <c r="O170" s="85"/>
      <c r="P170" s="228">
        <f>O170*H170</f>
        <v>0</v>
      </c>
      <c r="Q170" s="228">
        <v>0</v>
      </c>
      <c r="R170" s="228">
        <f>Q170*H170</f>
        <v>0</v>
      </c>
      <c r="S170" s="228">
        <v>0</v>
      </c>
      <c r="T170" s="229">
        <f>S170*H170</f>
        <v>0</v>
      </c>
      <c r="U170" s="39"/>
      <c r="V170" s="39"/>
      <c r="W170" s="39"/>
      <c r="X170" s="39"/>
      <c r="Y170" s="39"/>
      <c r="Z170" s="39"/>
      <c r="AA170" s="39"/>
      <c r="AB170" s="39"/>
      <c r="AC170" s="39"/>
      <c r="AD170" s="39"/>
      <c r="AE170" s="39"/>
      <c r="AR170" s="230" t="s">
        <v>177</v>
      </c>
      <c r="AT170" s="230" t="s">
        <v>172</v>
      </c>
      <c r="AU170" s="230" t="s">
        <v>88</v>
      </c>
      <c r="AY170" s="17" t="s">
        <v>170</v>
      </c>
      <c r="BE170" s="231">
        <f>IF(N170="základní",J170,0)</f>
        <v>0</v>
      </c>
      <c r="BF170" s="231">
        <f>IF(N170="snížená",J170,0)</f>
        <v>0</v>
      </c>
      <c r="BG170" s="231">
        <f>IF(N170="zákl. přenesená",J170,0)</f>
        <v>0</v>
      </c>
      <c r="BH170" s="231">
        <f>IF(N170="sníž. přenesená",J170,0)</f>
        <v>0</v>
      </c>
      <c r="BI170" s="231">
        <f>IF(N170="nulová",J170,0)</f>
        <v>0</v>
      </c>
      <c r="BJ170" s="17" t="s">
        <v>86</v>
      </c>
      <c r="BK170" s="231">
        <f>ROUND(I170*H170,2)</f>
        <v>0</v>
      </c>
      <c r="BL170" s="17" t="s">
        <v>177</v>
      </c>
      <c r="BM170" s="230" t="s">
        <v>339</v>
      </c>
    </row>
    <row r="171" spans="1:51" s="13" customFormat="1" ht="12">
      <c r="A171" s="13"/>
      <c r="B171" s="232"/>
      <c r="C171" s="233"/>
      <c r="D171" s="234" t="s">
        <v>182</v>
      </c>
      <c r="E171" s="235" t="s">
        <v>33</v>
      </c>
      <c r="F171" s="236" t="s">
        <v>340</v>
      </c>
      <c r="G171" s="233"/>
      <c r="H171" s="237">
        <v>462</v>
      </c>
      <c r="I171" s="238"/>
      <c r="J171" s="233"/>
      <c r="K171" s="233"/>
      <c r="L171" s="239"/>
      <c r="M171" s="240"/>
      <c r="N171" s="241"/>
      <c r="O171" s="241"/>
      <c r="P171" s="241"/>
      <c r="Q171" s="241"/>
      <c r="R171" s="241"/>
      <c r="S171" s="241"/>
      <c r="T171" s="242"/>
      <c r="U171" s="13"/>
      <c r="V171" s="13"/>
      <c r="W171" s="13"/>
      <c r="X171" s="13"/>
      <c r="Y171" s="13"/>
      <c r="Z171" s="13"/>
      <c r="AA171" s="13"/>
      <c r="AB171" s="13"/>
      <c r="AC171" s="13"/>
      <c r="AD171" s="13"/>
      <c r="AE171" s="13"/>
      <c r="AT171" s="243" t="s">
        <v>182</v>
      </c>
      <c r="AU171" s="243" t="s">
        <v>88</v>
      </c>
      <c r="AV171" s="13" t="s">
        <v>88</v>
      </c>
      <c r="AW171" s="13" t="s">
        <v>39</v>
      </c>
      <c r="AX171" s="13" t="s">
        <v>78</v>
      </c>
      <c r="AY171" s="243" t="s">
        <v>170</v>
      </c>
    </row>
    <row r="172" spans="1:51" s="13" customFormat="1" ht="12">
      <c r="A172" s="13"/>
      <c r="B172" s="232"/>
      <c r="C172" s="233"/>
      <c r="D172" s="234" t="s">
        <v>182</v>
      </c>
      <c r="E172" s="235" t="s">
        <v>33</v>
      </c>
      <c r="F172" s="236" t="s">
        <v>341</v>
      </c>
      <c r="G172" s="233"/>
      <c r="H172" s="237">
        <v>484</v>
      </c>
      <c r="I172" s="238"/>
      <c r="J172" s="233"/>
      <c r="K172" s="233"/>
      <c r="L172" s="239"/>
      <c r="M172" s="240"/>
      <c r="N172" s="241"/>
      <c r="O172" s="241"/>
      <c r="P172" s="241"/>
      <c r="Q172" s="241"/>
      <c r="R172" s="241"/>
      <c r="S172" s="241"/>
      <c r="T172" s="242"/>
      <c r="U172" s="13"/>
      <c r="V172" s="13"/>
      <c r="W172" s="13"/>
      <c r="X172" s="13"/>
      <c r="Y172" s="13"/>
      <c r="Z172" s="13"/>
      <c r="AA172" s="13"/>
      <c r="AB172" s="13"/>
      <c r="AC172" s="13"/>
      <c r="AD172" s="13"/>
      <c r="AE172" s="13"/>
      <c r="AT172" s="243" t="s">
        <v>182</v>
      </c>
      <c r="AU172" s="243" t="s">
        <v>88</v>
      </c>
      <c r="AV172" s="13" t="s">
        <v>88</v>
      </c>
      <c r="AW172" s="13" t="s">
        <v>39</v>
      </c>
      <c r="AX172" s="13" t="s">
        <v>78</v>
      </c>
      <c r="AY172" s="243" t="s">
        <v>170</v>
      </c>
    </row>
    <row r="173" spans="1:51" s="14" customFormat="1" ht="12">
      <c r="A173" s="14"/>
      <c r="B173" s="244"/>
      <c r="C173" s="245"/>
      <c r="D173" s="234" t="s">
        <v>182</v>
      </c>
      <c r="E173" s="246" t="s">
        <v>33</v>
      </c>
      <c r="F173" s="247" t="s">
        <v>200</v>
      </c>
      <c r="G173" s="245"/>
      <c r="H173" s="248">
        <v>946</v>
      </c>
      <c r="I173" s="249"/>
      <c r="J173" s="245"/>
      <c r="K173" s="245"/>
      <c r="L173" s="250"/>
      <c r="M173" s="251"/>
      <c r="N173" s="252"/>
      <c r="O173" s="252"/>
      <c r="P173" s="252"/>
      <c r="Q173" s="252"/>
      <c r="R173" s="252"/>
      <c r="S173" s="252"/>
      <c r="T173" s="253"/>
      <c r="U173" s="14"/>
      <c r="V173" s="14"/>
      <c r="W173" s="14"/>
      <c r="X173" s="14"/>
      <c r="Y173" s="14"/>
      <c r="Z173" s="14"/>
      <c r="AA173" s="14"/>
      <c r="AB173" s="14"/>
      <c r="AC173" s="14"/>
      <c r="AD173" s="14"/>
      <c r="AE173" s="14"/>
      <c r="AT173" s="254" t="s">
        <v>182</v>
      </c>
      <c r="AU173" s="254" t="s">
        <v>88</v>
      </c>
      <c r="AV173" s="14" t="s">
        <v>177</v>
      </c>
      <c r="AW173" s="14" t="s">
        <v>39</v>
      </c>
      <c r="AX173" s="14" t="s">
        <v>86</v>
      </c>
      <c r="AY173" s="254" t="s">
        <v>170</v>
      </c>
    </row>
    <row r="174" spans="1:65" s="2" customFormat="1" ht="33" customHeight="1">
      <c r="A174" s="39"/>
      <c r="B174" s="40"/>
      <c r="C174" s="219" t="s">
        <v>342</v>
      </c>
      <c r="D174" s="219" t="s">
        <v>172</v>
      </c>
      <c r="E174" s="220" t="s">
        <v>343</v>
      </c>
      <c r="F174" s="221" t="s">
        <v>344</v>
      </c>
      <c r="G174" s="222" t="s">
        <v>175</v>
      </c>
      <c r="H174" s="223">
        <v>484</v>
      </c>
      <c r="I174" s="224"/>
      <c r="J174" s="225">
        <f>ROUND(I174*H174,2)</f>
        <v>0</v>
      </c>
      <c r="K174" s="221" t="s">
        <v>176</v>
      </c>
      <c r="L174" s="45"/>
      <c r="M174" s="226" t="s">
        <v>33</v>
      </c>
      <c r="N174" s="227" t="s">
        <v>49</v>
      </c>
      <c r="O174" s="85"/>
      <c r="P174" s="228">
        <f>O174*H174</f>
        <v>0</v>
      </c>
      <c r="Q174" s="228">
        <v>0</v>
      </c>
      <c r="R174" s="228">
        <f>Q174*H174</f>
        <v>0</v>
      </c>
      <c r="S174" s="228">
        <v>0</v>
      </c>
      <c r="T174" s="229">
        <f>S174*H174</f>
        <v>0</v>
      </c>
      <c r="U174" s="39"/>
      <c r="V174" s="39"/>
      <c r="W174" s="39"/>
      <c r="X174" s="39"/>
      <c r="Y174" s="39"/>
      <c r="Z174" s="39"/>
      <c r="AA174" s="39"/>
      <c r="AB174" s="39"/>
      <c r="AC174" s="39"/>
      <c r="AD174" s="39"/>
      <c r="AE174" s="39"/>
      <c r="AR174" s="230" t="s">
        <v>177</v>
      </c>
      <c r="AT174" s="230" t="s">
        <v>172</v>
      </c>
      <c r="AU174" s="230" t="s">
        <v>88</v>
      </c>
      <c r="AY174" s="17" t="s">
        <v>170</v>
      </c>
      <c r="BE174" s="231">
        <f>IF(N174="základní",J174,0)</f>
        <v>0</v>
      </c>
      <c r="BF174" s="231">
        <f>IF(N174="snížená",J174,0)</f>
        <v>0</v>
      </c>
      <c r="BG174" s="231">
        <f>IF(N174="zákl. přenesená",J174,0)</f>
        <v>0</v>
      </c>
      <c r="BH174" s="231">
        <f>IF(N174="sníž. přenesená",J174,0)</f>
        <v>0</v>
      </c>
      <c r="BI174" s="231">
        <f>IF(N174="nulová",J174,0)</f>
        <v>0</v>
      </c>
      <c r="BJ174" s="17" t="s">
        <v>86</v>
      </c>
      <c r="BK174" s="231">
        <f>ROUND(I174*H174,2)</f>
        <v>0</v>
      </c>
      <c r="BL174" s="17" t="s">
        <v>177</v>
      </c>
      <c r="BM174" s="230" t="s">
        <v>345</v>
      </c>
    </row>
    <row r="175" spans="1:51" s="13" customFormat="1" ht="12">
      <c r="A175" s="13"/>
      <c r="B175" s="232"/>
      <c r="C175" s="233"/>
      <c r="D175" s="234" t="s">
        <v>182</v>
      </c>
      <c r="E175" s="235" t="s">
        <v>33</v>
      </c>
      <c r="F175" s="236" t="s">
        <v>346</v>
      </c>
      <c r="G175" s="233"/>
      <c r="H175" s="237">
        <v>440</v>
      </c>
      <c r="I175" s="238"/>
      <c r="J175" s="233"/>
      <c r="K175" s="233"/>
      <c r="L175" s="239"/>
      <c r="M175" s="240"/>
      <c r="N175" s="241"/>
      <c r="O175" s="241"/>
      <c r="P175" s="241"/>
      <c r="Q175" s="241"/>
      <c r="R175" s="241"/>
      <c r="S175" s="241"/>
      <c r="T175" s="242"/>
      <c r="U175" s="13"/>
      <c r="V175" s="13"/>
      <c r="W175" s="13"/>
      <c r="X175" s="13"/>
      <c r="Y175" s="13"/>
      <c r="Z175" s="13"/>
      <c r="AA175" s="13"/>
      <c r="AB175" s="13"/>
      <c r="AC175" s="13"/>
      <c r="AD175" s="13"/>
      <c r="AE175" s="13"/>
      <c r="AT175" s="243" t="s">
        <v>182</v>
      </c>
      <c r="AU175" s="243" t="s">
        <v>88</v>
      </c>
      <c r="AV175" s="13" t="s">
        <v>88</v>
      </c>
      <c r="AW175" s="13" t="s">
        <v>39</v>
      </c>
      <c r="AX175" s="13" t="s">
        <v>78</v>
      </c>
      <c r="AY175" s="243" t="s">
        <v>170</v>
      </c>
    </row>
    <row r="176" spans="1:51" s="13" customFormat="1" ht="12">
      <c r="A176" s="13"/>
      <c r="B176" s="232"/>
      <c r="C176" s="233"/>
      <c r="D176" s="234" t="s">
        <v>182</v>
      </c>
      <c r="E176" s="235" t="s">
        <v>33</v>
      </c>
      <c r="F176" s="236" t="s">
        <v>347</v>
      </c>
      <c r="G176" s="233"/>
      <c r="H176" s="237">
        <v>44</v>
      </c>
      <c r="I176" s="238"/>
      <c r="J176" s="233"/>
      <c r="K176" s="233"/>
      <c r="L176" s="239"/>
      <c r="M176" s="240"/>
      <c r="N176" s="241"/>
      <c r="O176" s="241"/>
      <c r="P176" s="241"/>
      <c r="Q176" s="241"/>
      <c r="R176" s="241"/>
      <c r="S176" s="241"/>
      <c r="T176" s="242"/>
      <c r="U176" s="13"/>
      <c r="V176" s="13"/>
      <c r="W176" s="13"/>
      <c r="X176" s="13"/>
      <c r="Y176" s="13"/>
      <c r="Z176" s="13"/>
      <c r="AA176" s="13"/>
      <c r="AB176" s="13"/>
      <c r="AC176" s="13"/>
      <c r="AD176" s="13"/>
      <c r="AE176" s="13"/>
      <c r="AT176" s="243" t="s">
        <v>182</v>
      </c>
      <c r="AU176" s="243" t="s">
        <v>88</v>
      </c>
      <c r="AV176" s="13" t="s">
        <v>88</v>
      </c>
      <c r="AW176" s="13" t="s">
        <v>39</v>
      </c>
      <c r="AX176" s="13" t="s">
        <v>78</v>
      </c>
      <c r="AY176" s="243" t="s">
        <v>170</v>
      </c>
    </row>
    <row r="177" spans="1:51" s="14" customFormat="1" ht="12">
      <c r="A177" s="14"/>
      <c r="B177" s="244"/>
      <c r="C177" s="245"/>
      <c r="D177" s="234" t="s">
        <v>182</v>
      </c>
      <c r="E177" s="246" t="s">
        <v>33</v>
      </c>
      <c r="F177" s="247" t="s">
        <v>200</v>
      </c>
      <c r="G177" s="245"/>
      <c r="H177" s="248">
        <v>484</v>
      </c>
      <c r="I177" s="249"/>
      <c r="J177" s="245"/>
      <c r="K177" s="245"/>
      <c r="L177" s="250"/>
      <c r="M177" s="251"/>
      <c r="N177" s="252"/>
      <c r="O177" s="252"/>
      <c r="P177" s="252"/>
      <c r="Q177" s="252"/>
      <c r="R177" s="252"/>
      <c r="S177" s="252"/>
      <c r="T177" s="253"/>
      <c r="U177" s="14"/>
      <c r="V177" s="14"/>
      <c r="W177" s="14"/>
      <c r="X177" s="14"/>
      <c r="Y177" s="14"/>
      <c r="Z177" s="14"/>
      <c r="AA177" s="14"/>
      <c r="AB177" s="14"/>
      <c r="AC177" s="14"/>
      <c r="AD177" s="14"/>
      <c r="AE177" s="14"/>
      <c r="AT177" s="254" t="s">
        <v>182</v>
      </c>
      <c r="AU177" s="254" t="s">
        <v>88</v>
      </c>
      <c r="AV177" s="14" t="s">
        <v>177</v>
      </c>
      <c r="AW177" s="14" t="s">
        <v>39</v>
      </c>
      <c r="AX177" s="14" t="s">
        <v>86</v>
      </c>
      <c r="AY177" s="254" t="s">
        <v>170</v>
      </c>
    </row>
    <row r="178" spans="1:65" s="2" customFormat="1" ht="21.75" customHeight="1">
      <c r="A178" s="39"/>
      <c r="B178" s="40"/>
      <c r="C178" s="219" t="s">
        <v>348</v>
      </c>
      <c r="D178" s="219" t="s">
        <v>172</v>
      </c>
      <c r="E178" s="220" t="s">
        <v>349</v>
      </c>
      <c r="F178" s="221" t="s">
        <v>350</v>
      </c>
      <c r="G178" s="222" t="s">
        <v>175</v>
      </c>
      <c r="H178" s="223">
        <v>50</v>
      </c>
      <c r="I178" s="224"/>
      <c r="J178" s="225">
        <f>ROUND(I178*H178,2)</f>
        <v>0</v>
      </c>
      <c r="K178" s="221" t="s">
        <v>176</v>
      </c>
      <c r="L178" s="45"/>
      <c r="M178" s="226" t="s">
        <v>33</v>
      </c>
      <c r="N178" s="227" t="s">
        <v>49</v>
      </c>
      <c r="O178" s="85"/>
      <c r="P178" s="228">
        <f>O178*H178</f>
        <v>0</v>
      </c>
      <c r="Q178" s="228">
        <v>0.00102</v>
      </c>
      <c r="R178" s="228">
        <f>Q178*H178</f>
        <v>0.051000000000000004</v>
      </c>
      <c r="S178" s="228">
        <v>0</v>
      </c>
      <c r="T178" s="229">
        <f>S178*H178</f>
        <v>0</v>
      </c>
      <c r="U178" s="39"/>
      <c r="V178" s="39"/>
      <c r="W178" s="39"/>
      <c r="X178" s="39"/>
      <c r="Y178" s="39"/>
      <c r="Z178" s="39"/>
      <c r="AA178" s="39"/>
      <c r="AB178" s="39"/>
      <c r="AC178" s="39"/>
      <c r="AD178" s="39"/>
      <c r="AE178" s="39"/>
      <c r="AR178" s="230" t="s">
        <v>177</v>
      </c>
      <c r="AT178" s="230" t="s">
        <v>172</v>
      </c>
      <c r="AU178" s="230" t="s">
        <v>88</v>
      </c>
      <c r="AY178" s="17" t="s">
        <v>170</v>
      </c>
      <c r="BE178" s="231">
        <f>IF(N178="základní",J178,0)</f>
        <v>0</v>
      </c>
      <c r="BF178" s="231">
        <f>IF(N178="snížená",J178,0)</f>
        <v>0</v>
      </c>
      <c r="BG178" s="231">
        <f>IF(N178="zákl. přenesená",J178,0)</f>
        <v>0</v>
      </c>
      <c r="BH178" s="231">
        <f>IF(N178="sníž. přenesená",J178,0)</f>
        <v>0</v>
      </c>
      <c r="BI178" s="231">
        <f>IF(N178="nulová",J178,0)</f>
        <v>0</v>
      </c>
      <c r="BJ178" s="17" t="s">
        <v>86</v>
      </c>
      <c r="BK178" s="231">
        <f>ROUND(I178*H178,2)</f>
        <v>0</v>
      </c>
      <c r="BL178" s="17" t="s">
        <v>177</v>
      </c>
      <c r="BM178" s="230" t="s">
        <v>351</v>
      </c>
    </row>
    <row r="179" spans="1:47" s="2" customFormat="1" ht="12">
      <c r="A179" s="39"/>
      <c r="B179" s="40"/>
      <c r="C179" s="41"/>
      <c r="D179" s="234" t="s">
        <v>210</v>
      </c>
      <c r="E179" s="41"/>
      <c r="F179" s="255" t="s">
        <v>352</v>
      </c>
      <c r="G179" s="41"/>
      <c r="H179" s="41"/>
      <c r="I179" s="137"/>
      <c r="J179" s="41"/>
      <c r="K179" s="41"/>
      <c r="L179" s="45"/>
      <c r="M179" s="256"/>
      <c r="N179" s="257"/>
      <c r="O179" s="85"/>
      <c r="P179" s="85"/>
      <c r="Q179" s="85"/>
      <c r="R179" s="85"/>
      <c r="S179" s="85"/>
      <c r="T179" s="86"/>
      <c r="U179" s="39"/>
      <c r="V179" s="39"/>
      <c r="W179" s="39"/>
      <c r="X179" s="39"/>
      <c r="Y179" s="39"/>
      <c r="Z179" s="39"/>
      <c r="AA179" s="39"/>
      <c r="AB179" s="39"/>
      <c r="AC179" s="39"/>
      <c r="AD179" s="39"/>
      <c r="AE179" s="39"/>
      <c r="AT179" s="17" t="s">
        <v>210</v>
      </c>
      <c r="AU179" s="17" t="s">
        <v>88</v>
      </c>
    </row>
    <row r="180" spans="1:51" s="13" customFormat="1" ht="12">
      <c r="A180" s="13"/>
      <c r="B180" s="232"/>
      <c r="C180" s="233"/>
      <c r="D180" s="234" t="s">
        <v>182</v>
      </c>
      <c r="E180" s="235" t="s">
        <v>33</v>
      </c>
      <c r="F180" s="236" t="s">
        <v>353</v>
      </c>
      <c r="G180" s="233"/>
      <c r="H180" s="237">
        <v>50</v>
      </c>
      <c r="I180" s="238"/>
      <c r="J180" s="233"/>
      <c r="K180" s="233"/>
      <c r="L180" s="239"/>
      <c r="M180" s="240"/>
      <c r="N180" s="241"/>
      <c r="O180" s="241"/>
      <c r="P180" s="241"/>
      <c r="Q180" s="241"/>
      <c r="R180" s="241"/>
      <c r="S180" s="241"/>
      <c r="T180" s="242"/>
      <c r="U180" s="13"/>
      <c r="V180" s="13"/>
      <c r="W180" s="13"/>
      <c r="X180" s="13"/>
      <c r="Y180" s="13"/>
      <c r="Z180" s="13"/>
      <c r="AA180" s="13"/>
      <c r="AB180" s="13"/>
      <c r="AC180" s="13"/>
      <c r="AD180" s="13"/>
      <c r="AE180" s="13"/>
      <c r="AT180" s="243" t="s">
        <v>182</v>
      </c>
      <c r="AU180" s="243" t="s">
        <v>88</v>
      </c>
      <c r="AV180" s="13" t="s">
        <v>88</v>
      </c>
      <c r="AW180" s="13" t="s">
        <v>39</v>
      </c>
      <c r="AX180" s="13" t="s">
        <v>86</v>
      </c>
      <c r="AY180" s="243" t="s">
        <v>170</v>
      </c>
    </row>
    <row r="181" spans="1:65" s="2" customFormat="1" ht="33" customHeight="1">
      <c r="A181" s="39"/>
      <c r="B181" s="40"/>
      <c r="C181" s="219" t="s">
        <v>354</v>
      </c>
      <c r="D181" s="219" t="s">
        <v>172</v>
      </c>
      <c r="E181" s="220" t="s">
        <v>355</v>
      </c>
      <c r="F181" s="221" t="s">
        <v>356</v>
      </c>
      <c r="G181" s="222" t="s">
        <v>175</v>
      </c>
      <c r="H181" s="223">
        <v>50</v>
      </c>
      <c r="I181" s="224"/>
      <c r="J181" s="225">
        <f>ROUND(I181*H181,2)</f>
        <v>0</v>
      </c>
      <c r="K181" s="221" t="s">
        <v>176</v>
      </c>
      <c r="L181" s="45"/>
      <c r="M181" s="226" t="s">
        <v>33</v>
      </c>
      <c r="N181" s="227" t="s">
        <v>49</v>
      </c>
      <c r="O181" s="85"/>
      <c r="P181" s="228">
        <f>O181*H181</f>
        <v>0</v>
      </c>
      <c r="Q181" s="228">
        <v>0</v>
      </c>
      <c r="R181" s="228">
        <f>Q181*H181</f>
        <v>0</v>
      </c>
      <c r="S181" s="228">
        <v>0</v>
      </c>
      <c r="T181" s="229">
        <f>S181*H181</f>
        <v>0</v>
      </c>
      <c r="U181" s="39"/>
      <c r="V181" s="39"/>
      <c r="W181" s="39"/>
      <c r="X181" s="39"/>
      <c r="Y181" s="39"/>
      <c r="Z181" s="39"/>
      <c r="AA181" s="39"/>
      <c r="AB181" s="39"/>
      <c r="AC181" s="39"/>
      <c r="AD181" s="39"/>
      <c r="AE181" s="39"/>
      <c r="AR181" s="230" t="s">
        <v>177</v>
      </c>
      <c r="AT181" s="230" t="s">
        <v>172</v>
      </c>
      <c r="AU181" s="230" t="s">
        <v>88</v>
      </c>
      <c r="AY181" s="17" t="s">
        <v>170</v>
      </c>
      <c r="BE181" s="231">
        <f>IF(N181="základní",J181,0)</f>
        <v>0</v>
      </c>
      <c r="BF181" s="231">
        <f>IF(N181="snížená",J181,0)</f>
        <v>0</v>
      </c>
      <c r="BG181" s="231">
        <f>IF(N181="zákl. přenesená",J181,0)</f>
        <v>0</v>
      </c>
      <c r="BH181" s="231">
        <f>IF(N181="sníž. přenesená",J181,0)</f>
        <v>0</v>
      </c>
      <c r="BI181" s="231">
        <f>IF(N181="nulová",J181,0)</f>
        <v>0</v>
      </c>
      <c r="BJ181" s="17" t="s">
        <v>86</v>
      </c>
      <c r="BK181" s="231">
        <f>ROUND(I181*H181,2)</f>
        <v>0</v>
      </c>
      <c r="BL181" s="17" t="s">
        <v>177</v>
      </c>
      <c r="BM181" s="230" t="s">
        <v>357</v>
      </c>
    </row>
    <row r="182" spans="1:65" s="2" customFormat="1" ht="33" customHeight="1">
      <c r="A182" s="39"/>
      <c r="B182" s="40"/>
      <c r="C182" s="219" t="s">
        <v>358</v>
      </c>
      <c r="D182" s="219" t="s">
        <v>172</v>
      </c>
      <c r="E182" s="220" t="s">
        <v>359</v>
      </c>
      <c r="F182" s="221" t="s">
        <v>356</v>
      </c>
      <c r="G182" s="222" t="s">
        <v>175</v>
      </c>
      <c r="H182" s="223">
        <v>50</v>
      </c>
      <c r="I182" s="224"/>
      <c r="J182" s="225">
        <f>ROUND(I182*H182,2)</f>
        <v>0</v>
      </c>
      <c r="K182" s="221" t="s">
        <v>33</v>
      </c>
      <c r="L182" s="45"/>
      <c r="M182" s="226" t="s">
        <v>33</v>
      </c>
      <c r="N182" s="227" t="s">
        <v>49</v>
      </c>
      <c r="O182" s="85"/>
      <c r="P182" s="228">
        <f>O182*H182</f>
        <v>0</v>
      </c>
      <c r="Q182" s="228">
        <v>0</v>
      </c>
      <c r="R182" s="228">
        <f>Q182*H182</f>
        <v>0</v>
      </c>
      <c r="S182" s="228">
        <v>0</v>
      </c>
      <c r="T182" s="229">
        <f>S182*H182</f>
        <v>0</v>
      </c>
      <c r="U182" s="39"/>
      <c r="V182" s="39"/>
      <c r="W182" s="39"/>
      <c r="X182" s="39"/>
      <c r="Y182" s="39"/>
      <c r="Z182" s="39"/>
      <c r="AA182" s="39"/>
      <c r="AB182" s="39"/>
      <c r="AC182" s="39"/>
      <c r="AD182" s="39"/>
      <c r="AE182" s="39"/>
      <c r="AR182" s="230" t="s">
        <v>177</v>
      </c>
      <c r="AT182" s="230" t="s">
        <v>172</v>
      </c>
      <c r="AU182" s="230" t="s">
        <v>88</v>
      </c>
      <c r="AY182" s="17" t="s">
        <v>170</v>
      </c>
      <c r="BE182" s="231">
        <f>IF(N182="základní",J182,0)</f>
        <v>0</v>
      </c>
      <c r="BF182" s="231">
        <f>IF(N182="snížená",J182,0)</f>
        <v>0</v>
      </c>
      <c r="BG182" s="231">
        <f>IF(N182="zákl. přenesená",J182,0)</f>
        <v>0</v>
      </c>
      <c r="BH182" s="231">
        <f>IF(N182="sníž. přenesená",J182,0)</f>
        <v>0</v>
      </c>
      <c r="BI182" s="231">
        <f>IF(N182="nulová",J182,0)</f>
        <v>0</v>
      </c>
      <c r="BJ182" s="17" t="s">
        <v>86</v>
      </c>
      <c r="BK182" s="231">
        <f>ROUND(I182*H182,2)</f>
        <v>0</v>
      </c>
      <c r="BL182" s="17" t="s">
        <v>177</v>
      </c>
      <c r="BM182" s="230" t="s">
        <v>360</v>
      </c>
    </row>
    <row r="183" spans="1:63" s="12" customFormat="1" ht="22.8" customHeight="1">
      <c r="A183" s="12"/>
      <c r="B183" s="203"/>
      <c r="C183" s="204"/>
      <c r="D183" s="205" t="s">
        <v>77</v>
      </c>
      <c r="E183" s="217" t="s">
        <v>361</v>
      </c>
      <c r="F183" s="217" t="s">
        <v>362</v>
      </c>
      <c r="G183" s="204"/>
      <c r="H183" s="204"/>
      <c r="I183" s="207"/>
      <c r="J183" s="218">
        <f>BK183</f>
        <v>0</v>
      </c>
      <c r="K183" s="204"/>
      <c r="L183" s="209"/>
      <c r="M183" s="210"/>
      <c r="N183" s="211"/>
      <c r="O183" s="211"/>
      <c r="P183" s="212">
        <f>SUM(P184:P204)</f>
        <v>0</v>
      </c>
      <c r="Q183" s="211"/>
      <c r="R183" s="212">
        <f>SUM(R184:R204)</f>
        <v>76.3173</v>
      </c>
      <c r="S183" s="211"/>
      <c r="T183" s="213">
        <f>SUM(T184:T204)</f>
        <v>0</v>
      </c>
      <c r="U183" s="12"/>
      <c r="V183" s="12"/>
      <c r="W183" s="12"/>
      <c r="X183" s="12"/>
      <c r="Y183" s="12"/>
      <c r="Z183" s="12"/>
      <c r="AA183" s="12"/>
      <c r="AB183" s="12"/>
      <c r="AC183" s="12"/>
      <c r="AD183" s="12"/>
      <c r="AE183" s="12"/>
      <c r="AR183" s="214" t="s">
        <v>86</v>
      </c>
      <c r="AT183" s="215" t="s">
        <v>77</v>
      </c>
      <c r="AU183" s="215" t="s">
        <v>86</v>
      </c>
      <c r="AY183" s="214" t="s">
        <v>170</v>
      </c>
      <c r="BK183" s="216">
        <f>SUM(BK184:BK204)</f>
        <v>0</v>
      </c>
    </row>
    <row r="184" spans="1:65" s="2" customFormat="1" ht="33" customHeight="1">
      <c r="A184" s="39"/>
      <c r="B184" s="40"/>
      <c r="C184" s="219" t="s">
        <v>363</v>
      </c>
      <c r="D184" s="219" t="s">
        <v>172</v>
      </c>
      <c r="E184" s="220" t="s">
        <v>306</v>
      </c>
      <c r="F184" s="221" t="s">
        <v>307</v>
      </c>
      <c r="G184" s="222" t="s">
        <v>175</v>
      </c>
      <c r="H184" s="223">
        <v>681.6</v>
      </c>
      <c r="I184" s="224"/>
      <c r="J184" s="225">
        <f>ROUND(I184*H184,2)</f>
        <v>0</v>
      </c>
      <c r="K184" s="221" t="s">
        <v>176</v>
      </c>
      <c r="L184" s="45"/>
      <c r="M184" s="226" t="s">
        <v>33</v>
      </c>
      <c r="N184" s="227" t="s">
        <v>49</v>
      </c>
      <c r="O184" s="85"/>
      <c r="P184" s="228">
        <f>O184*H184</f>
        <v>0</v>
      </c>
      <c r="Q184" s="228">
        <v>0</v>
      </c>
      <c r="R184" s="228">
        <f>Q184*H184</f>
        <v>0</v>
      </c>
      <c r="S184" s="228">
        <v>0</v>
      </c>
      <c r="T184" s="229">
        <f>S184*H184</f>
        <v>0</v>
      </c>
      <c r="U184" s="39"/>
      <c r="V184" s="39"/>
      <c r="W184" s="39"/>
      <c r="X184" s="39"/>
      <c r="Y184" s="39"/>
      <c r="Z184" s="39"/>
      <c r="AA184" s="39"/>
      <c r="AB184" s="39"/>
      <c r="AC184" s="39"/>
      <c r="AD184" s="39"/>
      <c r="AE184" s="39"/>
      <c r="AR184" s="230" t="s">
        <v>177</v>
      </c>
      <c r="AT184" s="230" t="s">
        <v>172</v>
      </c>
      <c r="AU184" s="230" t="s">
        <v>88</v>
      </c>
      <c r="AY184" s="17" t="s">
        <v>170</v>
      </c>
      <c r="BE184" s="231">
        <f>IF(N184="základní",J184,0)</f>
        <v>0</v>
      </c>
      <c r="BF184" s="231">
        <f>IF(N184="snížená",J184,0)</f>
        <v>0</v>
      </c>
      <c r="BG184" s="231">
        <f>IF(N184="zákl. přenesená",J184,0)</f>
        <v>0</v>
      </c>
      <c r="BH184" s="231">
        <f>IF(N184="sníž. přenesená",J184,0)</f>
        <v>0</v>
      </c>
      <c r="BI184" s="231">
        <f>IF(N184="nulová",J184,0)</f>
        <v>0</v>
      </c>
      <c r="BJ184" s="17" t="s">
        <v>86</v>
      </c>
      <c r="BK184" s="231">
        <f>ROUND(I184*H184,2)</f>
        <v>0</v>
      </c>
      <c r="BL184" s="17" t="s">
        <v>177</v>
      </c>
      <c r="BM184" s="230" t="s">
        <v>364</v>
      </c>
    </row>
    <row r="185" spans="1:51" s="13" customFormat="1" ht="12">
      <c r="A185" s="13"/>
      <c r="B185" s="232"/>
      <c r="C185" s="233"/>
      <c r="D185" s="234" t="s">
        <v>182</v>
      </c>
      <c r="E185" s="235" t="s">
        <v>33</v>
      </c>
      <c r="F185" s="236" t="s">
        <v>365</v>
      </c>
      <c r="G185" s="233"/>
      <c r="H185" s="237">
        <v>681.6</v>
      </c>
      <c r="I185" s="238"/>
      <c r="J185" s="233"/>
      <c r="K185" s="233"/>
      <c r="L185" s="239"/>
      <c r="M185" s="240"/>
      <c r="N185" s="241"/>
      <c r="O185" s="241"/>
      <c r="P185" s="241"/>
      <c r="Q185" s="241"/>
      <c r="R185" s="241"/>
      <c r="S185" s="241"/>
      <c r="T185" s="242"/>
      <c r="U185" s="13"/>
      <c r="V185" s="13"/>
      <c r="W185" s="13"/>
      <c r="X185" s="13"/>
      <c r="Y185" s="13"/>
      <c r="Z185" s="13"/>
      <c r="AA185" s="13"/>
      <c r="AB185" s="13"/>
      <c r="AC185" s="13"/>
      <c r="AD185" s="13"/>
      <c r="AE185" s="13"/>
      <c r="AT185" s="243" t="s">
        <v>182</v>
      </c>
      <c r="AU185" s="243" t="s">
        <v>88</v>
      </c>
      <c r="AV185" s="13" t="s">
        <v>88</v>
      </c>
      <c r="AW185" s="13" t="s">
        <v>39</v>
      </c>
      <c r="AX185" s="13" t="s">
        <v>86</v>
      </c>
      <c r="AY185" s="243" t="s">
        <v>170</v>
      </c>
    </row>
    <row r="186" spans="1:65" s="2" customFormat="1" ht="21.75" customHeight="1">
      <c r="A186" s="39"/>
      <c r="B186" s="40"/>
      <c r="C186" s="219" t="s">
        <v>366</v>
      </c>
      <c r="D186" s="219" t="s">
        <v>172</v>
      </c>
      <c r="E186" s="220" t="s">
        <v>311</v>
      </c>
      <c r="F186" s="221" t="s">
        <v>312</v>
      </c>
      <c r="G186" s="222" t="s">
        <v>175</v>
      </c>
      <c r="H186" s="223">
        <v>326.6</v>
      </c>
      <c r="I186" s="224"/>
      <c r="J186" s="225">
        <f>ROUND(I186*H186,2)</f>
        <v>0</v>
      </c>
      <c r="K186" s="221" t="s">
        <v>176</v>
      </c>
      <c r="L186" s="45"/>
      <c r="M186" s="226" t="s">
        <v>33</v>
      </c>
      <c r="N186" s="227" t="s">
        <v>49</v>
      </c>
      <c r="O186" s="85"/>
      <c r="P186" s="228">
        <f>O186*H186</f>
        <v>0</v>
      </c>
      <c r="Q186" s="228">
        <v>0</v>
      </c>
      <c r="R186" s="228">
        <f>Q186*H186</f>
        <v>0</v>
      </c>
      <c r="S186" s="228">
        <v>0</v>
      </c>
      <c r="T186" s="229">
        <f>S186*H186</f>
        <v>0</v>
      </c>
      <c r="U186" s="39"/>
      <c r="V186" s="39"/>
      <c r="W186" s="39"/>
      <c r="X186" s="39"/>
      <c r="Y186" s="39"/>
      <c r="Z186" s="39"/>
      <c r="AA186" s="39"/>
      <c r="AB186" s="39"/>
      <c r="AC186" s="39"/>
      <c r="AD186" s="39"/>
      <c r="AE186" s="39"/>
      <c r="AR186" s="230" t="s">
        <v>177</v>
      </c>
      <c r="AT186" s="230" t="s">
        <v>172</v>
      </c>
      <c r="AU186" s="230" t="s">
        <v>88</v>
      </c>
      <c r="AY186" s="17" t="s">
        <v>170</v>
      </c>
      <c r="BE186" s="231">
        <f>IF(N186="základní",J186,0)</f>
        <v>0</v>
      </c>
      <c r="BF186" s="231">
        <f>IF(N186="snížená",J186,0)</f>
        <v>0</v>
      </c>
      <c r="BG186" s="231">
        <f>IF(N186="zákl. přenesená",J186,0)</f>
        <v>0</v>
      </c>
      <c r="BH186" s="231">
        <f>IF(N186="sníž. přenesená",J186,0)</f>
        <v>0</v>
      </c>
      <c r="BI186" s="231">
        <f>IF(N186="nulová",J186,0)</f>
        <v>0</v>
      </c>
      <c r="BJ186" s="17" t="s">
        <v>86</v>
      </c>
      <c r="BK186" s="231">
        <f>ROUND(I186*H186,2)</f>
        <v>0</v>
      </c>
      <c r="BL186" s="17" t="s">
        <v>177</v>
      </c>
      <c r="BM186" s="230" t="s">
        <v>367</v>
      </c>
    </row>
    <row r="187" spans="1:51" s="13" customFormat="1" ht="12">
      <c r="A187" s="13"/>
      <c r="B187" s="232"/>
      <c r="C187" s="233"/>
      <c r="D187" s="234" t="s">
        <v>182</v>
      </c>
      <c r="E187" s="235" t="s">
        <v>33</v>
      </c>
      <c r="F187" s="236" t="s">
        <v>368</v>
      </c>
      <c r="G187" s="233"/>
      <c r="H187" s="237">
        <v>326.6</v>
      </c>
      <c r="I187" s="238"/>
      <c r="J187" s="233"/>
      <c r="K187" s="233"/>
      <c r="L187" s="239"/>
      <c r="M187" s="240"/>
      <c r="N187" s="241"/>
      <c r="O187" s="241"/>
      <c r="P187" s="241"/>
      <c r="Q187" s="241"/>
      <c r="R187" s="241"/>
      <c r="S187" s="241"/>
      <c r="T187" s="242"/>
      <c r="U187" s="13"/>
      <c r="V187" s="13"/>
      <c r="W187" s="13"/>
      <c r="X187" s="13"/>
      <c r="Y187" s="13"/>
      <c r="Z187" s="13"/>
      <c r="AA187" s="13"/>
      <c r="AB187" s="13"/>
      <c r="AC187" s="13"/>
      <c r="AD187" s="13"/>
      <c r="AE187" s="13"/>
      <c r="AT187" s="243" t="s">
        <v>182</v>
      </c>
      <c r="AU187" s="243" t="s">
        <v>88</v>
      </c>
      <c r="AV187" s="13" t="s">
        <v>88</v>
      </c>
      <c r="AW187" s="13" t="s">
        <v>39</v>
      </c>
      <c r="AX187" s="13" t="s">
        <v>86</v>
      </c>
      <c r="AY187" s="243" t="s">
        <v>170</v>
      </c>
    </row>
    <row r="188" spans="1:65" s="2" customFormat="1" ht="21.75" customHeight="1">
      <c r="A188" s="39"/>
      <c r="B188" s="40"/>
      <c r="C188" s="219" t="s">
        <v>369</v>
      </c>
      <c r="D188" s="219" t="s">
        <v>172</v>
      </c>
      <c r="E188" s="220" t="s">
        <v>370</v>
      </c>
      <c r="F188" s="221" t="s">
        <v>371</v>
      </c>
      <c r="G188" s="222" t="s">
        <v>175</v>
      </c>
      <c r="H188" s="223">
        <v>312.4</v>
      </c>
      <c r="I188" s="224"/>
      <c r="J188" s="225">
        <f>ROUND(I188*H188,2)</f>
        <v>0</v>
      </c>
      <c r="K188" s="221" t="s">
        <v>176</v>
      </c>
      <c r="L188" s="45"/>
      <c r="M188" s="226" t="s">
        <v>33</v>
      </c>
      <c r="N188" s="227" t="s">
        <v>49</v>
      </c>
      <c r="O188" s="85"/>
      <c r="P188" s="228">
        <f>O188*H188</f>
        <v>0</v>
      </c>
      <c r="Q188" s="228">
        <v>0</v>
      </c>
      <c r="R188" s="228">
        <f>Q188*H188</f>
        <v>0</v>
      </c>
      <c r="S188" s="228">
        <v>0</v>
      </c>
      <c r="T188" s="229">
        <f>S188*H188</f>
        <v>0</v>
      </c>
      <c r="U188" s="39"/>
      <c r="V188" s="39"/>
      <c r="W188" s="39"/>
      <c r="X188" s="39"/>
      <c r="Y188" s="39"/>
      <c r="Z188" s="39"/>
      <c r="AA188" s="39"/>
      <c r="AB188" s="39"/>
      <c r="AC188" s="39"/>
      <c r="AD188" s="39"/>
      <c r="AE188" s="39"/>
      <c r="AR188" s="230" t="s">
        <v>177</v>
      </c>
      <c r="AT188" s="230" t="s">
        <v>172</v>
      </c>
      <c r="AU188" s="230" t="s">
        <v>88</v>
      </c>
      <c r="AY188" s="17" t="s">
        <v>170</v>
      </c>
      <c r="BE188" s="231">
        <f>IF(N188="základní",J188,0)</f>
        <v>0</v>
      </c>
      <c r="BF188" s="231">
        <f>IF(N188="snížená",J188,0)</f>
        <v>0</v>
      </c>
      <c r="BG188" s="231">
        <f>IF(N188="zákl. přenesená",J188,0)</f>
        <v>0</v>
      </c>
      <c r="BH188" s="231">
        <f>IF(N188="sníž. přenesená",J188,0)</f>
        <v>0</v>
      </c>
      <c r="BI188" s="231">
        <f>IF(N188="nulová",J188,0)</f>
        <v>0</v>
      </c>
      <c r="BJ188" s="17" t="s">
        <v>86</v>
      </c>
      <c r="BK188" s="231">
        <f>ROUND(I188*H188,2)</f>
        <v>0</v>
      </c>
      <c r="BL188" s="17" t="s">
        <v>177</v>
      </c>
      <c r="BM188" s="230" t="s">
        <v>372</v>
      </c>
    </row>
    <row r="189" spans="1:51" s="13" customFormat="1" ht="12">
      <c r="A189" s="13"/>
      <c r="B189" s="232"/>
      <c r="C189" s="233"/>
      <c r="D189" s="234" t="s">
        <v>182</v>
      </c>
      <c r="E189" s="235" t="s">
        <v>33</v>
      </c>
      <c r="F189" s="236" t="s">
        <v>373</v>
      </c>
      <c r="G189" s="233"/>
      <c r="H189" s="237">
        <v>312.4</v>
      </c>
      <c r="I189" s="238"/>
      <c r="J189" s="233"/>
      <c r="K189" s="233"/>
      <c r="L189" s="239"/>
      <c r="M189" s="240"/>
      <c r="N189" s="241"/>
      <c r="O189" s="241"/>
      <c r="P189" s="241"/>
      <c r="Q189" s="241"/>
      <c r="R189" s="241"/>
      <c r="S189" s="241"/>
      <c r="T189" s="242"/>
      <c r="U189" s="13"/>
      <c r="V189" s="13"/>
      <c r="W189" s="13"/>
      <c r="X189" s="13"/>
      <c r="Y189" s="13"/>
      <c r="Z189" s="13"/>
      <c r="AA189" s="13"/>
      <c r="AB189" s="13"/>
      <c r="AC189" s="13"/>
      <c r="AD189" s="13"/>
      <c r="AE189" s="13"/>
      <c r="AT189" s="243" t="s">
        <v>182</v>
      </c>
      <c r="AU189" s="243" t="s">
        <v>88</v>
      </c>
      <c r="AV189" s="13" t="s">
        <v>88</v>
      </c>
      <c r="AW189" s="13" t="s">
        <v>39</v>
      </c>
      <c r="AX189" s="13" t="s">
        <v>86</v>
      </c>
      <c r="AY189" s="243" t="s">
        <v>170</v>
      </c>
    </row>
    <row r="190" spans="1:65" s="2" customFormat="1" ht="33" customHeight="1">
      <c r="A190" s="39"/>
      <c r="B190" s="40"/>
      <c r="C190" s="219" t="s">
        <v>374</v>
      </c>
      <c r="D190" s="219" t="s">
        <v>172</v>
      </c>
      <c r="E190" s="220" t="s">
        <v>375</v>
      </c>
      <c r="F190" s="221" t="s">
        <v>376</v>
      </c>
      <c r="G190" s="222" t="s">
        <v>175</v>
      </c>
      <c r="H190" s="223">
        <v>298.2</v>
      </c>
      <c r="I190" s="224"/>
      <c r="J190" s="225">
        <f>ROUND(I190*H190,2)</f>
        <v>0</v>
      </c>
      <c r="K190" s="221" t="s">
        <v>176</v>
      </c>
      <c r="L190" s="45"/>
      <c r="M190" s="226" t="s">
        <v>33</v>
      </c>
      <c r="N190" s="227" t="s">
        <v>49</v>
      </c>
      <c r="O190" s="85"/>
      <c r="P190" s="228">
        <f>O190*H190</f>
        <v>0</v>
      </c>
      <c r="Q190" s="228">
        <v>0</v>
      </c>
      <c r="R190" s="228">
        <f>Q190*H190</f>
        <v>0</v>
      </c>
      <c r="S190" s="228">
        <v>0</v>
      </c>
      <c r="T190" s="229">
        <f>S190*H190</f>
        <v>0</v>
      </c>
      <c r="U190" s="39"/>
      <c r="V190" s="39"/>
      <c r="W190" s="39"/>
      <c r="X190" s="39"/>
      <c r="Y190" s="39"/>
      <c r="Z190" s="39"/>
      <c r="AA190" s="39"/>
      <c r="AB190" s="39"/>
      <c r="AC190" s="39"/>
      <c r="AD190" s="39"/>
      <c r="AE190" s="39"/>
      <c r="AR190" s="230" t="s">
        <v>177</v>
      </c>
      <c r="AT190" s="230" t="s">
        <v>172</v>
      </c>
      <c r="AU190" s="230" t="s">
        <v>88</v>
      </c>
      <c r="AY190" s="17" t="s">
        <v>170</v>
      </c>
      <c r="BE190" s="231">
        <f>IF(N190="základní",J190,0)</f>
        <v>0</v>
      </c>
      <c r="BF190" s="231">
        <f>IF(N190="snížená",J190,0)</f>
        <v>0</v>
      </c>
      <c r="BG190" s="231">
        <f>IF(N190="zákl. přenesená",J190,0)</f>
        <v>0</v>
      </c>
      <c r="BH190" s="231">
        <f>IF(N190="sníž. přenesená",J190,0)</f>
        <v>0</v>
      </c>
      <c r="BI190" s="231">
        <f>IF(N190="nulová",J190,0)</f>
        <v>0</v>
      </c>
      <c r="BJ190" s="17" t="s">
        <v>86</v>
      </c>
      <c r="BK190" s="231">
        <f>ROUND(I190*H190,2)</f>
        <v>0</v>
      </c>
      <c r="BL190" s="17" t="s">
        <v>177</v>
      </c>
      <c r="BM190" s="230" t="s">
        <v>377</v>
      </c>
    </row>
    <row r="191" spans="1:51" s="13" customFormat="1" ht="12">
      <c r="A191" s="13"/>
      <c r="B191" s="232"/>
      <c r="C191" s="233"/>
      <c r="D191" s="234" t="s">
        <v>182</v>
      </c>
      <c r="E191" s="235" t="s">
        <v>33</v>
      </c>
      <c r="F191" s="236" t="s">
        <v>378</v>
      </c>
      <c r="G191" s="233"/>
      <c r="H191" s="237">
        <v>298.2</v>
      </c>
      <c r="I191" s="238"/>
      <c r="J191" s="233"/>
      <c r="K191" s="233"/>
      <c r="L191" s="239"/>
      <c r="M191" s="240"/>
      <c r="N191" s="241"/>
      <c r="O191" s="241"/>
      <c r="P191" s="241"/>
      <c r="Q191" s="241"/>
      <c r="R191" s="241"/>
      <c r="S191" s="241"/>
      <c r="T191" s="242"/>
      <c r="U191" s="13"/>
      <c r="V191" s="13"/>
      <c r="W191" s="13"/>
      <c r="X191" s="13"/>
      <c r="Y191" s="13"/>
      <c r="Z191" s="13"/>
      <c r="AA191" s="13"/>
      <c r="AB191" s="13"/>
      <c r="AC191" s="13"/>
      <c r="AD191" s="13"/>
      <c r="AE191" s="13"/>
      <c r="AT191" s="243" t="s">
        <v>182</v>
      </c>
      <c r="AU191" s="243" t="s">
        <v>88</v>
      </c>
      <c r="AV191" s="13" t="s">
        <v>88</v>
      </c>
      <c r="AW191" s="13" t="s">
        <v>39</v>
      </c>
      <c r="AX191" s="13" t="s">
        <v>86</v>
      </c>
      <c r="AY191" s="243" t="s">
        <v>170</v>
      </c>
    </row>
    <row r="192" spans="1:65" s="2" customFormat="1" ht="66.75" customHeight="1">
      <c r="A192" s="39"/>
      <c r="B192" s="40"/>
      <c r="C192" s="219" t="s">
        <v>379</v>
      </c>
      <c r="D192" s="219" t="s">
        <v>172</v>
      </c>
      <c r="E192" s="220" t="s">
        <v>380</v>
      </c>
      <c r="F192" s="221" t="s">
        <v>381</v>
      </c>
      <c r="G192" s="222" t="s">
        <v>175</v>
      </c>
      <c r="H192" s="223">
        <v>285</v>
      </c>
      <c r="I192" s="224"/>
      <c r="J192" s="225">
        <f>ROUND(I192*H192,2)</f>
        <v>0</v>
      </c>
      <c r="K192" s="221" t="s">
        <v>176</v>
      </c>
      <c r="L192" s="45"/>
      <c r="M192" s="226" t="s">
        <v>33</v>
      </c>
      <c r="N192" s="227" t="s">
        <v>49</v>
      </c>
      <c r="O192" s="85"/>
      <c r="P192" s="228">
        <f>O192*H192</f>
        <v>0</v>
      </c>
      <c r="Q192" s="228">
        <v>0.10362</v>
      </c>
      <c r="R192" s="228">
        <f>Q192*H192</f>
        <v>29.5317</v>
      </c>
      <c r="S192" s="228">
        <v>0</v>
      </c>
      <c r="T192" s="229">
        <f>S192*H192</f>
        <v>0</v>
      </c>
      <c r="U192" s="39"/>
      <c r="V192" s="39"/>
      <c r="W192" s="39"/>
      <c r="X192" s="39"/>
      <c r="Y192" s="39"/>
      <c r="Z192" s="39"/>
      <c r="AA192" s="39"/>
      <c r="AB192" s="39"/>
      <c r="AC192" s="39"/>
      <c r="AD192" s="39"/>
      <c r="AE192" s="39"/>
      <c r="AR192" s="230" t="s">
        <v>177</v>
      </c>
      <c r="AT192" s="230" t="s">
        <v>172</v>
      </c>
      <c r="AU192" s="230" t="s">
        <v>88</v>
      </c>
      <c r="AY192" s="17" t="s">
        <v>170</v>
      </c>
      <c r="BE192" s="231">
        <f>IF(N192="základní",J192,0)</f>
        <v>0</v>
      </c>
      <c r="BF192" s="231">
        <f>IF(N192="snížená",J192,0)</f>
        <v>0</v>
      </c>
      <c r="BG192" s="231">
        <f>IF(N192="zákl. přenesená",J192,0)</f>
        <v>0</v>
      </c>
      <c r="BH192" s="231">
        <f>IF(N192="sníž. přenesená",J192,0)</f>
        <v>0</v>
      </c>
      <c r="BI192" s="231">
        <f>IF(N192="nulová",J192,0)</f>
        <v>0</v>
      </c>
      <c r="BJ192" s="17" t="s">
        <v>86</v>
      </c>
      <c r="BK192" s="231">
        <f>ROUND(I192*H192,2)</f>
        <v>0</v>
      </c>
      <c r="BL192" s="17" t="s">
        <v>177</v>
      </c>
      <c r="BM192" s="230" t="s">
        <v>382</v>
      </c>
    </row>
    <row r="193" spans="1:51" s="13" customFormat="1" ht="12">
      <c r="A193" s="13"/>
      <c r="B193" s="232"/>
      <c r="C193" s="233"/>
      <c r="D193" s="234" t="s">
        <v>182</v>
      </c>
      <c r="E193" s="235" t="s">
        <v>33</v>
      </c>
      <c r="F193" s="236" t="s">
        <v>383</v>
      </c>
      <c r="G193" s="233"/>
      <c r="H193" s="237">
        <v>17</v>
      </c>
      <c r="I193" s="238"/>
      <c r="J193" s="233"/>
      <c r="K193" s="233"/>
      <c r="L193" s="239"/>
      <c r="M193" s="240"/>
      <c r="N193" s="241"/>
      <c r="O193" s="241"/>
      <c r="P193" s="241"/>
      <c r="Q193" s="241"/>
      <c r="R193" s="241"/>
      <c r="S193" s="241"/>
      <c r="T193" s="242"/>
      <c r="U193" s="13"/>
      <c r="V193" s="13"/>
      <c r="W193" s="13"/>
      <c r="X193" s="13"/>
      <c r="Y193" s="13"/>
      <c r="Z193" s="13"/>
      <c r="AA193" s="13"/>
      <c r="AB193" s="13"/>
      <c r="AC193" s="13"/>
      <c r="AD193" s="13"/>
      <c r="AE193" s="13"/>
      <c r="AT193" s="243" t="s">
        <v>182</v>
      </c>
      <c r="AU193" s="243" t="s">
        <v>88</v>
      </c>
      <c r="AV193" s="13" t="s">
        <v>88</v>
      </c>
      <c r="AW193" s="13" t="s">
        <v>39</v>
      </c>
      <c r="AX193" s="13" t="s">
        <v>78</v>
      </c>
      <c r="AY193" s="243" t="s">
        <v>170</v>
      </c>
    </row>
    <row r="194" spans="1:51" s="13" customFormat="1" ht="12">
      <c r="A194" s="13"/>
      <c r="B194" s="232"/>
      <c r="C194" s="233"/>
      <c r="D194" s="234" t="s">
        <v>182</v>
      </c>
      <c r="E194" s="235" t="s">
        <v>33</v>
      </c>
      <c r="F194" s="236" t="s">
        <v>384</v>
      </c>
      <c r="G194" s="233"/>
      <c r="H194" s="237">
        <v>267</v>
      </c>
      <c r="I194" s="238"/>
      <c r="J194" s="233"/>
      <c r="K194" s="233"/>
      <c r="L194" s="239"/>
      <c r="M194" s="240"/>
      <c r="N194" s="241"/>
      <c r="O194" s="241"/>
      <c r="P194" s="241"/>
      <c r="Q194" s="241"/>
      <c r="R194" s="241"/>
      <c r="S194" s="241"/>
      <c r="T194" s="242"/>
      <c r="U194" s="13"/>
      <c r="V194" s="13"/>
      <c r="W194" s="13"/>
      <c r="X194" s="13"/>
      <c r="Y194" s="13"/>
      <c r="Z194" s="13"/>
      <c r="AA194" s="13"/>
      <c r="AB194" s="13"/>
      <c r="AC194" s="13"/>
      <c r="AD194" s="13"/>
      <c r="AE194" s="13"/>
      <c r="AT194" s="243" t="s">
        <v>182</v>
      </c>
      <c r="AU194" s="243" t="s">
        <v>88</v>
      </c>
      <c r="AV194" s="13" t="s">
        <v>88</v>
      </c>
      <c r="AW194" s="13" t="s">
        <v>39</v>
      </c>
      <c r="AX194" s="13" t="s">
        <v>78</v>
      </c>
      <c r="AY194" s="243" t="s">
        <v>170</v>
      </c>
    </row>
    <row r="195" spans="1:51" s="14" customFormat="1" ht="12">
      <c r="A195" s="14"/>
      <c r="B195" s="244"/>
      <c r="C195" s="245"/>
      <c r="D195" s="234" t="s">
        <v>182</v>
      </c>
      <c r="E195" s="246" t="s">
        <v>33</v>
      </c>
      <c r="F195" s="247" t="s">
        <v>200</v>
      </c>
      <c r="G195" s="245"/>
      <c r="H195" s="248">
        <v>284</v>
      </c>
      <c r="I195" s="249"/>
      <c r="J195" s="245"/>
      <c r="K195" s="245"/>
      <c r="L195" s="250"/>
      <c r="M195" s="251"/>
      <c r="N195" s="252"/>
      <c r="O195" s="252"/>
      <c r="P195" s="252"/>
      <c r="Q195" s="252"/>
      <c r="R195" s="252"/>
      <c r="S195" s="252"/>
      <c r="T195" s="253"/>
      <c r="U195" s="14"/>
      <c r="V195" s="14"/>
      <c r="W195" s="14"/>
      <c r="X195" s="14"/>
      <c r="Y195" s="14"/>
      <c r="Z195" s="14"/>
      <c r="AA195" s="14"/>
      <c r="AB195" s="14"/>
      <c r="AC195" s="14"/>
      <c r="AD195" s="14"/>
      <c r="AE195" s="14"/>
      <c r="AT195" s="254" t="s">
        <v>182</v>
      </c>
      <c r="AU195" s="254" t="s">
        <v>88</v>
      </c>
      <c r="AV195" s="14" t="s">
        <v>177</v>
      </c>
      <c r="AW195" s="14" t="s">
        <v>39</v>
      </c>
      <c r="AX195" s="14" t="s">
        <v>86</v>
      </c>
      <c r="AY195" s="254" t="s">
        <v>170</v>
      </c>
    </row>
    <row r="196" spans="1:65" s="2" customFormat="1" ht="78" customHeight="1">
      <c r="A196" s="39"/>
      <c r="B196" s="40"/>
      <c r="C196" s="219" t="s">
        <v>27</v>
      </c>
      <c r="D196" s="219" t="s">
        <v>172</v>
      </c>
      <c r="E196" s="220" t="s">
        <v>385</v>
      </c>
      <c r="F196" s="221" t="s">
        <v>386</v>
      </c>
      <c r="G196" s="222" t="s">
        <v>175</v>
      </c>
      <c r="H196" s="223">
        <v>105</v>
      </c>
      <c r="I196" s="224"/>
      <c r="J196" s="225">
        <f>ROUND(I196*H196,2)</f>
        <v>0</v>
      </c>
      <c r="K196" s="221" t="s">
        <v>176</v>
      </c>
      <c r="L196" s="45"/>
      <c r="M196" s="226" t="s">
        <v>33</v>
      </c>
      <c r="N196" s="227" t="s">
        <v>49</v>
      </c>
      <c r="O196" s="85"/>
      <c r="P196" s="228">
        <f>O196*H196</f>
        <v>0</v>
      </c>
      <c r="Q196" s="228">
        <v>0</v>
      </c>
      <c r="R196" s="228">
        <f>Q196*H196</f>
        <v>0</v>
      </c>
      <c r="S196" s="228">
        <v>0</v>
      </c>
      <c r="T196" s="229">
        <f>S196*H196</f>
        <v>0</v>
      </c>
      <c r="U196" s="39"/>
      <c r="V196" s="39"/>
      <c r="W196" s="39"/>
      <c r="X196" s="39"/>
      <c r="Y196" s="39"/>
      <c r="Z196" s="39"/>
      <c r="AA196" s="39"/>
      <c r="AB196" s="39"/>
      <c r="AC196" s="39"/>
      <c r="AD196" s="39"/>
      <c r="AE196" s="39"/>
      <c r="AR196" s="230" t="s">
        <v>177</v>
      </c>
      <c r="AT196" s="230" t="s">
        <v>172</v>
      </c>
      <c r="AU196" s="230" t="s">
        <v>88</v>
      </c>
      <c r="AY196" s="17" t="s">
        <v>170</v>
      </c>
      <c r="BE196" s="231">
        <f>IF(N196="základní",J196,0)</f>
        <v>0</v>
      </c>
      <c r="BF196" s="231">
        <f>IF(N196="snížená",J196,0)</f>
        <v>0</v>
      </c>
      <c r="BG196" s="231">
        <f>IF(N196="zákl. přenesená",J196,0)</f>
        <v>0</v>
      </c>
      <c r="BH196" s="231">
        <f>IF(N196="sníž. přenesená",J196,0)</f>
        <v>0</v>
      </c>
      <c r="BI196" s="231">
        <f>IF(N196="nulová",J196,0)</f>
        <v>0</v>
      </c>
      <c r="BJ196" s="17" t="s">
        <v>86</v>
      </c>
      <c r="BK196" s="231">
        <f>ROUND(I196*H196,2)</f>
        <v>0</v>
      </c>
      <c r="BL196" s="17" t="s">
        <v>177</v>
      </c>
      <c r="BM196" s="230" t="s">
        <v>387</v>
      </c>
    </row>
    <row r="197" spans="1:47" s="2" customFormat="1" ht="12">
      <c r="A197" s="39"/>
      <c r="B197" s="40"/>
      <c r="C197" s="41"/>
      <c r="D197" s="234" t="s">
        <v>210</v>
      </c>
      <c r="E197" s="41"/>
      <c r="F197" s="255" t="s">
        <v>388</v>
      </c>
      <c r="G197" s="41"/>
      <c r="H197" s="41"/>
      <c r="I197" s="137"/>
      <c r="J197" s="41"/>
      <c r="K197" s="41"/>
      <c r="L197" s="45"/>
      <c r="M197" s="256"/>
      <c r="N197" s="257"/>
      <c r="O197" s="85"/>
      <c r="P197" s="85"/>
      <c r="Q197" s="85"/>
      <c r="R197" s="85"/>
      <c r="S197" s="85"/>
      <c r="T197" s="86"/>
      <c r="U197" s="39"/>
      <c r="V197" s="39"/>
      <c r="W197" s="39"/>
      <c r="X197" s="39"/>
      <c r="Y197" s="39"/>
      <c r="Z197" s="39"/>
      <c r="AA197" s="39"/>
      <c r="AB197" s="39"/>
      <c r="AC197" s="39"/>
      <c r="AD197" s="39"/>
      <c r="AE197" s="39"/>
      <c r="AT197" s="17" t="s">
        <v>210</v>
      </c>
      <c r="AU197" s="17" t="s">
        <v>88</v>
      </c>
    </row>
    <row r="198" spans="1:65" s="2" customFormat="1" ht="16.5" customHeight="1">
      <c r="A198" s="39"/>
      <c r="B198" s="40"/>
      <c r="C198" s="258" t="s">
        <v>389</v>
      </c>
      <c r="D198" s="258" t="s">
        <v>214</v>
      </c>
      <c r="E198" s="259" t="s">
        <v>390</v>
      </c>
      <c r="F198" s="260" t="s">
        <v>391</v>
      </c>
      <c r="G198" s="261" t="s">
        <v>175</v>
      </c>
      <c r="H198" s="262">
        <v>107.1</v>
      </c>
      <c r="I198" s="263"/>
      <c r="J198" s="264">
        <f>ROUND(I198*H198,2)</f>
        <v>0</v>
      </c>
      <c r="K198" s="260" t="s">
        <v>176</v>
      </c>
      <c r="L198" s="265"/>
      <c r="M198" s="266" t="s">
        <v>33</v>
      </c>
      <c r="N198" s="267" t="s">
        <v>49</v>
      </c>
      <c r="O198" s="85"/>
      <c r="P198" s="228">
        <f>O198*H198</f>
        <v>0</v>
      </c>
      <c r="Q198" s="228">
        <v>0.176</v>
      </c>
      <c r="R198" s="228">
        <f>Q198*H198</f>
        <v>18.8496</v>
      </c>
      <c r="S198" s="228">
        <v>0</v>
      </c>
      <c r="T198" s="229">
        <f>S198*H198</f>
        <v>0</v>
      </c>
      <c r="U198" s="39"/>
      <c r="V198" s="39"/>
      <c r="W198" s="39"/>
      <c r="X198" s="39"/>
      <c r="Y198" s="39"/>
      <c r="Z198" s="39"/>
      <c r="AA198" s="39"/>
      <c r="AB198" s="39"/>
      <c r="AC198" s="39"/>
      <c r="AD198" s="39"/>
      <c r="AE198" s="39"/>
      <c r="AR198" s="230" t="s">
        <v>213</v>
      </c>
      <c r="AT198" s="230" t="s">
        <v>214</v>
      </c>
      <c r="AU198" s="230" t="s">
        <v>88</v>
      </c>
      <c r="AY198" s="17" t="s">
        <v>170</v>
      </c>
      <c r="BE198" s="231">
        <f>IF(N198="základní",J198,0)</f>
        <v>0</v>
      </c>
      <c r="BF198" s="231">
        <f>IF(N198="snížená",J198,0)</f>
        <v>0</v>
      </c>
      <c r="BG198" s="231">
        <f>IF(N198="zákl. přenesená",J198,0)</f>
        <v>0</v>
      </c>
      <c r="BH198" s="231">
        <f>IF(N198="sníž. přenesená",J198,0)</f>
        <v>0</v>
      </c>
      <c r="BI198" s="231">
        <f>IF(N198="nulová",J198,0)</f>
        <v>0</v>
      </c>
      <c r="BJ198" s="17" t="s">
        <v>86</v>
      </c>
      <c r="BK198" s="231">
        <f>ROUND(I198*H198,2)</f>
        <v>0</v>
      </c>
      <c r="BL198" s="17" t="s">
        <v>177</v>
      </c>
      <c r="BM198" s="230" t="s">
        <v>392</v>
      </c>
    </row>
    <row r="199" spans="1:47" s="2" customFormat="1" ht="12">
      <c r="A199" s="39"/>
      <c r="B199" s="40"/>
      <c r="C199" s="41"/>
      <c r="D199" s="234" t="s">
        <v>210</v>
      </c>
      <c r="E199" s="41"/>
      <c r="F199" s="255" t="s">
        <v>393</v>
      </c>
      <c r="G199" s="41"/>
      <c r="H199" s="41"/>
      <c r="I199" s="137"/>
      <c r="J199" s="41"/>
      <c r="K199" s="41"/>
      <c r="L199" s="45"/>
      <c r="M199" s="256"/>
      <c r="N199" s="257"/>
      <c r="O199" s="85"/>
      <c r="P199" s="85"/>
      <c r="Q199" s="85"/>
      <c r="R199" s="85"/>
      <c r="S199" s="85"/>
      <c r="T199" s="86"/>
      <c r="U199" s="39"/>
      <c r="V199" s="39"/>
      <c r="W199" s="39"/>
      <c r="X199" s="39"/>
      <c r="Y199" s="39"/>
      <c r="Z199" s="39"/>
      <c r="AA199" s="39"/>
      <c r="AB199" s="39"/>
      <c r="AC199" s="39"/>
      <c r="AD199" s="39"/>
      <c r="AE199" s="39"/>
      <c r="AT199" s="17" t="s">
        <v>210</v>
      </c>
      <c r="AU199" s="17" t="s">
        <v>88</v>
      </c>
    </row>
    <row r="200" spans="1:51" s="13" customFormat="1" ht="12">
      <c r="A200" s="13"/>
      <c r="B200" s="232"/>
      <c r="C200" s="233"/>
      <c r="D200" s="234" t="s">
        <v>182</v>
      </c>
      <c r="E200" s="235" t="s">
        <v>33</v>
      </c>
      <c r="F200" s="236" t="s">
        <v>394</v>
      </c>
      <c r="G200" s="233"/>
      <c r="H200" s="237">
        <v>107.1</v>
      </c>
      <c r="I200" s="238"/>
      <c r="J200" s="233"/>
      <c r="K200" s="233"/>
      <c r="L200" s="239"/>
      <c r="M200" s="240"/>
      <c r="N200" s="241"/>
      <c r="O200" s="241"/>
      <c r="P200" s="241"/>
      <c r="Q200" s="241"/>
      <c r="R200" s="241"/>
      <c r="S200" s="241"/>
      <c r="T200" s="242"/>
      <c r="U200" s="13"/>
      <c r="V200" s="13"/>
      <c r="W200" s="13"/>
      <c r="X200" s="13"/>
      <c r="Y200" s="13"/>
      <c r="Z200" s="13"/>
      <c r="AA200" s="13"/>
      <c r="AB200" s="13"/>
      <c r="AC200" s="13"/>
      <c r="AD200" s="13"/>
      <c r="AE200" s="13"/>
      <c r="AT200" s="243" t="s">
        <v>182</v>
      </c>
      <c r="AU200" s="243" t="s">
        <v>88</v>
      </c>
      <c r="AV200" s="13" t="s">
        <v>88</v>
      </c>
      <c r="AW200" s="13" t="s">
        <v>39</v>
      </c>
      <c r="AX200" s="13" t="s">
        <v>86</v>
      </c>
      <c r="AY200" s="243" t="s">
        <v>170</v>
      </c>
    </row>
    <row r="201" spans="1:65" s="2" customFormat="1" ht="16.5" customHeight="1">
      <c r="A201" s="39"/>
      <c r="B201" s="40"/>
      <c r="C201" s="258" t="s">
        <v>395</v>
      </c>
      <c r="D201" s="258" t="s">
        <v>214</v>
      </c>
      <c r="E201" s="259" t="s">
        <v>396</v>
      </c>
      <c r="F201" s="260" t="s">
        <v>397</v>
      </c>
      <c r="G201" s="261" t="s">
        <v>175</v>
      </c>
      <c r="H201" s="262">
        <v>165.24</v>
      </c>
      <c r="I201" s="263"/>
      <c r="J201" s="264">
        <f>ROUND(I201*H201,2)</f>
        <v>0</v>
      </c>
      <c r="K201" s="260" t="s">
        <v>176</v>
      </c>
      <c r="L201" s="265"/>
      <c r="M201" s="266" t="s">
        <v>33</v>
      </c>
      <c r="N201" s="267" t="s">
        <v>49</v>
      </c>
      <c r="O201" s="85"/>
      <c r="P201" s="228">
        <f>O201*H201</f>
        <v>0</v>
      </c>
      <c r="Q201" s="228">
        <v>0.15</v>
      </c>
      <c r="R201" s="228">
        <f>Q201*H201</f>
        <v>24.786</v>
      </c>
      <c r="S201" s="228">
        <v>0</v>
      </c>
      <c r="T201" s="229">
        <f>S201*H201</f>
        <v>0</v>
      </c>
      <c r="U201" s="39"/>
      <c r="V201" s="39"/>
      <c r="W201" s="39"/>
      <c r="X201" s="39"/>
      <c r="Y201" s="39"/>
      <c r="Z201" s="39"/>
      <c r="AA201" s="39"/>
      <c r="AB201" s="39"/>
      <c r="AC201" s="39"/>
      <c r="AD201" s="39"/>
      <c r="AE201" s="39"/>
      <c r="AR201" s="230" t="s">
        <v>213</v>
      </c>
      <c r="AT201" s="230" t="s">
        <v>214</v>
      </c>
      <c r="AU201" s="230" t="s">
        <v>88</v>
      </c>
      <c r="AY201" s="17" t="s">
        <v>170</v>
      </c>
      <c r="BE201" s="231">
        <f>IF(N201="základní",J201,0)</f>
        <v>0</v>
      </c>
      <c r="BF201" s="231">
        <f>IF(N201="snížená",J201,0)</f>
        <v>0</v>
      </c>
      <c r="BG201" s="231">
        <f>IF(N201="zákl. přenesená",J201,0)</f>
        <v>0</v>
      </c>
      <c r="BH201" s="231">
        <f>IF(N201="sníž. přenesená",J201,0)</f>
        <v>0</v>
      </c>
      <c r="BI201" s="231">
        <f>IF(N201="nulová",J201,0)</f>
        <v>0</v>
      </c>
      <c r="BJ201" s="17" t="s">
        <v>86</v>
      </c>
      <c r="BK201" s="231">
        <f>ROUND(I201*H201,2)</f>
        <v>0</v>
      </c>
      <c r="BL201" s="17" t="s">
        <v>177</v>
      </c>
      <c r="BM201" s="230" t="s">
        <v>398</v>
      </c>
    </row>
    <row r="202" spans="1:51" s="13" customFormat="1" ht="12">
      <c r="A202" s="13"/>
      <c r="B202" s="232"/>
      <c r="C202" s="233"/>
      <c r="D202" s="234" t="s">
        <v>182</v>
      </c>
      <c r="E202" s="235" t="s">
        <v>33</v>
      </c>
      <c r="F202" s="236" t="s">
        <v>399</v>
      </c>
      <c r="G202" s="233"/>
      <c r="H202" s="237">
        <v>165.24</v>
      </c>
      <c r="I202" s="238"/>
      <c r="J202" s="233"/>
      <c r="K202" s="233"/>
      <c r="L202" s="239"/>
      <c r="M202" s="240"/>
      <c r="N202" s="241"/>
      <c r="O202" s="241"/>
      <c r="P202" s="241"/>
      <c r="Q202" s="241"/>
      <c r="R202" s="241"/>
      <c r="S202" s="241"/>
      <c r="T202" s="242"/>
      <c r="U202" s="13"/>
      <c r="V202" s="13"/>
      <c r="W202" s="13"/>
      <c r="X202" s="13"/>
      <c r="Y202" s="13"/>
      <c r="Z202" s="13"/>
      <c r="AA202" s="13"/>
      <c r="AB202" s="13"/>
      <c r="AC202" s="13"/>
      <c r="AD202" s="13"/>
      <c r="AE202" s="13"/>
      <c r="AT202" s="243" t="s">
        <v>182</v>
      </c>
      <c r="AU202" s="243" t="s">
        <v>88</v>
      </c>
      <c r="AV202" s="13" t="s">
        <v>88</v>
      </c>
      <c r="AW202" s="13" t="s">
        <v>39</v>
      </c>
      <c r="AX202" s="13" t="s">
        <v>86</v>
      </c>
      <c r="AY202" s="243" t="s">
        <v>170</v>
      </c>
    </row>
    <row r="203" spans="1:65" s="2" customFormat="1" ht="21.75" customHeight="1">
      <c r="A203" s="39"/>
      <c r="B203" s="40"/>
      <c r="C203" s="258" t="s">
        <v>400</v>
      </c>
      <c r="D203" s="258" t="s">
        <v>214</v>
      </c>
      <c r="E203" s="259" t="s">
        <v>401</v>
      </c>
      <c r="F203" s="260" t="s">
        <v>402</v>
      </c>
      <c r="G203" s="261" t="s">
        <v>175</v>
      </c>
      <c r="H203" s="262">
        <v>18</v>
      </c>
      <c r="I203" s="263"/>
      <c r="J203" s="264">
        <f>ROUND(I203*H203,2)</f>
        <v>0</v>
      </c>
      <c r="K203" s="260" t="s">
        <v>176</v>
      </c>
      <c r="L203" s="265"/>
      <c r="M203" s="266" t="s">
        <v>33</v>
      </c>
      <c r="N203" s="267" t="s">
        <v>49</v>
      </c>
      <c r="O203" s="85"/>
      <c r="P203" s="228">
        <f>O203*H203</f>
        <v>0</v>
      </c>
      <c r="Q203" s="228">
        <v>0.175</v>
      </c>
      <c r="R203" s="228">
        <f>Q203*H203</f>
        <v>3.15</v>
      </c>
      <c r="S203" s="228">
        <v>0</v>
      </c>
      <c r="T203" s="229">
        <f>S203*H203</f>
        <v>0</v>
      </c>
      <c r="U203" s="39"/>
      <c r="V203" s="39"/>
      <c r="W203" s="39"/>
      <c r="X203" s="39"/>
      <c r="Y203" s="39"/>
      <c r="Z203" s="39"/>
      <c r="AA203" s="39"/>
      <c r="AB203" s="39"/>
      <c r="AC203" s="39"/>
      <c r="AD203" s="39"/>
      <c r="AE203" s="39"/>
      <c r="AR203" s="230" t="s">
        <v>213</v>
      </c>
      <c r="AT203" s="230" t="s">
        <v>214</v>
      </c>
      <c r="AU203" s="230" t="s">
        <v>88</v>
      </c>
      <c r="AY203" s="17" t="s">
        <v>170</v>
      </c>
      <c r="BE203" s="231">
        <f>IF(N203="základní",J203,0)</f>
        <v>0</v>
      </c>
      <c r="BF203" s="231">
        <f>IF(N203="snížená",J203,0)</f>
        <v>0</v>
      </c>
      <c r="BG203" s="231">
        <f>IF(N203="zákl. přenesená",J203,0)</f>
        <v>0</v>
      </c>
      <c r="BH203" s="231">
        <f>IF(N203="sníž. přenesená",J203,0)</f>
        <v>0</v>
      </c>
      <c r="BI203" s="231">
        <f>IF(N203="nulová",J203,0)</f>
        <v>0</v>
      </c>
      <c r="BJ203" s="17" t="s">
        <v>86</v>
      </c>
      <c r="BK203" s="231">
        <f>ROUND(I203*H203,2)</f>
        <v>0</v>
      </c>
      <c r="BL203" s="17" t="s">
        <v>177</v>
      </c>
      <c r="BM203" s="230" t="s">
        <v>403</v>
      </c>
    </row>
    <row r="204" spans="1:47" s="2" customFormat="1" ht="12">
      <c r="A204" s="39"/>
      <c r="B204" s="40"/>
      <c r="C204" s="41"/>
      <c r="D204" s="234" t="s">
        <v>210</v>
      </c>
      <c r="E204" s="41"/>
      <c r="F204" s="255" t="s">
        <v>393</v>
      </c>
      <c r="G204" s="41"/>
      <c r="H204" s="41"/>
      <c r="I204" s="137"/>
      <c r="J204" s="41"/>
      <c r="K204" s="41"/>
      <c r="L204" s="45"/>
      <c r="M204" s="256"/>
      <c r="N204" s="257"/>
      <c r="O204" s="85"/>
      <c r="P204" s="85"/>
      <c r="Q204" s="85"/>
      <c r="R204" s="85"/>
      <c r="S204" s="85"/>
      <c r="T204" s="86"/>
      <c r="U204" s="39"/>
      <c r="V204" s="39"/>
      <c r="W204" s="39"/>
      <c r="X204" s="39"/>
      <c r="Y204" s="39"/>
      <c r="Z204" s="39"/>
      <c r="AA204" s="39"/>
      <c r="AB204" s="39"/>
      <c r="AC204" s="39"/>
      <c r="AD204" s="39"/>
      <c r="AE204" s="39"/>
      <c r="AT204" s="17" t="s">
        <v>210</v>
      </c>
      <c r="AU204" s="17" t="s">
        <v>88</v>
      </c>
    </row>
    <row r="205" spans="1:63" s="12" customFormat="1" ht="22.8" customHeight="1">
      <c r="A205" s="12"/>
      <c r="B205" s="203"/>
      <c r="C205" s="204"/>
      <c r="D205" s="205" t="s">
        <v>77</v>
      </c>
      <c r="E205" s="217" t="s">
        <v>404</v>
      </c>
      <c r="F205" s="217" t="s">
        <v>405</v>
      </c>
      <c r="G205" s="204"/>
      <c r="H205" s="204"/>
      <c r="I205" s="207"/>
      <c r="J205" s="218">
        <f>BK205</f>
        <v>0</v>
      </c>
      <c r="K205" s="204"/>
      <c r="L205" s="209"/>
      <c r="M205" s="210"/>
      <c r="N205" s="211"/>
      <c r="O205" s="211"/>
      <c r="P205" s="212">
        <f>SUM(P206:P221)</f>
        <v>0</v>
      </c>
      <c r="Q205" s="211"/>
      <c r="R205" s="212">
        <f>SUM(R206:R221)</f>
        <v>75.09769</v>
      </c>
      <c r="S205" s="211"/>
      <c r="T205" s="213">
        <f>SUM(T206:T221)</f>
        <v>0</v>
      </c>
      <c r="U205" s="12"/>
      <c r="V205" s="12"/>
      <c r="W205" s="12"/>
      <c r="X205" s="12"/>
      <c r="Y205" s="12"/>
      <c r="Z205" s="12"/>
      <c r="AA205" s="12"/>
      <c r="AB205" s="12"/>
      <c r="AC205" s="12"/>
      <c r="AD205" s="12"/>
      <c r="AE205" s="12"/>
      <c r="AR205" s="214" t="s">
        <v>86</v>
      </c>
      <c r="AT205" s="215" t="s">
        <v>77</v>
      </c>
      <c r="AU205" s="215" t="s">
        <v>86</v>
      </c>
      <c r="AY205" s="214" t="s">
        <v>170</v>
      </c>
      <c r="BK205" s="216">
        <f>SUM(BK206:BK221)</f>
        <v>0</v>
      </c>
    </row>
    <row r="206" spans="1:65" s="2" customFormat="1" ht="33" customHeight="1">
      <c r="A206" s="39"/>
      <c r="B206" s="40"/>
      <c r="C206" s="219" t="s">
        <v>406</v>
      </c>
      <c r="D206" s="219" t="s">
        <v>172</v>
      </c>
      <c r="E206" s="220" t="s">
        <v>306</v>
      </c>
      <c r="F206" s="221" t="s">
        <v>307</v>
      </c>
      <c r="G206" s="222" t="s">
        <v>175</v>
      </c>
      <c r="H206" s="223">
        <v>745.2</v>
      </c>
      <c r="I206" s="224"/>
      <c r="J206" s="225">
        <f>ROUND(I206*H206,2)</f>
        <v>0</v>
      </c>
      <c r="K206" s="221" t="s">
        <v>176</v>
      </c>
      <c r="L206" s="45"/>
      <c r="M206" s="226" t="s">
        <v>33</v>
      </c>
      <c r="N206" s="227" t="s">
        <v>49</v>
      </c>
      <c r="O206" s="85"/>
      <c r="P206" s="228">
        <f>O206*H206</f>
        <v>0</v>
      </c>
      <c r="Q206" s="228">
        <v>0</v>
      </c>
      <c r="R206" s="228">
        <f>Q206*H206</f>
        <v>0</v>
      </c>
      <c r="S206" s="228">
        <v>0</v>
      </c>
      <c r="T206" s="229">
        <f>S206*H206</f>
        <v>0</v>
      </c>
      <c r="U206" s="39"/>
      <c r="V206" s="39"/>
      <c r="W206" s="39"/>
      <c r="X206" s="39"/>
      <c r="Y206" s="39"/>
      <c r="Z206" s="39"/>
      <c r="AA206" s="39"/>
      <c r="AB206" s="39"/>
      <c r="AC206" s="39"/>
      <c r="AD206" s="39"/>
      <c r="AE206" s="39"/>
      <c r="AR206" s="230" t="s">
        <v>177</v>
      </c>
      <c r="AT206" s="230" t="s">
        <v>172</v>
      </c>
      <c r="AU206" s="230" t="s">
        <v>88</v>
      </c>
      <c r="AY206" s="17" t="s">
        <v>170</v>
      </c>
      <c r="BE206" s="231">
        <f>IF(N206="základní",J206,0)</f>
        <v>0</v>
      </c>
      <c r="BF206" s="231">
        <f>IF(N206="snížená",J206,0)</f>
        <v>0</v>
      </c>
      <c r="BG206" s="231">
        <f>IF(N206="zákl. přenesená",J206,0)</f>
        <v>0</v>
      </c>
      <c r="BH206" s="231">
        <f>IF(N206="sníž. přenesená",J206,0)</f>
        <v>0</v>
      </c>
      <c r="BI206" s="231">
        <f>IF(N206="nulová",J206,0)</f>
        <v>0</v>
      </c>
      <c r="BJ206" s="17" t="s">
        <v>86</v>
      </c>
      <c r="BK206" s="231">
        <f>ROUND(I206*H206,2)</f>
        <v>0</v>
      </c>
      <c r="BL206" s="17" t="s">
        <v>177</v>
      </c>
      <c r="BM206" s="230" t="s">
        <v>407</v>
      </c>
    </row>
    <row r="207" spans="1:51" s="13" customFormat="1" ht="12">
      <c r="A207" s="13"/>
      <c r="B207" s="232"/>
      <c r="C207" s="233"/>
      <c r="D207" s="234" t="s">
        <v>182</v>
      </c>
      <c r="E207" s="235" t="s">
        <v>33</v>
      </c>
      <c r="F207" s="236" t="s">
        <v>408</v>
      </c>
      <c r="G207" s="233"/>
      <c r="H207" s="237">
        <v>745.2</v>
      </c>
      <c r="I207" s="238"/>
      <c r="J207" s="233"/>
      <c r="K207" s="233"/>
      <c r="L207" s="239"/>
      <c r="M207" s="240"/>
      <c r="N207" s="241"/>
      <c r="O207" s="241"/>
      <c r="P207" s="241"/>
      <c r="Q207" s="241"/>
      <c r="R207" s="241"/>
      <c r="S207" s="241"/>
      <c r="T207" s="242"/>
      <c r="U207" s="13"/>
      <c r="V207" s="13"/>
      <c r="W207" s="13"/>
      <c r="X207" s="13"/>
      <c r="Y207" s="13"/>
      <c r="Z207" s="13"/>
      <c r="AA207" s="13"/>
      <c r="AB207" s="13"/>
      <c r="AC207" s="13"/>
      <c r="AD207" s="13"/>
      <c r="AE207" s="13"/>
      <c r="AT207" s="243" t="s">
        <v>182</v>
      </c>
      <c r="AU207" s="243" t="s">
        <v>88</v>
      </c>
      <c r="AV207" s="13" t="s">
        <v>88</v>
      </c>
      <c r="AW207" s="13" t="s">
        <v>39</v>
      </c>
      <c r="AX207" s="13" t="s">
        <v>86</v>
      </c>
      <c r="AY207" s="243" t="s">
        <v>170</v>
      </c>
    </row>
    <row r="208" spans="1:65" s="2" customFormat="1" ht="21.75" customHeight="1">
      <c r="A208" s="39"/>
      <c r="B208" s="40"/>
      <c r="C208" s="219" t="s">
        <v>409</v>
      </c>
      <c r="D208" s="219" t="s">
        <v>172</v>
      </c>
      <c r="E208" s="220" t="s">
        <v>311</v>
      </c>
      <c r="F208" s="221" t="s">
        <v>312</v>
      </c>
      <c r="G208" s="222" t="s">
        <v>175</v>
      </c>
      <c r="H208" s="223">
        <v>356.4</v>
      </c>
      <c r="I208" s="224"/>
      <c r="J208" s="225">
        <f>ROUND(I208*H208,2)</f>
        <v>0</v>
      </c>
      <c r="K208" s="221" t="s">
        <v>176</v>
      </c>
      <c r="L208" s="45"/>
      <c r="M208" s="226" t="s">
        <v>33</v>
      </c>
      <c r="N208" s="227" t="s">
        <v>49</v>
      </c>
      <c r="O208" s="85"/>
      <c r="P208" s="228">
        <f>O208*H208</f>
        <v>0</v>
      </c>
      <c r="Q208" s="228">
        <v>0</v>
      </c>
      <c r="R208" s="228">
        <f>Q208*H208</f>
        <v>0</v>
      </c>
      <c r="S208" s="228">
        <v>0</v>
      </c>
      <c r="T208" s="229">
        <f>S208*H208</f>
        <v>0</v>
      </c>
      <c r="U208" s="39"/>
      <c r="V208" s="39"/>
      <c r="W208" s="39"/>
      <c r="X208" s="39"/>
      <c r="Y208" s="39"/>
      <c r="Z208" s="39"/>
      <c r="AA208" s="39"/>
      <c r="AB208" s="39"/>
      <c r="AC208" s="39"/>
      <c r="AD208" s="39"/>
      <c r="AE208" s="39"/>
      <c r="AR208" s="230" t="s">
        <v>177</v>
      </c>
      <c r="AT208" s="230" t="s">
        <v>172</v>
      </c>
      <c r="AU208" s="230" t="s">
        <v>88</v>
      </c>
      <c r="AY208" s="17" t="s">
        <v>170</v>
      </c>
      <c r="BE208" s="231">
        <f>IF(N208="základní",J208,0)</f>
        <v>0</v>
      </c>
      <c r="BF208" s="231">
        <f>IF(N208="snížená",J208,0)</f>
        <v>0</v>
      </c>
      <c r="BG208" s="231">
        <f>IF(N208="zákl. přenesená",J208,0)</f>
        <v>0</v>
      </c>
      <c r="BH208" s="231">
        <f>IF(N208="sníž. přenesená",J208,0)</f>
        <v>0</v>
      </c>
      <c r="BI208" s="231">
        <f>IF(N208="nulová",J208,0)</f>
        <v>0</v>
      </c>
      <c r="BJ208" s="17" t="s">
        <v>86</v>
      </c>
      <c r="BK208" s="231">
        <f>ROUND(I208*H208,2)</f>
        <v>0</v>
      </c>
      <c r="BL208" s="17" t="s">
        <v>177</v>
      </c>
      <c r="BM208" s="230" t="s">
        <v>410</v>
      </c>
    </row>
    <row r="209" spans="1:51" s="13" customFormat="1" ht="12">
      <c r="A209" s="13"/>
      <c r="B209" s="232"/>
      <c r="C209" s="233"/>
      <c r="D209" s="234" t="s">
        <v>182</v>
      </c>
      <c r="E209" s="235" t="s">
        <v>33</v>
      </c>
      <c r="F209" s="236" t="s">
        <v>411</v>
      </c>
      <c r="G209" s="233"/>
      <c r="H209" s="237">
        <v>356.4</v>
      </c>
      <c r="I209" s="238"/>
      <c r="J209" s="233"/>
      <c r="K209" s="233"/>
      <c r="L209" s="239"/>
      <c r="M209" s="240"/>
      <c r="N209" s="241"/>
      <c r="O209" s="241"/>
      <c r="P209" s="241"/>
      <c r="Q209" s="241"/>
      <c r="R209" s="241"/>
      <c r="S209" s="241"/>
      <c r="T209" s="242"/>
      <c r="U209" s="13"/>
      <c r="V209" s="13"/>
      <c r="W209" s="13"/>
      <c r="X209" s="13"/>
      <c r="Y209" s="13"/>
      <c r="Z209" s="13"/>
      <c r="AA209" s="13"/>
      <c r="AB209" s="13"/>
      <c r="AC209" s="13"/>
      <c r="AD209" s="13"/>
      <c r="AE209" s="13"/>
      <c r="AT209" s="243" t="s">
        <v>182</v>
      </c>
      <c r="AU209" s="243" t="s">
        <v>88</v>
      </c>
      <c r="AV209" s="13" t="s">
        <v>88</v>
      </c>
      <c r="AW209" s="13" t="s">
        <v>39</v>
      </c>
      <c r="AX209" s="13" t="s">
        <v>86</v>
      </c>
      <c r="AY209" s="243" t="s">
        <v>170</v>
      </c>
    </row>
    <row r="210" spans="1:65" s="2" customFormat="1" ht="21.75" customHeight="1">
      <c r="A210" s="39"/>
      <c r="B210" s="40"/>
      <c r="C210" s="219" t="s">
        <v>412</v>
      </c>
      <c r="D210" s="219" t="s">
        <v>172</v>
      </c>
      <c r="E210" s="220" t="s">
        <v>316</v>
      </c>
      <c r="F210" s="221" t="s">
        <v>317</v>
      </c>
      <c r="G210" s="222" t="s">
        <v>175</v>
      </c>
      <c r="H210" s="223">
        <v>340.2</v>
      </c>
      <c r="I210" s="224"/>
      <c r="J210" s="225">
        <f>ROUND(I210*H210,2)</f>
        <v>0</v>
      </c>
      <c r="K210" s="221" t="s">
        <v>176</v>
      </c>
      <c r="L210" s="45"/>
      <c r="M210" s="226" t="s">
        <v>33</v>
      </c>
      <c r="N210" s="227" t="s">
        <v>49</v>
      </c>
      <c r="O210" s="85"/>
      <c r="P210" s="228">
        <f>O210*H210</f>
        <v>0</v>
      </c>
      <c r="Q210" s="228">
        <v>0</v>
      </c>
      <c r="R210" s="228">
        <f>Q210*H210</f>
        <v>0</v>
      </c>
      <c r="S210" s="228">
        <v>0</v>
      </c>
      <c r="T210" s="229">
        <f>S210*H210</f>
        <v>0</v>
      </c>
      <c r="U210" s="39"/>
      <c r="V210" s="39"/>
      <c r="W210" s="39"/>
      <c r="X210" s="39"/>
      <c r="Y210" s="39"/>
      <c r="Z210" s="39"/>
      <c r="AA210" s="39"/>
      <c r="AB210" s="39"/>
      <c r="AC210" s="39"/>
      <c r="AD210" s="39"/>
      <c r="AE210" s="39"/>
      <c r="AR210" s="230" t="s">
        <v>177</v>
      </c>
      <c r="AT210" s="230" t="s">
        <v>172</v>
      </c>
      <c r="AU210" s="230" t="s">
        <v>88</v>
      </c>
      <c r="AY210" s="17" t="s">
        <v>170</v>
      </c>
      <c r="BE210" s="231">
        <f>IF(N210="základní",J210,0)</f>
        <v>0</v>
      </c>
      <c r="BF210" s="231">
        <f>IF(N210="snížená",J210,0)</f>
        <v>0</v>
      </c>
      <c r="BG210" s="231">
        <f>IF(N210="zákl. přenesená",J210,0)</f>
        <v>0</v>
      </c>
      <c r="BH210" s="231">
        <f>IF(N210="sníž. přenesená",J210,0)</f>
        <v>0</v>
      </c>
      <c r="BI210" s="231">
        <f>IF(N210="nulová",J210,0)</f>
        <v>0</v>
      </c>
      <c r="BJ210" s="17" t="s">
        <v>86</v>
      </c>
      <c r="BK210" s="231">
        <f>ROUND(I210*H210,2)</f>
        <v>0</v>
      </c>
      <c r="BL210" s="17" t="s">
        <v>177</v>
      </c>
      <c r="BM210" s="230" t="s">
        <v>413</v>
      </c>
    </row>
    <row r="211" spans="1:51" s="13" customFormat="1" ht="12">
      <c r="A211" s="13"/>
      <c r="B211" s="232"/>
      <c r="C211" s="233"/>
      <c r="D211" s="234" t="s">
        <v>182</v>
      </c>
      <c r="E211" s="235" t="s">
        <v>33</v>
      </c>
      <c r="F211" s="236" t="s">
        <v>414</v>
      </c>
      <c r="G211" s="233"/>
      <c r="H211" s="237">
        <v>340.2</v>
      </c>
      <c r="I211" s="238"/>
      <c r="J211" s="233"/>
      <c r="K211" s="233"/>
      <c r="L211" s="239"/>
      <c r="M211" s="240"/>
      <c r="N211" s="241"/>
      <c r="O211" s="241"/>
      <c r="P211" s="241"/>
      <c r="Q211" s="241"/>
      <c r="R211" s="241"/>
      <c r="S211" s="241"/>
      <c r="T211" s="242"/>
      <c r="U211" s="13"/>
      <c r="V211" s="13"/>
      <c r="W211" s="13"/>
      <c r="X211" s="13"/>
      <c r="Y211" s="13"/>
      <c r="Z211" s="13"/>
      <c r="AA211" s="13"/>
      <c r="AB211" s="13"/>
      <c r="AC211" s="13"/>
      <c r="AD211" s="13"/>
      <c r="AE211" s="13"/>
      <c r="AT211" s="243" t="s">
        <v>182</v>
      </c>
      <c r="AU211" s="243" t="s">
        <v>88</v>
      </c>
      <c r="AV211" s="13" t="s">
        <v>88</v>
      </c>
      <c r="AW211" s="13" t="s">
        <v>39</v>
      </c>
      <c r="AX211" s="13" t="s">
        <v>86</v>
      </c>
      <c r="AY211" s="243" t="s">
        <v>170</v>
      </c>
    </row>
    <row r="212" spans="1:65" s="2" customFormat="1" ht="66.75" customHeight="1">
      <c r="A212" s="39"/>
      <c r="B212" s="40"/>
      <c r="C212" s="219" t="s">
        <v>415</v>
      </c>
      <c r="D212" s="219" t="s">
        <v>172</v>
      </c>
      <c r="E212" s="220" t="s">
        <v>416</v>
      </c>
      <c r="F212" s="221" t="s">
        <v>417</v>
      </c>
      <c r="G212" s="222" t="s">
        <v>175</v>
      </c>
      <c r="H212" s="223">
        <v>353</v>
      </c>
      <c r="I212" s="224"/>
      <c r="J212" s="225">
        <f>ROUND(I212*H212,2)</f>
        <v>0</v>
      </c>
      <c r="K212" s="221" t="s">
        <v>176</v>
      </c>
      <c r="L212" s="45"/>
      <c r="M212" s="226" t="s">
        <v>33</v>
      </c>
      <c r="N212" s="227" t="s">
        <v>49</v>
      </c>
      <c r="O212" s="85"/>
      <c r="P212" s="228">
        <f>O212*H212</f>
        <v>0</v>
      </c>
      <c r="Q212" s="228">
        <v>0.08425</v>
      </c>
      <c r="R212" s="228">
        <f>Q212*H212</f>
        <v>29.740250000000003</v>
      </c>
      <c r="S212" s="228">
        <v>0</v>
      </c>
      <c r="T212" s="229">
        <f>S212*H212</f>
        <v>0</v>
      </c>
      <c r="U212" s="39"/>
      <c r="V212" s="39"/>
      <c r="W212" s="39"/>
      <c r="X212" s="39"/>
      <c r="Y212" s="39"/>
      <c r="Z212" s="39"/>
      <c r="AA212" s="39"/>
      <c r="AB212" s="39"/>
      <c r="AC212" s="39"/>
      <c r="AD212" s="39"/>
      <c r="AE212" s="39"/>
      <c r="AR212" s="230" t="s">
        <v>177</v>
      </c>
      <c r="AT212" s="230" t="s">
        <v>172</v>
      </c>
      <c r="AU212" s="230" t="s">
        <v>88</v>
      </c>
      <c r="AY212" s="17" t="s">
        <v>170</v>
      </c>
      <c r="BE212" s="231">
        <f>IF(N212="základní",J212,0)</f>
        <v>0</v>
      </c>
      <c r="BF212" s="231">
        <f>IF(N212="snížená",J212,0)</f>
        <v>0</v>
      </c>
      <c r="BG212" s="231">
        <f>IF(N212="zákl. přenesená",J212,0)</f>
        <v>0</v>
      </c>
      <c r="BH212" s="231">
        <f>IF(N212="sníž. přenesená",J212,0)</f>
        <v>0</v>
      </c>
      <c r="BI212" s="231">
        <f>IF(N212="nulová",J212,0)</f>
        <v>0</v>
      </c>
      <c r="BJ212" s="17" t="s">
        <v>86</v>
      </c>
      <c r="BK212" s="231">
        <f>ROUND(I212*H212,2)</f>
        <v>0</v>
      </c>
      <c r="BL212" s="17" t="s">
        <v>177</v>
      </c>
      <c r="BM212" s="230" t="s">
        <v>418</v>
      </c>
    </row>
    <row r="213" spans="1:51" s="13" customFormat="1" ht="12">
      <c r="A213" s="13"/>
      <c r="B213" s="232"/>
      <c r="C213" s="233"/>
      <c r="D213" s="234" t="s">
        <v>182</v>
      </c>
      <c r="E213" s="235" t="s">
        <v>33</v>
      </c>
      <c r="F213" s="236" t="s">
        <v>419</v>
      </c>
      <c r="G213" s="233"/>
      <c r="H213" s="237">
        <v>28</v>
      </c>
      <c r="I213" s="238"/>
      <c r="J213" s="233"/>
      <c r="K213" s="233"/>
      <c r="L213" s="239"/>
      <c r="M213" s="240"/>
      <c r="N213" s="241"/>
      <c r="O213" s="241"/>
      <c r="P213" s="241"/>
      <c r="Q213" s="241"/>
      <c r="R213" s="241"/>
      <c r="S213" s="241"/>
      <c r="T213" s="242"/>
      <c r="U213" s="13"/>
      <c r="V213" s="13"/>
      <c r="W213" s="13"/>
      <c r="X213" s="13"/>
      <c r="Y213" s="13"/>
      <c r="Z213" s="13"/>
      <c r="AA213" s="13"/>
      <c r="AB213" s="13"/>
      <c r="AC213" s="13"/>
      <c r="AD213" s="13"/>
      <c r="AE213" s="13"/>
      <c r="AT213" s="243" t="s">
        <v>182</v>
      </c>
      <c r="AU213" s="243" t="s">
        <v>88</v>
      </c>
      <c r="AV213" s="13" t="s">
        <v>88</v>
      </c>
      <c r="AW213" s="13" t="s">
        <v>39</v>
      </c>
      <c r="AX213" s="13" t="s">
        <v>78</v>
      </c>
      <c r="AY213" s="243" t="s">
        <v>170</v>
      </c>
    </row>
    <row r="214" spans="1:51" s="13" customFormat="1" ht="12">
      <c r="A214" s="13"/>
      <c r="B214" s="232"/>
      <c r="C214" s="233"/>
      <c r="D214" s="234" t="s">
        <v>182</v>
      </c>
      <c r="E214" s="235" t="s">
        <v>33</v>
      </c>
      <c r="F214" s="236" t="s">
        <v>420</v>
      </c>
      <c r="G214" s="233"/>
      <c r="H214" s="237">
        <v>324</v>
      </c>
      <c r="I214" s="238"/>
      <c r="J214" s="233"/>
      <c r="K214" s="233"/>
      <c r="L214" s="239"/>
      <c r="M214" s="240"/>
      <c r="N214" s="241"/>
      <c r="O214" s="241"/>
      <c r="P214" s="241"/>
      <c r="Q214" s="241"/>
      <c r="R214" s="241"/>
      <c r="S214" s="241"/>
      <c r="T214" s="242"/>
      <c r="U214" s="13"/>
      <c r="V214" s="13"/>
      <c r="W214" s="13"/>
      <c r="X214" s="13"/>
      <c r="Y214" s="13"/>
      <c r="Z214" s="13"/>
      <c r="AA214" s="13"/>
      <c r="AB214" s="13"/>
      <c r="AC214" s="13"/>
      <c r="AD214" s="13"/>
      <c r="AE214" s="13"/>
      <c r="AT214" s="243" t="s">
        <v>182</v>
      </c>
      <c r="AU214" s="243" t="s">
        <v>88</v>
      </c>
      <c r="AV214" s="13" t="s">
        <v>88</v>
      </c>
      <c r="AW214" s="13" t="s">
        <v>39</v>
      </c>
      <c r="AX214" s="13" t="s">
        <v>78</v>
      </c>
      <c r="AY214" s="243" t="s">
        <v>170</v>
      </c>
    </row>
    <row r="215" spans="1:51" s="14" customFormat="1" ht="12">
      <c r="A215" s="14"/>
      <c r="B215" s="244"/>
      <c r="C215" s="245"/>
      <c r="D215" s="234" t="s">
        <v>182</v>
      </c>
      <c r="E215" s="246" t="s">
        <v>33</v>
      </c>
      <c r="F215" s="247" t="s">
        <v>200</v>
      </c>
      <c r="G215" s="245"/>
      <c r="H215" s="248">
        <v>352</v>
      </c>
      <c r="I215" s="249"/>
      <c r="J215" s="245"/>
      <c r="K215" s="245"/>
      <c r="L215" s="250"/>
      <c r="M215" s="251"/>
      <c r="N215" s="252"/>
      <c r="O215" s="252"/>
      <c r="P215" s="252"/>
      <c r="Q215" s="252"/>
      <c r="R215" s="252"/>
      <c r="S215" s="252"/>
      <c r="T215" s="253"/>
      <c r="U215" s="14"/>
      <c r="V215" s="14"/>
      <c r="W215" s="14"/>
      <c r="X215" s="14"/>
      <c r="Y215" s="14"/>
      <c r="Z215" s="14"/>
      <c r="AA215" s="14"/>
      <c r="AB215" s="14"/>
      <c r="AC215" s="14"/>
      <c r="AD215" s="14"/>
      <c r="AE215" s="14"/>
      <c r="AT215" s="254" t="s">
        <v>182</v>
      </c>
      <c r="AU215" s="254" t="s">
        <v>88</v>
      </c>
      <c r="AV215" s="14" t="s">
        <v>177</v>
      </c>
      <c r="AW215" s="14" t="s">
        <v>39</v>
      </c>
      <c r="AX215" s="14" t="s">
        <v>86</v>
      </c>
      <c r="AY215" s="254" t="s">
        <v>170</v>
      </c>
    </row>
    <row r="216" spans="1:65" s="2" customFormat="1" ht="16.5" customHeight="1">
      <c r="A216" s="39"/>
      <c r="B216" s="40"/>
      <c r="C216" s="258" t="s">
        <v>353</v>
      </c>
      <c r="D216" s="258" t="s">
        <v>214</v>
      </c>
      <c r="E216" s="259" t="s">
        <v>421</v>
      </c>
      <c r="F216" s="260" t="s">
        <v>422</v>
      </c>
      <c r="G216" s="261" t="s">
        <v>175</v>
      </c>
      <c r="H216" s="262">
        <v>327.24</v>
      </c>
      <c r="I216" s="263"/>
      <c r="J216" s="264">
        <f>ROUND(I216*H216,2)</f>
        <v>0</v>
      </c>
      <c r="K216" s="260" t="s">
        <v>176</v>
      </c>
      <c r="L216" s="265"/>
      <c r="M216" s="266" t="s">
        <v>33</v>
      </c>
      <c r="N216" s="267" t="s">
        <v>49</v>
      </c>
      <c r="O216" s="85"/>
      <c r="P216" s="228">
        <f>O216*H216</f>
        <v>0</v>
      </c>
      <c r="Q216" s="228">
        <v>0.131</v>
      </c>
      <c r="R216" s="228">
        <f>Q216*H216</f>
        <v>42.86844</v>
      </c>
      <c r="S216" s="228">
        <v>0</v>
      </c>
      <c r="T216" s="229">
        <f>S216*H216</f>
        <v>0</v>
      </c>
      <c r="U216" s="39"/>
      <c r="V216" s="39"/>
      <c r="W216" s="39"/>
      <c r="X216" s="39"/>
      <c r="Y216" s="39"/>
      <c r="Z216" s="39"/>
      <c r="AA216" s="39"/>
      <c r="AB216" s="39"/>
      <c r="AC216" s="39"/>
      <c r="AD216" s="39"/>
      <c r="AE216" s="39"/>
      <c r="AR216" s="230" t="s">
        <v>213</v>
      </c>
      <c r="AT216" s="230" t="s">
        <v>214</v>
      </c>
      <c r="AU216" s="230" t="s">
        <v>88</v>
      </c>
      <c r="AY216" s="17" t="s">
        <v>170</v>
      </c>
      <c r="BE216" s="231">
        <f>IF(N216="základní",J216,0)</f>
        <v>0</v>
      </c>
      <c r="BF216" s="231">
        <f>IF(N216="snížená",J216,0)</f>
        <v>0</v>
      </c>
      <c r="BG216" s="231">
        <f>IF(N216="zákl. přenesená",J216,0)</f>
        <v>0</v>
      </c>
      <c r="BH216" s="231">
        <f>IF(N216="sníž. přenesená",J216,0)</f>
        <v>0</v>
      </c>
      <c r="BI216" s="231">
        <f>IF(N216="nulová",J216,0)</f>
        <v>0</v>
      </c>
      <c r="BJ216" s="17" t="s">
        <v>86</v>
      </c>
      <c r="BK216" s="231">
        <f>ROUND(I216*H216,2)</f>
        <v>0</v>
      </c>
      <c r="BL216" s="17" t="s">
        <v>177</v>
      </c>
      <c r="BM216" s="230" t="s">
        <v>423</v>
      </c>
    </row>
    <row r="217" spans="1:47" s="2" customFormat="1" ht="12">
      <c r="A217" s="39"/>
      <c r="B217" s="40"/>
      <c r="C217" s="41"/>
      <c r="D217" s="234" t="s">
        <v>210</v>
      </c>
      <c r="E217" s="41"/>
      <c r="F217" s="255" t="s">
        <v>393</v>
      </c>
      <c r="G217" s="41"/>
      <c r="H217" s="41"/>
      <c r="I217" s="137"/>
      <c r="J217" s="41"/>
      <c r="K217" s="41"/>
      <c r="L217" s="45"/>
      <c r="M217" s="256"/>
      <c r="N217" s="257"/>
      <c r="O217" s="85"/>
      <c r="P217" s="85"/>
      <c r="Q217" s="85"/>
      <c r="R217" s="85"/>
      <c r="S217" s="85"/>
      <c r="T217" s="86"/>
      <c r="U217" s="39"/>
      <c r="V217" s="39"/>
      <c r="W217" s="39"/>
      <c r="X217" s="39"/>
      <c r="Y217" s="39"/>
      <c r="Z217" s="39"/>
      <c r="AA217" s="39"/>
      <c r="AB217" s="39"/>
      <c r="AC217" s="39"/>
      <c r="AD217" s="39"/>
      <c r="AE217" s="39"/>
      <c r="AT217" s="17" t="s">
        <v>210</v>
      </c>
      <c r="AU217" s="17" t="s">
        <v>88</v>
      </c>
    </row>
    <row r="218" spans="1:51" s="13" customFormat="1" ht="12">
      <c r="A218" s="13"/>
      <c r="B218" s="232"/>
      <c r="C218" s="233"/>
      <c r="D218" s="234" t="s">
        <v>182</v>
      </c>
      <c r="E218" s="235" t="s">
        <v>33</v>
      </c>
      <c r="F218" s="236" t="s">
        <v>424</v>
      </c>
      <c r="G218" s="233"/>
      <c r="H218" s="237">
        <v>327.24</v>
      </c>
      <c r="I218" s="238"/>
      <c r="J218" s="233"/>
      <c r="K218" s="233"/>
      <c r="L218" s="239"/>
      <c r="M218" s="240"/>
      <c r="N218" s="241"/>
      <c r="O218" s="241"/>
      <c r="P218" s="241"/>
      <c r="Q218" s="241"/>
      <c r="R218" s="241"/>
      <c r="S218" s="241"/>
      <c r="T218" s="242"/>
      <c r="U218" s="13"/>
      <c r="V218" s="13"/>
      <c r="W218" s="13"/>
      <c r="X218" s="13"/>
      <c r="Y218" s="13"/>
      <c r="Z218" s="13"/>
      <c r="AA218" s="13"/>
      <c r="AB218" s="13"/>
      <c r="AC218" s="13"/>
      <c r="AD218" s="13"/>
      <c r="AE218" s="13"/>
      <c r="AT218" s="243" t="s">
        <v>182</v>
      </c>
      <c r="AU218" s="243" t="s">
        <v>88</v>
      </c>
      <c r="AV218" s="13" t="s">
        <v>88</v>
      </c>
      <c r="AW218" s="13" t="s">
        <v>39</v>
      </c>
      <c r="AX218" s="13" t="s">
        <v>86</v>
      </c>
      <c r="AY218" s="243" t="s">
        <v>170</v>
      </c>
    </row>
    <row r="219" spans="1:65" s="2" customFormat="1" ht="16.5" customHeight="1">
      <c r="A219" s="39"/>
      <c r="B219" s="40"/>
      <c r="C219" s="258" t="s">
        <v>425</v>
      </c>
      <c r="D219" s="258" t="s">
        <v>214</v>
      </c>
      <c r="E219" s="259" t="s">
        <v>426</v>
      </c>
      <c r="F219" s="260" t="s">
        <v>427</v>
      </c>
      <c r="G219" s="261" t="s">
        <v>175</v>
      </c>
      <c r="H219" s="262">
        <v>10</v>
      </c>
      <c r="I219" s="263"/>
      <c r="J219" s="264">
        <f>ROUND(I219*H219,2)</f>
        <v>0</v>
      </c>
      <c r="K219" s="260" t="s">
        <v>33</v>
      </c>
      <c r="L219" s="265"/>
      <c r="M219" s="266" t="s">
        <v>33</v>
      </c>
      <c r="N219" s="267" t="s">
        <v>49</v>
      </c>
      <c r="O219" s="85"/>
      <c r="P219" s="228">
        <f>O219*H219</f>
        <v>0</v>
      </c>
      <c r="Q219" s="228">
        <v>0</v>
      </c>
      <c r="R219" s="228">
        <f>Q219*H219</f>
        <v>0</v>
      </c>
      <c r="S219" s="228">
        <v>0</v>
      </c>
      <c r="T219" s="229">
        <f>S219*H219</f>
        <v>0</v>
      </c>
      <c r="U219" s="39"/>
      <c r="V219" s="39"/>
      <c r="W219" s="39"/>
      <c r="X219" s="39"/>
      <c r="Y219" s="39"/>
      <c r="Z219" s="39"/>
      <c r="AA219" s="39"/>
      <c r="AB219" s="39"/>
      <c r="AC219" s="39"/>
      <c r="AD219" s="39"/>
      <c r="AE219" s="39"/>
      <c r="AR219" s="230" t="s">
        <v>213</v>
      </c>
      <c r="AT219" s="230" t="s">
        <v>214</v>
      </c>
      <c r="AU219" s="230" t="s">
        <v>88</v>
      </c>
      <c r="AY219" s="17" t="s">
        <v>170</v>
      </c>
      <c r="BE219" s="231">
        <f>IF(N219="základní",J219,0)</f>
        <v>0</v>
      </c>
      <c r="BF219" s="231">
        <f>IF(N219="snížená",J219,0)</f>
        <v>0</v>
      </c>
      <c r="BG219" s="231">
        <f>IF(N219="zákl. přenesená",J219,0)</f>
        <v>0</v>
      </c>
      <c r="BH219" s="231">
        <f>IF(N219="sníž. přenesená",J219,0)</f>
        <v>0</v>
      </c>
      <c r="BI219" s="231">
        <f>IF(N219="nulová",J219,0)</f>
        <v>0</v>
      </c>
      <c r="BJ219" s="17" t="s">
        <v>86</v>
      </c>
      <c r="BK219" s="231">
        <f>ROUND(I219*H219,2)</f>
        <v>0</v>
      </c>
      <c r="BL219" s="17" t="s">
        <v>177</v>
      </c>
      <c r="BM219" s="230" t="s">
        <v>428</v>
      </c>
    </row>
    <row r="220" spans="1:65" s="2" customFormat="1" ht="21.75" customHeight="1">
      <c r="A220" s="39"/>
      <c r="B220" s="40"/>
      <c r="C220" s="258" t="s">
        <v>429</v>
      </c>
      <c r="D220" s="258" t="s">
        <v>214</v>
      </c>
      <c r="E220" s="259" t="s">
        <v>430</v>
      </c>
      <c r="F220" s="260" t="s">
        <v>431</v>
      </c>
      <c r="G220" s="261" t="s">
        <v>175</v>
      </c>
      <c r="H220" s="262">
        <v>19</v>
      </c>
      <c r="I220" s="263"/>
      <c r="J220" s="264">
        <f>ROUND(I220*H220,2)</f>
        <v>0</v>
      </c>
      <c r="K220" s="260" t="s">
        <v>176</v>
      </c>
      <c r="L220" s="265"/>
      <c r="M220" s="266" t="s">
        <v>33</v>
      </c>
      <c r="N220" s="267" t="s">
        <v>49</v>
      </c>
      <c r="O220" s="85"/>
      <c r="P220" s="228">
        <f>O220*H220</f>
        <v>0</v>
      </c>
      <c r="Q220" s="228">
        <v>0.131</v>
      </c>
      <c r="R220" s="228">
        <f>Q220*H220</f>
        <v>2.489</v>
      </c>
      <c r="S220" s="228">
        <v>0</v>
      </c>
      <c r="T220" s="229">
        <f>S220*H220</f>
        <v>0</v>
      </c>
      <c r="U220" s="39"/>
      <c r="V220" s="39"/>
      <c r="W220" s="39"/>
      <c r="X220" s="39"/>
      <c r="Y220" s="39"/>
      <c r="Z220" s="39"/>
      <c r="AA220" s="39"/>
      <c r="AB220" s="39"/>
      <c r="AC220" s="39"/>
      <c r="AD220" s="39"/>
      <c r="AE220" s="39"/>
      <c r="AR220" s="230" t="s">
        <v>213</v>
      </c>
      <c r="AT220" s="230" t="s">
        <v>214</v>
      </c>
      <c r="AU220" s="230" t="s">
        <v>88</v>
      </c>
      <c r="AY220" s="17" t="s">
        <v>170</v>
      </c>
      <c r="BE220" s="231">
        <f>IF(N220="základní",J220,0)</f>
        <v>0</v>
      </c>
      <c r="BF220" s="231">
        <f>IF(N220="snížená",J220,0)</f>
        <v>0</v>
      </c>
      <c r="BG220" s="231">
        <f>IF(N220="zákl. přenesená",J220,0)</f>
        <v>0</v>
      </c>
      <c r="BH220" s="231">
        <f>IF(N220="sníž. přenesená",J220,0)</f>
        <v>0</v>
      </c>
      <c r="BI220" s="231">
        <f>IF(N220="nulová",J220,0)</f>
        <v>0</v>
      </c>
      <c r="BJ220" s="17" t="s">
        <v>86</v>
      </c>
      <c r="BK220" s="231">
        <f>ROUND(I220*H220,2)</f>
        <v>0</v>
      </c>
      <c r="BL220" s="17" t="s">
        <v>177</v>
      </c>
      <c r="BM220" s="230" t="s">
        <v>432</v>
      </c>
    </row>
    <row r="221" spans="1:47" s="2" customFormat="1" ht="12">
      <c r="A221" s="39"/>
      <c r="B221" s="40"/>
      <c r="C221" s="41"/>
      <c r="D221" s="234" t="s">
        <v>210</v>
      </c>
      <c r="E221" s="41"/>
      <c r="F221" s="255" t="s">
        <v>393</v>
      </c>
      <c r="G221" s="41"/>
      <c r="H221" s="41"/>
      <c r="I221" s="137"/>
      <c r="J221" s="41"/>
      <c r="K221" s="41"/>
      <c r="L221" s="45"/>
      <c r="M221" s="256"/>
      <c r="N221" s="257"/>
      <c r="O221" s="85"/>
      <c r="P221" s="85"/>
      <c r="Q221" s="85"/>
      <c r="R221" s="85"/>
      <c r="S221" s="85"/>
      <c r="T221" s="86"/>
      <c r="U221" s="39"/>
      <c r="V221" s="39"/>
      <c r="W221" s="39"/>
      <c r="X221" s="39"/>
      <c r="Y221" s="39"/>
      <c r="Z221" s="39"/>
      <c r="AA221" s="39"/>
      <c r="AB221" s="39"/>
      <c r="AC221" s="39"/>
      <c r="AD221" s="39"/>
      <c r="AE221" s="39"/>
      <c r="AT221" s="17" t="s">
        <v>210</v>
      </c>
      <c r="AU221" s="17" t="s">
        <v>88</v>
      </c>
    </row>
    <row r="222" spans="1:63" s="12" customFormat="1" ht="22.8" customHeight="1">
      <c r="A222" s="12"/>
      <c r="B222" s="203"/>
      <c r="C222" s="204"/>
      <c r="D222" s="205" t="s">
        <v>77</v>
      </c>
      <c r="E222" s="217" t="s">
        <v>433</v>
      </c>
      <c r="F222" s="217" t="s">
        <v>434</v>
      </c>
      <c r="G222" s="204"/>
      <c r="H222" s="204"/>
      <c r="I222" s="207"/>
      <c r="J222" s="218">
        <f>BK222</f>
        <v>0</v>
      </c>
      <c r="K222" s="204"/>
      <c r="L222" s="209"/>
      <c r="M222" s="210"/>
      <c r="N222" s="211"/>
      <c r="O222" s="211"/>
      <c r="P222" s="212">
        <f>SUM(P223:P236)</f>
        <v>0</v>
      </c>
      <c r="Q222" s="211"/>
      <c r="R222" s="212">
        <f>SUM(R223:R236)</f>
        <v>0</v>
      </c>
      <c r="S222" s="211"/>
      <c r="T222" s="213">
        <f>SUM(T223:T236)</f>
        <v>0</v>
      </c>
      <c r="U222" s="12"/>
      <c r="V222" s="12"/>
      <c r="W222" s="12"/>
      <c r="X222" s="12"/>
      <c r="Y222" s="12"/>
      <c r="Z222" s="12"/>
      <c r="AA222" s="12"/>
      <c r="AB222" s="12"/>
      <c r="AC222" s="12"/>
      <c r="AD222" s="12"/>
      <c r="AE222" s="12"/>
      <c r="AR222" s="214" t="s">
        <v>86</v>
      </c>
      <c r="AT222" s="215" t="s">
        <v>77</v>
      </c>
      <c r="AU222" s="215" t="s">
        <v>86</v>
      </c>
      <c r="AY222" s="214" t="s">
        <v>170</v>
      </c>
      <c r="BK222" s="216">
        <f>SUM(BK223:BK236)</f>
        <v>0</v>
      </c>
    </row>
    <row r="223" spans="1:65" s="2" customFormat="1" ht="44.25" customHeight="1">
      <c r="A223" s="39"/>
      <c r="B223" s="40"/>
      <c r="C223" s="219" t="s">
        <v>435</v>
      </c>
      <c r="D223" s="219" t="s">
        <v>172</v>
      </c>
      <c r="E223" s="220" t="s">
        <v>322</v>
      </c>
      <c r="F223" s="221" t="s">
        <v>323</v>
      </c>
      <c r="G223" s="222" t="s">
        <v>175</v>
      </c>
      <c r="H223" s="223">
        <v>816.9</v>
      </c>
      <c r="I223" s="224"/>
      <c r="J223" s="225">
        <f>ROUND(I223*H223,2)</f>
        <v>0</v>
      </c>
      <c r="K223" s="221" t="s">
        <v>176</v>
      </c>
      <c r="L223" s="45"/>
      <c r="M223" s="226" t="s">
        <v>33</v>
      </c>
      <c r="N223" s="227" t="s">
        <v>49</v>
      </c>
      <c r="O223" s="85"/>
      <c r="P223" s="228">
        <f>O223*H223</f>
        <v>0</v>
      </c>
      <c r="Q223" s="228">
        <v>0</v>
      </c>
      <c r="R223" s="228">
        <f>Q223*H223</f>
        <v>0</v>
      </c>
      <c r="S223" s="228">
        <v>0</v>
      </c>
      <c r="T223" s="229">
        <f>S223*H223</f>
        <v>0</v>
      </c>
      <c r="U223" s="39"/>
      <c r="V223" s="39"/>
      <c r="W223" s="39"/>
      <c r="X223" s="39"/>
      <c r="Y223" s="39"/>
      <c r="Z223" s="39"/>
      <c r="AA223" s="39"/>
      <c r="AB223" s="39"/>
      <c r="AC223" s="39"/>
      <c r="AD223" s="39"/>
      <c r="AE223" s="39"/>
      <c r="AR223" s="230" t="s">
        <v>177</v>
      </c>
      <c r="AT223" s="230" t="s">
        <v>172</v>
      </c>
      <c r="AU223" s="230" t="s">
        <v>88</v>
      </c>
      <c r="AY223" s="17" t="s">
        <v>170</v>
      </c>
      <c r="BE223" s="231">
        <f>IF(N223="základní",J223,0)</f>
        <v>0</v>
      </c>
      <c r="BF223" s="231">
        <f>IF(N223="snížená",J223,0)</f>
        <v>0</v>
      </c>
      <c r="BG223" s="231">
        <f>IF(N223="zákl. přenesená",J223,0)</f>
        <v>0</v>
      </c>
      <c r="BH223" s="231">
        <f>IF(N223="sníž. přenesená",J223,0)</f>
        <v>0</v>
      </c>
      <c r="BI223" s="231">
        <f>IF(N223="nulová",J223,0)</f>
        <v>0</v>
      </c>
      <c r="BJ223" s="17" t="s">
        <v>86</v>
      </c>
      <c r="BK223" s="231">
        <f>ROUND(I223*H223,2)</f>
        <v>0</v>
      </c>
      <c r="BL223" s="17" t="s">
        <v>177</v>
      </c>
      <c r="BM223" s="230" t="s">
        <v>436</v>
      </c>
    </row>
    <row r="224" spans="1:51" s="13" customFormat="1" ht="12">
      <c r="A224" s="13"/>
      <c r="B224" s="232"/>
      <c r="C224" s="233"/>
      <c r="D224" s="234" t="s">
        <v>182</v>
      </c>
      <c r="E224" s="235" t="s">
        <v>33</v>
      </c>
      <c r="F224" s="236" t="s">
        <v>437</v>
      </c>
      <c r="G224" s="233"/>
      <c r="H224" s="237">
        <v>816.9</v>
      </c>
      <c r="I224" s="238"/>
      <c r="J224" s="233"/>
      <c r="K224" s="233"/>
      <c r="L224" s="239"/>
      <c r="M224" s="240"/>
      <c r="N224" s="241"/>
      <c r="O224" s="241"/>
      <c r="P224" s="241"/>
      <c r="Q224" s="241"/>
      <c r="R224" s="241"/>
      <c r="S224" s="241"/>
      <c r="T224" s="242"/>
      <c r="U224" s="13"/>
      <c r="V224" s="13"/>
      <c r="W224" s="13"/>
      <c r="X224" s="13"/>
      <c r="Y224" s="13"/>
      <c r="Z224" s="13"/>
      <c r="AA224" s="13"/>
      <c r="AB224" s="13"/>
      <c r="AC224" s="13"/>
      <c r="AD224" s="13"/>
      <c r="AE224" s="13"/>
      <c r="AT224" s="243" t="s">
        <v>182</v>
      </c>
      <c r="AU224" s="243" t="s">
        <v>88</v>
      </c>
      <c r="AV224" s="13" t="s">
        <v>88</v>
      </c>
      <c r="AW224" s="13" t="s">
        <v>39</v>
      </c>
      <c r="AX224" s="13" t="s">
        <v>86</v>
      </c>
      <c r="AY224" s="243" t="s">
        <v>170</v>
      </c>
    </row>
    <row r="225" spans="1:65" s="2" customFormat="1" ht="21.75" customHeight="1">
      <c r="A225" s="39"/>
      <c r="B225" s="40"/>
      <c r="C225" s="219" t="s">
        <v>438</v>
      </c>
      <c r="D225" s="219" t="s">
        <v>172</v>
      </c>
      <c r="E225" s="220" t="s">
        <v>327</v>
      </c>
      <c r="F225" s="221" t="s">
        <v>328</v>
      </c>
      <c r="G225" s="222" t="s">
        <v>175</v>
      </c>
      <c r="H225" s="223">
        <v>816.9</v>
      </c>
      <c r="I225" s="224"/>
      <c r="J225" s="225">
        <f>ROUND(I225*H225,2)</f>
        <v>0</v>
      </c>
      <c r="K225" s="221" t="s">
        <v>176</v>
      </c>
      <c r="L225" s="45"/>
      <c r="M225" s="226" t="s">
        <v>33</v>
      </c>
      <c r="N225" s="227" t="s">
        <v>49</v>
      </c>
      <c r="O225" s="85"/>
      <c r="P225" s="228">
        <f>O225*H225</f>
        <v>0</v>
      </c>
      <c r="Q225" s="228">
        <v>0</v>
      </c>
      <c r="R225" s="228">
        <f>Q225*H225</f>
        <v>0</v>
      </c>
      <c r="S225" s="228">
        <v>0</v>
      </c>
      <c r="T225" s="229">
        <f>S225*H225</f>
        <v>0</v>
      </c>
      <c r="U225" s="39"/>
      <c r="V225" s="39"/>
      <c r="W225" s="39"/>
      <c r="X225" s="39"/>
      <c r="Y225" s="39"/>
      <c r="Z225" s="39"/>
      <c r="AA225" s="39"/>
      <c r="AB225" s="39"/>
      <c r="AC225" s="39"/>
      <c r="AD225" s="39"/>
      <c r="AE225" s="39"/>
      <c r="AR225" s="230" t="s">
        <v>177</v>
      </c>
      <c r="AT225" s="230" t="s">
        <v>172</v>
      </c>
      <c r="AU225" s="230" t="s">
        <v>88</v>
      </c>
      <c r="AY225" s="17" t="s">
        <v>170</v>
      </c>
      <c r="BE225" s="231">
        <f>IF(N225="základní",J225,0)</f>
        <v>0</v>
      </c>
      <c r="BF225" s="231">
        <f>IF(N225="snížená",J225,0)</f>
        <v>0</v>
      </c>
      <c r="BG225" s="231">
        <f>IF(N225="zákl. přenesená",J225,0)</f>
        <v>0</v>
      </c>
      <c r="BH225" s="231">
        <f>IF(N225="sníž. přenesená",J225,0)</f>
        <v>0</v>
      </c>
      <c r="BI225" s="231">
        <f>IF(N225="nulová",J225,0)</f>
        <v>0</v>
      </c>
      <c r="BJ225" s="17" t="s">
        <v>86</v>
      </c>
      <c r="BK225" s="231">
        <f>ROUND(I225*H225,2)</f>
        <v>0</v>
      </c>
      <c r="BL225" s="17" t="s">
        <v>177</v>
      </c>
      <c r="BM225" s="230" t="s">
        <v>439</v>
      </c>
    </row>
    <row r="226" spans="1:51" s="13" customFormat="1" ht="12">
      <c r="A226" s="13"/>
      <c r="B226" s="232"/>
      <c r="C226" s="233"/>
      <c r="D226" s="234" t="s">
        <v>182</v>
      </c>
      <c r="E226" s="235" t="s">
        <v>33</v>
      </c>
      <c r="F226" s="236" t="s">
        <v>437</v>
      </c>
      <c r="G226" s="233"/>
      <c r="H226" s="237">
        <v>816.9</v>
      </c>
      <c r="I226" s="238"/>
      <c r="J226" s="233"/>
      <c r="K226" s="233"/>
      <c r="L226" s="239"/>
      <c r="M226" s="240"/>
      <c r="N226" s="241"/>
      <c r="O226" s="241"/>
      <c r="P226" s="241"/>
      <c r="Q226" s="241"/>
      <c r="R226" s="241"/>
      <c r="S226" s="241"/>
      <c r="T226" s="242"/>
      <c r="U226" s="13"/>
      <c r="V226" s="13"/>
      <c r="W226" s="13"/>
      <c r="X226" s="13"/>
      <c r="Y226" s="13"/>
      <c r="Z226" s="13"/>
      <c r="AA226" s="13"/>
      <c r="AB226" s="13"/>
      <c r="AC226" s="13"/>
      <c r="AD226" s="13"/>
      <c r="AE226" s="13"/>
      <c r="AT226" s="243" t="s">
        <v>182</v>
      </c>
      <c r="AU226" s="243" t="s">
        <v>88</v>
      </c>
      <c r="AV226" s="13" t="s">
        <v>88</v>
      </c>
      <c r="AW226" s="13" t="s">
        <v>39</v>
      </c>
      <c r="AX226" s="13" t="s">
        <v>86</v>
      </c>
      <c r="AY226" s="243" t="s">
        <v>170</v>
      </c>
    </row>
    <row r="227" spans="1:65" s="2" customFormat="1" ht="33" customHeight="1">
      <c r="A227" s="39"/>
      <c r="B227" s="40"/>
      <c r="C227" s="219" t="s">
        <v>440</v>
      </c>
      <c r="D227" s="219" t="s">
        <v>172</v>
      </c>
      <c r="E227" s="220" t="s">
        <v>332</v>
      </c>
      <c r="F227" s="221" t="s">
        <v>333</v>
      </c>
      <c r="G227" s="222" t="s">
        <v>175</v>
      </c>
      <c r="H227" s="223">
        <v>797.45</v>
      </c>
      <c r="I227" s="224"/>
      <c r="J227" s="225">
        <f>ROUND(I227*H227,2)</f>
        <v>0</v>
      </c>
      <c r="K227" s="221" t="s">
        <v>176</v>
      </c>
      <c r="L227" s="45"/>
      <c r="M227" s="226" t="s">
        <v>33</v>
      </c>
      <c r="N227" s="227" t="s">
        <v>49</v>
      </c>
      <c r="O227" s="85"/>
      <c r="P227" s="228">
        <f>O227*H227</f>
        <v>0</v>
      </c>
      <c r="Q227" s="228">
        <v>0</v>
      </c>
      <c r="R227" s="228">
        <f>Q227*H227</f>
        <v>0</v>
      </c>
      <c r="S227" s="228">
        <v>0</v>
      </c>
      <c r="T227" s="229">
        <f>S227*H227</f>
        <v>0</v>
      </c>
      <c r="U227" s="39"/>
      <c r="V227" s="39"/>
      <c r="W227" s="39"/>
      <c r="X227" s="39"/>
      <c r="Y227" s="39"/>
      <c r="Z227" s="39"/>
      <c r="AA227" s="39"/>
      <c r="AB227" s="39"/>
      <c r="AC227" s="39"/>
      <c r="AD227" s="39"/>
      <c r="AE227" s="39"/>
      <c r="AR227" s="230" t="s">
        <v>177</v>
      </c>
      <c r="AT227" s="230" t="s">
        <v>172</v>
      </c>
      <c r="AU227" s="230" t="s">
        <v>88</v>
      </c>
      <c r="AY227" s="17" t="s">
        <v>170</v>
      </c>
      <c r="BE227" s="231">
        <f>IF(N227="základní",J227,0)</f>
        <v>0</v>
      </c>
      <c r="BF227" s="231">
        <f>IF(N227="snížená",J227,0)</f>
        <v>0</v>
      </c>
      <c r="BG227" s="231">
        <f>IF(N227="zákl. přenesená",J227,0)</f>
        <v>0</v>
      </c>
      <c r="BH227" s="231">
        <f>IF(N227="sníž. přenesená",J227,0)</f>
        <v>0</v>
      </c>
      <c r="BI227" s="231">
        <f>IF(N227="nulová",J227,0)</f>
        <v>0</v>
      </c>
      <c r="BJ227" s="17" t="s">
        <v>86</v>
      </c>
      <c r="BK227" s="231">
        <f>ROUND(I227*H227,2)</f>
        <v>0</v>
      </c>
      <c r="BL227" s="17" t="s">
        <v>177</v>
      </c>
      <c r="BM227" s="230" t="s">
        <v>441</v>
      </c>
    </row>
    <row r="228" spans="1:51" s="13" customFormat="1" ht="12">
      <c r="A228" s="13"/>
      <c r="B228" s="232"/>
      <c r="C228" s="233"/>
      <c r="D228" s="234" t="s">
        <v>182</v>
      </c>
      <c r="E228" s="235" t="s">
        <v>33</v>
      </c>
      <c r="F228" s="236" t="s">
        <v>442</v>
      </c>
      <c r="G228" s="233"/>
      <c r="H228" s="237">
        <v>797.45</v>
      </c>
      <c r="I228" s="238"/>
      <c r="J228" s="233"/>
      <c r="K228" s="233"/>
      <c r="L228" s="239"/>
      <c r="M228" s="240"/>
      <c r="N228" s="241"/>
      <c r="O228" s="241"/>
      <c r="P228" s="241"/>
      <c r="Q228" s="241"/>
      <c r="R228" s="241"/>
      <c r="S228" s="241"/>
      <c r="T228" s="242"/>
      <c r="U228" s="13"/>
      <c r="V228" s="13"/>
      <c r="W228" s="13"/>
      <c r="X228" s="13"/>
      <c r="Y228" s="13"/>
      <c r="Z228" s="13"/>
      <c r="AA228" s="13"/>
      <c r="AB228" s="13"/>
      <c r="AC228" s="13"/>
      <c r="AD228" s="13"/>
      <c r="AE228" s="13"/>
      <c r="AT228" s="243" t="s">
        <v>182</v>
      </c>
      <c r="AU228" s="243" t="s">
        <v>88</v>
      </c>
      <c r="AV228" s="13" t="s">
        <v>88</v>
      </c>
      <c r="AW228" s="13" t="s">
        <v>39</v>
      </c>
      <c r="AX228" s="13" t="s">
        <v>86</v>
      </c>
      <c r="AY228" s="243" t="s">
        <v>170</v>
      </c>
    </row>
    <row r="229" spans="1:65" s="2" customFormat="1" ht="21.75" customHeight="1">
      <c r="A229" s="39"/>
      <c r="B229" s="40"/>
      <c r="C229" s="219" t="s">
        <v>443</v>
      </c>
      <c r="D229" s="219" t="s">
        <v>172</v>
      </c>
      <c r="E229" s="220" t="s">
        <v>337</v>
      </c>
      <c r="F229" s="221" t="s">
        <v>338</v>
      </c>
      <c r="G229" s="222" t="s">
        <v>175</v>
      </c>
      <c r="H229" s="223">
        <v>1614.35</v>
      </c>
      <c r="I229" s="224"/>
      <c r="J229" s="225">
        <f>ROUND(I229*H229,2)</f>
        <v>0</v>
      </c>
      <c r="K229" s="221" t="s">
        <v>176</v>
      </c>
      <c r="L229" s="45"/>
      <c r="M229" s="226" t="s">
        <v>33</v>
      </c>
      <c r="N229" s="227" t="s">
        <v>49</v>
      </c>
      <c r="O229" s="85"/>
      <c r="P229" s="228">
        <f>O229*H229</f>
        <v>0</v>
      </c>
      <c r="Q229" s="228">
        <v>0</v>
      </c>
      <c r="R229" s="228">
        <f>Q229*H229</f>
        <v>0</v>
      </c>
      <c r="S229" s="228">
        <v>0</v>
      </c>
      <c r="T229" s="229">
        <f>S229*H229</f>
        <v>0</v>
      </c>
      <c r="U229" s="39"/>
      <c r="V229" s="39"/>
      <c r="W229" s="39"/>
      <c r="X229" s="39"/>
      <c r="Y229" s="39"/>
      <c r="Z229" s="39"/>
      <c r="AA229" s="39"/>
      <c r="AB229" s="39"/>
      <c r="AC229" s="39"/>
      <c r="AD229" s="39"/>
      <c r="AE229" s="39"/>
      <c r="AR229" s="230" t="s">
        <v>177</v>
      </c>
      <c r="AT229" s="230" t="s">
        <v>172</v>
      </c>
      <c r="AU229" s="230" t="s">
        <v>88</v>
      </c>
      <c r="AY229" s="17" t="s">
        <v>170</v>
      </c>
      <c r="BE229" s="231">
        <f>IF(N229="základní",J229,0)</f>
        <v>0</v>
      </c>
      <c r="BF229" s="231">
        <f>IF(N229="snížená",J229,0)</f>
        <v>0</v>
      </c>
      <c r="BG229" s="231">
        <f>IF(N229="zákl. přenesená",J229,0)</f>
        <v>0</v>
      </c>
      <c r="BH229" s="231">
        <f>IF(N229="sníž. přenesená",J229,0)</f>
        <v>0</v>
      </c>
      <c r="BI229" s="231">
        <f>IF(N229="nulová",J229,0)</f>
        <v>0</v>
      </c>
      <c r="BJ229" s="17" t="s">
        <v>86</v>
      </c>
      <c r="BK229" s="231">
        <f>ROUND(I229*H229,2)</f>
        <v>0</v>
      </c>
      <c r="BL229" s="17" t="s">
        <v>177</v>
      </c>
      <c r="BM229" s="230" t="s">
        <v>444</v>
      </c>
    </row>
    <row r="230" spans="1:51" s="13" customFormat="1" ht="12">
      <c r="A230" s="13"/>
      <c r="B230" s="232"/>
      <c r="C230" s="233"/>
      <c r="D230" s="234" t="s">
        <v>182</v>
      </c>
      <c r="E230" s="235" t="s">
        <v>33</v>
      </c>
      <c r="F230" s="236" t="s">
        <v>445</v>
      </c>
      <c r="G230" s="233"/>
      <c r="H230" s="237">
        <v>797.45</v>
      </c>
      <c r="I230" s="238"/>
      <c r="J230" s="233"/>
      <c r="K230" s="233"/>
      <c r="L230" s="239"/>
      <c r="M230" s="240"/>
      <c r="N230" s="241"/>
      <c r="O230" s="241"/>
      <c r="P230" s="241"/>
      <c r="Q230" s="241"/>
      <c r="R230" s="241"/>
      <c r="S230" s="241"/>
      <c r="T230" s="242"/>
      <c r="U230" s="13"/>
      <c r="V230" s="13"/>
      <c r="W230" s="13"/>
      <c r="X230" s="13"/>
      <c r="Y230" s="13"/>
      <c r="Z230" s="13"/>
      <c r="AA230" s="13"/>
      <c r="AB230" s="13"/>
      <c r="AC230" s="13"/>
      <c r="AD230" s="13"/>
      <c r="AE230" s="13"/>
      <c r="AT230" s="243" t="s">
        <v>182</v>
      </c>
      <c r="AU230" s="243" t="s">
        <v>88</v>
      </c>
      <c r="AV230" s="13" t="s">
        <v>88</v>
      </c>
      <c r="AW230" s="13" t="s">
        <v>39</v>
      </c>
      <c r="AX230" s="13" t="s">
        <v>78</v>
      </c>
      <c r="AY230" s="243" t="s">
        <v>170</v>
      </c>
    </row>
    <row r="231" spans="1:51" s="13" customFormat="1" ht="12">
      <c r="A231" s="13"/>
      <c r="B231" s="232"/>
      <c r="C231" s="233"/>
      <c r="D231" s="234" t="s">
        <v>182</v>
      </c>
      <c r="E231" s="235" t="s">
        <v>33</v>
      </c>
      <c r="F231" s="236" t="s">
        <v>446</v>
      </c>
      <c r="G231" s="233"/>
      <c r="H231" s="237">
        <v>816.9</v>
      </c>
      <c r="I231" s="238"/>
      <c r="J231" s="233"/>
      <c r="K231" s="233"/>
      <c r="L231" s="239"/>
      <c r="M231" s="240"/>
      <c r="N231" s="241"/>
      <c r="O231" s="241"/>
      <c r="P231" s="241"/>
      <c r="Q231" s="241"/>
      <c r="R231" s="241"/>
      <c r="S231" s="241"/>
      <c r="T231" s="242"/>
      <c r="U231" s="13"/>
      <c r="V231" s="13"/>
      <c r="W231" s="13"/>
      <c r="X231" s="13"/>
      <c r="Y231" s="13"/>
      <c r="Z231" s="13"/>
      <c r="AA231" s="13"/>
      <c r="AB231" s="13"/>
      <c r="AC231" s="13"/>
      <c r="AD231" s="13"/>
      <c r="AE231" s="13"/>
      <c r="AT231" s="243" t="s">
        <v>182</v>
      </c>
      <c r="AU231" s="243" t="s">
        <v>88</v>
      </c>
      <c r="AV231" s="13" t="s">
        <v>88</v>
      </c>
      <c r="AW231" s="13" t="s">
        <v>39</v>
      </c>
      <c r="AX231" s="13" t="s">
        <v>78</v>
      </c>
      <c r="AY231" s="243" t="s">
        <v>170</v>
      </c>
    </row>
    <row r="232" spans="1:51" s="14" customFormat="1" ht="12">
      <c r="A232" s="14"/>
      <c r="B232" s="244"/>
      <c r="C232" s="245"/>
      <c r="D232" s="234" t="s">
        <v>182</v>
      </c>
      <c r="E232" s="246" t="s">
        <v>33</v>
      </c>
      <c r="F232" s="247" t="s">
        <v>200</v>
      </c>
      <c r="G232" s="245"/>
      <c r="H232" s="248">
        <v>1614.35</v>
      </c>
      <c r="I232" s="249"/>
      <c r="J232" s="245"/>
      <c r="K232" s="245"/>
      <c r="L232" s="250"/>
      <c r="M232" s="251"/>
      <c r="N232" s="252"/>
      <c r="O232" s="252"/>
      <c r="P232" s="252"/>
      <c r="Q232" s="252"/>
      <c r="R232" s="252"/>
      <c r="S232" s="252"/>
      <c r="T232" s="253"/>
      <c r="U232" s="14"/>
      <c r="V232" s="14"/>
      <c r="W232" s="14"/>
      <c r="X232" s="14"/>
      <c r="Y232" s="14"/>
      <c r="Z232" s="14"/>
      <c r="AA232" s="14"/>
      <c r="AB232" s="14"/>
      <c r="AC232" s="14"/>
      <c r="AD232" s="14"/>
      <c r="AE232" s="14"/>
      <c r="AT232" s="254" t="s">
        <v>182</v>
      </c>
      <c r="AU232" s="254" t="s">
        <v>88</v>
      </c>
      <c r="AV232" s="14" t="s">
        <v>177</v>
      </c>
      <c r="AW232" s="14" t="s">
        <v>39</v>
      </c>
      <c r="AX232" s="14" t="s">
        <v>86</v>
      </c>
      <c r="AY232" s="254" t="s">
        <v>170</v>
      </c>
    </row>
    <row r="233" spans="1:65" s="2" customFormat="1" ht="33" customHeight="1">
      <c r="A233" s="39"/>
      <c r="B233" s="40"/>
      <c r="C233" s="219" t="s">
        <v>447</v>
      </c>
      <c r="D233" s="219" t="s">
        <v>172</v>
      </c>
      <c r="E233" s="220" t="s">
        <v>343</v>
      </c>
      <c r="F233" s="221" t="s">
        <v>344</v>
      </c>
      <c r="G233" s="222" t="s">
        <v>175</v>
      </c>
      <c r="H233" s="223">
        <v>855.8</v>
      </c>
      <c r="I233" s="224"/>
      <c r="J233" s="225">
        <f>ROUND(I233*H233,2)</f>
        <v>0</v>
      </c>
      <c r="K233" s="221" t="s">
        <v>176</v>
      </c>
      <c r="L233" s="45"/>
      <c r="M233" s="226" t="s">
        <v>33</v>
      </c>
      <c r="N233" s="227" t="s">
        <v>49</v>
      </c>
      <c r="O233" s="85"/>
      <c r="P233" s="228">
        <f>O233*H233</f>
        <v>0</v>
      </c>
      <c r="Q233" s="228">
        <v>0</v>
      </c>
      <c r="R233" s="228">
        <f>Q233*H233</f>
        <v>0</v>
      </c>
      <c r="S233" s="228">
        <v>0</v>
      </c>
      <c r="T233" s="229">
        <f>S233*H233</f>
        <v>0</v>
      </c>
      <c r="U233" s="39"/>
      <c r="V233" s="39"/>
      <c r="W233" s="39"/>
      <c r="X233" s="39"/>
      <c r="Y233" s="39"/>
      <c r="Z233" s="39"/>
      <c r="AA233" s="39"/>
      <c r="AB233" s="39"/>
      <c r="AC233" s="39"/>
      <c r="AD233" s="39"/>
      <c r="AE233" s="39"/>
      <c r="AR233" s="230" t="s">
        <v>177</v>
      </c>
      <c r="AT233" s="230" t="s">
        <v>172</v>
      </c>
      <c r="AU233" s="230" t="s">
        <v>88</v>
      </c>
      <c r="AY233" s="17" t="s">
        <v>170</v>
      </c>
      <c r="BE233" s="231">
        <f>IF(N233="základní",J233,0)</f>
        <v>0</v>
      </c>
      <c r="BF233" s="231">
        <f>IF(N233="snížená",J233,0)</f>
        <v>0</v>
      </c>
      <c r="BG233" s="231">
        <f>IF(N233="zákl. přenesená",J233,0)</f>
        <v>0</v>
      </c>
      <c r="BH233" s="231">
        <f>IF(N233="sníž. přenesená",J233,0)</f>
        <v>0</v>
      </c>
      <c r="BI233" s="231">
        <f>IF(N233="nulová",J233,0)</f>
        <v>0</v>
      </c>
      <c r="BJ233" s="17" t="s">
        <v>86</v>
      </c>
      <c r="BK233" s="231">
        <f>ROUND(I233*H233,2)</f>
        <v>0</v>
      </c>
      <c r="BL233" s="17" t="s">
        <v>177</v>
      </c>
      <c r="BM233" s="230" t="s">
        <v>448</v>
      </c>
    </row>
    <row r="234" spans="1:51" s="13" customFormat="1" ht="12">
      <c r="A234" s="13"/>
      <c r="B234" s="232"/>
      <c r="C234" s="233"/>
      <c r="D234" s="234" t="s">
        <v>182</v>
      </c>
      <c r="E234" s="235" t="s">
        <v>33</v>
      </c>
      <c r="F234" s="236" t="s">
        <v>449</v>
      </c>
      <c r="G234" s="233"/>
      <c r="H234" s="237">
        <v>778</v>
      </c>
      <c r="I234" s="238"/>
      <c r="J234" s="233"/>
      <c r="K234" s="233"/>
      <c r="L234" s="239"/>
      <c r="M234" s="240"/>
      <c r="N234" s="241"/>
      <c r="O234" s="241"/>
      <c r="P234" s="241"/>
      <c r="Q234" s="241"/>
      <c r="R234" s="241"/>
      <c r="S234" s="241"/>
      <c r="T234" s="242"/>
      <c r="U234" s="13"/>
      <c r="V234" s="13"/>
      <c r="W234" s="13"/>
      <c r="X234" s="13"/>
      <c r="Y234" s="13"/>
      <c r="Z234" s="13"/>
      <c r="AA234" s="13"/>
      <c r="AB234" s="13"/>
      <c r="AC234" s="13"/>
      <c r="AD234" s="13"/>
      <c r="AE234" s="13"/>
      <c r="AT234" s="243" t="s">
        <v>182</v>
      </c>
      <c r="AU234" s="243" t="s">
        <v>88</v>
      </c>
      <c r="AV234" s="13" t="s">
        <v>88</v>
      </c>
      <c r="AW234" s="13" t="s">
        <v>39</v>
      </c>
      <c r="AX234" s="13" t="s">
        <v>78</v>
      </c>
      <c r="AY234" s="243" t="s">
        <v>170</v>
      </c>
    </row>
    <row r="235" spans="1:51" s="13" customFormat="1" ht="12">
      <c r="A235" s="13"/>
      <c r="B235" s="232"/>
      <c r="C235" s="233"/>
      <c r="D235" s="234" t="s">
        <v>182</v>
      </c>
      <c r="E235" s="235" t="s">
        <v>33</v>
      </c>
      <c r="F235" s="236" t="s">
        <v>450</v>
      </c>
      <c r="G235" s="233"/>
      <c r="H235" s="237">
        <v>77.8</v>
      </c>
      <c r="I235" s="238"/>
      <c r="J235" s="233"/>
      <c r="K235" s="233"/>
      <c r="L235" s="239"/>
      <c r="M235" s="240"/>
      <c r="N235" s="241"/>
      <c r="O235" s="241"/>
      <c r="P235" s="241"/>
      <c r="Q235" s="241"/>
      <c r="R235" s="241"/>
      <c r="S235" s="241"/>
      <c r="T235" s="242"/>
      <c r="U235" s="13"/>
      <c r="V235" s="13"/>
      <c r="W235" s="13"/>
      <c r="X235" s="13"/>
      <c r="Y235" s="13"/>
      <c r="Z235" s="13"/>
      <c r="AA235" s="13"/>
      <c r="AB235" s="13"/>
      <c r="AC235" s="13"/>
      <c r="AD235" s="13"/>
      <c r="AE235" s="13"/>
      <c r="AT235" s="243" t="s">
        <v>182</v>
      </c>
      <c r="AU235" s="243" t="s">
        <v>88</v>
      </c>
      <c r="AV235" s="13" t="s">
        <v>88</v>
      </c>
      <c r="AW235" s="13" t="s">
        <v>39</v>
      </c>
      <c r="AX235" s="13" t="s">
        <v>78</v>
      </c>
      <c r="AY235" s="243" t="s">
        <v>170</v>
      </c>
    </row>
    <row r="236" spans="1:51" s="14" customFormat="1" ht="12">
      <c r="A236" s="14"/>
      <c r="B236" s="244"/>
      <c r="C236" s="245"/>
      <c r="D236" s="234" t="s">
        <v>182</v>
      </c>
      <c r="E236" s="246" t="s">
        <v>33</v>
      </c>
      <c r="F236" s="247" t="s">
        <v>200</v>
      </c>
      <c r="G236" s="245"/>
      <c r="H236" s="248">
        <v>855.8</v>
      </c>
      <c r="I236" s="249"/>
      <c r="J236" s="245"/>
      <c r="K236" s="245"/>
      <c r="L236" s="250"/>
      <c r="M236" s="251"/>
      <c r="N236" s="252"/>
      <c r="O236" s="252"/>
      <c r="P236" s="252"/>
      <c r="Q236" s="252"/>
      <c r="R236" s="252"/>
      <c r="S236" s="252"/>
      <c r="T236" s="253"/>
      <c r="U236" s="14"/>
      <c r="V236" s="14"/>
      <c r="W236" s="14"/>
      <c r="X236" s="14"/>
      <c r="Y236" s="14"/>
      <c r="Z236" s="14"/>
      <c r="AA236" s="14"/>
      <c r="AB236" s="14"/>
      <c r="AC236" s="14"/>
      <c r="AD236" s="14"/>
      <c r="AE236" s="14"/>
      <c r="AT236" s="254" t="s">
        <v>182</v>
      </c>
      <c r="AU236" s="254" t="s">
        <v>88</v>
      </c>
      <c r="AV236" s="14" t="s">
        <v>177</v>
      </c>
      <c r="AW236" s="14" t="s">
        <v>39</v>
      </c>
      <c r="AX236" s="14" t="s">
        <v>86</v>
      </c>
      <c r="AY236" s="254" t="s">
        <v>170</v>
      </c>
    </row>
    <row r="237" spans="1:63" s="12" customFormat="1" ht="22.8" customHeight="1">
      <c r="A237" s="12"/>
      <c r="B237" s="203"/>
      <c r="C237" s="204"/>
      <c r="D237" s="205" t="s">
        <v>77</v>
      </c>
      <c r="E237" s="217" t="s">
        <v>451</v>
      </c>
      <c r="F237" s="217" t="s">
        <v>452</v>
      </c>
      <c r="G237" s="204"/>
      <c r="H237" s="204"/>
      <c r="I237" s="207"/>
      <c r="J237" s="218">
        <f>BK237</f>
        <v>0</v>
      </c>
      <c r="K237" s="204"/>
      <c r="L237" s="209"/>
      <c r="M237" s="210"/>
      <c r="N237" s="211"/>
      <c r="O237" s="211"/>
      <c r="P237" s="212">
        <f>SUM(P238:P246)</f>
        <v>0</v>
      </c>
      <c r="Q237" s="211"/>
      <c r="R237" s="212">
        <f>SUM(R238:R246)</f>
        <v>0</v>
      </c>
      <c r="S237" s="211"/>
      <c r="T237" s="213">
        <f>SUM(T238:T246)</f>
        <v>0</v>
      </c>
      <c r="U237" s="12"/>
      <c r="V237" s="12"/>
      <c r="W237" s="12"/>
      <c r="X237" s="12"/>
      <c r="Y237" s="12"/>
      <c r="Z237" s="12"/>
      <c r="AA237" s="12"/>
      <c r="AB237" s="12"/>
      <c r="AC237" s="12"/>
      <c r="AD237" s="12"/>
      <c r="AE237" s="12"/>
      <c r="AR237" s="214" t="s">
        <v>86</v>
      </c>
      <c r="AT237" s="215" t="s">
        <v>77</v>
      </c>
      <c r="AU237" s="215" t="s">
        <v>86</v>
      </c>
      <c r="AY237" s="214" t="s">
        <v>170</v>
      </c>
      <c r="BK237" s="216">
        <f>SUM(BK238:BK246)</f>
        <v>0</v>
      </c>
    </row>
    <row r="238" spans="1:65" s="2" customFormat="1" ht="21.75" customHeight="1">
      <c r="A238" s="39"/>
      <c r="B238" s="40"/>
      <c r="C238" s="219" t="s">
        <v>453</v>
      </c>
      <c r="D238" s="219" t="s">
        <v>172</v>
      </c>
      <c r="E238" s="220" t="s">
        <v>327</v>
      </c>
      <c r="F238" s="221" t="s">
        <v>328</v>
      </c>
      <c r="G238" s="222" t="s">
        <v>175</v>
      </c>
      <c r="H238" s="223">
        <v>33.6</v>
      </c>
      <c r="I238" s="224"/>
      <c r="J238" s="225">
        <f>ROUND(I238*H238,2)</f>
        <v>0</v>
      </c>
      <c r="K238" s="221" t="s">
        <v>176</v>
      </c>
      <c r="L238" s="45"/>
      <c r="M238" s="226" t="s">
        <v>33</v>
      </c>
      <c r="N238" s="227" t="s">
        <v>49</v>
      </c>
      <c r="O238" s="85"/>
      <c r="P238" s="228">
        <f>O238*H238</f>
        <v>0</v>
      </c>
      <c r="Q238" s="228">
        <v>0</v>
      </c>
      <c r="R238" s="228">
        <f>Q238*H238</f>
        <v>0</v>
      </c>
      <c r="S238" s="228">
        <v>0</v>
      </c>
      <c r="T238" s="229">
        <f>S238*H238</f>
        <v>0</v>
      </c>
      <c r="U238" s="39"/>
      <c r="V238" s="39"/>
      <c r="W238" s="39"/>
      <c r="X238" s="39"/>
      <c r="Y238" s="39"/>
      <c r="Z238" s="39"/>
      <c r="AA238" s="39"/>
      <c r="AB238" s="39"/>
      <c r="AC238" s="39"/>
      <c r="AD238" s="39"/>
      <c r="AE238" s="39"/>
      <c r="AR238" s="230" t="s">
        <v>177</v>
      </c>
      <c r="AT238" s="230" t="s">
        <v>172</v>
      </c>
      <c r="AU238" s="230" t="s">
        <v>88</v>
      </c>
      <c r="AY238" s="17" t="s">
        <v>170</v>
      </c>
      <c r="BE238" s="231">
        <f>IF(N238="základní",J238,0)</f>
        <v>0</v>
      </c>
      <c r="BF238" s="231">
        <f>IF(N238="snížená",J238,0)</f>
        <v>0</v>
      </c>
      <c r="BG238" s="231">
        <f>IF(N238="zákl. přenesená",J238,0)</f>
        <v>0</v>
      </c>
      <c r="BH238" s="231">
        <f>IF(N238="sníž. přenesená",J238,0)</f>
        <v>0</v>
      </c>
      <c r="BI238" s="231">
        <f>IF(N238="nulová",J238,0)</f>
        <v>0</v>
      </c>
      <c r="BJ238" s="17" t="s">
        <v>86</v>
      </c>
      <c r="BK238" s="231">
        <f>ROUND(I238*H238,2)</f>
        <v>0</v>
      </c>
      <c r="BL238" s="17" t="s">
        <v>177</v>
      </c>
      <c r="BM238" s="230" t="s">
        <v>454</v>
      </c>
    </row>
    <row r="239" spans="1:51" s="13" customFormat="1" ht="12">
      <c r="A239" s="13"/>
      <c r="B239" s="232"/>
      <c r="C239" s="233"/>
      <c r="D239" s="234" t="s">
        <v>182</v>
      </c>
      <c r="E239" s="235" t="s">
        <v>33</v>
      </c>
      <c r="F239" s="236" t="s">
        <v>455</v>
      </c>
      <c r="G239" s="233"/>
      <c r="H239" s="237">
        <v>33.6</v>
      </c>
      <c r="I239" s="238"/>
      <c r="J239" s="233"/>
      <c r="K239" s="233"/>
      <c r="L239" s="239"/>
      <c r="M239" s="240"/>
      <c r="N239" s="241"/>
      <c r="O239" s="241"/>
      <c r="P239" s="241"/>
      <c r="Q239" s="241"/>
      <c r="R239" s="241"/>
      <c r="S239" s="241"/>
      <c r="T239" s="242"/>
      <c r="U239" s="13"/>
      <c r="V239" s="13"/>
      <c r="W239" s="13"/>
      <c r="X239" s="13"/>
      <c r="Y239" s="13"/>
      <c r="Z239" s="13"/>
      <c r="AA239" s="13"/>
      <c r="AB239" s="13"/>
      <c r="AC239" s="13"/>
      <c r="AD239" s="13"/>
      <c r="AE239" s="13"/>
      <c r="AT239" s="243" t="s">
        <v>182</v>
      </c>
      <c r="AU239" s="243" t="s">
        <v>88</v>
      </c>
      <c r="AV239" s="13" t="s">
        <v>88</v>
      </c>
      <c r="AW239" s="13" t="s">
        <v>39</v>
      </c>
      <c r="AX239" s="13" t="s">
        <v>86</v>
      </c>
      <c r="AY239" s="243" t="s">
        <v>170</v>
      </c>
    </row>
    <row r="240" spans="1:65" s="2" customFormat="1" ht="44.25" customHeight="1">
      <c r="A240" s="39"/>
      <c r="B240" s="40"/>
      <c r="C240" s="219" t="s">
        <v>456</v>
      </c>
      <c r="D240" s="219" t="s">
        <v>172</v>
      </c>
      <c r="E240" s="220" t="s">
        <v>457</v>
      </c>
      <c r="F240" s="221" t="s">
        <v>458</v>
      </c>
      <c r="G240" s="222" t="s">
        <v>175</v>
      </c>
      <c r="H240" s="223">
        <v>33.6</v>
      </c>
      <c r="I240" s="224"/>
      <c r="J240" s="225">
        <f>ROUND(I240*H240,2)</f>
        <v>0</v>
      </c>
      <c r="K240" s="221" t="s">
        <v>176</v>
      </c>
      <c r="L240" s="45"/>
      <c r="M240" s="226" t="s">
        <v>33</v>
      </c>
      <c r="N240" s="227" t="s">
        <v>49</v>
      </c>
      <c r="O240" s="85"/>
      <c r="P240" s="228">
        <f>O240*H240</f>
        <v>0</v>
      </c>
      <c r="Q240" s="228">
        <v>0</v>
      </c>
      <c r="R240" s="228">
        <f>Q240*H240</f>
        <v>0</v>
      </c>
      <c r="S240" s="228">
        <v>0</v>
      </c>
      <c r="T240" s="229">
        <f>S240*H240</f>
        <v>0</v>
      </c>
      <c r="U240" s="39"/>
      <c r="V240" s="39"/>
      <c r="W240" s="39"/>
      <c r="X240" s="39"/>
      <c r="Y240" s="39"/>
      <c r="Z240" s="39"/>
      <c r="AA240" s="39"/>
      <c r="AB240" s="39"/>
      <c r="AC240" s="39"/>
      <c r="AD240" s="39"/>
      <c r="AE240" s="39"/>
      <c r="AR240" s="230" t="s">
        <v>177</v>
      </c>
      <c r="AT240" s="230" t="s">
        <v>172</v>
      </c>
      <c r="AU240" s="230" t="s">
        <v>88</v>
      </c>
      <c r="AY240" s="17" t="s">
        <v>170</v>
      </c>
      <c r="BE240" s="231">
        <f>IF(N240="základní",J240,0)</f>
        <v>0</v>
      </c>
      <c r="BF240" s="231">
        <f>IF(N240="snížená",J240,0)</f>
        <v>0</v>
      </c>
      <c r="BG240" s="231">
        <f>IF(N240="zákl. přenesená",J240,0)</f>
        <v>0</v>
      </c>
      <c r="BH240" s="231">
        <f>IF(N240="sníž. přenesená",J240,0)</f>
        <v>0</v>
      </c>
      <c r="BI240" s="231">
        <f>IF(N240="nulová",J240,0)</f>
        <v>0</v>
      </c>
      <c r="BJ240" s="17" t="s">
        <v>86</v>
      </c>
      <c r="BK240" s="231">
        <f>ROUND(I240*H240,2)</f>
        <v>0</v>
      </c>
      <c r="BL240" s="17" t="s">
        <v>177</v>
      </c>
      <c r="BM240" s="230" t="s">
        <v>459</v>
      </c>
    </row>
    <row r="241" spans="1:51" s="13" customFormat="1" ht="12">
      <c r="A241" s="13"/>
      <c r="B241" s="232"/>
      <c r="C241" s="233"/>
      <c r="D241" s="234" t="s">
        <v>182</v>
      </c>
      <c r="E241" s="235" t="s">
        <v>33</v>
      </c>
      <c r="F241" s="236" t="s">
        <v>455</v>
      </c>
      <c r="G241" s="233"/>
      <c r="H241" s="237">
        <v>33.6</v>
      </c>
      <c r="I241" s="238"/>
      <c r="J241" s="233"/>
      <c r="K241" s="233"/>
      <c r="L241" s="239"/>
      <c r="M241" s="240"/>
      <c r="N241" s="241"/>
      <c r="O241" s="241"/>
      <c r="P241" s="241"/>
      <c r="Q241" s="241"/>
      <c r="R241" s="241"/>
      <c r="S241" s="241"/>
      <c r="T241" s="242"/>
      <c r="U241" s="13"/>
      <c r="V241" s="13"/>
      <c r="W241" s="13"/>
      <c r="X241" s="13"/>
      <c r="Y241" s="13"/>
      <c r="Z241" s="13"/>
      <c r="AA241" s="13"/>
      <c r="AB241" s="13"/>
      <c r="AC241" s="13"/>
      <c r="AD241" s="13"/>
      <c r="AE241" s="13"/>
      <c r="AT241" s="243" t="s">
        <v>182</v>
      </c>
      <c r="AU241" s="243" t="s">
        <v>88</v>
      </c>
      <c r="AV241" s="13" t="s">
        <v>88</v>
      </c>
      <c r="AW241" s="13" t="s">
        <v>39</v>
      </c>
      <c r="AX241" s="13" t="s">
        <v>86</v>
      </c>
      <c r="AY241" s="243" t="s">
        <v>170</v>
      </c>
    </row>
    <row r="242" spans="1:65" s="2" customFormat="1" ht="21.75" customHeight="1">
      <c r="A242" s="39"/>
      <c r="B242" s="40"/>
      <c r="C242" s="219" t="s">
        <v>460</v>
      </c>
      <c r="D242" s="219" t="s">
        <v>172</v>
      </c>
      <c r="E242" s="220" t="s">
        <v>337</v>
      </c>
      <c r="F242" s="221" t="s">
        <v>338</v>
      </c>
      <c r="G242" s="222" t="s">
        <v>175</v>
      </c>
      <c r="H242" s="223">
        <v>32.8</v>
      </c>
      <c r="I242" s="224"/>
      <c r="J242" s="225">
        <f>ROUND(I242*H242,2)</f>
        <v>0</v>
      </c>
      <c r="K242" s="221" t="s">
        <v>176</v>
      </c>
      <c r="L242" s="45"/>
      <c r="M242" s="226" t="s">
        <v>33</v>
      </c>
      <c r="N242" s="227" t="s">
        <v>49</v>
      </c>
      <c r="O242" s="85"/>
      <c r="P242" s="228">
        <f>O242*H242</f>
        <v>0</v>
      </c>
      <c r="Q242" s="228">
        <v>0</v>
      </c>
      <c r="R242" s="228">
        <f>Q242*H242</f>
        <v>0</v>
      </c>
      <c r="S242" s="228">
        <v>0</v>
      </c>
      <c r="T242" s="229">
        <f>S242*H242</f>
        <v>0</v>
      </c>
      <c r="U242" s="39"/>
      <c r="V242" s="39"/>
      <c r="W242" s="39"/>
      <c r="X242" s="39"/>
      <c r="Y242" s="39"/>
      <c r="Z242" s="39"/>
      <c r="AA242" s="39"/>
      <c r="AB242" s="39"/>
      <c r="AC242" s="39"/>
      <c r="AD242" s="39"/>
      <c r="AE242" s="39"/>
      <c r="AR242" s="230" t="s">
        <v>177</v>
      </c>
      <c r="AT242" s="230" t="s">
        <v>172</v>
      </c>
      <c r="AU242" s="230" t="s">
        <v>88</v>
      </c>
      <c r="AY242" s="17" t="s">
        <v>170</v>
      </c>
      <c r="BE242" s="231">
        <f>IF(N242="základní",J242,0)</f>
        <v>0</v>
      </c>
      <c r="BF242" s="231">
        <f>IF(N242="snížená",J242,0)</f>
        <v>0</v>
      </c>
      <c r="BG242" s="231">
        <f>IF(N242="zákl. přenesená",J242,0)</f>
        <v>0</v>
      </c>
      <c r="BH242" s="231">
        <f>IF(N242="sníž. přenesená",J242,0)</f>
        <v>0</v>
      </c>
      <c r="BI242" s="231">
        <f>IF(N242="nulová",J242,0)</f>
        <v>0</v>
      </c>
      <c r="BJ242" s="17" t="s">
        <v>86</v>
      </c>
      <c r="BK242" s="231">
        <f>ROUND(I242*H242,2)</f>
        <v>0</v>
      </c>
      <c r="BL242" s="17" t="s">
        <v>177</v>
      </c>
      <c r="BM242" s="230" t="s">
        <v>461</v>
      </c>
    </row>
    <row r="243" spans="1:51" s="13" customFormat="1" ht="12">
      <c r="A243" s="13"/>
      <c r="B243" s="232"/>
      <c r="C243" s="233"/>
      <c r="D243" s="234" t="s">
        <v>182</v>
      </c>
      <c r="E243" s="235" t="s">
        <v>33</v>
      </c>
      <c r="F243" s="236" t="s">
        <v>462</v>
      </c>
      <c r="G243" s="233"/>
      <c r="H243" s="237">
        <v>32.8</v>
      </c>
      <c r="I243" s="238"/>
      <c r="J243" s="233"/>
      <c r="K243" s="233"/>
      <c r="L243" s="239"/>
      <c r="M243" s="240"/>
      <c r="N243" s="241"/>
      <c r="O243" s="241"/>
      <c r="P243" s="241"/>
      <c r="Q243" s="241"/>
      <c r="R243" s="241"/>
      <c r="S243" s="241"/>
      <c r="T243" s="242"/>
      <c r="U243" s="13"/>
      <c r="V243" s="13"/>
      <c r="W243" s="13"/>
      <c r="X243" s="13"/>
      <c r="Y243" s="13"/>
      <c r="Z243" s="13"/>
      <c r="AA243" s="13"/>
      <c r="AB243" s="13"/>
      <c r="AC243" s="13"/>
      <c r="AD243" s="13"/>
      <c r="AE243" s="13"/>
      <c r="AT243" s="243" t="s">
        <v>182</v>
      </c>
      <c r="AU243" s="243" t="s">
        <v>88</v>
      </c>
      <c r="AV243" s="13" t="s">
        <v>88</v>
      </c>
      <c r="AW243" s="13" t="s">
        <v>39</v>
      </c>
      <c r="AX243" s="13" t="s">
        <v>78</v>
      </c>
      <c r="AY243" s="243" t="s">
        <v>170</v>
      </c>
    </row>
    <row r="244" spans="1:51" s="14" customFormat="1" ht="12">
      <c r="A244" s="14"/>
      <c r="B244" s="244"/>
      <c r="C244" s="245"/>
      <c r="D244" s="234" t="s">
        <v>182</v>
      </c>
      <c r="E244" s="246" t="s">
        <v>33</v>
      </c>
      <c r="F244" s="247" t="s">
        <v>200</v>
      </c>
      <c r="G244" s="245"/>
      <c r="H244" s="248">
        <v>32.8</v>
      </c>
      <c r="I244" s="249"/>
      <c r="J244" s="245"/>
      <c r="K244" s="245"/>
      <c r="L244" s="250"/>
      <c r="M244" s="251"/>
      <c r="N244" s="252"/>
      <c r="O244" s="252"/>
      <c r="P244" s="252"/>
      <c r="Q244" s="252"/>
      <c r="R244" s="252"/>
      <c r="S244" s="252"/>
      <c r="T244" s="253"/>
      <c r="U244" s="14"/>
      <c r="V244" s="14"/>
      <c r="W244" s="14"/>
      <c r="X244" s="14"/>
      <c r="Y244" s="14"/>
      <c r="Z244" s="14"/>
      <c r="AA244" s="14"/>
      <c r="AB244" s="14"/>
      <c r="AC244" s="14"/>
      <c r="AD244" s="14"/>
      <c r="AE244" s="14"/>
      <c r="AT244" s="254" t="s">
        <v>182</v>
      </c>
      <c r="AU244" s="254" t="s">
        <v>88</v>
      </c>
      <c r="AV244" s="14" t="s">
        <v>177</v>
      </c>
      <c r="AW244" s="14" t="s">
        <v>39</v>
      </c>
      <c r="AX244" s="14" t="s">
        <v>86</v>
      </c>
      <c r="AY244" s="254" t="s">
        <v>170</v>
      </c>
    </row>
    <row r="245" spans="1:65" s="2" customFormat="1" ht="33" customHeight="1">
      <c r="A245" s="39"/>
      <c r="B245" s="40"/>
      <c r="C245" s="219" t="s">
        <v>463</v>
      </c>
      <c r="D245" s="219" t="s">
        <v>172</v>
      </c>
      <c r="E245" s="220" t="s">
        <v>343</v>
      </c>
      <c r="F245" s="221" t="s">
        <v>344</v>
      </c>
      <c r="G245" s="222" t="s">
        <v>175</v>
      </c>
      <c r="H245" s="223">
        <v>32</v>
      </c>
      <c r="I245" s="224"/>
      <c r="J245" s="225">
        <f>ROUND(I245*H245,2)</f>
        <v>0</v>
      </c>
      <c r="K245" s="221" t="s">
        <v>176</v>
      </c>
      <c r="L245" s="45"/>
      <c r="M245" s="226" t="s">
        <v>33</v>
      </c>
      <c r="N245" s="227" t="s">
        <v>49</v>
      </c>
      <c r="O245" s="85"/>
      <c r="P245" s="228">
        <f>O245*H245</f>
        <v>0</v>
      </c>
      <c r="Q245" s="228">
        <v>0</v>
      </c>
      <c r="R245" s="228">
        <f>Q245*H245</f>
        <v>0</v>
      </c>
      <c r="S245" s="228">
        <v>0</v>
      </c>
      <c r="T245" s="229">
        <f>S245*H245</f>
        <v>0</v>
      </c>
      <c r="U245" s="39"/>
      <c r="V245" s="39"/>
      <c r="W245" s="39"/>
      <c r="X245" s="39"/>
      <c r="Y245" s="39"/>
      <c r="Z245" s="39"/>
      <c r="AA245" s="39"/>
      <c r="AB245" s="39"/>
      <c r="AC245" s="39"/>
      <c r="AD245" s="39"/>
      <c r="AE245" s="39"/>
      <c r="AR245" s="230" t="s">
        <v>177</v>
      </c>
      <c r="AT245" s="230" t="s">
        <v>172</v>
      </c>
      <c r="AU245" s="230" t="s">
        <v>88</v>
      </c>
      <c r="AY245" s="17" t="s">
        <v>170</v>
      </c>
      <c r="BE245" s="231">
        <f>IF(N245="základní",J245,0)</f>
        <v>0</v>
      </c>
      <c r="BF245" s="231">
        <f>IF(N245="snížená",J245,0)</f>
        <v>0</v>
      </c>
      <c r="BG245" s="231">
        <f>IF(N245="zákl. přenesená",J245,0)</f>
        <v>0</v>
      </c>
      <c r="BH245" s="231">
        <f>IF(N245="sníž. přenesená",J245,0)</f>
        <v>0</v>
      </c>
      <c r="BI245" s="231">
        <f>IF(N245="nulová",J245,0)</f>
        <v>0</v>
      </c>
      <c r="BJ245" s="17" t="s">
        <v>86</v>
      </c>
      <c r="BK245" s="231">
        <f>ROUND(I245*H245,2)</f>
        <v>0</v>
      </c>
      <c r="BL245" s="17" t="s">
        <v>177</v>
      </c>
      <c r="BM245" s="230" t="s">
        <v>464</v>
      </c>
    </row>
    <row r="246" spans="1:51" s="13" customFormat="1" ht="12">
      <c r="A246" s="13"/>
      <c r="B246" s="232"/>
      <c r="C246" s="233"/>
      <c r="D246" s="234" t="s">
        <v>182</v>
      </c>
      <c r="E246" s="235" t="s">
        <v>33</v>
      </c>
      <c r="F246" s="236" t="s">
        <v>336</v>
      </c>
      <c r="G246" s="233"/>
      <c r="H246" s="237">
        <v>32</v>
      </c>
      <c r="I246" s="238"/>
      <c r="J246" s="233"/>
      <c r="K246" s="233"/>
      <c r="L246" s="239"/>
      <c r="M246" s="240"/>
      <c r="N246" s="241"/>
      <c r="O246" s="241"/>
      <c r="P246" s="241"/>
      <c r="Q246" s="241"/>
      <c r="R246" s="241"/>
      <c r="S246" s="241"/>
      <c r="T246" s="242"/>
      <c r="U246" s="13"/>
      <c r="V246" s="13"/>
      <c r="W246" s="13"/>
      <c r="X246" s="13"/>
      <c r="Y246" s="13"/>
      <c r="Z246" s="13"/>
      <c r="AA246" s="13"/>
      <c r="AB246" s="13"/>
      <c r="AC246" s="13"/>
      <c r="AD246" s="13"/>
      <c r="AE246" s="13"/>
      <c r="AT246" s="243" t="s">
        <v>182</v>
      </c>
      <c r="AU246" s="243" t="s">
        <v>88</v>
      </c>
      <c r="AV246" s="13" t="s">
        <v>88</v>
      </c>
      <c r="AW246" s="13" t="s">
        <v>39</v>
      </c>
      <c r="AX246" s="13" t="s">
        <v>86</v>
      </c>
      <c r="AY246" s="243" t="s">
        <v>170</v>
      </c>
    </row>
    <row r="247" spans="1:63" s="12" customFormat="1" ht="22.8" customHeight="1">
      <c r="A247" s="12"/>
      <c r="B247" s="203"/>
      <c r="C247" s="204"/>
      <c r="D247" s="205" t="s">
        <v>77</v>
      </c>
      <c r="E247" s="217" t="s">
        <v>213</v>
      </c>
      <c r="F247" s="217" t="s">
        <v>465</v>
      </c>
      <c r="G247" s="204"/>
      <c r="H247" s="204"/>
      <c r="I247" s="207"/>
      <c r="J247" s="218">
        <f>BK247</f>
        <v>0</v>
      </c>
      <c r="K247" s="204"/>
      <c r="L247" s="209"/>
      <c r="M247" s="210"/>
      <c r="N247" s="211"/>
      <c r="O247" s="211"/>
      <c r="P247" s="212">
        <f>SUM(P248:P252)</f>
        <v>0</v>
      </c>
      <c r="Q247" s="211"/>
      <c r="R247" s="212">
        <f>SUM(R248:R252)</f>
        <v>1.00749</v>
      </c>
      <c r="S247" s="211"/>
      <c r="T247" s="213">
        <f>SUM(T248:T252)</f>
        <v>0</v>
      </c>
      <c r="U247" s="12"/>
      <c r="V247" s="12"/>
      <c r="W247" s="12"/>
      <c r="X247" s="12"/>
      <c r="Y247" s="12"/>
      <c r="Z247" s="12"/>
      <c r="AA247" s="12"/>
      <c r="AB247" s="12"/>
      <c r="AC247" s="12"/>
      <c r="AD247" s="12"/>
      <c r="AE247" s="12"/>
      <c r="AR247" s="214" t="s">
        <v>86</v>
      </c>
      <c r="AT247" s="215" t="s">
        <v>77</v>
      </c>
      <c r="AU247" s="215" t="s">
        <v>86</v>
      </c>
      <c r="AY247" s="214" t="s">
        <v>170</v>
      </c>
      <c r="BK247" s="216">
        <f>SUM(BK248:BK252)</f>
        <v>0</v>
      </c>
    </row>
    <row r="248" spans="1:65" s="2" customFormat="1" ht="33" customHeight="1">
      <c r="A248" s="39"/>
      <c r="B248" s="40"/>
      <c r="C248" s="219" t="s">
        <v>466</v>
      </c>
      <c r="D248" s="219" t="s">
        <v>172</v>
      </c>
      <c r="E248" s="220" t="s">
        <v>467</v>
      </c>
      <c r="F248" s="221" t="s">
        <v>468</v>
      </c>
      <c r="G248" s="222" t="s">
        <v>262</v>
      </c>
      <c r="H248" s="223">
        <v>1</v>
      </c>
      <c r="I248" s="224"/>
      <c r="J248" s="225">
        <f>ROUND(I248*H248,2)</f>
        <v>0</v>
      </c>
      <c r="K248" s="221" t="s">
        <v>176</v>
      </c>
      <c r="L248" s="45"/>
      <c r="M248" s="226" t="s">
        <v>33</v>
      </c>
      <c r="N248" s="227" t="s">
        <v>49</v>
      </c>
      <c r="O248" s="85"/>
      <c r="P248" s="228">
        <f>O248*H248</f>
        <v>0</v>
      </c>
      <c r="Q248" s="228">
        <v>0</v>
      </c>
      <c r="R248" s="228">
        <f>Q248*H248</f>
        <v>0</v>
      </c>
      <c r="S248" s="228">
        <v>0</v>
      </c>
      <c r="T248" s="229">
        <f>S248*H248</f>
        <v>0</v>
      </c>
      <c r="U248" s="39"/>
      <c r="V248" s="39"/>
      <c r="W248" s="39"/>
      <c r="X248" s="39"/>
      <c r="Y248" s="39"/>
      <c r="Z248" s="39"/>
      <c r="AA248" s="39"/>
      <c r="AB248" s="39"/>
      <c r="AC248" s="39"/>
      <c r="AD248" s="39"/>
      <c r="AE248" s="39"/>
      <c r="AR248" s="230" t="s">
        <v>177</v>
      </c>
      <c r="AT248" s="230" t="s">
        <v>172</v>
      </c>
      <c r="AU248" s="230" t="s">
        <v>88</v>
      </c>
      <c r="AY248" s="17" t="s">
        <v>170</v>
      </c>
      <c r="BE248" s="231">
        <f>IF(N248="základní",J248,0)</f>
        <v>0</v>
      </c>
      <c r="BF248" s="231">
        <f>IF(N248="snížená",J248,0)</f>
        <v>0</v>
      </c>
      <c r="BG248" s="231">
        <f>IF(N248="zákl. přenesená",J248,0)</f>
        <v>0</v>
      </c>
      <c r="BH248" s="231">
        <f>IF(N248="sníž. přenesená",J248,0)</f>
        <v>0</v>
      </c>
      <c r="BI248" s="231">
        <f>IF(N248="nulová",J248,0)</f>
        <v>0</v>
      </c>
      <c r="BJ248" s="17" t="s">
        <v>86</v>
      </c>
      <c r="BK248" s="231">
        <f>ROUND(I248*H248,2)</f>
        <v>0</v>
      </c>
      <c r="BL248" s="17" t="s">
        <v>177</v>
      </c>
      <c r="BM248" s="230" t="s">
        <v>469</v>
      </c>
    </row>
    <row r="249" spans="1:65" s="2" customFormat="1" ht="21.75" customHeight="1">
      <c r="A249" s="39"/>
      <c r="B249" s="40"/>
      <c r="C249" s="258" t="s">
        <v>470</v>
      </c>
      <c r="D249" s="258" t="s">
        <v>214</v>
      </c>
      <c r="E249" s="259" t="s">
        <v>471</v>
      </c>
      <c r="F249" s="260" t="s">
        <v>472</v>
      </c>
      <c r="G249" s="261" t="s">
        <v>262</v>
      </c>
      <c r="H249" s="262">
        <v>1</v>
      </c>
      <c r="I249" s="263"/>
      <c r="J249" s="264">
        <f>ROUND(I249*H249,2)</f>
        <v>0</v>
      </c>
      <c r="K249" s="260" t="s">
        <v>176</v>
      </c>
      <c r="L249" s="265"/>
      <c r="M249" s="266" t="s">
        <v>33</v>
      </c>
      <c r="N249" s="267" t="s">
        <v>49</v>
      </c>
      <c r="O249" s="85"/>
      <c r="P249" s="228">
        <f>O249*H249</f>
        <v>0</v>
      </c>
      <c r="Q249" s="228">
        <v>0.0002</v>
      </c>
      <c r="R249" s="228">
        <f>Q249*H249</f>
        <v>0.0002</v>
      </c>
      <c r="S249" s="228">
        <v>0</v>
      </c>
      <c r="T249" s="229">
        <f>S249*H249</f>
        <v>0</v>
      </c>
      <c r="U249" s="39"/>
      <c r="V249" s="39"/>
      <c r="W249" s="39"/>
      <c r="X249" s="39"/>
      <c r="Y249" s="39"/>
      <c r="Z249" s="39"/>
      <c r="AA249" s="39"/>
      <c r="AB249" s="39"/>
      <c r="AC249" s="39"/>
      <c r="AD249" s="39"/>
      <c r="AE249" s="39"/>
      <c r="AR249" s="230" t="s">
        <v>213</v>
      </c>
      <c r="AT249" s="230" t="s">
        <v>214</v>
      </c>
      <c r="AU249" s="230" t="s">
        <v>88</v>
      </c>
      <c r="AY249" s="17" t="s">
        <v>170</v>
      </c>
      <c r="BE249" s="231">
        <f>IF(N249="základní",J249,0)</f>
        <v>0</v>
      </c>
      <c r="BF249" s="231">
        <f>IF(N249="snížená",J249,0)</f>
        <v>0</v>
      </c>
      <c r="BG249" s="231">
        <f>IF(N249="zákl. přenesená",J249,0)</f>
        <v>0</v>
      </c>
      <c r="BH249" s="231">
        <f>IF(N249="sníž. přenesená",J249,0)</f>
        <v>0</v>
      </c>
      <c r="BI249" s="231">
        <f>IF(N249="nulová",J249,0)</f>
        <v>0</v>
      </c>
      <c r="BJ249" s="17" t="s">
        <v>86</v>
      </c>
      <c r="BK249" s="231">
        <f>ROUND(I249*H249,2)</f>
        <v>0</v>
      </c>
      <c r="BL249" s="17" t="s">
        <v>177</v>
      </c>
      <c r="BM249" s="230" t="s">
        <v>473</v>
      </c>
    </row>
    <row r="250" spans="1:65" s="2" customFormat="1" ht="44.25" customHeight="1">
      <c r="A250" s="39"/>
      <c r="B250" s="40"/>
      <c r="C250" s="219" t="s">
        <v>474</v>
      </c>
      <c r="D250" s="219" t="s">
        <v>172</v>
      </c>
      <c r="E250" s="220" t="s">
        <v>475</v>
      </c>
      <c r="F250" s="221" t="s">
        <v>476</v>
      </c>
      <c r="G250" s="222" t="s">
        <v>262</v>
      </c>
      <c r="H250" s="223">
        <v>1</v>
      </c>
      <c r="I250" s="224"/>
      <c r="J250" s="225">
        <f>ROUND(I250*H250,2)</f>
        <v>0</v>
      </c>
      <c r="K250" s="221" t="s">
        <v>176</v>
      </c>
      <c r="L250" s="45"/>
      <c r="M250" s="226" t="s">
        <v>33</v>
      </c>
      <c r="N250" s="227" t="s">
        <v>49</v>
      </c>
      <c r="O250" s="85"/>
      <c r="P250" s="228">
        <f>O250*H250</f>
        <v>0</v>
      </c>
      <c r="Q250" s="228">
        <v>0.15679</v>
      </c>
      <c r="R250" s="228">
        <f>Q250*H250</f>
        <v>0.15679</v>
      </c>
      <c r="S250" s="228">
        <v>0</v>
      </c>
      <c r="T250" s="229">
        <f>S250*H250</f>
        <v>0</v>
      </c>
      <c r="U250" s="39"/>
      <c r="V250" s="39"/>
      <c r="W250" s="39"/>
      <c r="X250" s="39"/>
      <c r="Y250" s="39"/>
      <c r="Z250" s="39"/>
      <c r="AA250" s="39"/>
      <c r="AB250" s="39"/>
      <c r="AC250" s="39"/>
      <c r="AD250" s="39"/>
      <c r="AE250" s="39"/>
      <c r="AR250" s="230" t="s">
        <v>177</v>
      </c>
      <c r="AT250" s="230" t="s">
        <v>172</v>
      </c>
      <c r="AU250" s="230" t="s">
        <v>88</v>
      </c>
      <c r="AY250" s="17" t="s">
        <v>170</v>
      </c>
      <c r="BE250" s="231">
        <f>IF(N250="základní",J250,0)</f>
        <v>0</v>
      </c>
      <c r="BF250" s="231">
        <f>IF(N250="snížená",J250,0)</f>
        <v>0</v>
      </c>
      <c r="BG250" s="231">
        <f>IF(N250="zákl. přenesená",J250,0)</f>
        <v>0</v>
      </c>
      <c r="BH250" s="231">
        <f>IF(N250="sníž. přenesená",J250,0)</f>
        <v>0</v>
      </c>
      <c r="BI250" s="231">
        <f>IF(N250="nulová",J250,0)</f>
        <v>0</v>
      </c>
      <c r="BJ250" s="17" t="s">
        <v>86</v>
      </c>
      <c r="BK250" s="231">
        <f>ROUND(I250*H250,2)</f>
        <v>0</v>
      </c>
      <c r="BL250" s="17" t="s">
        <v>177</v>
      </c>
      <c r="BM250" s="230" t="s">
        <v>477</v>
      </c>
    </row>
    <row r="251" spans="1:65" s="2" customFormat="1" ht="33" customHeight="1">
      <c r="A251" s="39"/>
      <c r="B251" s="40"/>
      <c r="C251" s="219" t="s">
        <v>478</v>
      </c>
      <c r="D251" s="219" t="s">
        <v>172</v>
      </c>
      <c r="E251" s="220" t="s">
        <v>479</v>
      </c>
      <c r="F251" s="221" t="s">
        <v>480</v>
      </c>
      <c r="G251" s="222" t="s">
        <v>262</v>
      </c>
      <c r="H251" s="223">
        <v>1</v>
      </c>
      <c r="I251" s="224"/>
      <c r="J251" s="225">
        <f>ROUND(I251*H251,2)</f>
        <v>0</v>
      </c>
      <c r="K251" s="221" t="s">
        <v>176</v>
      </c>
      <c r="L251" s="45"/>
      <c r="M251" s="226" t="s">
        <v>33</v>
      </c>
      <c r="N251" s="227" t="s">
        <v>49</v>
      </c>
      <c r="O251" s="85"/>
      <c r="P251" s="228">
        <f>O251*H251</f>
        <v>0</v>
      </c>
      <c r="Q251" s="228">
        <v>0.22834</v>
      </c>
      <c r="R251" s="228">
        <f>Q251*H251</f>
        <v>0.22834</v>
      </c>
      <c r="S251" s="228">
        <v>0</v>
      </c>
      <c r="T251" s="229">
        <f>S251*H251</f>
        <v>0</v>
      </c>
      <c r="U251" s="39"/>
      <c r="V251" s="39"/>
      <c r="W251" s="39"/>
      <c r="X251" s="39"/>
      <c r="Y251" s="39"/>
      <c r="Z251" s="39"/>
      <c r="AA251" s="39"/>
      <c r="AB251" s="39"/>
      <c r="AC251" s="39"/>
      <c r="AD251" s="39"/>
      <c r="AE251" s="39"/>
      <c r="AR251" s="230" t="s">
        <v>177</v>
      </c>
      <c r="AT251" s="230" t="s">
        <v>172</v>
      </c>
      <c r="AU251" s="230" t="s">
        <v>88</v>
      </c>
      <c r="AY251" s="17" t="s">
        <v>170</v>
      </c>
      <c r="BE251" s="231">
        <f>IF(N251="základní",J251,0)</f>
        <v>0</v>
      </c>
      <c r="BF251" s="231">
        <f>IF(N251="snížená",J251,0)</f>
        <v>0</v>
      </c>
      <c r="BG251" s="231">
        <f>IF(N251="zákl. přenesená",J251,0)</f>
        <v>0</v>
      </c>
      <c r="BH251" s="231">
        <f>IF(N251="sníž. přenesená",J251,0)</f>
        <v>0</v>
      </c>
      <c r="BI251" s="231">
        <f>IF(N251="nulová",J251,0)</f>
        <v>0</v>
      </c>
      <c r="BJ251" s="17" t="s">
        <v>86</v>
      </c>
      <c r="BK251" s="231">
        <f>ROUND(I251*H251,2)</f>
        <v>0</v>
      </c>
      <c r="BL251" s="17" t="s">
        <v>177</v>
      </c>
      <c r="BM251" s="230" t="s">
        <v>481</v>
      </c>
    </row>
    <row r="252" spans="1:65" s="2" customFormat="1" ht="33" customHeight="1">
      <c r="A252" s="39"/>
      <c r="B252" s="40"/>
      <c r="C252" s="219" t="s">
        <v>482</v>
      </c>
      <c r="D252" s="219" t="s">
        <v>172</v>
      </c>
      <c r="E252" s="220" t="s">
        <v>483</v>
      </c>
      <c r="F252" s="221" t="s">
        <v>484</v>
      </c>
      <c r="G252" s="222" t="s">
        <v>262</v>
      </c>
      <c r="H252" s="223">
        <v>2</v>
      </c>
      <c r="I252" s="224"/>
      <c r="J252" s="225">
        <f>ROUND(I252*H252,2)</f>
        <v>0</v>
      </c>
      <c r="K252" s="221" t="s">
        <v>176</v>
      </c>
      <c r="L252" s="45"/>
      <c r="M252" s="226" t="s">
        <v>33</v>
      </c>
      <c r="N252" s="227" t="s">
        <v>49</v>
      </c>
      <c r="O252" s="85"/>
      <c r="P252" s="228">
        <f>O252*H252</f>
        <v>0</v>
      </c>
      <c r="Q252" s="228">
        <v>0.31108</v>
      </c>
      <c r="R252" s="228">
        <f>Q252*H252</f>
        <v>0.62216</v>
      </c>
      <c r="S252" s="228">
        <v>0</v>
      </c>
      <c r="T252" s="229">
        <f>S252*H252</f>
        <v>0</v>
      </c>
      <c r="U252" s="39"/>
      <c r="V252" s="39"/>
      <c r="W252" s="39"/>
      <c r="X252" s="39"/>
      <c r="Y252" s="39"/>
      <c r="Z252" s="39"/>
      <c r="AA252" s="39"/>
      <c r="AB252" s="39"/>
      <c r="AC252" s="39"/>
      <c r="AD252" s="39"/>
      <c r="AE252" s="39"/>
      <c r="AR252" s="230" t="s">
        <v>177</v>
      </c>
      <c r="AT252" s="230" t="s">
        <v>172</v>
      </c>
      <c r="AU252" s="230" t="s">
        <v>88</v>
      </c>
      <c r="AY252" s="17" t="s">
        <v>170</v>
      </c>
      <c r="BE252" s="231">
        <f>IF(N252="základní",J252,0)</f>
        <v>0</v>
      </c>
      <c r="BF252" s="231">
        <f>IF(N252="snížená",J252,0)</f>
        <v>0</v>
      </c>
      <c r="BG252" s="231">
        <f>IF(N252="zákl. přenesená",J252,0)</f>
        <v>0</v>
      </c>
      <c r="BH252" s="231">
        <f>IF(N252="sníž. přenesená",J252,0)</f>
        <v>0</v>
      </c>
      <c r="BI252" s="231">
        <f>IF(N252="nulová",J252,0)</f>
        <v>0</v>
      </c>
      <c r="BJ252" s="17" t="s">
        <v>86</v>
      </c>
      <c r="BK252" s="231">
        <f>ROUND(I252*H252,2)</f>
        <v>0</v>
      </c>
      <c r="BL252" s="17" t="s">
        <v>177</v>
      </c>
      <c r="BM252" s="230" t="s">
        <v>485</v>
      </c>
    </row>
    <row r="253" spans="1:63" s="12" customFormat="1" ht="22.8" customHeight="1">
      <c r="A253" s="12"/>
      <c r="B253" s="203"/>
      <c r="C253" s="204"/>
      <c r="D253" s="205" t="s">
        <v>77</v>
      </c>
      <c r="E253" s="217" t="s">
        <v>219</v>
      </c>
      <c r="F253" s="217" t="s">
        <v>486</v>
      </c>
      <c r="G253" s="204"/>
      <c r="H253" s="204"/>
      <c r="I253" s="207"/>
      <c r="J253" s="218">
        <f>BK253</f>
        <v>0</v>
      </c>
      <c r="K253" s="204"/>
      <c r="L253" s="209"/>
      <c r="M253" s="210"/>
      <c r="N253" s="211"/>
      <c r="O253" s="211"/>
      <c r="P253" s="212">
        <f>SUM(P254:P302)</f>
        <v>0</v>
      </c>
      <c r="Q253" s="211"/>
      <c r="R253" s="212">
        <f>SUM(R254:R302)</f>
        <v>118.76456999999999</v>
      </c>
      <c r="S253" s="211"/>
      <c r="T253" s="213">
        <f>SUM(T254:T302)</f>
        <v>20.958000000000002</v>
      </c>
      <c r="U253" s="12"/>
      <c r="V253" s="12"/>
      <c r="W253" s="12"/>
      <c r="X253" s="12"/>
      <c r="Y253" s="12"/>
      <c r="Z253" s="12"/>
      <c r="AA253" s="12"/>
      <c r="AB253" s="12"/>
      <c r="AC253" s="12"/>
      <c r="AD253" s="12"/>
      <c r="AE253" s="12"/>
      <c r="AR253" s="214" t="s">
        <v>86</v>
      </c>
      <c r="AT253" s="215" t="s">
        <v>77</v>
      </c>
      <c r="AU253" s="215" t="s">
        <v>86</v>
      </c>
      <c r="AY253" s="214" t="s">
        <v>170</v>
      </c>
      <c r="BK253" s="216">
        <f>SUM(BK254:BK302)</f>
        <v>0</v>
      </c>
    </row>
    <row r="254" spans="1:65" s="2" customFormat="1" ht="21.75" customHeight="1">
      <c r="A254" s="39"/>
      <c r="B254" s="40"/>
      <c r="C254" s="219" t="s">
        <v>487</v>
      </c>
      <c r="D254" s="219" t="s">
        <v>172</v>
      </c>
      <c r="E254" s="220" t="s">
        <v>488</v>
      </c>
      <c r="F254" s="221" t="s">
        <v>489</v>
      </c>
      <c r="G254" s="222" t="s">
        <v>262</v>
      </c>
      <c r="H254" s="223">
        <v>7</v>
      </c>
      <c r="I254" s="224"/>
      <c r="J254" s="225">
        <f>ROUND(I254*H254,2)</f>
        <v>0</v>
      </c>
      <c r="K254" s="221" t="s">
        <v>176</v>
      </c>
      <c r="L254" s="45"/>
      <c r="M254" s="226" t="s">
        <v>33</v>
      </c>
      <c r="N254" s="227" t="s">
        <v>49</v>
      </c>
      <c r="O254" s="85"/>
      <c r="P254" s="228">
        <f>O254*H254</f>
        <v>0</v>
      </c>
      <c r="Q254" s="228">
        <v>0.0007</v>
      </c>
      <c r="R254" s="228">
        <f>Q254*H254</f>
        <v>0.0049</v>
      </c>
      <c r="S254" s="228">
        <v>0</v>
      </c>
      <c r="T254" s="229">
        <f>S254*H254</f>
        <v>0</v>
      </c>
      <c r="U254" s="39"/>
      <c r="V254" s="39"/>
      <c r="W254" s="39"/>
      <c r="X254" s="39"/>
      <c r="Y254" s="39"/>
      <c r="Z254" s="39"/>
      <c r="AA254" s="39"/>
      <c r="AB254" s="39"/>
      <c r="AC254" s="39"/>
      <c r="AD254" s="39"/>
      <c r="AE254" s="39"/>
      <c r="AR254" s="230" t="s">
        <v>177</v>
      </c>
      <c r="AT254" s="230" t="s">
        <v>172</v>
      </c>
      <c r="AU254" s="230" t="s">
        <v>88</v>
      </c>
      <c r="AY254" s="17" t="s">
        <v>170</v>
      </c>
      <c r="BE254" s="231">
        <f>IF(N254="základní",J254,0)</f>
        <v>0</v>
      </c>
      <c r="BF254" s="231">
        <f>IF(N254="snížená",J254,0)</f>
        <v>0</v>
      </c>
      <c r="BG254" s="231">
        <f>IF(N254="zákl. přenesená",J254,0)</f>
        <v>0</v>
      </c>
      <c r="BH254" s="231">
        <f>IF(N254="sníž. přenesená",J254,0)</f>
        <v>0</v>
      </c>
      <c r="BI254" s="231">
        <f>IF(N254="nulová",J254,0)</f>
        <v>0</v>
      </c>
      <c r="BJ254" s="17" t="s">
        <v>86</v>
      </c>
      <c r="BK254" s="231">
        <f>ROUND(I254*H254,2)</f>
        <v>0</v>
      </c>
      <c r="BL254" s="17" t="s">
        <v>177</v>
      </c>
      <c r="BM254" s="230" t="s">
        <v>490</v>
      </c>
    </row>
    <row r="255" spans="1:51" s="13" customFormat="1" ht="12">
      <c r="A255" s="13"/>
      <c r="B255" s="232"/>
      <c r="C255" s="233"/>
      <c r="D255" s="234" t="s">
        <v>182</v>
      </c>
      <c r="E255" s="235" t="s">
        <v>33</v>
      </c>
      <c r="F255" s="236" t="s">
        <v>491</v>
      </c>
      <c r="G255" s="233"/>
      <c r="H255" s="237">
        <v>2</v>
      </c>
      <c r="I255" s="238"/>
      <c r="J255" s="233"/>
      <c r="K255" s="233"/>
      <c r="L255" s="239"/>
      <c r="M255" s="240"/>
      <c r="N255" s="241"/>
      <c r="O255" s="241"/>
      <c r="P255" s="241"/>
      <c r="Q255" s="241"/>
      <c r="R255" s="241"/>
      <c r="S255" s="241"/>
      <c r="T255" s="242"/>
      <c r="U255" s="13"/>
      <c r="V255" s="13"/>
      <c r="W255" s="13"/>
      <c r="X255" s="13"/>
      <c r="Y255" s="13"/>
      <c r="Z255" s="13"/>
      <c r="AA255" s="13"/>
      <c r="AB255" s="13"/>
      <c r="AC255" s="13"/>
      <c r="AD255" s="13"/>
      <c r="AE255" s="13"/>
      <c r="AT255" s="243" t="s">
        <v>182</v>
      </c>
      <c r="AU255" s="243" t="s">
        <v>88</v>
      </c>
      <c r="AV255" s="13" t="s">
        <v>88</v>
      </c>
      <c r="AW255" s="13" t="s">
        <v>39</v>
      </c>
      <c r="AX255" s="13" t="s">
        <v>78</v>
      </c>
      <c r="AY255" s="243" t="s">
        <v>170</v>
      </c>
    </row>
    <row r="256" spans="1:51" s="13" customFormat="1" ht="12">
      <c r="A256" s="13"/>
      <c r="B256" s="232"/>
      <c r="C256" s="233"/>
      <c r="D256" s="234" t="s">
        <v>182</v>
      </c>
      <c r="E256" s="235" t="s">
        <v>33</v>
      </c>
      <c r="F256" s="236" t="s">
        <v>492</v>
      </c>
      <c r="G256" s="233"/>
      <c r="H256" s="237">
        <v>2</v>
      </c>
      <c r="I256" s="238"/>
      <c r="J256" s="233"/>
      <c r="K256" s="233"/>
      <c r="L256" s="239"/>
      <c r="M256" s="240"/>
      <c r="N256" s="241"/>
      <c r="O256" s="241"/>
      <c r="P256" s="241"/>
      <c r="Q256" s="241"/>
      <c r="R256" s="241"/>
      <c r="S256" s="241"/>
      <c r="T256" s="242"/>
      <c r="U256" s="13"/>
      <c r="V256" s="13"/>
      <c r="W256" s="13"/>
      <c r="X256" s="13"/>
      <c r="Y256" s="13"/>
      <c r="Z256" s="13"/>
      <c r="AA256" s="13"/>
      <c r="AB256" s="13"/>
      <c r="AC256" s="13"/>
      <c r="AD256" s="13"/>
      <c r="AE256" s="13"/>
      <c r="AT256" s="243" t="s">
        <v>182</v>
      </c>
      <c r="AU256" s="243" t="s">
        <v>88</v>
      </c>
      <c r="AV256" s="13" t="s">
        <v>88</v>
      </c>
      <c r="AW256" s="13" t="s">
        <v>39</v>
      </c>
      <c r="AX256" s="13" t="s">
        <v>78</v>
      </c>
      <c r="AY256" s="243" t="s">
        <v>170</v>
      </c>
    </row>
    <row r="257" spans="1:51" s="13" customFormat="1" ht="12">
      <c r="A257" s="13"/>
      <c r="B257" s="232"/>
      <c r="C257" s="233"/>
      <c r="D257" s="234" t="s">
        <v>182</v>
      </c>
      <c r="E257" s="235" t="s">
        <v>33</v>
      </c>
      <c r="F257" s="236" t="s">
        <v>493</v>
      </c>
      <c r="G257" s="233"/>
      <c r="H257" s="237">
        <v>2</v>
      </c>
      <c r="I257" s="238"/>
      <c r="J257" s="233"/>
      <c r="K257" s="233"/>
      <c r="L257" s="239"/>
      <c r="M257" s="240"/>
      <c r="N257" s="241"/>
      <c r="O257" s="241"/>
      <c r="P257" s="241"/>
      <c r="Q257" s="241"/>
      <c r="R257" s="241"/>
      <c r="S257" s="241"/>
      <c r="T257" s="242"/>
      <c r="U257" s="13"/>
      <c r="V257" s="13"/>
      <c r="W257" s="13"/>
      <c r="X257" s="13"/>
      <c r="Y257" s="13"/>
      <c r="Z257" s="13"/>
      <c r="AA257" s="13"/>
      <c r="AB257" s="13"/>
      <c r="AC257" s="13"/>
      <c r="AD257" s="13"/>
      <c r="AE257" s="13"/>
      <c r="AT257" s="243" t="s">
        <v>182</v>
      </c>
      <c r="AU257" s="243" t="s">
        <v>88</v>
      </c>
      <c r="AV257" s="13" t="s">
        <v>88</v>
      </c>
      <c r="AW257" s="13" t="s">
        <v>39</v>
      </c>
      <c r="AX257" s="13" t="s">
        <v>78</v>
      </c>
      <c r="AY257" s="243" t="s">
        <v>170</v>
      </c>
    </row>
    <row r="258" spans="1:51" s="13" customFormat="1" ht="12">
      <c r="A258" s="13"/>
      <c r="B258" s="232"/>
      <c r="C258" s="233"/>
      <c r="D258" s="234" t="s">
        <v>182</v>
      </c>
      <c r="E258" s="235" t="s">
        <v>33</v>
      </c>
      <c r="F258" s="236" t="s">
        <v>494</v>
      </c>
      <c r="G258" s="233"/>
      <c r="H258" s="237">
        <v>1</v>
      </c>
      <c r="I258" s="238"/>
      <c r="J258" s="233"/>
      <c r="K258" s="233"/>
      <c r="L258" s="239"/>
      <c r="M258" s="240"/>
      <c r="N258" s="241"/>
      <c r="O258" s="241"/>
      <c r="P258" s="241"/>
      <c r="Q258" s="241"/>
      <c r="R258" s="241"/>
      <c r="S258" s="241"/>
      <c r="T258" s="242"/>
      <c r="U258" s="13"/>
      <c r="V258" s="13"/>
      <c r="W258" s="13"/>
      <c r="X258" s="13"/>
      <c r="Y258" s="13"/>
      <c r="Z258" s="13"/>
      <c r="AA258" s="13"/>
      <c r="AB258" s="13"/>
      <c r="AC258" s="13"/>
      <c r="AD258" s="13"/>
      <c r="AE258" s="13"/>
      <c r="AT258" s="243" t="s">
        <v>182</v>
      </c>
      <c r="AU258" s="243" t="s">
        <v>88</v>
      </c>
      <c r="AV258" s="13" t="s">
        <v>88</v>
      </c>
      <c r="AW258" s="13" t="s">
        <v>39</v>
      </c>
      <c r="AX258" s="13" t="s">
        <v>78</v>
      </c>
      <c r="AY258" s="243" t="s">
        <v>170</v>
      </c>
    </row>
    <row r="259" spans="1:51" s="14" customFormat="1" ht="12">
      <c r="A259" s="14"/>
      <c r="B259" s="244"/>
      <c r="C259" s="245"/>
      <c r="D259" s="234" t="s">
        <v>182</v>
      </c>
      <c r="E259" s="246" t="s">
        <v>33</v>
      </c>
      <c r="F259" s="247" t="s">
        <v>200</v>
      </c>
      <c r="G259" s="245"/>
      <c r="H259" s="248">
        <v>7</v>
      </c>
      <c r="I259" s="249"/>
      <c r="J259" s="245"/>
      <c r="K259" s="245"/>
      <c r="L259" s="250"/>
      <c r="M259" s="251"/>
      <c r="N259" s="252"/>
      <c r="O259" s="252"/>
      <c r="P259" s="252"/>
      <c r="Q259" s="252"/>
      <c r="R259" s="252"/>
      <c r="S259" s="252"/>
      <c r="T259" s="253"/>
      <c r="U259" s="14"/>
      <c r="V259" s="14"/>
      <c r="W259" s="14"/>
      <c r="X259" s="14"/>
      <c r="Y259" s="14"/>
      <c r="Z259" s="14"/>
      <c r="AA259" s="14"/>
      <c r="AB259" s="14"/>
      <c r="AC259" s="14"/>
      <c r="AD259" s="14"/>
      <c r="AE259" s="14"/>
      <c r="AT259" s="254" t="s">
        <v>182</v>
      </c>
      <c r="AU259" s="254" t="s">
        <v>88</v>
      </c>
      <c r="AV259" s="14" t="s">
        <v>177</v>
      </c>
      <c r="AW259" s="14" t="s">
        <v>39</v>
      </c>
      <c r="AX259" s="14" t="s">
        <v>86</v>
      </c>
      <c r="AY259" s="254" t="s">
        <v>170</v>
      </c>
    </row>
    <row r="260" spans="1:65" s="2" customFormat="1" ht="16.5" customHeight="1">
      <c r="A260" s="39"/>
      <c r="B260" s="40"/>
      <c r="C260" s="258" t="s">
        <v>495</v>
      </c>
      <c r="D260" s="258" t="s">
        <v>214</v>
      </c>
      <c r="E260" s="259" t="s">
        <v>496</v>
      </c>
      <c r="F260" s="260" t="s">
        <v>497</v>
      </c>
      <c r="G260" s="261" t="s">
        <v>262</v>
      </c>
      <c r="H260" s="262">
        <v>2</v>
      </c>
      <c r="I260" s="263"/>
      <c r="J260" s="264">
        <f>ROUND(I260*H260,2)</f>
        <v>0</v>
      </c>
      <c r="K260" s="260" t="s">
        <v>176</v>
      </c>
      <c r="L260" s="265"/>
      <c r="M260" s="266" t="s">
        <v>33</v>
      </c>
      <c r="N260" s="267" t="s">
        <v>49</v>
      </c>
      <c r="O260" s="85"/>
      <c r="P260" s="228">
        <f>O260*H260</f>
        <v>0</v>
      </c>
      <c r="Q260" s="228">
        <v>0.005</v>
      </c>
      <c r="R260" s="228">
        <f>Q260*H260</f>
        <v>0.01</v>
      </c>
      <c r="S260" s="228">
        <v>0</v>
      </c>
      <c r="T260" s="229">
        <f>S260*H260</f>
        <v>0</v>
      </c>
      <c r="U260" s="39"/>
      <c r="V260" s="39"/>
      <c r="W260" s="39"/>
      <c r="X260" s="39"/>
      <c r="Y260" s="39"/>
      <c r="Z260" s="39"/>
      <c r="AA260" s="39"/>
      <c r="AB260" s="39"/>
      <c r="AC260" s="39"/>
      <c r="AD260" s="39"/>
      <c r="AE260" s="39"/>
      <c r="AR260" s="230" t="s">
        <v>213</v>
      </c>
      <c r="AT260" s="230" t="s">
        <v>214</v>
      </c>
      <c r="AU260" s="230" t="s">
        <v>88</v>
      </c>
      <c r="AY260" s="17" t="s">
        <v>170</v>
      </c>
      <c r="BE260" s="231">
        <f>IF(N260="základní",J260,0)</f>
        <v>0</v>
      </c>
      <c r="BF260" s="231">
        <f>IF(N260="snížená",J260,0)</f>
        <v>0</v>
      </c>
      <c r="BG260" s="231">
        <f>IF(N260="zákl. přenesená",J260,0)</f>
        <v>0</v>
      </c>
      <c r="BH260" s="231">
        <f>IF(N260="sníž. přenesená",J260,0)</f>
        <v>0</v>
      </c>
      <c r="BI260" s="231">
        <f>IF(N260="nulová",J260,0)</f>
        <v>0</v>
      </c>
      <c r="BJ260" s="17" t="s">
        <v>86</v>
      </c>
      <c r="BK260" s="231">
        <f>ROUND(I260*H260,2)</f>
        <v>0</v>
      </c>
      <c r="BL260" s="17" t="s">
        <v>177</v>
      </c>
      <c r="BM260" s="230" t="s">
        <v>498</v>
      </c>
    </row>
    <row r="261" spans="1:65" s="2" customFormat="1" ht="16.5" customHeight="1">
      <c r="A261" s="39"/>
      <c r="B261" s="40"/>
      <c r="C261" s="258" t="s">
        <v>499</v>
      </c>
      <c r="D261" s="258" t="s">
        <v>214</v>
      </c>
      <c r="E261" s="259" t="s">
        <v>500</v>
      </c>
      <c r="F261" s="260" t="s">
        <v>501</v>
      </c>
      <c r="G261" s="261" t="s">
        <v>262</v>
      </c>
      <c r="H261" s="262">
        <v>1</v>
      </c>
      <c r="I261" s="263"/>
      <c r="J261" s="264">
        <f>ROUND(I261*H261,2)</f>
        <v>0</v>
      </c>
      <c r="K261" s="260" t="s">
        <v>176</v>
      </c>
      <c r="L261" s="265"/>
      <c r="M261" s="266" t="s">
        <v>33</v>
      </c>
      <c r="N261" s="267" t="s">
        <v>49</v>
      </c>
      <c r="O261" s="85"/>
      <c r="P261" s="228">
        <f>O261*H261</f>
        <v>0</v>
      </c>
      <c r="Q261" s="228">
        <v>0.0025</v>
      </c>
      <c r="R261" s="228">
        <f>Q261*H261</f>
        <v>0.0025</v>
      </c>
      <c r="S261" s="228">
        <v>0</v>
      </c>
      <c r="T261" s="229">
        <f>S261*H261</f>
        <v>0</v>
      </c>
      <c r="U261" s="39"/>
      <c r="V261" s="39"/>
      <c r="W261" s="39"/>
      <c r="X261" s="39"/>
      <c r="Y261" s="39"/>
      <c r="Z261" s="39"/>
      <c r="AA261" s="39"/>
      <c r="AB261" s="39"/>
      <c r="AC261" s="39"/>
      <c r="AD261" s="39"/>
      <c r="AE261" s="39"/>
      <c r="AR261" s="230" t="s">
        <v>213</v>
      </c>
      <c r="AT261" s="230" t="s">
        <v>214</v>
      </c>
      <c r="AU261" s="230" t="s">
        <v>88</v>
      </c>
      <c r="AY261" s="17" t="s">
        <v>170</v>
      </c>
      <c r="BE261" s="231">
        <f>IF(N261="základní",J261,0)</f>
        <v>0</v>
      </c>
      <c r="BF261" s="231">
        <f>IF(N261="snížená",J261,0)</f>
        <v>0</v>
      </c>
      <c r="BG261" s="231">
        <f>IF(N261="zákl. přenesená",J261,0)</f>
        <v>0</v>
      </c>
      <c r="BH261" s="231">
        <f>IF(N261="sníž. přenesená",J261,0)</f>
        <v>0</v>
      </c>
      <c r="BI261" s="231">
        <f>IF(N261="nulová",J261,0)</f>
        <v>0</v>
      </c>
      <c r="BJ261" s="17" t="s">
        <v>86</v>
      </c>
      <c r="BK261" s="231">
        <f>ROUND(I261*H261,2)</f>
        <v>0</v>
      </c>
      <c r="BL261" s="17" t="s">
        <v>177</v>
      </c>
      <c r="BM261" s="230" t="s">
        <v>502</v>
      </c>
    </row>
    <row r="262" spans="1:65" s="2" customFormat="1" ht="16.5" customHeight="1">
      <c r="A262" s="39"/>
      <c r="B262" s="40"/>
      <c r="C262" s="258" t="s">
        <v>503</v>
      </c>
      <c r="D262" s="258" t="s">
        <v>214</v>
      </c>
      <c r="E262" s="259" t="s">
        <v>504</v>
      </c>
      <c r="F262" s="260" t="s">
        <v>505</v>
      </c>
      <c r="G262" s="261" t="s">
        <v>262</v>
      </c>
      <c r="H262" s="262">
        <v>2</v>
      </c>
      <c r="I262" s="263"/>
      <c r="J262" s="264">
        <f>ROUND(I262*H262,2)</f>
        <v>0</v>
      </c>
      <c r="K262" s="260" t="s">
        <v>176</v>
      </c>
      <c r="L262" s="265"/>
      <c r="M262" s="266" t="s">
        <v>33</v>
      </c>
      <c r="N262" s="267" t="s">
        <v>49</v>
      </c>
      <c r="O262" s="85"/>
      <c r="P262" s="228">
        <f>O262*H262</f>
        <v>0</v>
      </c>
      <c r="Q262" s="228">
        <v>0.0025</v>
      </c>
      <c r="R262" s="228">
        <f>Q262*H262</f>
        <v>0.005</v>
      </c>
      <c r="S262" s="228">
        <v>0</v>
      </c>
      <c r="T262" s="229">
        <f>S262*H262</f>
        <v>0</v>
      </c>
      <c r="U262" s="39"/>
      <c r="V262" s="39"/>
      <c r="W262" s="39"/>
      <c r="X262" s="39"/>
      <c r="Y262" s="39"/>
      <c r="Z262" s="39"/>
      <c r="AA262" s="39"/>
      <c r="AB262" s="39"/>
      <c r="AC262" s="39"/>
      <c r="AD262" s="39"/>
      <c r="AE262" s="39"/>
      <c r="AR262" s="230" t="s">
        <v>213</v>
      </c>
      <c r="AT262" s="230" t="s">
        <v>214</v>
      </c>
      <c r="AU262" s="230" t="s">
        <v>88</v>
      </c>
      <c r="AY262" s="17" t="s">
        <v>170</v>
      </c>
      <c r="BE262" s="231">
        <f>IF(N262="základní",J262,0)</f>
        <v>0</v>
      </c>
      <c r="BF262" s="231">
        <f>IF(N262="snížená",J262,0)</f>
        <v>0</v>
      </c>
      <c r="BG262" s="231">
        <f>IF(N262="zákl. přenesená",J262,0)</f>
        <v>0</v>
      </c>
      <c r="BH262" s="231">
        <f>IF(N262="sníž. přenesená",J262,0)</f>
        <v>0</v>
      </c>
      <c r="BI262" s="231">
        <f>IF(N262="nulová",J262,0)</f>
        <v>0</v>
      </c>
      <c r="BJ262" s="17" t="s">
        <v>86</v>
      </c>
      <c r="BK262" s="231">
        <f>ROUND(I262*H262,2)</f>
        <v>0</v>
      </c>
      <c r="BL262" s="17" t="s">
        <v>177</v>
      </c>
      <c r="BM262" s="230" t="s">
        <v>506</v>
      </c>
    </row>
    <row r="263" spans="1:65" s="2" customFormat="1" ht="21.75" customHeight="1">
      <c r="A263" s="39"/>
      <c r="B263" s="40"/>
      <c r="C263" s="219" t="s">
        <v>507</v>
      </c>
      <c r="D263" s="219" t="s">
        <v>172</v>
      </c>
      <c r="E263" s="220" t="s">
        <v>508</v>
      </c>
      <c r="F263" s="221" t="s">
        <v>509</v>
      </c>
      <c r="G263" s="222" t="s">
        <v>262</v>
      </c>
      <c r="H263" s="223">
        <v>1</v>
      </c>
      <c r="I263" s="224"/>
      <c r="J263" s="225">
        <f>ROUND(I263*H263,2)</f>
        <v>0</v>
      </c>
      <c r="K263" s="221" t="s">
        <v>176</v>
      </c>
      <c r="L263" s="45"/>
      <c r="M263" s="226" t="s">
        <v>33</v>
      </c>
      <c r="N263" s="227" t="s">
        <v>49</v>
      </c>
      <c r="O263" s="85"/>
      <c r="P263" s="228">
        <f>O263*H263</f>
        <v>0</v>
      </c>
      <c r="Q263" s="228">
        <v>0</v>
      </c>
      <c r="R263" s="228">
        <f>Q263*H263</f>
        <v>0</v>
      </c>
      <c r="S263" s="228">
        <v>0</v>
      </c>
      <c r="T263" s="229">
        <f>S263*H263</f>
        <v>0</v>
      </c>
      <c r="U263" s="39"/>
      <c r="V263" s="39"/>
      <c r="W263" s="39"/>
      <c r="X263" s="39"/>
      <c r="Y263" s="39"/>
      <c r="Z263" s="39"/>
      <c r="AA263" s="39"/>
      <c r="AB263" s="39"/>
      <c r="AC263" s="39"/>
      <c r="AD263" s="39"/>
      <c r="AE263" s="39"/>
      <c r="AR263" s="230" t="s">
        <v>177</v>
      </c>
      <c r="AT263" s="230" t="s">
        <v>172</v>
      </c>
      <c r="AU263" s="230" t="s">
        <v>88</v>
      </c>
      <c r="AY263" s="17" t="s">
        <v>170</v>
      </c>
      <c r="BE263" s="231">
        <f>IF(N263="základní",J263,0)</f>
        <v>0</v>
      </c>
      <c r="BF263" s="231">
        <f>IF(N263="snížená",J263,0)</f>
        <v>0</v>
      </c>
      <c r="BG263" s="231">
        <f>IF(N263="zákl. přenesená",J263,0)</f>
        <v>0</v>
      </c>
      <c r="BH263" s="231">
        <f>IF(N263="sníž. přenesená",J263,0)</f>
        <v>0</v>
      </c>
      <c r="BI263" s="231">
        <f>IF(N263="nulová",J263,0)</f>
        <v>0</v>
      </c>
      <c r="BJ263" s="17" t="s">
        <v>86</v>
      </c>
      <c r="BK263" s="231">
        <f>ROUND(I263*H263,2)</f>
        <v>0</v>
      </c>
      <c r="BL263" s="17" t="s">
        <v>177</v>
      </c>
      <c r="BM263" s="230" t="s">
        <v>510</v>
      </c>
    </row>
    <row r="264" spans="1:65" s="2" customFormat="1" ht="16.5" customHeight="1">
      <c r="A264" s="39"/>
      <c r="B264" s="40"/>
      <c r="C264" s="258" t="s">
        <v>511</v>
      </c>
      <c r="D264" s="258" t="s">
        <v>214</v>
      </c>
      <c r="E264" s="259" t="s">
        <v>512</v>
      </c>
      <c r="F264" s="260" t="s">
        <v>513</v>
      </c>
      <c r="G264" s="261" t="s">
        <v>262</v>
      </c>
      <c r="H264" s="262">
        <v>1</v>
      </c>
      <c r="I264" s="263"/>
      <c r="J264" s="264">
        <f>ROUND(I264*H264,2)</f>
        <v>0</v>
      </c>
      <c r="K264" s="260" t="s">
        <v>176</v>
      </c>
      <c r="L264" s="265"/>
      <c r="M264" s="266" t="s">
        <v>33</v>
      </c>
      <c r="N264" s="267" t="s">
        <v>49</v>
      </c>
      <c r="O264" s="85"/>
      <c r="P264" s="228">
        <f>O264*H264</f>
        <v>0</v>
      </c>
      <c r="Q264" s="228">
        <v>0.009</v>
      </c>
      <c r="R264" s="228">
        <f>Q264*H264</f>
        <v>0.009</v>
      </c>
      <c r="S264" s="228">
        <v>0</v>
      </c>
      <c r="T264" s="229">
        <f>S264*H264</f>
        <v>0</v>
      </c>
      <c r="U264" s="39"/>
      <c r="V264" s="39"/>
      <c r="W264" s="39"/>
      <c r="X264" s="39"/>
      <c r="Y264" s="39"/>
      <c r="Z264" s="39"/>
      <c r="AA264" s="39"/>
      <c r="AB264" s="39"/>
      <c r="AC264" s="39"/>
      <c r="AD264" s="39"/>
      <c r="AE264" s="39"/>
      <c r="AR264" s="230" t="s">
        <v>213</v>
      </c>
      <c r="AT264" s="230" t="s">
        <v>214</v>
      </c>
      <c r="AU264" s="230" t="s">
        <v>88</v>
      </c>
      <c r="AY264" s="17" t="s">
        <v>170</v>
      </c>
      <c r="BE264" s="231">
        <f>IF(N264="základní",J264,0)</f>
        <v>0</v>
      </c>
      <c r="BF264" s="231">
        <f>IF(N264="snížená",J264,0)</f>
        <v>0</v>
      </c>
      <c r="BG264" s="231">
        <f>IF(N264="zákl. přenesená",J264,0)</f>
        <v>0</v>
      </c>
      <c r="BH264" s="231">
        <f>IF(N264="sníž. přenesená",J264,0)</f>
        <v>0</v>
      </c>
      <c r="BI264" s="231">
        <f>IF(N264="nulová",J264,0)</f>
        <v>0</v>
      </c>
      <c r="BJ264" s="17" t="s">
        <v>86</v>
      </c>
      <c r="BK264" s="231">
        <f>ROUND(I264*H264,2)</f>
        <v>0</v>
      </c>
      <c r="BL264" s="17" t="s">
        <v>177</v>
      </c>
      <c r="BM264" s="230" t="s">
        <v>514</v>
      </c>
    </row>
    <row r="265" spans="1:47" s="2" customFormat="1" ht="12">
      <c r="A265" s="39"/>
      <c r="B265" s="40"/>
      <c r="C265" s="41"/>
      <c r="D265" s="234" t="s">
        <v>210</v>
      </c>
      <c r="E265" s="41"/>
      <c r="F265" s="255" t="s">
        <v>515</v>
      </c>
      <c r="G265" s="41"/>
      <c r="H265" s="41"/>
      <c r="I265" s="137"/>
      <c r="J265" s="41"/>
      <c r="K265" s="41"/>
      <c r="L265" s="45"/>
      <c r="M265" s="256"/>
      <c r="N265" s="257"/>
      <c r="O265" s="85"/>
      <c r="P265" s="85"/>
      <c r="Q265" s="85"/>
      <c r="R265" s="85"/>
      <c r="S265" s="85"/>
      <c r="T265" s="86"/>
      <c r="U265" s="39"/>
      <c r="V265" s="39"/>
      <c r="W265" s="39"/>
      <c r="X265" s="39"/>
      <c r="Y265" s="39"/>
      <c r="Z265" s="39"/>
      <c r="AA265" s="39"/>
      <c r="AB265" s="39"/>
      <c r="AC265" s="39"/>
      <c r="AD265" s="39"/>
      <c r="AE265" s="39"/>
      <c r="AT265" s="17" t="s">
        <v>210</v>
      </c>
      <c r="AU265" s="17" t="s">
        <v>88</v>
      </c>
    </row>
    <row r="266" spans="1:65" s="2" customFormat="1" ht="21.75" customHeight="1">
      <c r="A266" s="39"/>
      <c r="B266" s="40"/>
      <c r="C266" s="219" t="s">
        <v>516</v>
      </c>
      <c r="D266" s="219" t="s">
        <v>172</v>
      </c>
      <c r="E266" s="220" t="s">
        <v>517</v>
      </c>
      <c r="F266" s="221" t="s">
        <v>518</v>
      </c>
      <c r="G266" s="222" t="s">
        <v>262</v>
      </c>
      <c r="H266" s="223">
        <v>8</v>
      </c>
      <c r="I266" s="224"/>
      <c r="J266" s="225">
        <f>ROUND(I266*H266,2)</f>
        <v>0</v>
      </c>
      <c r="K266" s="221" t="s">
        <v>176</v>
      </c>
      <c r="L266" s="45"/>
      <c r="M266" s="226" t="s">
        <v>33</v>
      </c>
      <c r="N266" s="227" t="s">
        <v>49</v>
      </c>
      <c r="O266" s="85"/>
      <c r="P266" s="228">
        <f>O266*H266</f>
        <v>0</v>
      </c>
      <c r="Q266" s="228">
        <v>0.10941</v>
      </c>
      <c r="R266" s="228">
        <f>Q266*H266</f>
        <v>0.87528</v>
      </c>
      <c r="S266" s="228">
        <v>0</v>
      </c>
      <c r="T266" s="229">
        <f>S266*H266</f>
        <v>0</v>
      </c>
      <c r="U266" s="39"/>
      <c r="V266" s="39"/>
      <c r="W266" s="39"/>
      <c r="X266" s="39"/>
      <c r="Y266" s="39"/>
      <c r="Z266" s="39"/>
      <c r="AA266" s="39"/>
      <c r="AB266" s="39"/>
      <c r="AC266" s="39"/>
      <c r="AD266" s="39"/>
      <c r="AE266" s="39"/>
      <c r="AR266" s="230" t="s">
        <v>177</v>
      </c>
      <c r="AT266" s="230" t="s">
        <v>172</v>
      </c>
      <c r="AU266" s="230" t="s">
        <v>88</v>
      </c>
      <c r="AY266" s="17" t="s">
        <v>170</v>
      </c>
      <c r="BE266" s="231">
        <f>IF(N266="základní",J266,0)</f>
        <v>0</v>
      </c>
      <c r="BF266" s="231">
        <f>IF(N266="snížená",J266,0)</f>
        <v>0</v>
      </c>
      <c r="BG266" s="231">
        <f>IF(N266="zákl. přenesená",J266,0)</f>
        <v>0</v>
      </c>
      <c r="BH266" s="231">
        <f>IF(N266="sníž. přenesená",J266,0)</f>
        <v>0</v>
      </c>
      <c r="BI266" s="231">
        <f>IF(N266="nulová",J266,0)</f>
        <v>0</v>
      </c>
      <c r="BJ266" s="17" t="s">
        <v>86</v>
      </c>
      <c r="BK266" s="231">
        <f>ROUND(I266*H266,2)</f>
        <v>0</v>
      </c>
      <c r="BL266" s="17" t="s">
        <v>177</v>
      </c>
      <c r="BM266" s="230" t="s">
        <v>519</v>
      </c>
    </row>
    <row r="267" spans="1:65" s="2" customFormat="1" ht="16.5" customHeight="1">
      <c r="A267" s="39"/>
      <c r="B267" s="40"/>
      <c r="C267" s="258" t="s">
        <v>520</v>
      </c>
      <c r="D267" s="258" t="s">
        <v>214</v>
      </c>
      <c r="E267" s="259" t="s">
        <v>521</v>
      </c>
      <c r="F267" s="260" t="s">
        <v>522</v>
      </c>
      <c r="G267" s="261" t="s">
        <v>262</v>
      </c>
      <c r="H267" s="262">
        <v>8</v>
      </c>
      <c r="I267" s="263"/>
      <c r="J267" s="264">
        <f>ROUND(I267*H267,2)</f>
        <v>0</v>
      </c>
      <c r="K267" s="260" t="s">
        <v>176</v>
      </c>
      <c r="L267" s="265"/>
      <c r="M267" s="266" t="s">
        <v>33</v>
      </c>
      <c r="N267" s="267" t="s">
        <v>49</v>
      </c>
      <c r="O267" s="85"/>
      <c r="P267" s="228">
        <f>O267*H267</f>
        <v>0</v>
      </c>
      <c r="Q267" s="228">
        <v>0.0061</v>
      </c>
      <c r="R267" s="228">
        <f>Q267*H267</f>
        <v>0.0488</v>
      </c>
      <c r="S267" s="228">
        <v>0</v>
      </c>
      <c r="T267" s="229">
        <f>S267*H267</f>
        <v>0</v>
      </c>
      <c r="U267" s="39"/>
      <c r="V267" s="39"/>
      <c r="W267" s="39"/>
      <c r="X267" s="39"/>
      <c r="Y267" s="39"/>
      <c r="Z267" s="39"/>
      <c r="AA267" s="39"/>
      <c r="AB267" s="39"/>
      <c r="AC267" s="39"/>
      <c r="AD267" s="39"/>
      <c r="AE267" s="39"/>
      <c r="AR267" s="230" t="s">
        <v>213</v>
      </c>
      <c r="AT267" s="230" t="s">
        <v>214</v>
      </c>
      <c r="AU267" s="230" t="s">
        <v>88</v>
      </c>
      <c r="AY267" s="17" t="s">
        <v>170</v>
      </c>
      <c r="BE267" s="231">
        <f>IF(N267="základní",J267,0)</f>
        <v>0</v>
      </c>
      <c r="BF267" s="231">
        <f>IF(N267="snížená",J267,0)</f>
        <v>0</v>
      </c>
      <c r="BG267" s="231">
        <f>IF(N267="zákl. přenesená",J267,0)</f>
        <v>0</v>
      </c>
      <c r="BH267" s="231">
        <f>IF(N267="sníž. přenesená",J267,0)</f>
        <v>0</v>
      </c>
      <c r="BI267" s="231">
        <f>IF(N267="nulová",J267,0)</f>
        <v>0</v>
      </c>
      <c r="BJ267" s="17" t="s">
        <v>86</v>
      </c>
      <c r="BK267" s="231">
        <f>ROUND(I267*H267,2)</f>
        <v>0</v>
      </c>
      <c r="BL267" s="17" t="s">
        <v>177</v>
      </c>
      <c r="BM267" s="230" t="s">
        <v>523</v>
      </c>
    </row>
    <row r="268" spans="1:65" s="2" customFormat="1" ht="21.75" customHeight="1">
      <c r="A268" s="39"/>
      <c r="B268" s="40"/>
      <c r="C268" s="219" t="s">
        <v>524</v>
      </c>
      <c r="D268" s="219" t="s">
        <v>172</v>
      </c>
      <c r="E268" s="220" t="s">
        <v>525</v>
      </c>
      <c r="F268" s="221" t="s">
        <v>526</v>
      </c>
      <c r="G268" s="222" t="s">
        <v>191</v>
      </c>
      <c r="H268" s="223">
        <v>372</v>
      </c>
      <c r="I268" s="224"/>
      <c r="J268" s="225">
        <f>ROUND(I268*H268,2)</f>
        <v>0</v>
      </c>
      <c r="K268" s="221" t="s">
        <v>176</v>
      </c>
      <c r="L268" s="45"/>
      <c r="M268" s="226" t="s">
        <v>33</v>
      </c>
      <c r="N268" s="227" t="s">
        <v>49</v>
      </c>
      <c r="O268" s="85"/>
      <c r="P268" s="228">
        <f>O268*H268</f>
        <v>0</v>
      </c>
      <c r="Q268" s="228">
        <v>0.0002</v>
      </c>
      <c r="R268" s="228">
        <f>Q268*H268</f>
        <v>0.07440000000000001</v>
      </c>
      <c r="S268" s="228">
        <v>0</v>
      </c>
      <c r="T268" s="229">
        <f>S268*H268</f>
        <v>0</v>
      </c>
      <c r="U268" s="39"/>
      <c r="V268" s="39"/>
      <c r="W268" s="39"/>
      <c r="X268" s="39"/>
      <c r="Y268" s="39"/>
      <c r="Z268" s="39"/>
      <c r="AA268" s="39"/>
      <c r="AB268" s="39"/>
      <c r="AC268" s="39"/>
      <c r="AD268" s="39"/>
      <c r="AE268" s="39"/>
      <c r="AR268" s="230" t="s">
        <v>177</v>
      </c>
      <c r="AT268" s="230" t="s">
        <v>172</v>
      </c>
      <c r="AU268" s="230" t="s">
        <v>88</v>
      </c>
      <c r="AY268" s="17" t="s">
        <v>170</v>
      </c>
      <c r="BE268" s="231">
        <f>IF(N268="základní",J268,0)</f>
        <v>0</v>
      </c>
      <c r="BF268" s="231">
        <f>IF(N268="snížená",J268,0)</f>
        <v>0</v>
      </c>
      <c r="BG268" s="231">
        <f>IF(N268="zákl. přenesená",J268,0)</f>
        <v>0</v>
      </c>
      <c r="BH268" s="231">
        <f>IF(N268="sníž. přenesená",J268,0)</f>
        <v>0</v>
      </c>
      <c r="BI268" s="231">
        <f>IF(N268="nulová",J268,0)</f>
        <v>0</v>
      </c>
      <c r="BJ268" s="17" t="s">
        <v>86</v>
      </c>
      <c r="BK268" s="231">
        <f>ROUND(I268*H268,2)</f>
        <v>0</v>
      </c>
      <c r="BL268" s="17" t="s">
        <v>177</v>
      </c>
      <c r="BM268" s="230" t="s">
        <v>527</v>
      </c>
    </row>
    <row r="269" spans="1:65" s="2" customFormat="1" ht="21.75" customHeight="1">
      <c r="A269" s="39"/>
      <c r="B269" s="40"/>
      <c r="C269" s="219" t="s">
        <v>528</v>
      </c>
      <c r="D269" s="219" t="s">
        <v>172</v>
      </c>
      <c r="E269" s="220" t="s">
        <v>529</v>
      </c>
      <c r="F269" s="221" t="s">
        <v>530</v>
      </c>
      <c r="G269" s="222" t="s">
        <v>191</v>
      </c>
      <c r="H269" s="223">
        <v>50</v>
      </c>
      <c r="I269" s="224"/>
      <c r="J269" s="225">
        <f>ROUND(I269*H269,2)</f>
        <v>0</v>
      </c>
      <c r="K269" s="221" t="s">
        <v>176</v>
      </c>
      <c r="L269" s="45"/>
      <c r="M269" s="226" t="s">
        <v>33</v>
      </c>
      <c r="N269" s="227" t="s">
        <v>49</v>
      </c>
      <c r="O269" s="85"/>
      <c r="P269" s="228">
        <f>O269*H269</f>
        <v>0</v>
      </c>
      <c r="Q269" s="228">
        <v>0.0004</v>
      </c>
      <c r="R269" s="228">
        <f>Q269*H269</f>
        <v>0.02</v>
      </c>
      <c r="S269" s="228">
        <v>0</v>
      </c>
      <c r="T269" s="229">
        <f>S269*H269</f>
        <v>0</v>
      </c>
      <c r="U269" s="39"/>
      <c r="V269" s="39"/>
      <c r="W269" s="39"/>
      <c r="X269" s="39"/>
      <c r="Y269" s="39"/>
      <c r="Z269" s="39"/>
      <c r="AA269" s="39"/>
      <c r="AB269" s="39"/>
      <c r="AC269" s="39"/>
      <c r="AD269" s="39"/>
      <c r="AE269" s="39"/>
      <c r="AR269" s="230" t="s">
        <v>177</v>
      </c>
      <c r="AT269" s="230" t="s">
        <v>172</v>
      </c>
      <c r="AU269" s="230" t="s">
        <v>88</v>
      </c>
      <c r="AY269" s="17" t="s">
        <v>170</v>
      </c>
      <c r="BE269" s="231">
        <f>IF(N269="základní",J269,0)</f>
        <v>0</v>
      </c>
      <c r="BF269" s="231">
        <f>IF(N269="snížená",J269,0)</f>
        <v>0</v>
      </c>
      <c r="BG269" s="231">
        <f>IF(N269="zákl. přenesená",J269,0)</f>
        <v>0</v>
      </c>
      <c r="BH269" s="231">
        <f>IF(N269="sníž. přenesená",J269,0)</f>
        <v>0</v>
      </c>
      <c r="BI269" s="231">
        <f>IF(N269="nulová",J269,0)</f>
        <v>0</v>
      </c>
      <c r="BJ269" s="17" t="s">
        <v>86</v>
      </c>
      <c r="BK269" s="231">
        <f>ROUND(I269*H269,2)</f>
        <v>0</v>
      </c>
      <c r="BL269" s="17" t="s">
        <v>177</v>
      </c>
      <c r="BM269" s="230" t="s">
        <v>531</v>
      </c>
    </row>
    <row r="270" spans="1:65" s="2" customFormat="1" ht="33" customHeight="1">
      <c r="A270" s="39"/>
      <c r="B270" s="40"/>
      <c r="C270" s="219" t="s">
        <v>532</v>
      </c>
      <c r="D270" s="219" t="s">
        <v>172</v>
      </c>
      <c r="E270" s="220" t="s">
        <v>533</v>
      </c>
      <c r="F270" s="221" t="s">
        <v>534</v>
      </c>
      <c r="G270" s="222" t="s">
        <v>175</v>
      </c>
      <c r="H270" s="223">
        <v>92</v>
      </c>
      <c r="I270" s="224"/>
      <c r="J270" s="225">
        <f>ROUND(I270*H270,2)</f>
        <v>0</v>
      </c>
      <c r="K270" s="221" t="s">
        <v>176</v>
      </c>
      <c r="L270" s="45"/>
      <c r="M270" s="226" t="s">
        <v>33</v>
      </c>
      <c r="N270" s="227" t="s">
        <v>49</v>
      </c>
      <c r="O270" s="85"/>
      <c r="P270" s="228">
        <f>O270*H270</f>
        <v>0</v>
      </c>
      <c r="Q270" s="228">
        <v>0.0016</v>
      </c>
      <c r="R270" s="228">
        <f>Q270*H270</f>
        <v>0.1472</v>
      </c>
      <c r="S270" s="228">
        <v>0</v>
      </c>
      <c r="T270" s="229">
        <f>S270*H270</f>
        <v>0</v>
      </c>
      <c r="U270" s="39"/>
      <c r="V270" s="39"/>
      <c r="W270" s="39"/>
      <c r="X270" s="39"/>
      <c r="Y270" s="39"/>
      <c r="Z270" s="39"/>
      <c r="AA270" s="39"/>
      <c r="AB270" s="39"/>
      <c r="AC270" s="39"/>
      <c r="AD270" s="39"/>
      <c r="AE270" s="39"/>
      <c r="AR270" s="230" t="s">
        <v>177</v>
      </c>
      <c r="AT270" s="230" t="s">
        <v>172</v>
      </c>
      <c r="AU270" s="230" t="s">
        <v>88</v>
      </c>
      <c r="AY270" s="17" t="s">
        <v>170</v>
      </c>
      <c r="BE270" s="231">
        <f>IF(N270="základní",J270,0)</f>
        <v>0</v>
      </c>
      <c r="BF270" s="231">
        <f>IF(N270="snížená",J270,0)</f>
        <v>0</v>
      </c>
      <c r="BG270" s="231">
        <f>IF(N270="zákl. přenesená",J270,0)</f>
        <v>0</v>
      </c>
      <c r="BH270" s="231">
        <f>IF(N270="sníž. přenesená",J270,0)</f>
        <v>0</v>
      </c>
      <c r="BI270" s="231">
        <f>IF(N270="nulová",J270,0)</f>
        <v>0</v>
      </c>
      <c r="BJ270" s="17" t="s">
        <v>86</v>
      </c>
      <c r="BK270" s="231">
        <f>ROUND(I270*H270,2)</f>
        <v>0</v>
      </c>
      <c r="BL270" s="17" t="s">
        <v>177</v>
      </c>
      <c r="BM270" s="230" t="s">
        <v>535</v>
      </c>
    </row>
    <row r="271" spans="1:51" s="13" customFormat="1" ht="12">
      <c r="A271" s="13"/>
      <c r="B271" s="232"/>
      <c r="C271" s="233"/>
      <c r="D271" s="234" t="s">
        <v>182</v>
      </c>
      <c r="E271" s="235" t="s">
        <v>33</v>
      </c>
      <c r="F271" s="236" t="s">
        <v>536</v>
      </c>
      <c r="G271" s="233"/>
      <c r="H271" s="237">
        <v>8</v>
      </c>
      <c r="I271" s="238"/>
      <c r="J271" s="233"/>
      <c r="K271" s="233"/>
      <c r="L271" s="239"/>
      <c r="M271" s="240"/>
      <c r="N271" s="241"/>
      <c r="O271" s="241"/>
      <c r="P271" s="241"/>
      <c r="Q271" s="241"/>
      <c r="R271" s="241"/>
      <c r="S271" s="241"/>
      <c r="T271" s="242"/>
      <c r="U271" s="13"/>
      <c r="V271" s="13"/>
      <c r="W271" s="13"/>
      <c r="X271" s="13"/>
      <c r="Y271" s="13"/>
      <c r="Z271" s="13"/>
      <c r="AA271" s="13"/>
      <c r="AB271" s="13"/>
      <c r="AC271" s="13"/>
      <c r="AD271" s="13"/>
      <c r="AE271" s="13"/>
      <c r="AT271" s="243" t="s">
        <v>182</v>
      </c>
      <c r="AU271" s="243" t="s">
        <v>88</v>
      </c>
      <c r="AV271" s="13" t="s">
        <v>88</v>
      </c>
      <c r="AW271" s="13" t="s">
        <v>39</v>
      </c>
      <c r="AX271" s="13" t="s">
        <v>78</v>
      </c>
      <c r="AY271" s="243" t="s">
        <v>170</v>
      </c>
    </row>
    <row r="272" spans="1:51" s="13" customFormat="1" ht="12">
      <c r="A272" s="13"/>
      <c r="B272" s="232"/>
      <c r="C272" s="233"/>
      <c r="D272" s="234" t="s">
        <v>182</v>
      </c>
      <c r="E272" s="235" t="s">
        <v>33</v>
      </c>
      <c r="F272" s="236" t="s">
        <v>537</v>
      </c>
      <c r="G272" s="233"/>
      <c r="H272" s="237">
        <v>18</v>
      </c>
      <c r="I272" s="238"/>
      <c r="J272" s="233"/>
      <c r="K272" s="233"/>
      <c r="L272" s="239"/>
      <c r="M272" s="240"/>
      <c r="N272" s="241"/>
      <c r="O272" s="241"/>
      <c r="P272" s="241"/>
      <c r="Q272" s="241"/>
      <c r="R272" s="241"/>
      <c r="S272" s="241"/>
      <c r="T272" s="242"/>
      <c r="U272" s="13"/>
      <c r="V272" s="13"/>
      <c r="W272" s="13"/>
      <c r="X272" s="13"/>
      <c r="Y272" s="13"/>
      <c r="Z272" s="13"/>
      <c r="AA272" s="13"/>
      <c r="AB272" s="13"/>
      <c r="AC272" s="13"/>
      <c r="AD272" s="13"/>
      <c r="AE272" s="13"/>
      <c r="AT272" s="243" t="s">
        <v>182</v>
      </c>
      <c r="AU272" s="243" t="s">
        <v>88</v>
      </c>
      <c r="AV272" s="13" t="s">
        <v>88</v>
      </c>
      <c r="AW272" s="13" t="s">
        <v>39</v>
      </c>
      <c r="AX272" s="13" t="s">
        <v>78</v>
      </c>
      <c r="AY272" s="243" t="s">
        <v>170</v>
      </c>
    </row>
    <row r="273" spans="1:51" s="13" customFormat="1" ht="12">
      <c r="A273" s="13"/>
      <c r="B273" s="232"/>
      <c r="C273" s="233"/>
      <c r="D273" s="234" t="s">
        <v>182</v>
      </c>
      <c r="E273" s="235" t="s">
        <v>33</v>
      </c>
      <c r="F273" s="236" t="s">
        <v>538</v>
      </c>
      <c r="G273" s="233"/>
      <c r="H273" s="237">
        <v>66</v>
      </c>
      <c r="I273" s="238"/>
      <c r="J273" s="233"/>
      <c r="K273" s="233"/>
      <c r="L273" s="239"/>
      <c r="M273" s="240"/>
      <c r="N273" s="241"/>
      <c r="O273" s="241"/>
      <c r="P273" s="241"/>
      <c r="Q273" s="241"/>
      <c r="R273" s="241"/>
      <c r="S273" s="241"/>
      <c r="T273" s="242"/>
      <c r="U273" s="13"/>
      <c r="V273" s="13"/>
      <c r="W273" s="13"/>
      <c r="X273" s="13"/>
      <c r="Y273" s="13"/>
      <c r="Z273" s="13"/>
      <c r="AA273" s="13"/>
      <c r="AB273" s="13"/>
      <c r="AC273" s="13"/>
      <c r="AD273" s="13"/>
      <c r="AE273" s="13"/>
      <c r="AT273" s="243" t="s">
        <v>182</v>
      </c>
      <c r="AU273" s="243" t="s">
        <v>88</v>
      </c>
      <c r="AV273" s="13" t="s">
        <v>88</v>
      </c>
      <c r="AW273" s="13" t="s">
        <v>39</v>
      </c>
      <c r="AX273" s="13" t="s">
        <v>78</v>
      </c>
      <c r="AY273" s="243" t="s">
        <v>170</v>
      </c>
    </row>
    <row r="274" spans="1:51" s="14" customFormat="1" ht="12">
      <c r="A274" s="14"/>
      <c r="B274" s="244"/>
      <c r="C274" s="245"/>
      <c r="D274" s="234" t="s">
        <v>182</v>
      </c>
      <c r="E274" s="246" t="s">
        <v>33</v>
      </c>
      <c r="F274" s="247" t="s">
        <v>200</v>
      </c>
      <c r="G274" s="245"/>
      <c r="H274" s="248">
        <v>92</v>
      </c>
      <c r="I274" s="249"/>
      <c r="J274" s="245"/>
      <c r="K274" s="245"/>
      <c r="L274" s="250"/>
      <c r="M274" s="251"/>
      <c r="N274" s="252"/>
      <c r="O274" s="252"/>
      <c r="P274" s="252"/>
      <c r="Q274" s="252"/>
      <c r="R274" s="252"/>
      <c r="S274" s="252"/>
      <c r="T274" s="253"/>
      <c r="U274" s="14"/>
      <c r="V274" s="14"/>
      <c r="W274" s="14"/>
      <c r="X274" s="14"/>
      <c r="Y274" s="14"/>
      <c r="Z274" s="14"/>
      <c r="AA274" s="14"/>
      <c r="AB274" s="14"/>
      <c r="AC274" s="14"/>
      <c r="AD274" s="14"/>
      <c r="AE274" s="14"/>
      <c r="AT274" s="254" t="s">
        <v>182</v>
      </c>
      <c r="AU274" s="254" t="s">
        <v>88</v>
      </c>
      <c r="AV274" s="14" t="s">
        <v>177</v>
      </c>
      <c r="AW274" s="14" t="s">
        <v>39</v>
      </c>
      <c r="AX274" s="14" t="s">
        <v>86</v>
      </c>
      <c r="AY274" s="254" t="s">
        <v>170</v>
      </c>
    </row>
    <row r="275" spans="1:65" s="2" customFormat="1" ht="33" customHeight="1">
      <c r="A275" s="39"/>
      <c r="B275" s="40"/>
      <c r="C275" s="219" t="s">
        <v>539</v>
      </c>
      <c r="D275" s="219" t="s">
        <v>172</v>
      </c>
      <c r="E275" s="220" t="s">
        <v>540</v>
      </c>
      <c r="F275" s="221" t="s">
        <v>541</v>
      </c>
      <c r="G275" s="222" t="s">
        <v>175</v>
      </c>
      <c r="H275" s="223">
        <v>36</v>
      </c>
      <c r="I275" s="224"/>
      <c r="J275" s="225">
        <f>ROUND(I275*H275,2)</f>
        <v>0</v>
      </c>
      <c r="K275" s="221" t="s">
        <v>176</v>
      </c>
      <c r="L275" s="45"/>
      <c r="M275" s="226" t="s">
        <v>33</v>
      </c>
      <c r="N275" s="227" t="s">
        <v>49</v>
      </c>
      <c r="O275" s="85"/>
      <c r="P275" s="228">
        <f>O275*H275</f>
        <v>0</v>
      </c>
      <c r="Q275" s="228">
        <v>0.0016</v>
      </c>
      <c r="R275" s="228">
        <f>Q275*H275</f>
        <v>0.057600000000000005</v>
      </c>
      <c r="S275" s="228">
        <v>0</v>
      </c>
      <c r="T275" s="229">
        <f>S275*H275</f>
        <v>0</v>
      </c>
      <c r="U275" s="39"/>
      <c r="V275" s="39"/>
      <c r="W275" s="39"/>
      <c r="X275" s="39"/>
      <c r="Y275" s="39"/>
      <c r="Z275" s="39"/>
      <c r="AA275" s="39"/>
      <c r="AB275" s="39"/>
      <c r="AC275" s="39"/>
      <c r="AD275" s="39"/>
      <c r="AE275" s="39"/>
      <c r="AR275" s="230" t="s">
        <v>177</v>
      </c>
      <c r="AT275" s="230" t="s">
        <v>172</v>
      </c>
      <c r="AU275" s="230" t="s">
        <v>88</v>
      </c>
      <c r="AY275" s="17" t="s">
        <v>170</v>
      </c>
      <c r="BE275" s="231">
        <f>IF(N275="základní",J275,0)</f>
        <v>0</v>
      </c>
      <c r="BF275" s="231">
        <f>IF(N275="snížená",J275,0)</f>
        <v>0</v>
      </c>
      <c r="BG275" s="231">
        <f>IF(N275="zákl. přenesená",J275,0)</f>
        <v>0</v>
      </c>
      <c r="BH275" s="231">
        <f>IF(N275="sníž. přenesená",J275,0)</f>
        <v>0</v>
      </c>
      <c r="BI275" s="231">
        <f>IF(N275="nulová",J275,0)</f>
        <v>0</v>
      </c>
      <c r="BJ275" s="17" t="s">
        <v>86</v>
      </c>
      <c r="BK275" s="231">
        <f>ROUND(I275*H275,2)</f>
        <v>0</v>
      </c>
      <c r="BL275" s="17" t="s">
        <v>177</v>
      </c>
      <c r="BM275" s="230" t="s">
        <v>542</v>
      </c>
    </row>
    <row r="276" spans="1:51" s="13" customFormat="1" ht="12">
      <c r="A276" s="13"/>
      <c r="B276" s="232"/>
      <c r="C276" s="233"/>
      <c r="D276" s="234" t="s">
        <v>182</v>
      </c>
      <c r="E276" s="235" t="s">
        <v>33</v>
      </c>
      <c r="F276" s="236" t="s">
        <v>543</v>
      </c>
      <c r="G276" s="233"/>
      <c r="H276" s="237">
        <v>36</v>
      </c>
      <c r="I276" s="238"/>
      <c r="J276" s="233"/>
      <c r="K276" s="233"/>
      <c r="L276" s="239"/>
      <c r="M276" s="240"/>
      <c r="N276" s="241"/>
      <c r="O276" s="241"/>
      <c r="P276" s="241"/>
      <c r="Q276" s="241"/>
      <c r="R276" s="241"/>
      <c r="S276" s="241"/>
      <c r="T276" s="242"/>
      <c r="U276" s="13"/>
      <c r="V276" s="13"/>
      <c r="W276" s="13"/>
      <c r="X276" s="13"/>
      <c r="Y276" s="13"/>
      <c r="Z276" s="13"/>
      <c r="AA276" s="13"/>
      <c r="AB276" s="13"/>
      <c r="AC276" s="13"/>
      <c r="AD276" s="13"/>
      <c r="AE276" s="13"/>
      <c r="AT276" s="243" t="s">
        <v>182</v>
      </c>
      <c r="AU276" s="243" t="s">
        <v>88</v>
      </c>
      <c r="AV276" s="13" t="s">
        <v>88</v>
      </c>
      <c r="AW276" s="13" t="s">
        <v>39</v>
      </c>
      <c r="AX276" s="13" t="s">
        <v>86</v>
      </c>
      <c r="AY276" s="243" t="s">
        <v>170</v>
      </c>
    </row>
    <row r="277" spans="1:65" s="2" customFormat="1" ht="44.25" customHeight="1">
      <c r="A277" s="39"/>
      <c r="B277" s="40"/>
      <c r="C277" s="219" t="s">
        <v>544</v>
      </c>
      <c r="D277" s="219" t="s">
        <v>172</v>
      </c>
      <c r="E277" s="220" t="s">
        <v>545</v>
      </c>
      <c r="F277" s="221" t="s">
        <v>546</v>
      </c>
      <c r="G277" s="222" t="s">
        <v>191</v>
      </c>
      <c r="H277" s="223">
        <v>306</v>
      </c>
      <c r="I277" s="224"/>
      <c r="J277" s="225">
        <f>ROUND(I277*H277,2)</f>
        <v>0</v>
      </c>
      <c r="K277" s="221" t="s">
        <v>176</v>
      </c>
      <c r="L277" s="45"/>
      <c r="M277" s="226" t="s">
        <v>33</v>
      </c>
      <c r="N277" s="227" t="s">
        <v>49</v>
      </c>
      <c r="O277" s="85"/>
      <c r="P277" s="228">
        <f>O277*H277</f>
        <v>0</v>
      </c>
      <c r="Q277" s="228">
        <v>0.1554</v>
      </c>
      <c r="R277" s="228">
        <f>Q277*H277</f>
        <v>47.552400000000006</v>
      </c>
      <c r="S277" s="228">
        <v>0</v>
      </c>
      <c r="T277" s="229">
        <f>S277*H277</f>
        <v>0</v>
      </c>
      <c r="U277" s="39"/>
      <c r="V277" s="39"/>
      <c r="W277" s="39"/>
      <c r="X277" s="39"/>
      <c r="Y277" s="39"/>
      <c r="Z277" s="39"/>
      <c r="AA277" s="39"/>
      <c r="AB277" s="39"/>
      <c r="AC277" s="39"/>
      <c r="AD277" s="39"/>
      <c r="AE277" s="39"/>
      <c r="AR277" s="230" t="s">
        <v>177</v>
      </c>
      <c r="AT277" s="230" t="s">
        <v>172</v>
      </c>
      <c r="AU277" s="230" t="s">
        <v>88</v>
      </c>
      <c r="AY277" s="17" t="s">
        <v>170</v>
      </c>
      <c r="BE277" s="231">
        <f>IF(N277="základní",J277,0)</f>
        <v>0</v>
      </c>
      <c r="BF277" s="231">
        <f>IF(N277="snížená",J277,0)</f>
        <v>0</v>
      </c>
      <c r="BG277" s="231">
        <f>IF(N277="zákl. přenesená",J277,0)</f>
        <v>0</v>
      </c>
      <c r="BH277" s="231">
        <f>IF(N277="sníž. přenesená",J277,0)</f>
        <v>0</v>
      </c>
      <c r="BI277" s="231">
        <f>IF(N277="nulová",J277,0)</f>
        <v>0</v>
      </c>
      <c r="BJ277" s="17" t="s">
        <v>86</v>
      </c>
      <c r="BK277" s="231">
        <f>ROUND(I277*H277,2)</f>
        <v>0</v>
      </c>
      <c r="BL277" s="17" t="s">
        <v>177</v>
      </c>
      <c r="BM277" s="230" t="s">
        <v>547</v>
      </c>
    </row>
    <row r="278" spans="1:51" s="13" customFormat="1" ht="12">
      <c r="A278" s="13"/>
      <c r="B278" s="232"/>
      <c r="C278" s="233"/>
      <c r="D278" s="234" t="s">
        <v>182</v>
      </c>
      <c r="E278" s="235" t="s">
        <v>33</v>
      </c>
      <c r="F278" s="236" t="s">
        <v>548</v>
      </c>
      <c r="G278" s="233"/>
      <c r="H278" s="237">
        <v>306</v>
      </c>
      <c r="I278" s="238"/>
      <c r="J278" s="233"/>
      <c r="K278" s="233"/>
      <c r="L278" s="239"/>
      <c r="M278" s="240"/>
      <c r="N278" s="241"/>
      <c r="O278" s="241"/>
      <c r="P278" s="241"/>
      <c r="Q278" s="241"/>
      <c r="R278" s="241"/>
      <c r="S278" s="241"/>
      <c r="T278" s="242"/>
      <c r="U278" s="13"/>
      <c r="V278" s="13"/>
      <c r="W278" s="13"/>
      <c r="X278" s="13"/>
      <c r="Y278" s="13"/>
      <c r="Z278" s="13"/>
      <c r="AA278" s="13"/>
      <c r="AB278" s="13"/>
      <c r="AC278" s="13"/>
      <c r="AD278" s="13"/>
      <c r="AE278" s="13"/>
      <c r="AT278" s="243" t="s">
        <v>182</v>
      </c>
      <c r="AU278" s="243" t="s">
        <v>88</v>
      </c>
      <c r="AV278" s="13" t="s">
        <v>88</v>
      </c>
      <c r="AW278" s="13" t="s">
        <v>39</v>
      </c>
      <c r="AX278" s="13" t="s">
        <v>86</v>
      </c>
      <c r="AY278" s="243" t="s">
        <v>170</v>
      </c>
    </row>
    <row r="279" spans="1:65" s="2" customFormat="1" ht="16.5" customHeight="1">
      <c r="A279" s="39"/>
      <c r="B279" s="40"/>
      <c r="C279" s="258" t="s">
        <v>549</v>
      </c>
      <c r="D279" s="258" t="s">
        <v>214</v>
      </c>
      <c r="E279" s="259" t="s">
        <v>550</v>
      </c>
      <c r="F279" s="260" t="s">
        <v>551</v>
      </c>
      <c r="G279" s="261" t="s">
        <v>191</v>
      </c>
      <c r="H279" s="262">
        <v>282</v>
      </c>
      <c r="I279" s="263"/>
      <c r="J279" s="264">
        <f>ROUND(I279*H279,2)</f>
        <v>0</v>
      </c>
      <c r="K279" s="260" t="s">
        <v>176</v>
      </c>
      <c r="L279" s="265"/>
      <c r="M279" s="266" t="s">
        <v>33</v>
      </c>
      <c r="N279" s="267" t="s">
        <v>49</v>
      </c>
      <c r="O279" s="85"/>
      <c r="P279" s="228">
        <f>O279*H279</f>
        <v>0</v>
      </c>
      <c r="Q279" s="228">
        <v>0.08</v>
      </c>
      <c r="R279" s="228">
        <f>Q279*H279</f>
        <v>22.56</v>
      </c>
      <c r="S279" s="228">
        <v>0</v>
      </c>
      <c r="T279" s="229">
        <f>S279*H279</f>
        <v>0</v>
      </c>
      <c r="U279" s="39"/>
      <c r="V279" s="39"/>
      <c r="W279" s="39"/>
      <c r="X279" s="39"/>
      <c r="Y279" s="39"/>
      <c r="Z279" s="39"/>
      <c r="AA279" s="39"/>
      <c r="AB279" s="39"/>
      <c r="AC279" s="39"/>
      <c r="AD279" s="39"/>
      <c r="AE279" s="39"/>
      <c r="AR279" s="230" t="s">
        <v>213</v>
      </c>
      <c r="AT279" s="230" t="s">
        <v>214</v>
      </c>
      <c r="AU279" s="230" t="s">
        <v>88</v>
      </c>
      <c r="AY279" s="17" t="s">
        <v>170</v>
      </c>
      <c r="BE279" s="231">
        <f>IF(N279="základní",J279,0)</f>
        <v>0</v>
      </c>
      <c r="BF279" s="231">
        <f>IF(N279="snížená",J279,0)</f>
        <v>0</v>
      </c>
      <c r="BG279" s="231">
        <f>IF(N279="zákl. přenesená",J279,0)</f>
        <v>0</v>
      </c>
      <c r="BH279" s="231">
        <f>IF(N279="sníž. přenesená",J279,0)</f>
        <v>0</v>
      </c>
      <c r="BI279" s="231">
        <f>IF(N279="nulová",J279,0)</f>
        <v>0</v>
      </c>
      <c r="BJ279" s="17" t="s">
        <v>86</v>
      </c>
      <c r="BK279" s="231">
        <f>ROUND(I279*H279,2)</f>
        <v>0</v>
      </c>
      <c r="BL279" s="17" t="s">
        <v>177</v>
      </c>
      <c r="BM279" s="230" t="s">
        <v>552</v>
      </c>
    </row>
    <row r="280" spans="1:47" s="2" customFormat="1" ht="12">
      <c r="A280" s="39"/>
      <c r="B280" s="40"/>
      <c r="C280" s="41"/>
      <c r="D280" s="234" t="s">
        <v>210</v>
      </c>
      <c r="E280" s="41"/>
      <c r="F280" s="255" t="s">
        <v>393</v>
      </c>
      <c r="G280" s="41"/>
      <c r="H280" s="41"/>
      <c r="I280" s="137"/>
      <c r="J280" s="41"/>
      <c r="K280" s="41"/>
      <c r="L280" s="45"/>
      <c r="M280" s="256"/>
      <c r="N280" s="257"/>
      <c r="O280" s="85"/>
      <c r="P280" s="85"/>
      <c r="Q280" s="85"/>
      <c r="R280" s="85"/>
      <c r="S280" s="85"/>
      <c r="T280" s="86"/>
      <c r="U280" s="39"/>
      <c r="V280" s="39"/>
      <c r="W280" s="39"/>
      <c r="X280" s="39"/>
      <c r="Y280" s="39"/>
      <c r="Z280" s="39"/>
      <c r="AA280" s="39"/>
      <c r="AB280" s="39"/>
      <c r="AC280" s="39"/>
      <c r="AD280" s="39"/>
      <c r="AE280" s="39"/>
      <c r="AT280" s="17" t="s">
        <v>210</v>
      </c>
      <c r="AU280" s="17" t="s">
        <v>88</v>
      </c>
    </row>
    <row r="281" spans="1:65" s="2" customFormat="1" ht="16.5" customHeight="1">
      <c r="A281" s="39"/>
      <c r="B281" s="40"/>
      <c r="C281" s="258" t="s">
        <v>553</v>
      </c>
      <c r="D281" s="258" t="s">
        <v>214</v>
      </c>
      <c r="E281" s="259" t="s">
        <v>554</v>
      </c>
      <c r="F281" s="260" t="s">
        <v>555</v>
      </c>
      <c r="G281" s="261" t="s">
        <v>191</v>
      </c>
      <c r="H281" s="262">
        <v>24</v>
      </c>
      <c r="I281" s="263"/>
      <c r="J281" s="264">
        <f>ROUND(I281*H281,2)</f>
        <v>0</v>
      </c>
      <c r="K281" s="260" t="s">
        <v>176</v>
      </c>
      <c r="L281" s="265"/>
      <c r="M281" s="266" t="s">
        <v>33</v>
      </c>
      <c r="N281" s="267" t="s">
        <v>49</v>
      </c>
      <c r="O281" s="85"/>
      <c r="P281" s="228">
        <f>O281*H281</f>
        <v>0</v>
      </c>
      <c r="Q281" s="228">
        <v>0.061</v>
      </c>
      <c r="R281" s="228">
        <f>Q281*H281</f>
        <v>1.464</v>
      </c>
      <c r="S281" s="228">
        <v>0</v>
      </c>
      <c r="T281" s="229">
        <f>S281*H281</f>
        <v>0</v>
      </c>
      <c r="U281" s="39"/>
      <c r="V281" s="39"/>
      <c r="W281" s="39"/>
      <c r="X281" s="39"/>
      <c r="Y281" s="39"/>
      <c r="Z281" s="39"/>
      <c r="AA281" s="39"/>
      <c r="AB281" s="39"/>
      <c r="AC281" s="39"/>
      <c r="AD281" s="39"/>
      <c r="AE281" s="39"/>
      <c r="AR281" s="230" t="s">
        <v>213</v>
      </c>
      <c r="AT281" s="230" t="s">
        <v>214</v>
      </c>
      <c r="AU281" s="230" t="s">
        <v>88</v>
      </c>
      <c r="AY281" s="17" t="s">
        <v>170</v>
      </c>
      <c r="BE281" s="231">
        <f>IF(N281="základní",J281,0)</f>
        <v>0</v>
      </c>
      <c r="BF281" s="231">
        <f>IF(N281="snížená",J281,0)</f>
        <v>0</v>
      </c>
      <c r="BG281" s="231">
        <f>IF(N281="zákl. přenesená",J281,0)</f>
        <v>0</v>
      </c>
      <c r="BH281" s="231">
        <f>IF(N281="sníž. přenesená",J281,0)</f>
        <v>0</v>
      </c>
      <c r="BI281" s="231">
        <f>IF(N281="nulová",J281,0)</f>
        <v>0</v>
      </c>
      <c r="BJ281" s="17" t="s">
        <v>86</v>
      </c>
      <c r="BK281" s="231">
        <f>ROUND(I281*H281,2)</f>
        <v>0</v>
      </c>
      <c r="BL281" s="17" t="s">
        <v>177</v>
      </c>
      <c r="BM281" s="230" t="s">
        <v>556</v>
      </c>
    </row>
    <row r="282" spans="1:65" s="2" customFormat="1" ht="44.25" customHeight="1">
      <c r="A282" s="39"/>
      <c r="B282" s="40"/>
      <c r="C282" s="219" t="s">
        <v>557</v>
      </c>
      <c r="D282" s="219" t="s">
        <v>172</v>
      </c>
      <c r="E282" s="220" t="s">
        <v>558</v>
      </c>
      <c r="F282" s="221" t="s">
        <v>559</v>
      </c>
      <c r="G282" s="222" t="s">
        <v>191</v>
      </c>
      <c r="H282" s="223">
        <v>190</v>
      </c>
      <c r="I282" s="224"/>
      <c r="J282" s="225">
        <f>ROUND(I282*H282,2)</f>
        <v>0</v>
      </c>
      <c r="K282" s="221" t="s">
        <v>176</v>
      </c>
      <c r="L282" s="45"/>
      <c r="M282" s="226" t="s">
        <v>33</v>
      </c>
      <c r="N282" s="227" t="s">
        <v>49</v>
      </c>
      <c r="O282" s="85"/>
      <c r="P282" s="228">
        <f>O282*H282</f>
        <v>0</v>
      </c>
      <c r="Q282" s="228">
        <v>0.1295</v>
      </c>
      <c r="R282" s="228">
        <f>Q282*H282</f>
        <v>24.605</v>
      </c>
      <c r="S282" s="228">
        <v>0</v>
      </c>
      <c r="T282" s="229">
        <f>S282*H282</f>
        <v>0</v>
      </c>
      <c r="U282" s="39"/>
      <c r="V282" s="39"/>
      <c r="W282" s="39"/>
      <c r="X282" s="39"/>
      <c r="Y282" s="39"/>
      <c r="Z282" s="39"/>
      <c r="AA282" s="39"/>
      <c r="AB282" s="39"/>
      <c r="AC282" s="39"/>
      <c r="AD282" s="39"/>
      <c r="AE282" s="39"/>
      <c r="AR282" s="230" t="s">
        <v>177</v>
      </c>
      <c r="AT282" s="230" t="s">
        <v>172</v>
      </c>
      <c r="AU282" s="230" t="s">
        <v>88</v>
      </c>
      <c r="AY282" s="17" t="s">
        <v>170</v>
      </c>
      <c r="BE282" s="231">
        <f>IF(N282="základní",J282,0)</f>
        <v>0</v>
      </c>
      <c r="BF282" s="231">
        <f>IF(N282="snížená",J282,0)</f>
        <v>0</v>
      </c>
      <c r="BG282" s="231">
        <f>IF(N282="zákl. přenesená",J282,0)</f>
        <v>0</v>
      </c>
      <c r="BH282" s="231">
        <f>IF(N282="sníž. přenesená",J282,0)</f>
        <v>0</v>
      </c>
      <c r="BI282" s="231">
        <f>IF(N282="nulová",J282,0)</f>
        <v>0</v>
      </c>
      <c r="BJ282" s="17" t="s">
        <v>86</v>
      </c>
      <c r="BK282" s="231">
        <f>ROUND(I282*H282,2)</f>
        <v>0</v>
      </c>
      <c r="BL282" s="17" t="s">
        <v>177</v>
      </c>
      <c r="BM282" s="230" t="s">
        <v>560</v>
      </c>
    </row>
    <row r="283" spans="1:65" s="2" customFormat="1" ht="16.5" customHeight="1">
      <c r="A283" s="39"/>
      <c r="B283" s="40"/>
      <c r="C283" s="258" t="s">
        <v>561</v>
      </c>
      <c r="D283" s="258" t="s">
        <v>214</v>
      </c>
      <c r="E283" s="259" t="s">
        <v>562</v>
      </c>
      <c r="F283" s="260" t="s">
        <v>563</v>
      </c>
      <c r="G283" s="261" t="s">
        <v>191</v>
      </c>
      <c r="H283" s="262">
        <v>180</v>
      </c>
      <c r="I283" s="263"/>
      <c r="J283" s="264">
        <f>ROUND(I283*H283,2)</f>
        <v>0</v>
      </c>
      <c r="K283" s="260" t="s">
        <v>176</v>
      </c>
      <c r="L283" s="265"/>
      <c r="M283" s="266" t="s">
        <v>33</v>
      </c>
      <c r="N283" s="267" t="s">
        <v>49</v>
      </c>
      <c r="O283" s="85"/>
      <c r="P283" s="228">
        <f>O283*H283</f>
        <v>0</v>
      </c>
      <c r="Q283" s="228">
        <v>0.045</v>
      </c>
      <c r="R283" s="228">
        <f>Q283*H283</f>
        <v>8.1</v>
      </c>
      <c r="S283" s="228">
        <v>0</v>
      </c>
      <c r="T283" s="229">
        <f>S283*H283</f>
        <v>0</v>
      </c>
      <c r="U283" s="39"/>
      <c r="V283" s="39"/>
      <c r="W283" s="39"/>
      <c r="X283" s="39"/>
      <c r="Y283" s="39"/>
      <c r="Z283" s="39"/>
      <c r="AA283" s="39"/>
      <c r="AB283" s="39"/>
      <c r="AC283" s="39"/>
      <c r="AD283" s="39"/>
      <c r="AE283" s="39"/>
      <c r="AR283" s="230" t="s">
        <v>213</v>
      </c>
      <c r="AT283" s="230" t="s">
        <v>214</v>
      </c>
      <c r="AU283" s="230" t="s">
        <v>88</v>
      </c>
      <c r="AY283" s="17" t="s">
        <v>170</v>
      </c>
      <c r="BE283" s="231">
        <f>IF(N283="základní",J283,0)</f>
        <v>0</v>
      </c>
      <c r="BF283" s="231">
        <f>IF(N283="snížená",J283,0)</f>
        <v>0</v>
      </c>
      <c r="BG283" s="231">
        <f>IF(N283="zákl. přenesená",J283,0)</f>
        <v>0</v>
      </c>
      <c r="BH283" s="231">
        <f>IF(N283="sníž. přenesená",J283,0)</f>
        <v>0</v>
      </c>
      <c r="BI283" s="231">
        <f>IF(N283="nulová",J283,0)</f>
        <v>0</v>
      </c>
      <c r="BJ283" s="17" t="s">
        <v>86</v>
      </c>
      <c r="BK283" s="231">
        <f>ROUND(I283*H283,2)</f>
        <v>0</v>
      </c>
      <c r="BL283" s="17" t="s">
        <v>177</v>
      </c>
      <c r="BM283" s="230" t="s">
        <v>564</v>
      </c>
    </row>
    <row r="284" spans="1:47" s="2" customFormat="1" ht="12">
      <c r="A284" s="39"/>
      <c r="B284" s="40"/>
      <c r="C284" s="41"/>
      <c r="D284" s="234" t="s">
        <v>210</v>
      </c>
      <c r="E284" s="41"/>
      <c r="F284" s="255" t="s">
        <v>393</v>
      </c>
      <c r="G284" s="41"/>
      <c r="H284" s="41"/>
      <c r="I284" s="137"/>
      <c r="J284" s="41"/>
      <c r="K284" s="41"/>
      <c r="L284" s="45"/>
      <c r="M284" s="256"/>
      <c r="N284" s="257"/>
      <c r="O284" s="85"/>
      <c r="P284" s="85"/>
      <c r="Q284" s="85"/>
      <c r="R284" s="85"/>
      <c r="S284" s="85"/>
      <c r="T284" s="86"/>
      <c r="U284" s="39"/>
      <c r="V284" s="39"/>
      <c r="W284" s="39"/>
      <c r="X284" s="39"/>
      <c r="Y284" s="39"/>
      <c r="Z284" s="39"/>
      <c r="AA284" s="39"/>
      <c r="AB284" s="39"/>
      <c r="AC284" s="39"/>
      <c r="AD284" s="39"/>
      <c r="AE284" s="39"/>
      <c r="AT284" s="17" t="s">
        <v>210</v>
      </c>
      <c r="AU284" s="17" t="s">
        <v>88</v>
      </c>
    </row>
    <row r="285" spans="1:65" s="2" customFormat="1" ht="16.5" customHeight="1">
      <c r="A285" s="39"/>
      <c r="B285" s="40"/>
      <c r="C285" s="258" t="s">
        <v>565</v>
      </c>
      <c r="D285" s="258" t="s">
        <v>214</v>
      </c>
      <c r="E285" s="259" t="s">
        <v>566</v>
      </c>
      <c r="F285" s="260" t="s">
        <v>567</v>
      </c>
      <c r="G285" s="261" t="s">
        <v>191</v>
      </c>
      <c r="H285" s="262">
        <v>11</v>
      </c>
      <c r="I285" s="263"/>
      <c r="J285" s="264">
        <f>ROUND(I285*H285,2)</f>
        <v>0</v>
      </c>
      <c r="K285" s="260" t="s">
        <v>33</v>
      </c>
      <c r="L285" s="265"/>
      <c r="M285" s="266" t="s">
        <v>33</v>
      </c>
      <c r="N285" s="267" t="s">
        <v>49</v>
      </c>
      <c r="O285" s="85"/>
      <c r="P285" s="228">
        <f>O285*H285</f>
        <v>0</v>
      </c>
      <c r="Q285" s="228">
        <v>0.045</v>
      </c>
      <c r="R285" s="228">
        <f>Q285*H285</f>
        <v>0.495</v>
      </c>
      <c r="S285" s="228">
        <v>0</v>
      </c>
      <c r="T285" s="229">
        <f>S285*H285</f>
        <v>0</v>
      </c>
      <c r="U285" s="39"/>
      <c r="V285" s="39"/>
      <c r="W285" s="39"/>
      <c r="X285" s="39"/>
      <c r="Y285" s="39"/>
      <c r="Z285" s="39"/>
      <c r="AA285" s="39"/>
      <c r="AB285" s="39"/>
      <c r="AC285" s="39"/>
      <c r="AD285" s="39"/>
      <c r="AE285" s="39"/>
      <c r="AR285" s="230" t="s">
        <v>213</v>
      </c>
      <c r="AT285" s="230" t="s">
        <v>214</v>
      </c>
      <c r="AU285" s="230" t="s">
        <v>88</v>
      </c>
      <c r="AY285" s="17" t="s">
        <v>170</v>
      </c>
      <c r="BE285" s="231">
        <f>IF(N285="základní",J285,0)</f>
        <v>0</v>
      </c>
      <c r="BF285" s="231">
        <f>IF(N285="snížená",J285,0)</f>
        <v>0</v>
      </c>
      <c r="BG285" s="231">
        <f>IF(N285="zákl. přenesená",J285,0)</f>
        <v>0</v>
      </c>
      <c r="BH285" s="231">
        <f>IF(N285="sníž. přenesená",J285,0)</f>
        <v>0</v>
      </c>
      <c r="BI285" s="231">
        <f>IF(N285="nulová",J285,0)</f>
        <v>0</v>
      </c>
      <c r="BJ285" s="17" t="s">
        <v>86</v>
      </c>
      <c r="BK285" s="231">
        <f>ROUND(I285*H285,2)</f>
        <v>0</v>
      </c>
      <c r="BL285" s="17" t="s">
        <v>177</v>
      </c>
      <c r="BM285" s="230" t="s">
        <v>568</v>
      </c>
    </row>
    <row r="286" spans="1:47" s="2" customFormat="1" ht="12">
      <c r="A286" s="39"/>
      <c r="B286" s="40"/>
      <c r="C286" s="41"/>
      <c r="D286" s="234" t="s">
        <v>210</v>
      </c>
      <c r="E286" s="41"/>
      <c r="F286" s="255" t="s">
        <v>393</v>
      </c>
      <c r="G286" s="41"/>
      <c r="H286" s="41"/>
      <c r="I286" s="137"/>
      <c r="J286" s="41"/>
      <c r="K286" s="41"/>
      <c r="L286" s="45"/>
      <c r="M286" s="256"/>
      <c r="N286" s="257"/>
      <c r="O286" s="85"/>
      <c r="P286" s="85"/>
      <c r="Q286" s="85"/>
      <c r="R286" s="85"/>
      <c r="S286" s="85"/>
      <c r="T286" s="86"/>
      <c r="U286" s="39"/>
      <c r="V286" s="39"/>
      <c r="W286" s="39"/>
      <c r="X286" s="39"/>
      <c r="Y286" s="39"/>
      <c r="Z286" s="39"/>
      <c r="AA286" s="39"/>
      <c r="AB286" s="39"/>
      <c r="AC286" s="39"/>
      <c r="AD286" s="39"/>
      <c r="AE286" s="39"/>
      <c r="AT286" s="17" t="s">
        <v>210</v>
      </c>
      <c r="AU286" s="17" t="s">
        <v>88</v>
      </c>
    </row>
    <row r="287" spans="1:51" s="13" customFormat="1" ht="12">
      <c r="A287" s="13"/>
      <c r="B287" s="232"/>
      <c r="C287" s="233"/>
      <c r="D287" s="234" t="s">
        <v>182</v>
      </c>
      <c r="E287" s="235" t="s">
        <v>33</v>
      </c>
      <c r="F287" s="236" t="s">
        <v>229</v>
      </c>
      <c r="G287" s="233"/>
      <c r="H287" s="237">
        <v>11</v>
      </c>
      <c r="I287" s="238"/>
      <c r="J287" s="233"/>
      <c r="K287" s="233"/>
      <c r="L287" s="239"/>
      <c r="M287" s="240"/>
      <c r="N287" s="241"/>
      <c r="O287" s="241"/>
      <c r="P287" s="241"/>
      <c r="Q287" s="241"/>
      <c r="R287" s="241"/>
      <c r="S287" s="241"/>
      <c r="T287" s="242"/>
      <c r="U287" s="13"/>
      <c r="V287" s="13"/>
      <c r="W287" s="13"/>
      <c r="X287" s="13"/>
      <c r="Y287" s="13"/>
      <c r="Z287" s="13"/>
      <c r="AA287" s="13"/>
      <c r="AB287" s="13"/>
      <c r="AC287" s="13"/>
      <c r="AD287" s="13"/>
      <c r="AE287" s="13"/>
      <c r="AT287" s="243" t="s">
        <v>182</v>
      </c>
      <c r="AU287" s="243" t="s">
        <v>88</v>
      </c>
      <c r="AV287" s="13" t="s">
        <v>88</v>
      </c>
      <c r="AW287" s="13" t="s">
        <v>39</v>
      </c>
      <c r="AX287" s="13" t="s">
        <v>86</v>
      </c>
      <c r="AY287" s="243" t="s">
        <v>170</v>
      </c>
    </row>
    <row r="288" spans="1:65" s="2" customFormat="1" ht="33" customHeight="1">
      <c r="A288" s="39"/>
      <c r="B288" s="40"/>
      <c r="C288" s="219" t="s">
        <v>569</v>
      </c>
      <c r="D288" s="219" t="s">
        <v>172</v>
      </c>
      <c r="E288" s="220" t="s">
        <v>570</v>
      </c>
      <c r="F288" s="221" t="s">
        <v>571</v>
      </c>
      <c r="G288" s="222" t="s">
        <v>191</v>
      </c>
      <c r="H288" s="223">
        <v>17</v>
      </c>
      <c r="I288" s="224"/>
      <c r="J288" s="225">
        <f>ROUND(I288*H288,2)</f>
        <v>0</v>
      </c>
      <c r="K288" s="221" t="s">
        <v>176</v>
      </c>
      <c r="L288" s="45"/>
      <c r="M288" s="226" t="s">
        <v>33</v>
      </c>
      <c r="N288" s="227" t="s">
        <v>49</v>
      </c>
      <c r="O288" s="85"/>
      <c r="P288" s="228">
        <f>O288*H288</f>
        <v>0</v>
      </c>
      <c r="Q288" s="228">
        <v>0.01427</v>
      </c>
      <c r="R288" s="228">
        <f>Q288*H288</f>
        <v>0.24259</v>
      </c>
      <c r="S288" s="228">
        <v>0</v>
      </c>
      <c r="T288" s="229">
        <f>S288*H288</f>
        <v>0</v>
      </c>
      <c r="U288" s="39"/>
      <c r="V288" s="39"/>
      <c r="W288" s="39"/>
      <c r="X288" s="39"/>
      <c r="Y288" s="39"/>
      <c r="Z288" s="39"/>
      <c r="AA288" s="39"/>
      <c r="AB288" s="39"/>
      <c r="AC288" s="39"/>
      <c r="AD288" s="39"/>
      <c r="AE288" s="39"/>
      <c r="AR288" s="230" t="s">
        <v>177</v>
      </c>
      <c r="AT288" s="230" t="s">
        <v>172</v>
      </c>
      <c r="AU288" s="230" t="s">
        <v>88</v>
      </c>
      <c r="AY288" s="17" t="s">
        <v>170</v>
      </c>
      <c r="BE288" s="231">
        <f>IF(N288="základní",J288,0)</f>
        <v>0</v>
      </c>
      <c r="BF288" s="231">
        <f>IF(N288="snížená",J288,0)</f>
        <v>0</v>
      </c>
      <c r="BG288" s="231">
        <f>IF(N288="zákl. přenesená",J288,0)</f>
        <v>0</v>
      </c>
      <c r="BH288" s="231">
        <f>IF(N288="sníž. přenesená",J288,0)</f>
        <v>0</v>
      </c>
      <c r="BI288" s="231">
        <f>IF(N288="nulová",J288,0)</f>
        <v>0</v>
      </c>
      <c r="BJ288" s="17" t="s">
        <v>86</v>
      </c>
      <c r="BK288" s="231">
        <f>ROUND(I288*H288,2)</f>
        <v>0</v>
      </c>
      <c r="BL288" s="17" t="s">
        <v>177</v>
      </c>
      <c r="BM288" s="230" t="s">
        <v>572</v>
      </c>
    </row>
    <row r="289" spans="1:47" s="2" customFormat="1" ht="12">
      <c r="A289" s="39"/>
      <c r="B289" s="40"/>
      <c r="C289" s="41"/>
      <c r="D289" s="234" t="s">
        <v>210</v>
      </c>
      <c r="E289" s="41"/>
      <c r="F289" s="255" t="s">
        <v>573</v>
      </c>
      <c r="G289" s="41"/>
      <c r="H289" s="41"/>
      <c r="I289" s="137"/>
      <c r="J289" s="41"/>
      <c r="K289" s="41"/>
      <c r="L289" s="45"/>
      <c r="M289" s="256"/>
      <c r="N289" s="257"/>
      <c r="O289" s="85"/>
      <c r="P289" s="85"/>
      <c r="Q289" s="85"/>
      <c r="R289" s="85"/>
      <c r="S289" s="85"/>
      <c r="T289" s="86"/>
      <c r="U289" s="39"/>
      <c r="V289" s="39"/>
      <c r="W289" s="39"/>
      <c r="X289" s="39"/>
      <c r="Y289" s="39"/>
      <c r="Z289" s="39"/>
      <c r="AA289" s="39"/>
      <c r="AB289" s="39"/>
      <c r="AC289" s="39"/>
      <c r="AD289" s="39"/>
      <c r="AE289" s="39"/>
      <c r="AT289" s="17" t="s">
        <v>210</v>
      </c>
      <c r="AU289" s="17" t="s">
        <v>88</v>
      </c>
    </row>
    <row r="290" spans="1:65" s="2" customFormat="1" ht="21.75" customHeight="1">
      <c r="A290" s="39"/>
      <c r="B290" s="40"/>
      <c r="C290" s="219" t="s">
        <v>574</v>
      </c>
      <c r="D290" s="219" t="s">
        <v>172</v>
      </c>
      <c r="E290" s="220" t="s">
        <v>575</v>
      </c>
      <c r="F290" s="221" t="s">
        <v>576</v>
      </c>
      <c r="G290" s="222" t="s">
        <v>191</v>
      </c>
      <c r="H290" s="223">
        <v>30</v>
      </c>
      <c r="I290" s="224"/>
      <c r="J290" s="225">
        <f>ROUND(I290*H290,2)</f>
        <v>0</v>
      </c>
      <c r="K290" s="221" t="s">
        <v>176</v>
      </c>
      <c r="L290" s="45"/>
      <c r="M290" s="226" t="s">
        <v>33</v>
      </c>
      <c r="N290" s="227" t="s">
        <v>49</v>
      </c>
      <c r="O290" s="85"/>
      <c r="P290" s="228">
        <f>O290*H290</f>
        <v>0</v>
      </c>
      <c r="Q290" s="228">
        <v>0.17489</v>
      </c>
      <c r="R290" s="228">
        <f>Q290*H290</f>
        <v>5.2467</v>
      </c>
      <c r="S290" s="228">
        <v>0</v>
      </c>
      <c r="T290" s="229">
        <f>S290*H290</f>
        <v>0</v>
      </c>
      <c r="U290" s="39"/>
      <c r="V290" s="39"/>
      <c r="W290" s="39"/>
      <c r="X290" s="39"/>
      <c r="Y290" s="39"/>
      <c r="Z290" s="39"/>
      <c r="AA290" s="39"/>
      <c r="AB290" s="39"/>
      <c r="AC290" s="39"/>
      <c r="AD290" s="39"/>
      <c r="AE290" s="39"/>
      <c r="AR290" s="230" t="s">
        <v>177</v>
      </c>
      <c r="AT290" s="230" t="s">
        <v>172</v>
      </c>
      <c r="AU290" s="230" t="s">
        <v>88</v>
      </c>
      <c r="AY290" s="17" t="s">
        <v>170</v>
      </c>
      <c r="BE290" s="231">
        <f>IF(N290="základní",J290,0)</f>
        <v>0</v>
      </c>
      <c r="BF290" s="231">
        <f>IF(N290="snížená",J290,0)</f>
        <v>0</v>
      </c>
      <c r="BG290" s="231">
        <f>IF(N290="zákl. přenesená",J290,0)</f>
        <v>0</v>
      </c>
      <c r="BH290" s="231">
        <f>IF(N290="sníž. přenesená",J290,0)</f>
        <v>0</v>
      </c>
      <c r="BI290" s="231">
        <f>IF(N290="nulová",J290,0)</f>
        <v>0</v>
      </c>
      <c r="BJ290" s="17" t="s">
        <v>86</v>
      </c>
      <c r="BK290" s="231">
        <f>ROUND(I290*H290,2)</f>
        <v>0</v>
      </c>
      <c r="BL290" s="17" t="s">
        <v>177</v>
      </c>
      <c r="BM290" s="230" t="s">
        <v>577</v>
      </c>
    </row>
    <row r="291" spans="1:65" s="2" customFormat="1" ht="16.5" customHeight="1">
      <c r="A291" s="39"/>
      <c r="B291" s="40"/>
      <c r="C291" s="258" t="s">
        <v>578</v>
      </c>
      <c r="D291" s="258" t="s">
        <v>214</v>
      </c>
      <c r="E291" s="259" t="s">
        <v>579</v>
      </c>
      <c r="F291" s="260" t="s">
        <v>580</v>
      </c>
      <c r="G291" s="261" t="s">
        <v>191</v>
      </c>
      <c r="H291" s="262">
        <v>26</v>
      </c>
      <c r="I291" s="263"/>
      <c r="J291" s="264">
        <f>ROUND(I291*H291,2)</f>
        <v>0</v>
      </c>
      <c r="K291" s="260" t="s">
        <v>176</v>
      </c>
      <c r="L291" s="265"/>
      <c r="M291" s="266" t="s">
        <v>33</v>
      </c>
      <c r="N291" s="267" t="s">
        <v>49</v>
      </c>
      <c r="O291" s="85"/>
      <c r="P291" s="228">
        <f>O291*H291</f>
        <v>0</v>
      </c>
      <c r="Q291" s="228">
        <v>0.225</v>
      </c>
      <c r="R291" s="228">
        <f>Q291*H291</f>
        <v>5.8500000000000005</v>
      </c>
      <c r="S291" s="228">
        <v>0</v>
      </c>
      <c r="T291" s="229">
        <f>S291*H291</f>
        <v>0</v>
      </c>
      <c r="U291" s="39"/>
      <c r="V291" s="39"/>
      <c r="W291" s="39"/>
      <c r="X291" s="39"/>
      <c r="Y291" s="39"/>
      <c r="Z291" s="39"/>
      <c r="AA291" s="39"/>
      <c r="AB291" s="39"/>
      <c r="AC291" s="39"/>
      <c r="AD291" s="39"/>
      <c r="AE291" s="39"/>
      <c r="AR291" s="230" t="s">
        <v>213</v>
      </c>
      <c r="AT291" s="230" t="s">
        <v>214</v>
      </c>
      <c r="AU291" s="230" t="s">
        <v>88</v>
      </c>
      <c r="AY291" s="17" t="s">
        <v>170</v>
      </c>
      <c r="BE291" s="231">
        <f>IF(N291="základní",J291,0)</f>
        <v>0</v>
      </c>
      <c r="BF291" s="231">
        <f>IF(N291="snížená",J291,0)</f>
        <v>0</v>
      </c>
      <c r="BG291" s="231">
        <f>IF(N291="zákl. přenesená",J291,0)</f>
        <v>0</v>
      </c>
      <c r="BH291" s="231">
        <f>IF(N291="sníž. přenesená",J291,0)</f>
        <v>0</v>
      </c>
      <c r="BI291" s="231">
        <f>IF(N291="nulová",J291,0)</f>
        <v>0</v>
      </c>
      <c r="BJ291" s="17" t="s">
        <v>86</v>
      </c>
      <c r="BK291" s="231">
        <f>ROUND(I291*H291,2)</f>
        <v>0</v>
      </c>
      <c r="BL291" s="17" t="s">
        <v>177</v>
      </c>
      <c r="BM291" s="230" t="s">
        <v>581</v>
      </c>
    </row>
    <row r="292" spans="1:47" s="2" customFormat="1" ht="12">
      <c r="A292" s="39"/>
      <c r="B292" s="40"/>
      <c r="C292" s="41"/>
      <c r="D292" s="234" t="s">
        <v>210</v>
      </c>
      <c r="E292" s="41"/>
      <c r="F292" s="255" t="s">
        <v>393</v>
      </c>
      <c r="G292" s="41"/>
      <c r="H292" s="41"/>
      <c r="I292" s="137"/>
      <c r="J292" s="41"/>
      <c r="K292" s="41"/>
      <c r="L292" s="45"/>
      <c r="M292" s="256"/>
      <c r="N292" s="257"/>
      <c r="O292" s="85"/>
      <c r="P292" s="85"/>
      <c r="Q292" s="85"/>
      <c r="R292" s="85"/>
      <c r="S292" s="85"/>
      <c r="T292" s="86"/>
      <c r="U292" s="39"/>
      <c r="V292" s="39"/>
      <c r="W292" s="39"/>
      <c r="X292" s="39"/>
      <c r="Y292" s="39"/>
      <c r="Z292" s="39"/>
      <c r="AA292" s="39"/>
      <c r="AB292" s="39"/>
      <c r="AC292" s="39"/>
      <c r="AD292" s="39"/>
      <c r="AE292" s="39"/>
      <c r="AT292" s="17" t="s">
        <v>210</v>
      </c>
      <c r="AU292" s="17" t="s">
        <v>88</v>
      </c>
    </row>
    <row r="293" spans="1:65" s="2" customFormat="1" ht="16.5" customHeight="1">
      <c r="A293" s="39"/>
      <c r="B293" s="40"/>
      <c r="C293" s="258" t="s">
        <v>582</v>
      </c>
      <c r="D293" s="258" t="s">
        <v>214</v>
      </c>
      <c r="E293" s="259" t="s">
        <v>583</v>
      </c>
      <c r="F293" s="260" t="s">
        <v>584</v>
      </c>
      <c r="G293" s="261" t="s">
        <v>191</v>
      </c>
      <c r="H293" s="262">
        <v>4</v>
      </c>
      <c r="I293" s="263"/>
      <c r="J293" s="264">
        <f>ROUND(I293*H293,2)</f>
        <v>0</v>
      </c>
      <c r="K293" s="260" t="s">
        <v>176</v>
      </c>
      <c r="L293" s="265"/>
      <c r="M293" s="266" t="s">
        <v>33</v>
      </c>
      <c r="N293" s="267" t="s">
        <v>49</v>
      </c>
      <c r="O293" s="85"/>
      <c r="P293" s="228">
        <f>O293*H293</f>
        <v>0</v>
      </c>
      <c r="Q293" s="228">
        <v>0.15</v>
      </c>
      <c r="R293" s="228">
        <f>Q293*H293</f>
        <v>0.6</v>
      </c>
      <c r="S293" s="228">
        <v>0</v>
      </c>
      <c r="T293" s="229">
        <f>S293*H293</f>
        <v>0</v>
      </c>
      <c r="U293" s="39"/>
      <c r="V293" s="39"/>
      <c r="W293" s="39"/>
      <c r="X293" s="39"/>
      <c r="Y293" s="39"/>
      <c r="Z293" s="39"/>
      <c r="AA293" s="39"/>
      <c r="AB293" s="39"/>
      <c r="AC293" s="39"/>
      <c r="AD293" s="39"/>
      <c r="AE293" s="39"/>
      <c r="AR293" s="230" t="s">
        <v>213</v>
      </c>
      <c r="AT293" s="230" t="s">
        <v>214</v>
      </c>
      <c r="AU293" s="230" t="s">
        <v>88</v>
      </c>
      <c r="AY293" s="17" t="s">
        <v>170</v>
      </c>
      <c r="BE293" s="231">
        <f>IF(N293="základní",J293,0)</f>
        <v>0</v>
      </c>
      <c r="BF293" s="231">
        <f>IF(N293="snížená",J293,0)</f>
        <v>0</v>
      </c>
      <c r="BG293" s="231">
        <f>IF(N293="zákl. přenesená",J293,0)</f>
        <v>0</v>
      </c>
      <c r="BH293" s="231">
        <f>IF(N293="sníž. přenesená",J293,0)</f>
        <v>0</v>
      </c>
      <c r="BI293" s="231">
        <f>IF(N293="nulová",J293,0)</f>
        <v>0</v>
      </c>
      <c r="BJ293" s="17" t="s">
        <v>86</v>
      </c>
      <c r="BK293" s="231">
        <f>ROUND(I293*H293,2)</f>
        <v>0</v>
      </c>
      <c r="BL293" s="17" t="s">
        <v>177</v>
      </c>
      <c r="BM293" s="230" t="s">
        <v>585</v>
      </c>
    </row>
    <row r="294" spans="1:47" s="2" customFormat="1" ht="12">
      <c r="A294" s="39"/>
      <c r="B294" s="40"/>
      <c r="C294" s="41"/>
      <c r="D294" s="234" t="s">
        <v>210</v>
      </c>
      <c r="E294" s="41"/>
      <c r="F294" s="255" t="s">
        <v>393</v>
      </c>
      <c r="G294" s="41"/>
      <c r="H294" s="41"/>
      <c r="I294" s="137"/>
      <c r="J294" s="41"/>
      <c r="K294" s="41"/>
      <c r="L294" s="45"/>
      <c r="M294" s="256"/>
      <c r="N294" s="257"/>
      <c r="O294" s="85"/>
      <c r="P294" s="85"/>
      <c r="Q294" s="85"/>
      <c r="R294" s="85"/>
      <c r="S294" s="85"/>
      <c r="T294" s="86"/>
      <c r="U294" s="39"/>
      <c r="V294" s="39"/>
      <c r="W294" s="39"/>
      <c r="X294" s="39"/>
      <c r="Y294" s="39"/>
      <c r="Z294" s="39"/>
      <c r="AA294" s="39"/>
      <c r="AB294" s="39"/>
      <c r="AC294" s="39"/>
      <c r="AD294" s="39"/>
      <c r="AE294" s="39"/>
      <c r="AT294" s="17" t="s">
        <v>210</v>
      </c>
      <c r="AU294" s="17" t="s">
        <v>88</v>
      </c>
    </row>
    <row r="295" spans="1:65" s="2" customFormat="1" ht="21.75" customHeight="1">
      <c r="A295" s="39"/>
      <c r="B295" s="40"/>
      <c r="C295" s="219" t="s">
        <v>586</v>
      </c>
      <c r="D295" s="219" t="s">
        <v>172</v>
      </c>
      <c r="E295" s="220" t="s">
        <v>587</v>
      </c>
      <c r="F295" s="221" t="s">
        <v>588</v>
      </c>
      <c r="G295" s="222" t="s">
        <v>191</v>
      </c>
      <c r="H295" s="223">
        <v>20</v>
      </c>
      <c r="I295" s="224"/>
      <c r="J295" s="225">
        <f>ROUND(I295*H295,2)</f>
        <v>0</v>
      </c>
      <c r="K295" s="221" t="s">
        <v>176</v>
      </c>
      <c r="L295" s="45"/>
      <c r="M295" s="226" t="s">
        <v>33</v>
      </c>
      <c r="N295" s="227" t="s">
        <v>49</v>
      </c>
      <c r="O295" s="85"/>
      <c r="P295" s="228">
        <f>O295*H295</f>
        <v>0</v>
      </c>
      <c r="Q295" s="228">
        <v>0</v>
      </c>
      <c r="R295" s="228">
        <f>Q295*H295</f>
        <v>0</v>
      </c>
      <c r="S295" s="228">
        <v>0</v>
      </c>
      <c r="T295" s="229">
        <f>S295*H295</f>
        <v>0</v>
      </c>
      <c r="U295" s="39"/>
      <c r="V295" s="39"/>
      <c r="W295" s="39"/>
      <c r="X295" s="39"/>
      <c r="Y295" s="39"/>
      <c r="Z295" s="39"/>
      <c r="AA295" s="39"/>
      <c r="AB295" s="39"/>
      <c r="AC295" s="39"/>
      <c r="AD295" s="39"/>
      <c r="AE295" s="39"/>
      <c r="AR295" s="230" t="s">
        <v>177</v>
      </c>
      <c r="AT295" s="230" t="s">
        <v>172</v>
      </c>
      <c r="AU295" s="230" t="s">
        <v>88</v>
      </c>
      <c r="AY295" s="17" t="s">
        <v>170</v>
      </c>
      <c r="BE295" s="231">
        <f>IF(N295="základní",J295,0)</f>
        <v>0</v>
      </c>
      <c r="BF295" s="231">
        <f>IF(N295="snížená",J295,0)</f>
        <v>0</v>
      </c>
      <c r="BG295" s="231">
        <f>IF(N295="zákl. přenesená",J295,0)</f>
        <v>0</v>
      </c>
      <c r="BH295" s="231">
        <f>IF(N295="sníž. přenesená",J295,0)</f>
        <v>0</v>
      </c>
      <c r="BI295" s="231">
        <f>IF(N295="nulová",J295,0)</f>
        <v>0</v>
      </c>
      <c r="BJ295" s="17" t="s">
        <v>86</v>
      </c>
      <c r="BK295" s="231">
        <f>ROUND(I295*H295,2)</f>
        <v>0</v>
      </c>
      <c r="BL295" s="17" t="s">
        <v>177</v>
      </c>
      <c r="BM295" s="230" t="s">
        <v>589</v>
      </c>
    </row>
    <row r="296" spans="1:65" s="2" customFormat="1" ht="21.75" customHeight="1">
      <c r="A296" s="39"/>
      <c r="B296" s="40"/>
      <c r="C296" s="219" t="s">
        <v>590</v>
      </c>
      <c r="D296" s="219" t="s">
        <v>172</v>
      </c>
      <c r="E296" s="220" t="s">
        <v>591</v>
      </c>
      <c r="F296" s="221" t="s">
        <v>592</v>
      </c>
      <c r="G296" s="222" t="s">
        <v>191</v>
      </c>
      <c r="H296" s="223">
        <v>20</v>
      </c>
      <c r="I296" s="224"/>
      <c r="J296" s="225">
        <f>ROUND(I296*H296,2)</f>
        <v>0</v>
      </c>
      <c r="K296" s="221" t="s">
        <v>176</v>
      </c>
      <c r="L296" s="45"/>
      <c r="M296" s="226" t="s">
        <v>33</v>
      </c>
      <c r="N296" s="227" t="s">
        <v>49</v>
      </c>
      <c r="O296" s="85"/>
      <c r="P296" s="228">
        <f>O296*H296</f>
        <v>0</v>
      </c>
      <c r="Q296" s="228">
        <v>0.0036</v>
      </c>
      <c r="R296" s="228">
        <f>Q296*H296</f>
        <v>0.072</v>
      </c>
      <c r="S296" s="228">
        <v>0</v>
      </c>
      <c r="T296" s="229">
        <f>S296*H296</f>
        <v>0</v>
      </c>
      <c r="U296" s="39"/>
      <c r="V296" s="39"/>
      <c r="W296" s="39"/>
      <c r="X296" s="39"/>
      <c r="Y296" s="39"/>
      <c r="Z296" s="39"/>
      <c r="AA296" s="39"/>
      <c r="AB296" s="39"/>
      <c r="AC296" s="39"/>
      <c r="AD296" s="39"/>
      <c r="AE296" s="39"/>
      <c r="AR296" s="230" t="s">
        <v>177</v>
      </c>
      <c r="AT296" s="230" t="s">
        <v>172</v>
      </c>
      <c r="AU296" s="230" t="s">
        <v>88</v>
      </c>
      <c r="AY296" s="17" t="s">
        <v>170</v>
      </c>
      <c r="BE296" s="231">
        <f>IF(N296="základní",J296,0)</f>
        <v>0</v>
      </c>
      <c r="BF296" s="231">
        <f>IF(N296="snížená",J296,0)</f>
        <v>0</v>
      </c>
      <c r="BG296" s="231">
        <f>IF(N296="zákl. přenesená",J296,0)</f>
        <v>0</v>
      </c>
      <c r="BH296" s="231">
        <f>IF(N296="sníž. přenesená",J296,0)</f>
        <v>0</v>
      </c>
      <c r="BI296" s="231">
        <f>IF(N296="nulová",J296,0)</f>
        <v>0</v>
      </c>
      <c r="BJ296" s="17" t="s">
        <v>86</v>
      </c>
      <c r="BK296" s="231">
        <f>ROUND(I296*H296,2)</f>
        <v>0</v>
      </c>
      <c r="BL296" s="17" t="s">
        <v>177</v>
      </c>
      <c r="BM296" s="230" t="s">
        <v>593</v>
      </c>
    </row>
    <row r="297" spans="1:65" s="2" customFormat="1" ht="16.5" customHeight="1">
      <c r="A297" s="39"/>
      <c r="B297" s="40"/>
      <c r="C297" s="219" t="s">
        <v>594</v>
      </c>
      <c r="D297" s="219" t="s">
        <v>172</v>
      </c>
      <c r="E297" s="220" t="s">
        <v>595</v>
      </c>
      <c r="F297" s="221" t="s">
        <v>596</v>
      </c>
      <c r="G297" s="222" t="s">
        <v>191</v>
      </c>
      <c r="H297" s="223">
        <v>20</v>
      </c>
      <c r="I297" s="224"/>
      <c r="J297" s="225">
        <f>ROUND(I297*H297,2)</f>
        <v>0</v>
      </c>
      <c r="K297" s="221" t="s">
        <v>176</v>
      </c>
      <c r="L297" s="45"/>
      <c r="M297" s="226" t="s">
        <v>33</v>
      </c>
      <c r="N297" s="227" t="s">
        <v>49</v>
      </c>
      <c r="O297" s="85"/>
      <c r="P297" s="228">
        <f>O297*H297</f>
        <v>0</v>
      </c>
      <c r="Q297" s="228">
        <v>0.00011</v>
      </c>
      <c r="R297" s="228">
        <f>Q297*H297</f>
        <v>0.0022</v>
      </c>
      <c r="S297" s="228">
        <v>0</v>
      </c>
      <c r="T297" s="229">
        <f>S297*H297</f>
        <v>0</v>
      </c>
      <c r="U297" s="39"/>
      <c r="V297" s="39"/>
      <c r="W297" s="39"/>
      <c r="X297" s="39"/>
      <c r="Y297" s="39"/>
      <c r="Z297" s="39"/>
      <c r="AA297" s="39"/>
      <c r="AB297" s="39"/>
      <c r="AC297" s="39"/>
      <c r="AD297" s="39"/>
      <c r="AE297" s="39"/>
      <c r="AR297" s="230" t="s">
        <v>177</v>
      </c>
      <c r="AT297" s="230" t="s">
        <v>172</v>
      </c>
      <c r="AU297" s="230" t="s">
        <v>88</v>
      </c>
      <c r="AY297" s="17" t="s">
        <v>170</v>
      </c>
      <c r="BE297" s="231">
        <f>IF(N297="základní",J297,0)</f>
        <v>0</v>
      </c>
      <c r="BF297" s="231">
        <f>IF(N297="snížená",J297,0)</f>
        <v>0</v>
      </c>
      <c r="BG297" s="231">
        <f>IF(N297="zákl. přenesená",J297,0)</f>
        <v>0</v>
      </c>
      <c r="BH297" s="231">
        <f>IF(N297="sníž. přenesená",J297,0)</f>
        <v>0</v>
      </c>
      <c r="BI297" s="231">
        <f>IF(N297="nulová",J297,0)</f>
        <v>0</v>
      </c>
      <c r="BJ297" s="17" t="s">
        <v>86</v>
      </c>
      <c r="BK297" s="231">
        <f>ROUND(I297*H297,2)</f>
        <v>0</v>
      </c>
      <c r="BL297" s="17" t="s">
        <v>177</v>
      </c>
      <c r="BM297" s="230" t="s">
        <v>597</v>
      </c>
    </row>
    <row r="298" spans="1:65" s="2" customFormat="1" ht="21.75" customHeight="1">
      <c r="A298" s="39"/>
      <c r="B298" s="40"/>
      <c r="C298" s="219" t="s">
        <v>598</v>
      </c>
      <c r="D298" s="219" t="s">
        <v>172</v>
      </c>
      <c r="E298" s="220" t="s">
        <v>599</v>
      </c>
      <c r="F298" s="221" t="s">
        <v>600</v>
      </c>
      <c r="G298" s="222" t="s">
        <v>196</v>
      </c>
      <c r="H298" s="223">
        <v>6</v>
      </c>
      <c r="I298" s="224"/>
      <c r="J298" s="225">
        <f>ROUND(I298*H298,2)</f>
        <v>0</v>
      </c>
      <c r="K298" s="221" t="s">
        <v>176</v>
      </c>
      <c r="L298" s="45"/>
      <c r="M298" s="226" t="s">
        <v>33</v>
      </c>
      <c r="N298" s="227" t="s">
        <v>49</v>
      </c>
      <c r="O298" s="85"/>
      <c r="P298" s="228">
        <f>O298*H298</f>
        <v>0</v>
      </c>
      <c r="Q298" s="228">
        <v>0.12</v>
      </c>
      <c r="R298" s="228">
        <f>Q298*H298</f>
        <v>0.72</v>
      </c>
      <c r="S298" s="228">
        <v>2.2</v>
      </c>
      <c r="T298" s="229">
        <f>S298*H298</f>
        <v>13.200000000000001</v>
      </c>
      <c r="U298" s="39"/>
      <c r="V298" s="39"/>
      <c r="W298" s="39"/>
      <c r="X298" s="39"/>
      <c r="Y298" s="39"/>
      <c r="Z298" s="39"/>
      <c r="AA298" s="39"/>
      <c r="AB298" s="39"/>
      <c r="AC298" s="39"/>
      <c r="AD298" s="39"/>
      <c r="AE298" s="39"/>
      <c r="AR298" s="230" t="s">
        <v>177</v>
      </c>
      <c r="AT298" s="230" t="s">
        <v>172</v>
      </c>
      <c r="AU298" s="230" t="s">
        <v>88</v>
      </c>
      <c r="AY298" s="17" t="s">
        <v>170</v>
      </c>
      <c r="BE298" s="231">
        <f>IF(N298="základní",J298,0)</f>
        <v>0</v>
      </c>
      <c r="BF298" s="231">
        <f>IF(N298="snížená",J298,0)</f>
        <v>0</v>
      </c>
      <c r="BG298" s="231">
        <f>IF(N298="zákl. přenesená",J298,0)</f>
        <v>0</v>
      </c>
      <c r="BH298" s="231">
        <f>IF(N298="sníž. přenesená",J298,0)</f>
        <v>0</v>
      </c>
      <c r="BI298" s="231">
        <f>IF(N298="nulová",J298,0)</f>
        <v>0</v>
      </c>
      <c r="BJ298" s="17" t="s">
        <v>86</v>
      </c>
      <c r="BK298" s="231">
        <f>ROUND(I298*H298,2)</f>
        <v>0</v>
      </c>
      <c r="BL298" s="17" t="s">
        <v>177</v>
      </c>
      <c r="BM298" s="230" t="s">
        <v>601</v>
      </c>
    </row>
    <row r="299" spans="1:51" s="13" customFormat="1" ht="12">
      <c r="A299" s="13"/>
      <c r="B299" s="232"/>
      <c r="C299" s="233"/>
      <c r="D299" s="234" t="s">
        <v>182</v>
      </c>
      <c r="E299" s="235" t="s">
        <v>33</v>
      </c>
      <c r="F299" s="236" t="s">
        <v>602</v>
      </c>
      <c r="G299" s="233"/>
      <c r="H299" s="237">
        <v>6</v>
      </c>
      <c r="I299" s="238"/>
      <c r="J299" s="233"/>
      <c r="K299" s="233"/>
      <c r="L299" s="239"/>
      <c r="M299" s="240"/>
      <c r="N299" s="241"/>
      <c r="O299" s="241"/>
      <c r="P299" s="241"/>
      <c r="Q299" s="241"/>
      <c r="R299" s="241"/>
      <c r="S299" s="241"/>
      <c r="T299" s="242"/>
      <c r="U299" s="13"/>
      <c r="V299" s="13"/>
      <c r="W299" s="13"/>
      <c r="X299" s="13"/>
      <c r="Y299" s="13"/>
      <c r="Z299" s="13"/>
      <c r="AA299" s="13"/>
      <c r="AB299" s="13"/>
      <c r="AC299" s="13"/>
      <c r="AD299" s="13"/>
      <c r="AE299" s="13"/>
      <c r="AT299" s="243" t="s">
        <v>182</v>
      </c>
      <c r="AU299" s="243" t="s">
        <v>88</v>
      </c>
      <c r="AV299" s="13" t="s">
        <v>88</v>
      </c>
      <c r="AW299" s="13" t="s">
        <v>39</v>
      </c>
      <c r="AX299" s="13" t="s">
        <v>86</v>
      </c>
      <c r="AY299" s="243" t="s">
        <v>170</v>
      </c>
    </row>
    <row r="300" spans="1:65" s="2" customFormat="1" ht="44.25" customHeight="1">
      <c r="A300" s="39"/>
      <c r="B300" s="40"/>
      <c r="C300" s="219" t="s">
        <v>603</v>
      </c>
      <c r="D300" s="219" t="s">
        <v>172</v>
      </c>
      <c r="E300" s="220" t="s">
        <v>604</v>
      </c>
      <c r="F300" s="221" t="s">
        <v>605</v>
      </c>
      <c r="G300" s="222" t="s">
        <v>262</v>
      </c>
      <c r="H300" s="223">
        <v>3</v>
      </c>
      <c r="I300" s="224"/>
      <c r="J300" s="225">
        <f>ROUND(I300*H300,2)</f>
        <v>0</v>
      </c>
      <c r="K300" s="221" t="s">
        <v>176</v>
      </c>
      <c r="L300" s="45"/>
      <c r="M300" s="226" t="s">
        <v>33</v>
      </c>
      <c r="N300" s="227" t="s">
        <v>49</v>
      </c>
      <c r="O300" s="85"/>
      <c r="P300" s="228">
        <f>O300*H300</f>
        <v>0</v>
      </c>
      <c r="Q300" s="228">
        <v>0</v>
      </c>
      <c r="R300" s="228">
        <f>Q300*H300</f>
        <v>0</v>
      </c>
      <c r="S300" s="228">
        <v>0.004</v>
      </c>
      <c r="T300" s="229">
        <f>S300*H300</f>
        <v>0.012</v>
      </c>
      <c r="U300" s="39"/>
      <c r="V300" s="39"/>
      <c r="W300" s="39"/>
      <c r="X300" s="39"/>
      <c r="Y300" s="39"/>
      <c r="Z300" s="39"/>
      <c r="AA300" s="39"/>
      <c r="AB300" s="39"/>
      <c r="AC300" s="39"/>
      <c r="AD300" s="39"/>
      <c r="AE300" s="39"/>
      <c r="AR300" s="230" t="s">
        <v>177</v>
      </c>
      <c r="AT300" s="230" t="s">
        <v>172</v>
      </c>
      <c r="AU300" s="230" t="s">
        <v>88</v>
      </c>
      <c r="AY300" s="17" t="s">
        <v>170</v>
      </c>
      <c r="BE300" s="231">
        <f>IF(N300="základní",J300,0)</f>
        <v>0</v>
      </c>
      <c r="BF300" s="231">
        <f>IF(N300="snížená",J300,0)</f>
        <v>0</v>
      </c>
      <c r="BG300" s="231">
        <f>IF(N300="zákl. přenesená",J300,0)</f>
        <v>0</v>
      </c>
      <c r="BH300" s="231">
        <f>IF(N300="sníž. přenesená",J300,0)</f>
        <v>0</v>
      </c>
      <c r="BI300" s="231">
        <f>IF(N300="nulová",J300,0)</f>
        <v>0</v>
      </c>
      <c r="BJ300" s="17" t="s">
        <v>86</v>
      </c>
      <c r="BK300" s="231">
        <f>ROUND(I300*H300,2)</f>
        <v>0</v>
      </c>
      <c r="BL300" s="17" t="s">
        <v>177</v>
      </c>
      <c r="BM300" s="230" t="s">
        <v>606</v>
      </c>
    </row>
    <row r="301" spans="1:65" s="2" customFormat="1" ht="44.25" customHeight="1">
      <c r="A301" s="39"/>
      <c r="B301" s="40"/>
      <c r="C301" s="219" t="s">
        <v>607</v>
      </c>
      <c r="D301" s="219" t="s">
        <v>172</v>
      </c>
      <c r="E301" s="220" t="s">
        <v>608</v>
      </c>
      <c r="F301" s="221" t="s">
        <v>609</v>
      </c>
      <c r="G301" s="222" t="s">
        <v>262</v>
      </c>
      <c r="H301" s="223">
        <v>3</v>
      </c>
      <c r="I301" s="224"/>
      <c r="J301" s="225">
        <f>ROUND(I301*H301,2)</f>
        <v>0</v>
      </c>
      <c r="K301" s="221" t="s">
        <v>176</v>
      </c>
      <c r="L301" s="45"/>
      <c r="M301" s="226" t="s">
        <v>33</v>
      </c>
      <c r="N301" s="227" t="s">
        <v>49</v>
      </c>
      <c r="O301" s="85"/>
      <c r="P301" s="228">
        <f>O301*H301</f>
        <v>0</v>
      </c>
      <c r="Q301" s="228">
        <v>0</v>
      </c>
      <c r="R301" s="228">
        <f>Q301*H301</f>
        <v>0</v>
      </c>
      <c r="S301" s="228">
        <v>0.082</v>
      </c>
      <c r="T301" s="229">
        <f>S301*H301</f>
        <v>0.246</v>
      </c>
      <c r="U301" s="39"/>
      <c r="V301" s="39"/>
      <c r="W301" s="39"/>
      <c r="X301" s="39"/>
      <c r="Y301" s="39"/>
      <c r="Z301" s="39"/>
      <c r="AA301" s="39"/>
      <c r="AB301" s="39"/>
      <c r="AC301" s="39"/>
      <c r="AD301" s="39"/>
      <c r="AE301" s="39"/>
      <c r="AR301" s="230" t="s">
        <v>177</v>
      </c>
      <c r="AT301" s="230" t="s">
        <v>172</v>
      </c>
      <c r="AU301" s="230" t="s">
        <v>88</v>
      </c>
      <c r="AY301" s="17" t="s">
        <v>170</v>
      </c>
      <c r="BE301" s="231">
        <f>IF(N301="základní",J301,0)</f>
        <v>0</v>
      </c>
      <c r="BF301" s="231">
        <f>IF(N301="snížená",J301,0)</f>
        <v>0</v>
      </c>
      <c r="BG301" s="231">
        <f>IF(N301="zákl. přenesená",J301,0)</f>
        <v>0</v>
      </c>
      <c r="BH301" s="231">
        <f>IF(N301="sníž. přenesená",J301,0)</f>
        <v>0</v>
      </c>
      <c r="BI301" s="231">
        <f>IF(N301="nulová",J301,0)</f>
        <v>0</v>
      </c>
      <c r="BJ301" s="17" t="s">
        <v>86</v>
      </c>
      <c r="BK301" s="231">
        <f>ROUND(I301*H301,2)</f>
        <v>0</v>
      </c>
      <c r="BL301" s="17" t="s">
        <v>177</v>
      </c>
      <c r="BM301" s="230" t="s">
        <v>610</v>
      </c>
    </row>
    <row r="302" spans="1:65" s="2" customFormat="1" ht="55.5" customHeight="1">
      <c r="A302" s="39"/>
      <c r="B302" s="40"/>
      <c r="C302" s="219" t="s">
        <v>611</v>
      </c>
      <c r="D302" s="219" t="s">
        <v>172</v>
      </c>
      <c r="E302" s="220" t="s">
        <v>612</v>
      </c>
      <c r="F302" s="221" t="s">
        <v>613</v>
      </c>
      <c r="G302" s="222" t="s">
        <v>191</v>
      </c>
      <c r="H302" s="223">
        <v>30</v>
      </c>
      <c r="I302" s="224"/>
      <c r="J302" s="225">
        <f>ROUND(I302*H302,2)</f>
        <v>0</v>
      </c>
      <c r="K302" s="221" t="s">
        <v>176</v>
      </c>
      <c r="L302" s="45"/>
      <c r="M302" s="226" t="s">
        <v>33</v>
      </c>
      <c r="N302" s="227" t="s">
        <v>49</v>
      </c>
      <c r="O302" s="85"/>
      <c r="P302" s="228">
        <f>O302*H302</f>
        <v>0</v>
      </c>
      <c r="Q302" s="228">
        <v>0</v>
      </c>
      <c r="R302" s="228">
        <f>Q302*H302</f>
        <v>0</v>
      </c>
      <c r="S302" s="228">
        <v>0.25</v>
      </c>
      <c r="T302" s="229">
        <f>S302*H302</f>
        <v>7.5</v>
      </c>
      <c r="U302" s="39"/>
      <c r="V302" s="39"/>
      <c r="W302" s="39"/>
      <c r="X302" s="39"/>
      <c r="Y302" s="39"/>
      <c r="Z302" s="39"/>
      <c r="AA302" s="39"/>
      <c r="AB302" s="39"/>
      <c r="AC302" s="39"/>
      <c r="AD302" s="39"/>
      <c r="AE302" s="39"/>
      <c r="AR302" s="230" t="s">
        <v>177</v>
      </c>
      <c r="AT302" s="230" t="s">
        <v>172</v>
      </c>
      <c r="AU302" s="230" t="s">
        <v>88</v>
      </c>
      <c r="AY302" s="17" t="s">
        <v>170</v>
      </c>
      <c r="BE302" s="231">
        <f>IF(N302="základní",J302,0)</f>
        <v>0</v>
      </c>
      <c r="BF302" s="231">
        <f>IF(N302="snížená",J302,0)</f>
        <v>0</v>
      </c>
      <c r="BG302" s="231">
        <f>IF(N302="zákl. přenesená",J302,0)</f>
        <v>0</v>
      </c>
      <c r="BH302" s="231">
        <f>IF(N302="sníž. přenesená",J302,0)</f>
        <v>0</v>
      </c>
      <c r="BI302" s="231">
        <f>IF(N302="nulová",J302,0)</f>
        <v>0</v>
      </c>
      <c r="BJ302" s="17" t="s">
        <v>86</v>
      </c>
      <c r="BK302" s="231">
        <f>ROUND(I302*H302,2)</f>
        <v>0</v>
      </c>
      <c r="BL302" s="17" t="s">
        <v>177</v>
      </c>
      <c r="BM302" s="230" t="s">
        <v>614</v>
      </c>
    </row>
    <row r="303" spans="1:63" s="12" customFormat="1" ht="22.8" customHeight="1">
      <c r="A303" s="12"/>
      <c r="B303" s="203"/>
      <c r="C303" s="204"/>
      <c r="D303" s="205" t="s">
        <v>77</v>
      </c>
      <c r="E303" s="217" t="s">
        <v>615</v>
      </c>
      <c r="F303" s="217" t="s">
        <v>616</v>
      </c>
      <c r="G303" s="204"/>
      <c r="H303" s="204"/>
      <c r="I303" s="207"/>
      <c r="J303" s="218">
        <f>BK303</f>
        <v>0</v>
      </c>
      <c r="K303" s="204"/>
      <c r="L303" s="209"/>
      <c r="M303" s="210"/>
      <c r="N303" s="211"/>
      <c r="O303" s="211"/>
      <c r="P303" s="212">
        <f>SUM(P304:P307)</f>
        <v>0</v>
      </c>
      <c r="Q303" s="211"/>
      <c r="R303" s="212">
        <f>SUM(R304:R307)</f>
        <v>1.70316</v>
      </c>
      <c r="S303" s="211"/>
      <c r="T303" s="213">
        <f>SUM(T304:T307)</f>
        <v>0</v>
      </c>
      <c r="U303" s="12"/>
      <c r="V303" s="12"/>
      <c r="W303" s="12"/>
      <c r="X303" s="12"/>
      <c r="Y303" s="12"/>
      <c r="Z303" s="12"/>
      <c r="AA303" s="12"/>
      <c r="AB303" s="12"/>
      <c r="AC303" s="12"/>
      <c r="AD303" s="12"/>
      <c r="AE303" s="12"/>
      <c r="AR303" s="214" t="s">
        <v>86</v>
      </c>
      <c r="AT303" s="215" t="s">
        <v>77</v>
      </c>
      <c r="AU303" s="215" t="s">
        <v>86</v>
      </c>
      <c r="AY303" s="214" t="s">
        <v>170</v>
      </c>
      <c r="BK303" s="216">
        <f>SUM(BK304:BK307)</f>
        <v>0</v>
      </c>
    </row>
    <row r="304" spans="1:65" s="2" customFormat="1" ht="21.75" customHeight="1">
      <c r="A304" s="39"/>
      <c r="B304" s="40"/>
      <c r="C304" s="219" t="s">
        <v>617</v>
      </c>
      <c r="D304" s="219" t="s">
        <v>172</v>
      </c>
      <c r="E304" s="220" t="s">
        <v>618</v>
      </c>
      <c r="F304" s="221" t="s">
        <v>619</v>
      </c>
      <c r="G304" s="222" t="s">
        <v>191</v>
      </c>
      <c r="H304" s="223">
        <v>4</v>
      </c>
      <c r="I304" s="224"/>
      <c r="J304" s="225">
        <f>ROUND(I304*H304,2)</f>
        <v>0</v>
      </c>
      <c r="K304" s="221" t="s">
        <v>176</v>
      </c>
      <c r="L304" s="45"/>
      <c r="M304" s="226" t="s">
        <v>33</v>
      </c>
      <c r="N304" s="227" t="s">
        <v>49</v>
      </c>
      <c r="O304" s="85"/>
      <c r="P304" s="228">
        <f>O304*H304</f>
        <v>0</v>
      </c>
      <c r="Q304" s="228">
        <v>0.37703</v>
      </c>
      <c r="R304" s="228">
        <f>Q304*H304</f>
        <v>1.50812</v>
      </c>
      <c r="S304" s="228">
        <v>0</v>
      </c>
      <c r="T304" s="229">
        <f>S304*H304</f>
        <v>0</v>
      </c>
      <c r="U304" s="39"/>
      <c r="V304" s="39"/>
      <c r="W304" s="39"/>
      <c r="X304" s="39"/>
      <c r="Y304" s="39"/>
      <c r="Z304" s="39"/>
      <c r="AA304" s="39"/>
      <c r="AB304" s="39"/>
      <c r="AC304" s="39"/>
      <c r="AD304" s="39"/>
      <c r="AE304" s="39"/>
      <c r="AR304" s="230" t="s">
        <v>177</v>
      </c>
      <c r="AT304" s="230" t="s">
        <v>172</v>
      </c>
      <c r="AU304" s="230" t="s">
        <v>88</v>
      </c>
      <c r="AY304" s="17" t="s">
        <v>170</v>
      </c>
      <c r="BE304" s="231">
        <f>IF(N304="základní",J304,0)</f>
        <v>0</v>
      </c>
      <c r="BF304" s="231">
        <f>IF(N304="snížená",J304,0)</f>
        <v>0</v>
      </c>
      <c r="BG304" s="231">
        <f>IF(N304="zákl. přenesená",J304,0)</f>
        <v>0</v>
      </c>
      <c r="BH304" s="231">
        <f>IF(N304="sníž. přenesená",J304,0)</f>
        <v>0</v>
      </c>
      <c r="BI304" s="231">
        <f>IF(N304="nulová",J304,0)</f>
        <v>0</v>
      </c>
      <c r="BJ304" s="17" t="s">
        <v>86</v>
      </c>
      <c r="BK304" s="231">
        <f>ROUND(I304*H304,2)</f>
        <v>0</v>
      </c>
      <c r="BL304" s="17" t="s">
        <v>177</v>
      </c>
      <c r="BM304" s="230" t="s">
        <v>620</v>
      </c>
    </row>
    <row r="305" spans="1:47" s="2" customFormat="1" ht="12">
      <c r="A305" s="39"/>
      <c r="B305" s="40"/>
      <c r="C305" s="41"/>
      <c r="D305" s="234" t="s">
        <v>210</v>
      </c>
      <c r="E305" s="41"/>
      <c r="F305" s="255" t="s">
        <v>621</v>
      </c>
      <c r="G305" s="41"/>
      <c r="H305" s="41"/>
      <c r="I305" s="137"/>
      <c r="J305" s="41"/>
      <c r="K305" s="41"/>
      <c r="L305" s="45"/>
      <c r="M305" s="256"/>
      <c r="N305" s="257"/>
      <c r="O305" s="85"/>
      <c r="P305" s="85"/>
      <c r="Q305" s="85"/>
      <c r="R305" s="85"/>
      <c r="S305" s="85"/>
      <c r="T305" s="86"/>
      <c r="U305" s="39"/>
      <c r="V305" s="39"/>
      <c r="W305" s="39"/>
      <c r="X305" s="39"/>
      <c r="Y305" s="39"/>
      <c r="Z305" s="39"/>
      <c r="AA305" s="39"/>
      <c r="AB305" s="39"/>
      <c r="AC305" s="39"/>
      <c r="AD305" s="39"/>
      <c r="AE305" s="39"/>
      <c r="AT305" s="17" t="s">
        <v>210</v>
      </c>
      <c r="AU305" s="17" t="s">
        <v>88</v>
      </c>
    </row>
    <row r="306" spans="1:65" s="2" customFormat="1" ht="21.75" customHeight="1">
      <c r="A306" s="39"/>
      <c r="B306" s="40"/>
      <c r="C306" s="219" t="s">
        <v>622</v>
      </c>
      <c r="D306" s="219" t="s">
        <v>172</v>
      </c>
      <c r="E306" s="220" t="s">
        <v>623</v>
      </c>
      <c r="F306" s="221" t="s">
        <v>624</v>
      </c>
      <c r="G306" s="222" t="s">
        <v>262</v>
      </c>
      <c r="H306" s="223">
        <v>1</v>
      </c>
      <c r="I306" s="224"/>
      <c r="J306" s="225">
        <f>ROUND(I306*H306,2)</f>
        <v>0</v>
      </c>
      <c r="K306" s="221" t="s">
        <v>176</v>
      </c>
      <c r="L306" s="45"/>
      <c r="M306" s="226" t="s">
        <v>33</v>
      </c>
      <c r="N306" s="227" t="s">
        <v>49</v>
      </c>
      <c r="O306" s="85"/>
      <c r="P306" s="228">
        <f>O306*H306</f>
        <v>0</v>
      </c>
      <c r="Q306" s="228">
        <v>0.19504</v>
      </c>
      <c r="R306" s="228">
        <f>Q306*H306</f>
        <v>0.19504</v>
      </c>
      <c r="S306" s="228">
        <v>0</v>
      </c>
      <c r="T306" s="229">
        <f>S306*H306</f>
        <v>0</v>
      </c>
      <c r="U306" s="39"/>
      <c r="V306" s="39"/>
      <c r="W306" s="39"/>
      <c r="X306" s="39"/>
      <c r="Y306" s="39"/>
      <c r="Z306" s="39"/>
      <c r="AA306" s="39"/>
      <c r="AB306" s="39"/>
      <c r="AC306" s="39"/>
      <c r="AD306" s="39"/>
      <c r="AE306" s="39"/>
      <c r="AR306" s="230" t="s">
        <v>177</v>
      </c>
      <c r="AT306" s="230" t="s">
        <v>172</v>
      </c>
      <c r="AU306" s="230" t="s">
        <v>88</v>
      </c>
      <c r="AY306" s="17" t="s">
        <v>170</v>
      </c>
      <c r="BE306" s="231">
        <f>IF(N306="základní",J306,0)</f>
        <v>0</v>
      </c>
      <c r="BF306" s="231">
        <f>IF(N306="snížená",J306,0)</f>
        <v>0</v>
      </c>
      <c r="BG306" s="231">
        <f>IF(N306="zákl. přenesená",J306,0)</f>
        <v>0</v>
      </c>
      <c r="BH306" s="231">
        <f>IF(N306="sníž. přenesená",J306,0)</f>
        <v>0</v>
      </c>
      <c r="BI306" s="231">
        <f>IF(N306="nulová",J306,0)</f>
        <v>0</v>
      </c>
      <c r="BJ306" s="17" t="s">
        <v>86</v>
      </c>
      <c r="BK306" s="231">
        <f>ROUND(I306*H306,2)</f>
        <v>0</v>
      </c>
      <c r="BL306" s="17" t="s">
        <v>177</v>
      </c>
      <c r="BM306" s="230" t="s">
        <v>625</v>
      </c>
    </row>
    <row r="307" spans="1:47" s="2" customFormat="1" ht="12">
      <c r="A307" s="39"/>
      <c r="B307" s="40"/>
      <c r="C307" s="41"/>
      <c r="D307" s="234" t="s">
        <v>210</v>
      </c>
      <c r="E307" s="41"/>
      <c r="F307" s="255" t="s">
        <v>626</v>
      </c>
      <c r="G307" s="41"/>
      <c r="H307" s="41"/>
      <c r="I307" s="137"/>
      <c r="J307" s="41"/>
      <c r="K307" s="41"/>
      <c r="L307" s="45"/>
      <c r="M307" s="256"/>
      <c r="N307" s="257"/>
      <c r="O307" s="85"/>
      <c r="P307" s="85"/>
      <c r="Q307" s="85"/>
      <c r="R307" s="85"/>
      <c r="S307" s="85"/>
      <c r="T307" s="86"/>
      <c r="U307" s="39"/>
      <c r="V307" s="39"/>
      <c r="W307" s="39"/>
      <c r="X307" s="39"/>
      <c r="Y307" s="39"/>
      <c r="Z307" s="39"/>
      <c r="AA307" s="39"/>
      <c r="AB307" s="39"/>
      <c r="AC307" s="39"/>
      <c r="AD307" s="39"/>
      <c r="AE307" s="39"/>
      <c r="AT307" s="17" t="s">
        <v>210</v>
      </c>
      <c r="AU307" s="17" t="s">
        <v>88</v>
      </c>
    </row>
    <row r="308" spans="1:63" s="12" customFormat="1" ht="22.8" customHeight="1">
      <c r="A308" s="12"/>
      <c r="B308" s="203"/>
      <c r="C308" s="204"/>
      <c r="D308" s="205" t="s">
        <v>77</v>
      </c>
      <c r="E308" s="217" t="s">
        <v>627</v>
      </c>
      <c r="F308" s="217" t="s">
        <v>628</v>
      </c>
      <c r="G308" s="204"/>
      <c r="H308" s="204"/>
      <c r="I308" s="207"/>
      <c r="J308" s="218">
        <f>BK308</f>
        <v>0</v>
      </c>
      <c r="K308" s="204"/>
      <c r="L308" s="209"/>
      <c r="M308" s="210"/>
      <c r="N308" s="211"/>
      <c r="O308" s="211"/>
      <c r="P308" s="212">
        <f>SUM(P309:P312)</f>
        <v>0</v>
      </c>
      <c r="Q308" s="211"/>
      <c r="R308" s="212">
        <f>SUM(R309:R312)</f>
        <v>1.70316</v>
      </c>
      <c r="S308" s="211"/>
      <c r="T308" s="213">
        <f>SUM(T309:T312)</f>
        <v>0</v>
      </c>
      <c r="U308" s="12"/>
      <c r="V308" s="12"/>
      <c r="W308" s="12"/>
      <c r="X308" s="12"/>
      <c r="Y308" s="12"/>
      <c r="Z308" s="12"/>
      <c r="AA308" s="12"/>
      <c r="AB308" s="12"/>
      <c r="AC308" s="12"/>
      <c r="AD308" s="12"/>
      <c r="AE308" s="12"/>
      <c r="AR308" s="214" t="s">
        <v>86</v>
      </c>
      <c r="AT308" s="215" t="s">
        <v>77</v>
      </c>
      <c r="AU308" s="215" t="s">
        <v>86</v>
      </c>
      <c r="AY308" s="214" t="s">
        <v>170</v>
      </c>
      <c r="BK308" s="216">
        <f>SUM(BK309:BK312)</f>
        <v>0</v>
      </c>
    </row>
    <row r="309" spans="1:65" s="2" customFormat="1" ht="21.75" customHeight="1">
      <c r="A309" s="39"/>
      <c r="B309" s="40"/>
      <c r="C309" s="219" t="s">
        <v>629</v>
      </c>
      <c r="D309" s="219" t="s">
        <v>172</v>
      </c>
      <c r="E309" s="220" t="s">
        <v>618</v>
      </c>
      <c r="F309" s="221" t="s">
        <v>619</v>
      </c>
      <c r="G309" s="222" t="s">
        <v>191</v>
      </c>
      <c r="H309" s="223">
        <v>4</v>
      </c>
      <c r="I309" s="224"/>
      <c r="J309" s="225">
        <f>ROUND(I309*H309,2)</f>
        <v>0</v>
      </c>
      <c r="K309" s="221" t="s">
        <v>176</v>
      </c>
      <c r="L309" s="45"/>
      <c r="M309" s="226" t="s">
        <v>33</v>
      </c>
      <c r="N309" s="227" t="s">
        <v>49</v>
      </c>
      <c r="O309" s="85"/>
      <c r="P309" s="228">
        <f>O309*H309</f>
        <v>0</v>
      </c>
      <c r="Q309" s="228">
        <v>0.37703</v>
      </c>
      <c r="R309" s="228">
        <f>Q309*H309</f>
        <v>1.50812</v>
      </c>
      <c r="S309" s="228">
        <v>0</v>
      </c>
      <c r="T309" s="229">
        <f>S309*H309</f>
        <v>0</v>
      </c>
      <c r="U309" s="39"/>
      <c r="V309" s="39"/>
      <c r="W309" s="39"/>
      <c r="X309" s="39"/>
      <c r="Y309" s="39"/>
      <c r="Z309" s="39"/>
      <c r="AA309" s="39"/>
      <c r="AB309" s="39"/>
      <c r="AC309" s="39"/>
      <c r="AD309" s="39"/>
      <c r="AE309" s="39"/>
      <c r="AR309" s="230" t="s">
        <v>177</v>
      </c>
      <c r="AT309" s="230" t="s">
        <v>172</v>
      </c>
      <c r="AU309" s="230" t="s">
        <v>88</v>
      </c>
      <c r="AY309" s="17" t="s">
        <v>170</v>
      </c>
      <c r="BE309" s="231">
        <f>IF(N309="základní",J309,0)</f>
        <v>0</v>
      </c>
      <c r="BF309" s="231">
        <f>IF(N309="snížená",J309,0)</f>
        <v>0</v>
      </c>
      <c r="BG309" s="231">
        <f>IF(N309="zákl. přenesená",J309,0)</f>
        <v>0</v>
      </c>
      <c r="BH309" s="231">
        <f>IF(N309="sníž. přenesená",J309,0)</f>
        <v>0</v>
      </c>
      <c r="BI309" s="231">
        <f>IF(N309="nulová",J309,0)</f>
        <v>0</v>
      </c>
      <c r="BJ309" s="17" t="s">
        <v>86</v>
      </c>
      <c r="BK309" s="231">
        <f>ROUND(I309*H309,2)</f>
        <v>0</v>
      </c>
      <c r="BL309" s="17" t="s">
        <v>177</v>
      </c>
      <c r="BM309" s="230" t="s">
        <v>630</v>
      </c>
    </row>
    <row r="310" spans="1:47" s="2" customFormat="1" ht="12">
      <c r="A310" s="39"/>
      <c r="B310" s="40"/>
      <c r="C310" s="41"/>
      <c r="D310" s="234" t="s">
        <v>210</v>
      </c>
      <c r="E310" s="41"/>
      <c r="F310" s="255" t="s">
        <v>631</v>
      </c>
      <c r="G310" s="41"/>
      <c r="H310" s="41"/>
      <c r="I310" s="137"/>
      <c r="J310" s="41"/>
      <c r="K310" s="41"/>
      <c r="L310" s="45"/>
      <c r="M310" s="256"/>
      <c r="N310" s="257"/>
      <c r="O310" s="85"/>
      <c r="P310" s="85"/>
      <c r="Q310" s="85"/>
      <c r="R310" s="85"/>
      <c r="S310" s="85"/>
      <c r="T310" s="86"/>
      <c r="U310" s="39"/>
      <c r="V310" s="39"/>
      <c r="W310" s="39"/>
      <c r="X310" s="39"/>
      <c r="Y310" s="39"/>
      <c r="Z310" s="39"/>
      <c r="AA310" s="39"/>
      <c r="AB310" s="39"/>
      <c r="AC310" s="39"/>
      <c r="AD310" s="39"/>
      <c r="AE310" s="39"/>
      <c r="AT310" s="17" t="s">
        <v>210</v>
      </c>
      <c r="AU310" s="17" t="s">
        <v>88</v>
      </c>
    </row>
    <row r="311" spans="1:65" s="2" customFormat="1" ht="21.75" customHeight="1">
      <c r="A311" s="39"/>
      <c r="B311" s="40"/>
      <c r="C311" s="219" t="s">
        <v>632</v>
      </c>
      <c r="D311" s="219" t="s">
        <v>172</v>
      </c>
      <c r="E311" s="220" t="s">
        <v>623</v>
      </c>
      <c r="F311" s="221" t="s">
        <v>624</v>
      </c>
      <c r="G311" s="222" t="s">
        <v>262</v>
      </c>
      <c r="H311" s="223">
        <v>1</v>
      </c>
      <c r="I311" s="224"/>
      <c r="J311" s="225">
        <f>ROUND(I311*H311,2)</f>
        <v>0</v>
      </c>
      <c r="K311" s="221" t="s">
        <v>176</v>
      </c>
      <c r="L311" s="45"/>
      <c r="M311" s="226" t="s">
        <v>33</v>
      </c>
      <c r="N311" s="227" t="s">
        <v>49</v>
      </c>
      <c r="O311" s="85"/>
      <c r="P311" s="228">
        <f>O311*H311</f>
        <v>0</v>
      </c>
      <c r="Q311" s="228">
        <v>0.19504</v>
      </c>
      <c r="R311" s="228">
        <f>Q311*H311</f>
        <v>0.19504</v>
      </c>
      <c r="S311" s="228">
        <v>0</v>
      </c>
      <c r="T311" s="229">
        <f>S311*H311</f>
        <v>0</v>
      </c>
      <c r="U311" s="39"/>
      <c r="V311" s="39"/>
      <c r="W311" s="39"/>
      <c r="X311" s="39"/>
      <c r="Y311" s="39"/>
      <c r="Z311" s="39"/>
      <c r="AA311" s="39"/>
      <c r="AB311" s="39"/>
      <c r="AC311" s="39"/>
      <c r="AD311" s="39"/>
      <c r="AE311" s="39"/>
      <c r="AR311" s="230" t="s">
        <v>177</v>
      </c>
      <c r="AT311" s="230" t="s">
        <v>172</v>
      </c>
      <c r="AU311" s="230" t="s">
        <v>88</v>
      </c>
      <c r="AY311" s="17" t="s">
        <v>170</v>
      </c>
      <c r="BE311" s="231">
        <f>IF(N311="základní",J311,0)</f>
        <v>0</v>
      </c>
      <c r="BF311" s="231">
        <f>IF(N311="snížená",J311,0)</f>
        <v>0</v>
      </c>
      <c r="BG311" s="231">
        <f>IF(N311="zákl. přenesená",J311,0)</f>
        <v>0</v>
      </c>
      <c r="BH311" s="231">
        <f>IF(N311="sníž. přenesená",J311,0)</f>
        <v>0</v>
      </c>
      <c r="BI311" s="231">
        <f>IF(N311="nulová",J311,0)</f>
        <v>0</v>
      </c>
      <c r="BJ311" s="17" t="s">
        <v>86</v>
      </c>
      <c r="BK311" s="231">
        <f>ROUND(I311*H311,2)</f>
        <v>0</v>
      </c>
      <c r="BL311" s="17" t="s">
        <v>177</v>
      </c>
      <c r="BM311" s="230" t="s">
        <v>633</v>
      </c>
    </row>
    <row r="312" spans="1:47" s="2" customFormat="1" ht="12">
      <c r="A312" s="39"/>
      <c r="B312" s="40"/>
      <c r="C312" s="41"/>
      <c r="D312" s="234" t="s">
        <v>210</v>
      </c>
      <c r="E312" s="41"/>
      <c r="F312" s="255" t="s">
        <v>626</v>
      </c>
      <c r="G312" s="41"/>
      <c r="H312" s="41"/>
      <c r="I312" s="137"/>
      <c r="J312" s="41"/>
      <c r="K312" s="41"/>
      <c r="L312" s="45"/>
      <c r="M312" s="256"/>
      <c r="N312" s="257"/>
      <c r="O312" s="85"/>
      <c r="P312" s="85"/>
      <c r="Q312" s="85"/>
      <c r="R312" s="85"/>
      <c r="S312" s="85"/>
      <c r="T312" s="86"/>
      <c r="U312" s="39"/>
      <c r="V312" s="39"/>
      <c r="W312" s="39"/>
      <c r="X312" s="39"/>
      <c r="Y312" s="39"/>
      <c r="Z312" s="39"/>
      <c r="AA312" s="39"/>
      <c r="AB312" s="39"/>
      <c r="AC312" s="39"/>
      <c r="AD312" s="39"/>
      <c r="AE312" s="39"/>
      <c r="AT312" s="17" t="s">
        <v>210</v>
      </c>
      <c r="AU312" s="17" t="s">
        <v>88</v>
      </c>
    </row>
    <row r="313" spans="1:63" s="12" customFormat="1" ht="22.8" customHeight="1">
      <c r="A313" s="12"/>
      <c r="B313" s="203"/>
      <c r="C313" s="204"/>
      <c r="D313" s="205" t="s">
        <v>77</v>
      </c>
      <c r="E313" s="217" t="s">
        <v>634</v>
      </c>
      <c r="F313" s="217" t="s">
        <v>635</v>
      </c>
      <c r="G313" s="204"/>
      <c r="H313" s="204"/>
      <c r="I313" s="207"/>
      <c r="J313" s="218">
        <f>BK313</f>
        <v>0</v>
      </c>
      <c r="K313" s="204"/>
      <c r="L313" s="209"/>
      <c r="M313" s="210"/>
      <c r="N313" s="211"/>
      <c r="O313" s="211"/>
      <c r="P313" s="212">
        <f>SUM(P314:P317)</f>
        <v>0</v>
      </c>
      <c r="Q313" s="211"/>
      <c r="R313" s="212">
        <f>SUM(R314:R317)</f>
        <v>3.21128</v>
      </c>
      <c r="S313" s="211"/>
      <c r="T313" s="213">
        <f>SUM(T314:T317)</f>
        <v>0</v>
      </c>
      <c r="U313" s="12"/>
      <c r="V313" s="12"/>
      <c r="W313" s="12"/>
      <c r="X313" s="12"/>
      <c r="Y313" s="12"/>
      <c r="Z313" s="12"/>
      <c r="AA313" s="12"/>
      <c r="AB313" s="12"/>
      <c r="AC313" s="12"/>
      <c r="AD313" s="12"/>
      <c r="AE313" s="12"/>
      <c r="AR313" s="214" t="s">
        <v>86</v>
      </c>
      <c r="AT313" s="215" t="s">
        <v>77</v>
      </c>
      <c r="AU313" s="215" t="s">
        <v>86</v>
      </c>
      <c r="AY313" s="214" t="s">
        <v>170</v>
      </c>
      <c r="BK313" s="216">
        <f>SUM(BK314:BK317)</f>
        <v>0</v>
      </c>
    </row>
    <row r="314" spans="1:65" s="2" customFormat="1" ht="21.75" customHeight="1">
      <c r="A314" s="39"/>
      <c r="B314" s="40"/>
      <c r="C314" s="219" t="s">
        <v>636</v>
      </c>
      <c r="D314" s="219" t="s">
        <v>172</v>
      </c>
      <c r="E314" s="220" t="s">
        <v>618</v>
      </c>
      <c r="F314" s="221" t="s">
        <v>619</v>
      </c>
      <c r="G314" s="222" t="s">
        <v>191</v>
      </c>
      <c r="H314" s="223">
        <v>8</v>
      </c>
      <c r="I314" s="224"/>
      <c r="J314" s="225">
        <f>ROUND(I314*H314,2)</f>
        <v>0</v>
      </c>
      <c r="K314" s="221" t="s">
        <v>176</v>
      </c>
      <c r="L314" s="45"/>
      <c r="M314" s="226" t="s">
        <v>33</v>
      </c>
      <c r="N314" s="227" t="s">
        <v>49</v>
      </c>
      <c r="O314" s="85"/>
      <c r="P314" s="228">
        <f>O314*H314</f>
        <v>0</v>
      </c>
      <c r="Q314" s="228">
        <v>0.37703</v>
      </c>
      <c r="R314" s="228">
        <f>Q314*H314</f>
        <v>3.01624</v>
      </c>
      <c r="S314" s="228">
        <v>0</v>
      </c>
      <c r="T314" s="229">
        <f>S314*H314</f>
        <v>0</v>
      </c>
      <c r="U314" s="39"/>
      <c r="V314" s="39"/>
      <c r="W314" s="39"/>
      <c r="X314" s="39"/>
      <c r="Y314" s="39"/>
      <c r="Z314" s="39"/>
      <c r="AA314" s="39"/>
      <c r="AB314" s="39"/>
      <c r="AC314" s="39"/>
      <c r="AD314" s="39"/>
      <c r="AE314" s="39"/>
      <c r="AR314" s="230" t="s">
        <v>177</v>
      </c>
      <c r="AT314" s="230" t="s">
        <v>172</v>
      </c>
      <c r="AU314" s="230" t="s">
        <v>88</v>
      </c>
      <c r="AY314" s="17" t="s">
        <v>170</v>
      </c>
      <c r="BE314" s="231">
        <f>IF(N314="základní",J314,0)</f>
        <v>0</v>
      </c>
      <c r="BF314" s="231">
        <f>IF(N314="snížená",J314,0)</f>
        <v>0</v>
      </c>
      <c r="BG314" s="231">
        <f>IF(N314="zákl. přenesená",J314,0)</f>
        <v>0</v>
      </c>
      <c r="BH314" s="231">
        <f>IF(N314="sníž. přenesená",J314,0)</f>
        <v>0</v>
      </c>
      <c r="BI314" s="231">
        <f>IF(N314="nulová",J314,0)</f>
        <v>0</v>
      </c>
      <c r="BJ314" s="17" t="s">
        <v>86</v>
      </c>
      <c r="BK314" s="231">
        <f>ROUND(I314*H314,2)</f>
        <v>0</v>
      </c>
      <c r="BL314" s="17" t="s">
        <v>177</v>
      </c>
      <c r="BM314" s="230" t="s">
        <v>637</v>
      </c>
    </row>
    <row r="315" spans="1:47" s="2" customFormat="1" ht="12">
      <c r="A315" s="39"/>
      <c r="B315" s="40"/>
      <c r="C315" s="41"/>
      <c r="D315" s="234" t="s">
        <v>210</v>
      </c>
      <c r="E315" s="41"/>
      <c r="F315" s="255" t="s">
        <v>638</v>
      </c>
      <c r="G315" s="41"/>
      <c r="H315" s="41"/>
      <c r="I315" s="137"/>
      <c r="J315" s="41"/>
      <c r="K315" s="41"/>
      <c r="L315" s="45"/>
      <c r="M315" s="256"/>
      <c r="N315" s="257"/>
      <c r="O315" s="85"/>
      <c r="P315" s="85"/>
      <c r="Q315" s="85"/>
      <c r="R315" s="85"/>
      <c r="S315" s="85"/>
      <c r="T315" s="86"/>
      <c r="U315" s="39"/>
      <c r="V315" s="39"/>
      <c r="W315" s="39"/>
      <c r="X315" s="39"/>
      <c r="Y315" s="39"/>
      <c r="Z315" s="39"/>
      <c r="AA315" s="39"/>
      <c r="AB315" s="39"/>
      <c r="AC315" s="39"/>
      <c r="AD315" s="39"/>
      <c r="AE315" s="39"/>
      <c r="AT315" s="17" t="s">
        <v>210</v>
      </c>
      <c r="AU315" s="17" t="s">
        <v>88</v>
      </c>
    </row>
    <row r="316" spans="1:65" s="2" customFormat="1" ht="21.75" customHeight="1">
      <c r="A316" s="39"/>
      <c r="B316" s="40"/>
      <c r="C316" s="219" t="s">
        <v>639</v>
      </c>
      <c r="D316" s="219" t="s">
        <v>172</v>
      </c>
      <c r="E316" s="220" t="s">
        <v>623</v>
      </c>
      <c r="F316" s="221" t="s">
        <v>624</v>
      </c>
      <c r="G316" s="222" t="s">
        <v>262</v>
      </c>
      <c r="H316" s="223">
        <v>1</v>
      </c>
      <c r="I316" s="224"/>
      <c r="J316" s="225">
        <f>ROUND(I316*H316,2)</f>
        <v>0</v>
      </c>
      <c r="K316" s="221" t="s">
        <v>176</v>
      </c>
      <c r="L316" s="45"/>
      <c r="M316" s="226" t="s">
        <v>33</v>
      </c>
      <c r="N316" s="227" t="s">
        <v>49</v>
      </c>
      <c r="O316" s="85"/>
      <c r="P316" s="228">
        <f>O316*H316</f>
        <v>0</v>
      </c>
      <c r="Q316" s="228">
        <v>0.19504</v>
      </c>
      <c r="R316" s="228">
        <f>Q316*H316</f>
        <v>0.19504</v>
      </c>
      <c r="S316" s="228">
        <v>0</v>
      </c>
      <c r="T316" s="229">
        <f>S316*H316</f>
        <v>0</v>
      </c>
      <c r="U316" s="39"/>
      <c r="V316" s="39"/>
      <c r="W316" s="39"/>
      <c r="X316" s="39"/>
      <c r="Y316" s="39"/>
      <c r="Z316" s="39"/>
      <c r="AA316" s="39"/>
      <c r="AB316" s="39"/>
      <c r="AC316" s="39"/>
      <c r="AD316" s="39"/>
      <c r="AE316" s="39"/>
      <c r="AR316" s="230" t="s">
        <v>177</v>
      </c>
      <c r="AT316" s="230" t="s">
        <v>172</v>
      </c>
      <c r="AU316" s="230" t="s">
        <v>88</v>
      </c>
      <c r="AY316" s="17" t="s">
        <v>170</v>
      </c>
      <c r="BE316" s="231">
        <f>IF(N316="základní",J316,0)</f>
        <v>0</v>
      </c>
      <c r="BF316" s="231">
        <f>IF(N316="snížená",J316,0)</f>
        <v>0</v>
      </c>
      <c r="BG316" s="231">
        <f>IF(N316="zákl. přenesená",J316,0)</f>
        <v>0</v>
      </c>
      <c r="BH316" s="231">
        <f>IF(N316="sníž. přenesená",J316,0)</f>
        <v>0</v>
      </c>
      <c r="BI316" s="231">
        <f>IF(N316="nulová",J316,0)</f>
        <v>0</v>
      </c>
      <c r="BJ316" s="17" t="s">
        <v>86</v>
      </c>
      <c r="BK316" s="231">
        <f>ROUND(I316*H316,2)</f>
        <v>0</v>
      </c>
      <c r="BL316" s="17" t="s">
        <v>177</v>
      </c>
      <c r="BM316" s="230" t="s">
        <v>640</v>
      </c>
    </row>
    <row r="317" spans="1:47" s="2" customFormat="1" ht="12">
      <c r="A317" s="39"/>
      <c r="B317" s="40"/>
      <c r="C317" s="41"/>
      <c r="D317" s="234" t="s">
        <v>210</v>
      </c>
      <c r="E317" s="41"/>
      <c r="F317" s="255" t="s">
        <v>626</v>
      </c>
      <c r="G317" s="41"/>
      <c r="H317" s="41"/>
      <c r="I317" s="137"/>
      <c r="J317" s="41"/>
      <c r="K317" s="41"/>
      <c r="L317" s="45"/>
      <c r="M317" s="256"/>
      <c r="N317" s="257"/>
      <c r="O317" s="85"/>
      <c r="P317" s="85"/>
      <c r="Q317" s="85"/>
      <c r="R317" s="85"/>
      <c r="S317" s="85"/>
      <c r="T317" s="86"/>
      <c r="U317" s="39"/>
      <c r="V317" s="39"/>
      <c r="W317" s="39"/>
      <c r="X317" s="39"/>
      <c r="Y317" s="39"/>
      <c r="Z317" s="39"/>
      <c r="AA317" s="39"/>
      <c r="AB317" s="39"/>
      <c r="AC317" s="39"/>
      <c r="AD317" s="39"/>
      <c r="AE317" s="39"/>
      <c r="AT317" s="17" t="s">
        <v>210</v>
      </c>
      <c r="AU317" s="17" t="s">
        <v>88</v>
      </c>
    </row>
    <row r="318" spans="1:63" s="12" customFormat="1" ht="22.8" customHeight="1">
      <c r="A318" s="12"/>
      <c r="B318" s="203"/>
      <c r="C318" s="204"/>
      <c r="D318" s="205" t="s">
        <v>77</v>
      </c>
      <c r="E318" s="217" t="s">
        <v>641</v>
      </c>
      <c r="F318" s="217" t="s">
        <v>642</v>
      </c>
      <c r="G318" s="204"/>
      <c r="H318" s="204"/>
      <c r="I318" s="207"/>
      <c r="J318" s="218">
        <f>BK318</f>
        <v>0</v>
      </c>
      <c r="K318" s="204"/>
      <c r="L318" s="209"/>
      <c r="M318" s="210"/>
      <c r="N318" s="211"/>
      <c r="O318" s="211"/>
      <c r="P318" s="212">
        <f>SUM(P319:P322)</f>
        <v>0</v>
      </c>
      <c r="Q318" s="211"/>
      <c r="R318" s="212">
        <f>SUM(R319:R322)</f>
        <v>1.70316</v>
      </c>
      <c r="S318" s="211"/>
      <c r="T318" s="213">
        <f>SUM(T319:T322)</f>
        <v>0</v>
      </c>
      <c r="U318" s="12"/>
      <c r="V318" s="12"/>
      <c r="W318" s="12"/>
      <c r="X318" s="12"/>
      <c r="Y318" s="12"/>
      <c r="Z318" s="12"/>
      <c r="AA318" s="12"/>
      <c r="AB318" s="12"/>
      <c r="AC318" s="12"/>
      <c r="AD318" s="12"/>
      <c r="AE318" s="12"/>
      <c r="AR318" s="214" t="s">
        <v>86</v>
      </c>
      <c r="AT318" s="215" t="s">
        <v>77</v>
      </c>
      <c r="AU318" s="215" t="s">
        <v>86</v>
      </c>
      <c r="AY318" s="214" t="s">
        <v>170</v>
      </c>
      <c r="BK318" s="216">
        <f>SUM(BK319:BK322)</f>
        <v>0</v>
      </c>
    </row>
    <row r="319" spans="1:65" s="2" customFormat="1" ht="21.75" customHeight="1">
      <c r="A319" s="39"/>
      <c r="B319" s="40"/>
      <c r="C319" s="219" t="s">
        <v>643</v>
      </c>
      <c r="D319" s="219" t="s">
        <v>172</v>
      </c>
      <c r="E319" s="220" t="s">
        <v>618</v>
      </c>
      <c r="F319" s="221" t="s">
        <v>619</v>
      </c>
      <c r="G319" s="222" t="s">
        <v>191</v>
      </c>
      <c r="H319" s="223">
        <v>4</v>
      </c>
      <c r="I319" s="224"/>
      <c r="J319" s="225">
        <f>ROUND(I319*H319,2)</f>
        <v>0</v>
      </c>
      <c r="K319" s="221" t="s">
        <v>176</v>
      </c>
      <c r="L319" s="45"/>
      <c r="M319" s="226" t="s">
        <v>33</v>
      </c>
      <c r="N319" s="227" t="s">
        <v>49</v>
      </c>
      <c r="O319" s="85"/>
      <c r="P319" s="228">
        <f>O319*H319</f>
        <v>0</v>
      </c>
      <c r="Q319" s="228">
        <v>0.37703</v>
      </c>
      <c r="R319" s="228">
        <f>Q319*H319</f>
        <v>1.50812</v>
      </c>
      <c r="S319" s="228">
        <v>0</v>
      </c>
      <c r="T319" s="229">
        <f>S319*H319</f>
        <v>0</v>
      </c>
      <c r="U319" s="39"/>
      <c r="V319" s="39"/>
      <c r="W319" s="39"/>
      <c r="X319" s="39"/>
      <c r="Y319" s="39"/>
      <c r="Z319" s="39"/>
      <c r="AA319" s="39"/>
      <c r="AB319" s="39"/>
      <c r="AC319" s="39"/>
      <c r="AD319" s="39"/>
      <c r="AE319" s="39"/>
      <c r="AR319" s="230" t="s">
        <v>177</v>
      </c>
      <c r="AT319" s="230" t="s">
        <v>172</v>
      </c>
      <c r="AU319" s="230" t="s">
        <v>88</v>
      </c>
      <c r="AY319" s="17" t="s">
        <v>170</v>
      </c>
      <c r="BE319" s="231">
        <f>IF(N319="základní",J319,0)</f>
        <v>0</v>
      </c>
      <c r="BF319" s="231">
        <f>IF(N319="snížená",J319,0)</f>
        <v>0</v>
      </c>
      <c r="BG319" s="231">
        <f>IF(N319="zákl. přenesená",J319,0)</f>
        <v>0</v>
      </c>
      <c r="BH319" s="231">
        <f>IF(N319="sníž. přenesená",J319,0)</f>
        <v>0</v>
      </c>
      <c r="BI319" s="231">
        <f>IF(N319="nulová",J319,0)</f>
        <v>0</v>
      </c>
      <c r="BJ319" s="17" t="s">
        <v>86</v>
      </c>
      <c r="BK319" s="231">
        <f>ROUND(I319*H319,2)</f>
        <v>0</v>
      </c>
      <c r="BL319" s="17" t="s">
        <v>177</v>
      </c>
      <c r="BM319" s="230" t="s">
        <v>644</v>
      </c>
    </row>
    <row r="320" spans="1:47" s="2" customFormat="1" ht="12">
      <c r="A320" s="39"/>
      <c r="B320" s="40"/>
      <c r="C320" s="41"/>
      <c r="D320" s="234" t="s">
        <v>210</v>
      </c>
      <c r="E320" s="41"/>
      <c r="F320" s="255" t="s">
        <v>645</v>
      </c>
      <c r="G320" s="41"/>
      <c r="H320" s="41"/>
      <c r="I320" s="137"/>
      <c r="J320" s="41"/>
      <c r="K320" s="41"/>
      <c r="L320" s="45"/>
      <c r="M320" s="256"/>
      <c r="N320" s="257"/>
      <c r="O320" s="85"/>
      <c r="P320" s="85"/>
      <c r="Q320" s="85"/>
      <c r="R320" s="85"/>
      <c r="S320" s="85"/>
      <c r="T320" s="86"/>
      <c r="U320" s="39"/>
      <c r="V320" s="39"/>
      <c r="W320" s="39"/>
      <c r="X320" s="39"/>
      <c r="Y320" s="39"/>
      <c r="Z320" s="39"/>
      <c r="AA320" s="39"/>
      <c r="AB320" s="39"/>
      <c r="AC320" s="39"/>
      <c r="AD320" s="39"/>
      <c r="AE320" s="39"/>
      <c r="AT320" s="17" t="s">
        <v>210</v>
      </c>
      <c r="AU320" s="17" t="s">
        <v>88</v>
      </c>
    </row>
    <row r="321" spans="1:65" s="2" customFormat="1" ht="21.75" customHeight="1">
      <c r="A321" s="39"/>
      <c r="B321" s="40"/>
      <c r="C321" s="219" t="s">
        <v>646</v>
      </c>
      <c r="D321" s="219" t="s">
        <v>172</v>
      </c>
      <c r="E321" s="220" t="s">
        <v>623</v>
      </c>
      <c r="F321" s="221" t="s">
        <v>624</v>
      </c>
      <c r="G321" s="222" t="s">
        <v>262</v>
      </c>
      <c r="H321" s="223">
        <v>1</v>
      </c>
      <c r="I321" s="224"/>
      <c r="J321" s="225">
        <f>ROUND(I321*H321,2)</f>
        <v>0</v>
      </c>
      <c r="K321" s="221" t="s">
        <v>176</v>
      </c>
      <c r="L321" s="45"/>
      <c r="M321" s="226" t="s">
        <v>33</v>
      </c>
      <c r="N321" s="227" t="s">
        <v>49</v>
      </c>
      <c r="O321" s="85"/>
      <c r="P321" s="228">
        <f>O321*H321</f>
        <v>0</v>
      </c>
      <c r="Q321" s="228">
        <v>0.19504</v>
      </c>
      <c r="R321" s="228">
        <f>Q321*H321</f>
        <v>0.19504</v>
      </c>
      <c r="S321" s="228">
        <v>0</v>
      </c>
      <c r="T321" s="229">
        <f>S321*H321</f>
        <v>0</v>
      </c>
      <c r="U321" s="39"/>
      <c r="V321" s="39"/>
      <c r="W321" s="39"/>
      <c r="X321" s="39"/>
      <c r="Y321" s="39"/>
      <c r="Z321" s="39"/>
      <c r="AA321" s="39"/>
      <c r="AB321" s="39"/>
      <c r="AC321" s="39"/>
      <c r="AD321" s="39"/>
      <c r="AE321" s="39"/>
      <c r="AR321" s="230" t="s">
        <v>177</v>
      </c>
      <c r="AT321" s="230" t="s">
        <v>172</v>
      </c>
      <c r="AU321" s="230" t="s">
        <v>88</v>
      </c>
      <c r="AY321" s="17" t="s">
        <v>170</v>
      </c>
      <c r="BE321" s="231">
        <f>IF(N321="základní",J321,0)</f>
        <v>0</v>
      </c>
      <c r="BF321" s="231">
        <f>IF(N321="snížená",J321,0)</f>
        <v>0</v>
      </c>
      <c r="BG321" s="231">
        <f>IF(N321="zákl. přenesená",J321,0)</f>
        <v>0</v>
      </c>
      <c r="BH321" s="231">
        <f>IF(N321="sníž. přenesená",J321,0)</f>
        <v>0</v>
      </c>
      <c r="BI321" s="231">
        <f>IF(N321="nulová",J321,0)</f>
        <v>0</v>
      </c>
      <c r="BJ321" s="17" t="s">
        <v>86</v>
      </c>
      <c r="BK321" s="231">
        <f>ROUND(I321*H321,2)</f>
        <v>0</v>
      </c>
      <c r="BL321" s="17" t="s">
        <v>177</v>
      </c>
      <c r="BM321" s="230" t="s">
        <v>647</v>
      </c>
    </row>
    <row r="322" spans="1:47" s="2" customFormat="1" ht="12">
      <c r="A322" s="39"/>
      <c r="B322" s="40"/>
      <c r="C322" s="41"/>
      <c r="D322" s="234" t="s">
        <v>210</v>
      </c>
      <c r="E322" s="41"/>
      <c r="F322" s="255" t="s">
        <v>626</v>
      </c>
      <c r="G322" s="41"/>
      <c r="H322" s="41"/>
      <c r="I322" s="137"/>
      <c r="J322" s="41"/>
      <c r="K322" s="41"/>
      <c r="L322" s="45"/>
      <c r="M322" s="256"/>
      <c r="N322" s="257"/>
      <c r="O322" s="85"/>
      <c r="P322" s="85"/>
      <c r="Q322" s="85"/>
      <c r="R322" s="85"/>
      <c r="S322" s="85"/>
      <c r="T322" s="86"/>
      <c r="U322" s="39"/>
      <c r="V322" s="39"/>
      <c r="W322" s="39"/>
      <c r="X322" s="39"/>
      <c r="Y322" s="39"/>
      <c r="Z322" s="39"/>
      <c r="AA322" s="39"/>
      <c r="AB322" s="39"/>
      <c r="AC322" s="39"/>
      <c r="AD322" s="39"/>
      <c r="AE322" s="39"/>
      <c r="AT322" s="17" t="s">
        <v>210</v>
      </c>
      <c r="AU322" s="17" t="s">
        <v>88</v>
      </c>
    </row>
    <row r="323" spans="1:63" s="12" customFormat="1" ht="22.8" customHeight="1">
      <c r="A323" s="12"/>
      <c r="B323" s="203"/>
      <c r="C323" s="204"/>
      <c r="D323" s="205" t="s">
        <v>77</v>
      </c>
      <c r="E323" s="217" t="s">
        <v>648</v>
      </c>
      <c r="F323" s="217" t="s">
        <v>649</v>
      </c>
      <c r="G323" s="204"/>
      <c r="H323" s="204"/>
      <c r="I323" s="207"/>
      <c r="J323" s="218">
        <f>BK323</f>
        <v>0</v>
      </c>
      <c r="K323" s="204"/>
      <c r="L323" s="209"/>
      <c r="M323" s="210"/>
      <c r="N323" s="211"/>
      <c r="O323" s="211"/>
      <c r="P323" s="212">
        <f>SUM(P324:P327)</f>
        <v>0</v>
      </c>
      <c r="Q323" s="211"/>
      <c r="R323" s="212">
        <f>SUM(R324:R327)</f>
        <v>2.80912</v>
      </c>
      <c r="S323" s="211"/>
      <c r="T323" s="213">
        <f>SUM(T324:T327)</f>
        <v>0</v>
      </c>
      <c r="U323" s="12"/>
      <c r="V323" s="12"/>
      <c r="W323" s="12"/>
      <c r="X323" s="12"/>
      <c r="Y323" s="12"/>
      <c r="Z323" s="12"/>
      <c r="AA323" s="12"/>
      <c r="AB323" s="12"/>
      <c r="AC323" s="12"/>
      <c r="AD323" s="12"/>
      <c r="AE323" s="12"/>
      <c r="AR323" s="214" t="s">
        <v>86</v>
      </c>
      <c r="AT323" s="215" t="s">
        <v>77</v>
      </c>
      <c r="AU323" s="215" t="s">
        <v>86</v>
      </c>
      <c r="AY323" s="214" t="s">
        <v>170</v>
      </c>
      <c r="BK323" s="216">
        <f>SUM(BK324:BK327)</f>
        <v>0</v>
      </c>
    </row>
    <row r="324" spans="1:65" s="2" customFormat="1" ht="21.75" customHeight="1">
      <c r="A324" s="39"/>
      <c r="B324" s="40"/>
      <c r="C324" s="219" t="s">
        <v>650</v>
      </c>
      <c r="D324" s="219" t="s">
        <v>172</v>
      </c>
      <c r="E324" s="220" t="s">
        <v>651</v>
      </c>
      <c r="F324" s="221" t="s">
        <v>652</v>
      </c>
      <c r="G324" s="222" t="s">
        <v>191</v>
      </c>
      <c r="H324" s="223">
        <v>10.5</v>
      </c>
      <c r="I324" s="224"/>
      <c r="J324" s="225">
        <f>ROUND(I324*H324,2)</f>
        <v>0</v>
      </c>
      <c r="K324" s="221" t="s">
        <v>176</v>
      </c>
      <c r="L324" s="45"/>
      <c r="M324" s="226" t="s">
        <v>33</v>
      </c>
      <c r="N324" s="227" t="s">
        <v>49</v>
      </c>
      <c r="O324" s="85"/>
      <c r="P324" s="228">
        <f>O324*H324</f>
        <v>0</v>
      </c>
      <c r="Q324" s="228">
        <v>0.24896</v>
      </c>
      <c r="R324" s="228">
        <f>Q324*H324</f>
        <v>2.61408</v>
      </c>
      <c r="S324" s="228">
        <v>0</v>
      </c>
      <c r="T324" s="229">
        <f>S324*H324</f>
        <v>0</v>
      </c>
      <c r="U324" s="39"/>
      <c r="V324" s="39"/>
      <c r="W324" s="39"/>
      <c r="X324" s="39"/>
      <c r="Y324" s="39"/>
      <c r="Z324" s="39"/>
      <c r="AA324" s="39"/>
      <c r="AB324" s="39"/>
      <c r="AC324" s="39"/>
      <c r="AD324" s="39"/>
      <c r="AE324" s="39"/>
      <c r="AR324" s="230" t="s">
        <v>177</v>
      </c>
      <c r="AT324" s="230" t="s">
        <v>172</v>
      </c>
      <c r="AU324" s="230" t="s">
        <v>88</v>
      </c>
      <c r="AY324" s="17" t="s">
        <v>170</v>
      </c>
      <c r="BE324" s="231">
        <f>IF(N324="základní",J324,0)</f>
        <v>0</v>
      </c>
      <c r="BF324" s="231">
        <f>IF(N324="snížená",J324,0)</f>
        <v>0</v>
      </c>
      <c r="BG324" s="231">
        <f>IF(N324="zákl. přenesená",J324,0)</f>
        <v>0</v>
      </c>
      <c r="BH324" s="231">
        <f>IF(N324="sníž. přenesená",J324,0)</f>
        <v>0</v>
      </c>
      <c r="BI324" s="231">
        <f>IF(N324="nulová",J324,0)</f>
        <v>0</v>
      </c>
      <c r="BJ324" s="17" t="s">
        <v>86</v>
      </c>
      <c r="BK324" s="231">
        <f>ROUND(I324*H324,2)</f>
        <v>0</v>
      </c>
      <c r="BL324" s="17" t="s">
        <v>177</v>
      </c>
      <c r="BM324" s="230" t="s">
        <v>653</v>
      </c>
    </row>
    <row r="325" spans="1:47" s="2" customFormat="1" ht="12">
      <c r="A325" s="39"/>
      <c r="B325" s="40"/>
      <c r="C325" s="41"/>
      <c r="D325" s="234" t="s">
        <v>210</v>
      </c>
      <c r="E325" s="41"/>
      <c r="F325" s="255" t="s">
        <v>654</v>
      </c>
      <c r="G325" s="41"/>
      <c r="H325" s="41"/>
      <c r="I325" s="137"/>
      <c r="J325" s="41"/>
      <c r="K325" s="41"/>
      <c r="L325" s="45"/>
      <c r="M325" s="256"/>
      <c r="N325" s="257"/>
      <c r="O325" s="85"/>
      <c r="P325" s="85"/>
      <c r="Q325" s="85"/>
      <c r="R325" s="85"/>
      <c r="S325" s="85"/>
      <c r="T325" s="86"/>
      <c r="U325" s="39"/>
      <c r="V325" s="39"/>
      <c r="W325" s="39"/>
      <c r="X325" s="39"/>
      <c r="Y325" s="39"/>
      <c r="Z325" s="39"/>
      <c r="AA325" s="39"/>
      <c r="AB325" s="39"/>
      <c r="AC325" s="39"/>
      <c r="AD325" s="39"/>
      <c r="AE325" s="39"/>
      <c r="AT325" s="17" t="s">
        <v>210</v>
      </c>
      <c r="AU325" s="17" t="s">
        <v>88</v>
      </c>
    </row>
    <row r="326" spans="1:65" s="2" customFormat="1" ht="21.75" customHeight="1">
      <c r="A326" s="39"/>
      <c r="B326" s="40"/>
      <c r="C326" s="219" t="s">
        <v>655</v>
      </c>
      <c r="D326" s="219" t="s">
        <v>172</v>
      </c>
      <c r="E326" s="220" t="s">
        <v>623</v>
      </c>
      <c r="F326" s="221" t="s">
        <v>624</v>
      </c>
      <c r="G326" s="222" t="s">
        <v>262</v>
      </c>
      <c r="H326" s="223">
        <v>1</v>
      </c>
      <c r="I326" s="224"/>
      <c r="J326" s="225">
        <f>ROUND(I326*H326,2)</f>
        <v>0</v>
      </c>
      <c r="K326" s="221" t="s">
        <v>176</v>
      </c>
      <c r="L326" s="45"/>
      <c r="M326" s="226" t="s">
        <v>33</v>
      </c>
      <c r="N326" s="227" t="s">
        <v>49</v>
      </c>
      <c r="O326" s="85"/>
      <c r="P326" s="228">
        <f>O326*H326</f>
        <v>0</v>
      </c>
      <c r="Q326" s="228">
        <v>0.19504</v>
      </c>
      <c r="R326" s="228">
        <f>Q326*H326</f>
        <v>0.19504</v>
      </c>
      <c r="S326" s="228">
        <v>0</v>
      </c>
      <c r="T326" s="229">
        <f>S326*H326</f>
        <v>0</v>
      </c>
      <c r="U326" s="39"/>
      <c r="V326" s="39"/>
      <c r="W326" s="39"/>
      <c r="X326" s="39"/>
      <c r="Y326" s="39"/>
      <c r="Z326" s="39"/>
      <c r="AA326" s="39"/>
      <c r="AB326" s="39"/>
      <c r="AC326" s="39"/>
      <c r="AD326" s="39"/>
      <c r="AE326" s="39"/>
      <c r="AR326" s="230" t="s">
        <v>177</v>
      </c>
      <c r="AT326" s="230" t="s">
        <v>172</v>
      </c>
      <c r="AU326" s="230" t="s">
        <v>88</v>
      </c>
      <c r="AY326" s="17" t="s">
        <v>170</v>
      </c>
      <c r="BE326" s="231">
        <f>IF(N326="základní",J326,0)</f>
        <v>0</v>
      </c>
      <c r="BF326" s="231">
        <f>IF(N326="snížená",J326,0)</f>
        <v>0</v>
      </c>
      <c r="BG326" s="231">
        <f>IF(N326="zákl. přenesená",J326,0)</f>
        <v>0</v>
      </c>
      <c r="BH326" s="231">
        <f>IF(N326="sníž. přenesená",J326,0)</f>
        <v>0</v>
      </c>
      <c r="BI326" s="231">
        <f>IF(N326="nulová",J326,0)</f>
        <v>0</v>
      </c>
      <c r="BJ326" s="17" t="s">
        <v>86</v>
      </c>
      <c r="BK326" s="231">
        <f>ROUND(I326*H326,2)</f>
        <v>0</v>
      </c>
      <c r="BL326" s="17" t="s">
        <v>177</v>
      </c>
      <c r="BM326" s="230" t="s">
        <v>656</v>
      </c>
    </row>
    <row r="327" spans="1:47" s="2" customFormat="1" ht="12">
      <c r="A327" s="39"/>
      <c r="B327" s="40"/>
      <c r="C327" s="41"/>
      <c r="D327" s="234" t="s">
        <v>210</v>
      </c>
      <c r="E327" s="41"/>
      <c r="F327" s="255" t="s">
        <v>626</v>
      </c>
      <c r="G327" s="41"/>
      <c r="H327" s="41"/>
      <c r="I327" s="137"/>
      <c r="J327" s="41"/>
      <c r="K327" s="41"/>
      <c r="L327" s="45"/>
      <c r="M327" s="256"/>
      <c r="N327" s="257"/>
      <c r="O327" s="85"/>
      <c r="P327" s="85"/>
      <c r="Q327" s="85"/>
      <c r="R327" s="85"/>
      <c r="S327" s="85"/>
      <c r="T327" s="86"/>
      <c r="U327" s="39"/>
      <c r="V327" s="39"/>
      <c r="W327" s="39"/>
      <c r="X327" s="39"/>
      <c r="Y327" s="39"/>
      <c r="Z327" s="39"/>
      <c r="AA327" s="39"/>
      <c r="AB327" s="39"/>
      <c r="AC327" s="39"/>
      <c r="AD327" s="39"/>
      <c r="AE327" s="39"/>
      <c r="AT327" s="17" t="s">
        <v>210</v>
      </c>
      <c r="AU327" s="17" t="s">
        <v>88</v>
      </c>
    </row>
    <row r="328" spans="1:63" s="12" customFormat="1" ht="22.8" customHeight="1">
      <c r="A328" s="12"/>
      <c r="B328" s="203"/>
      <c r="C328" s="204"/>
      <c r="D328" s="205" t="s">
        <v>77</v>
      </c>
      <c r="E328" s="217" t="s">
        <v>657</v>
      </c>
      <c r="F328" s="217" t="s">
        <v>658</v>
      </c>
      <c r="G328" s="204"/>
      <c r="H328" s="204"/>
      <c r="I328" s="207"/>
      <c r="J328" s="218">
        <f>BK328</f>
        <v>0</v>
      </c>
      <c r="K328" s="204"/>
      <c r="L328" s="209"/>
      <c r="M328" s="210"/>
      <c r="N328" s="211"/>
      <c r="O328" s="211"/>
      <c r="P328" s="212">
        <f>SUM(P329:P332)</f>
        <v>0</v>
      </c>
      <c r="Q328" s="211"/>
      <c r="R328" s="212">
        <f>SUM(R329:R332)</f>
        <v>0.56848</v>
      </c>
      <c r="S328" s="211"/>
      <c r="T328" s="213">
        <f>SUM(T329:T332)</f>
        <v>0</v>
      </c>
      <c r="U328" s="12"/>
      <c r="V328" s="12"/>
      <c r="W328" s="12"/>
      <c r="X328" s="12"/>
      <c r="Y328" s="12"/>
      <c r="Z328" s="12"/>
      <c r="AA328" s="12"/>
      <c r="AB328" s="12"/>
      <c r="AC328" s="12"/>
      <c r="AD328" s="12"/>
      <c r="AE328" s="12"/>
      <c r="AR328" s="214" t="s">
        <v>86</v>
      </c>
      <c r="AT328" s="215" t="s">
        <v>77</v>
      </c>
      <c r="AU328" s="215" t="s">
        <v>86</v>
      </c>
      <c r="AY328" s="214" t="s">
        <v>170</v>
      </c>
      <c r="BK328" s="216">
        <f>SUM(BK329:BK332)</f>
        <v>0</v>
      </c>
    </row>
    <row r="329" spans="1:65" s="2" customFormat="1" ht="21.75" customHeight="1">
      <c r="A329" s="39"/>
      <c r="B329" s="40"/>
      <c r="C329" s="219" t="s">
        <v>659</v>
      </c>
      <c r="D329" s="219" t="s">
        <v>172</v>
      </c>
      <c r="E329" s="220" t="s">
        <v>651</v>
      </c>
      <c r="F329" s="221" t="s">
        <v>652</v>
      </c>
      <c r="G329" s="222" t="s">
        <v>191</v>
      </c>
      <c r="H329" s="223">
        <v>1.5</v>
      </c>
      <c r="I329" s="224"/>
      <c r="J329" s="225">
        <f>ROUND(I329*H329,2)</f>
        <v>0</v>
      </c>
      <c r="K329" s="221" t="s">
        <v>176</v>
      </c>
      <c r="L329" s="45"/>
      <c r="M329" s="226" t="s">
        <v>33</v>
      </c>
      <c r="N329" s="227" t="s">
        <v>49</v>
      </c>
      <c r="O329" s="85"/>
      <c r="P329" s="228">
        <f>O329*H329</f>
        <v>0</v>
      </c>
      <c r="Q329" s="228">
        <v>0.24896</v>
      </c>
      <c r="R329" s="228">
        <f>Q329*H329</f>
        <v>0.37344</v>
      </c>
      <c r="S329" s="228">
        <v>0</v>
      </c>
      <c r="T329" s="229">
        <f>S329*H329</f>
        <v>0</v>
      </c>
      <c r="U329" s="39"/>
      <c r="V329" s="39"/>
      <c r="W329" s="39"/>
      <c r="X329" s="39"/>
      <c r="Y329" s="39"/>
      <c r="Z329" s="39"/>
      <c r="AA329" s="39"/>
      <c r="AB329" s="39"/>
      <c r="AC329" s="39"/>
      <c r="AD329" s="39"/>
      <c r="AE329" s="39"/>
      <c r="AR329" s="230" t="s">
        <v>177</v>
      </c>
      <c r="AT329" s="230" t="s">
        <v>172</v>
      </c>
      <c r="AU329" s="230" t="s">
        <v>88</v>
      </c>
      <c r="AY329" s="17" t="s">
        <v>170</v>
      </c>
      <c r="BE329" s="231">
        <f>IF(N329="základní",J329,0)</f>
        <v>0</v>
      </c>
      <c r="BF329" s="231">
        <f>IF(N329="snížená",J329,0)</f>
        <v>0</v>
      </c>
      <c r="BG329" s="231">
        <f>IF(N329="zákl. přenesená",J329,0)</f>
        <v>0</v>
      </c>
      <c r="BH329" s="231">
        <f>IF(N329="sníž. přenesená",J329,0)</f>
        <v>0</v>
      </c>
      <c r="BI329" s="231">
        <f>IF(N329="nulová",J329,0)</f>
        <v>0</v>
      </c>
      <c r="BJ329" s="17" t="s">
        <v>86</v>
      </c>
      <c r="BK329" s="231">
        <f>ROUND(I329*H329,2)</f>
        <v>0</v>
      </c>
      <c r="BL329" s="17" t="s">
        <v>177</v>
      </c>
      <c r="BM329" s="230" t="s">
        <v>660</v>
      </c>
    </row>
    <row r="330" spans="1:47" s="2" customFormat="1" ht="12">
      <c r="A330" s="39"/>
      <c r="B330" s="40"/>
      <c r="C330" s="41"/>
      <c r="D330" s="234" t="s">
        <v>210</v>
      </c>
      <c r="E330" s="41"/>
      <c r="F330" s="255" t="s">
        <v>661</v>
      </c>
      <c r="G330" s="41"/>
      <c r="H330" s="41"/>
      <c r="I330" s="137"/>
      <c r="J330" s="41"/>
      <c r="K330" s="41"/>
      <c r="L330" s="45"/>
      <c r="M330" s="256"/>
      <c r="N330" s="257"/>
      <c r="O330" s="85"/>
      <c r="P330" s="85"/>
      <c r="Q330" s="85"/>
      <c r="R330" s="85"/>
      <c r="S330" s="85"/>
      <c r="T330" s="86"/>
      <c r="U330" s="39"/>
      <c r="V330" s="39"/>
      <c r="W330" s="39"/>
      <c r="X330" s="39"/>
      <c r="Y330" s="39"/>
      <c r="Z330" s="39"/>
      <c r="AA330" s="39"/>
      <c r="AB330" s="39"/>
      <c r="AC330" s="39"/>
      <c r="AD330" s="39"/>
      <c r="AE330" s="39"/>
      <c r="AT330" s="17" t="s">
        <v>210</v>
      </c>
      <c r="AU330" s="17" t="s">
        <v>88</v>
      </c>
    </row>
    <row r="331" spans="1:65" s="2" customFormat="1" ht="21.75" customHeight="1">
      <c r="A331" s="39"/>
      <c r="B331" s="40"/>
      <c r="C331" s="219" t="s">
        <v>662</v>
      </c>
      <c r="D331" s="219" t="s">
        <v>172</v>
      </c>
      <c r="E331" s="220" t="s">
        <v>623</v>
      </c>
      <c r="F331" s="221" t="s">
        <v>624</v>
      </c>
      <c r="G331" s="222" t="s">
        <v>262</v>
      </c>
      <c r="H331" s="223">
        <v>1</v>
      </c>
      <c r="I331" s="224"/>
      <c r="J331" s="225">
        <f>ROUND(I331*H331,2)</f>
        <v>0</v>
      </c>
      <c r="K331" s="221" t="s">
        <v>176</v>
      </c>
      <c r="L331" s="45"/>
      <c r="M331" s="226" t="s">
        <v>33</v>
      </c>
      <c r="N331" s="227" t="s">
        <v>49</v>
      </c>
      <c r="O331" s="85"/>
      <c r="P331" s="228">
        <f>O331*H331</f>
        <v>0</v>
      </c>
      <c r="Q331" s="228">
        <v>0.19504</v>
      </c>
      <c r="R331" s="228">
        <f>Q331*H331</f>
        <v>0.19504</v>
      </c>
      <c r="S331" s="228">
        <v>0</v>
      </c>
      <c r="T331" s="229">
        <f>S331*H331</f>
        <v>0</v>
      </c>
      <c r="U331" s="39"/>
      <c r="V331" s="39"/>
      <c r="W331" s="39"/>
      <c r="X331" s="39"/>
      <c r="Y331" s="39"/>
      <c r="Z331" s="39"/>
      <c r="AA331" s="39"/>
      <c r="AB331" s="39"/>
      <c r="AC331" s="39"/>
      <c r="AD331" s="39"/>
      <c r="AE331" s="39"/>
      <c r="AR331" s="230" t="s">
        <v>177</v>
      </c>
      <c r="AT331" s="230" t="s">
        <v>172</v>
      </c>
      <c r="AU331" s="230" t="s">
        <v>88</v>
      </c>
      <c r="AY331" s="17" t="s">
        <v>170</v>
      </c>
      <c r="BE331" s="231">
        <f>IF(N331="základní",J331,0)</f>
        <v>0</v>
      </c>
      <c r="BF331" s="231">
        <f>IF(N331="snížená",J331,0)</f>
        <v>0</v>
      </c>
      <c r="BG331" s="231">
        <f>IF(N331="zákl. přenesená",J331,0)</f>
        <v>0</v>
      </c>
      <c r="BH331" s="231">
        <f>IF(N331="sníž. přenesená",J331,0)</f>
        <v>0</v>
      </c>
      <c r="BI331" s="231">
        <f>IF(N331="nulová",J331,0)</f>
        <v>0</v>
      </c>
      <c r="BJ331" s="17" t="s">
        <v>86</v>
      </c>
      <c r="BK331" s="231">
        <f>ROUND(I331*H331,2)</f>
        <v>0</v>
      </c>
      <c r="BL331" s="17" t="s">
        <v>177</v>
      </c>
      <c r="BM331" s="230" t="s">
        <v>663</v>
      </c>
    </row>
    <row r="332" spans="1:47" s="2" customFormat="1" ht="12">
      <c r="A332" s="39"/>
      <c r="B332" s="40"/>
      <c r="C332" s="41"/>
      <c r="D332" s="234" t="s">
        <v>210</v>
      </c>
      <c r="E332" s="41"/>
      <c r="F332" s="255" t="s">
        <v>626</v>
      </c>
      <c r="G332" s="41"/>
      <c r="H332" s="41"/>
      <c r="I332" s="137"/>
      <c r="J332" s="41"/>
      <c r="K332" s="41"/>
      <c r="L332" s="45"/>
      <c r="M332" s="256"/>
      <c r="N332" s="257"/>
      <c r="O332" s="85"/>
      <c r="P332" s="85"/>
      <c r="Q332" s="85"/>
      <c r="R332" s="85"/>
      <c r="S332" s="85"/>
      <c r="T332" s="86"/>
      <c r="U332" s="39"/>
      <c r="V332" s="39"/>
      <c r="W332" s="39"/>
      <c r="X332" s="39"/>
      <c r="Y332" s="39"/>
      <c r="Z332" s="39"/>
      <c r="AA332" s="39"/>
      <c r="AB332" s="39"/>
      <c r="AC332" s="39"/>
      <c r="AD332" s="39"/>
      <c r="AE332" s="39"/>
      <c r="AT332" s="17" t="s">
        <v>210</v>
      </c>
      <c r="AU332" s="17" t="s">
        <v>88</v>
      </c>
    </row>
    <row r="333" spans="1:63" s="12" customFormat="1" ht="22.8" customHeight="1">
      <c r="A333" s="12"/>
      <c r="B333" s="203"/>
      <c r="C333" s="204"/>
      <c r="D333" s="205" t="s">
        <v>77</v>
      </c>
      <c r="E333" s="217" t="s">
        <v>664</v>
      </c>
      <c r="F333" s="217" t="s">
        <v>665</v>
      </c>
      <c r="G333" s="204"/>
      <c r="H333" s="204"/>
      <c r="I333" s="207"/>
      <c r="J333" s="218">
        <f>BK333</f>
        <v>0</v>
      </c>
      <c r="K333" s="204"/>
      <c r="L333" s="209"/>
      <c r="M333" s="210"/>
      <c r="N333" s="211"/>
      <c r="O333" s="211"/>
      <c r="P333" s="212">
        <f>SUM(P334:P337)</f>
        <v>0</v>
      </c>
      <c r="Q333" s="211"/>
      <c r="R333" s="212">
        <f>SUM(R334:R337)</f>
        <v>0.56848</v>
      </c>
      <c r="S333" s="211"/>
      <c r="T333" s="213">
        <f>SUM(T334:T337)</f>
        <v>0</v>
      </c>
      <c r="U333" s="12"/>
      <c r="V333" s="12"/>
      <c r="W333" s="12"/>
      <c r="X333" s="12"/>
      <c r="Y333" s="12"/>
      <c r="Z333" s="12"/>
      <c r="AA333" s="12"/>
      <c r="AB333" s="12"/>
      <c r="AC333" s="12"/>
      <c r="AD333" s="12"/>
      <c r="AE333" s="12"/>
      <c r="AR333" s="214" t="s">
        <v>86</v>
      </c>
      <c r="AT333" s="215" t="s">
        <v>77</v>
      </c>
      <c r="AU333" s="215" t="s">
        <v>86</v>
      </c>
      <c r="AY333" s="214" t="s">
        <v>170</v>
      </c>
      <c r="BK333" s="216">
        <f>SUM(BK334:BK337)</f>
        <v>0</v>
      </c>
    </row>
    <row r="334" spans="1:65" s="2" customFormat="1" ht="21.75" customHeight="1">
      <c r="A334" s="39"/>
      <c r="B334" s="40"/>
      <c r="C334" s="219" t="s">
        <v>666</v>
      </c>
      <c r="D334" s="219" t="s">
        <v>172</v>
      </c>
      <c r="E334" s="220" t="s">
        <v>651</v>
      </c>
      <c r="F334" s="221" t="s">
        <v>652</v>
      </c>
      <c r="G334" s="222" t="s">
        <v>191</v>
      </c>
      <c r="H334" s="223">
        <v>1.5</v>
      </c>
      <c r="I334" s="224"/>
      <c r="J334" s="225">
        <f>ROUND(I334*H334,2)</f>
        <v>0</v>
      </c>
      <c r="K334" s="221" t="s">
        <v>176</v>
      </c>
      <c r="L334" s="45"/>
      <c r="M334" s="226" t="s">
        <v>33</v>
      </c>
      <c r="N334" s="227" t="s">
        <v>49</v>
      </c>
      <c r="O334" s="85"/>
      <c r="P334" s="228">
        <f>O334*H334</f>
        <v>0</v>
      </c>
      <c r="Q334" s="228">
        <v>0.24896</v>
      </c>
      <c r="R334" s="228">
        <f>Q334*H334</f>
        <v>0.37344</v>
      </c>
      <c r="S334" s="228">
        <v>0</v>
      </c>
      <c r="T334" s="229">
        <f>S334*H334</f>
        <v>0</v>
      </c>
      <c r="U334" s="39"/>
      <c r="V334" s="39"/>
      <c r="W334" s="39"/>
      <c r="X334" s="39"/>
      <c r="Y334" s="39"/>
      <c r="Z334" s="39"/>
      <c r="AA334" s="39"/>
      <c r="AB334" s="39"/>
      <c r="AC334" s="39"/>
      <c r="AD334" s="39"/>
      <c r="AE334" s="39"/>
      <c r="AR334" s="230" t="s">
        <v>177</v>
      </c>
      <c r="AT334" s="230" t="s">
        <v>172</v>
      </c>
      <c r="AU334" s="230" t="s">
        <v>88</v>
      </c>
      <c r="AY334" s="17" t="s">
        <v>170</v>
      </c>
      <c r="BE334" s="231">
        <f>IF(N334="základní",J334,0)</f>
        <v>0</v>
      </c>
      <c r="BF334" s="231">
        <f>IF(N334="snížená",J334,0)</f>
        <v>0</v>
      </c>
      <c r="BG334" s="231">
        <f>IF(N334="zákl. přenesená",J334,0)</f>
        <v>0</v>
      </c>
      <c r="BH334" s="231">
        <f>IF(N334="sníž. přenesená",J334,0)</f>
        <v>0</v>
      </c>
      <c r="BI334" s="231">
        <f>IF(N334="nulová",J334,0)</f>
        <v>0</v>
      </c>
      <c r="BJ334" s="17" t="s">
        <v>86</v>
      </c>
      <c r="BK334" s="231">
        <f>ROUND(I334*H334,2)</f>
        <v>0</v>
      </c>
      <c r="BL334" s="17" t="s">
        <v>177</v>
      </c>
      <c r="BM334" s="230" t="s">
        <v>667</v>
      </c>
    </row>
    <row r="335" spans="1:47" s="2" customFormat="1" ht="12">
      <c r="A335" s="39"/>
      <c r="B335" s="40"/>
      <c r="C335" s="41"/>
      <c r="D335" s="234" t="s">
        <v>210</v>
      </c>
      <c r="E335" s="41"/>
      <c r="F335" s="255" t="s">
        <v>668</v>
      </c>
      <c r="G335" s="41"/>
      <c r="H335" s="41"/>
      <c r="I335" s="137"/>
      <c r="J335" s="41"/>
      <c r="K335" s="41"/>
      <c r="L335" s="45"/>
      <c r="M335" s="256"/>
      <c r="N335" s="257"/>
      <c r="O335" s="85"/>
      <c r="P335" s="85"/>
      <c r="Q335" s="85"/>
      <c r="R335" s="85"/>
      <c r="S335" s="85"/>
      <c r="T335" s="86"/>
      <c r="U335" s="39"/>
      <c r="V335" s="39"/>
      <c r="W335" s="39"/>
      <c r="X335" s="39"/>
      <c r="Y335" s="39"/>
      <c r="Z335" s="39"/>
      <c r="AA335" s="39"/>
      <c r="AB335" s="39"/>
      <c r="AC335" s="39"/>
      <c r="AD335" s="39"/>
      <c r="AE335" s="39"/>
      <c r="AT335" s="17" t="s">
        <v>210</v>
      </c>
      <c r="AU335" s="17" t="s">
        <v>88</v>
      </c>
    </row>
    <row r="336" spans="1:65" s="2" customFormat="1" ht="21.75" customHeight="1">
      <c r="A336" s="39"/>
      <c r="B336" s="40"/>
      <c r="C336" s="219" t="s">
        <v>669</v>
      </c>
      <c r="D336" s="219" t="s">
        <v>172</v>
      </c>
      <c r="E336" s="220" t="s">
        <v>623</v>
      </c>
      <c r="F336" s="221" t="s">
        <v>624</v>
      </c>
      <c r="G336" s="222" t="s">
        <v>262</v>
      </c>
      <c r="H336" s="223">
        <v>1</v>
      </c>
      <c r="I336" s="224"/>
      <c r="J336" s="225">
        <f>ROUND(I336*H336,2)</f>
        <v>0</v>
      </c>
      <c r="K336" s="221" t="s">
        <v>176</v>
      </c>
      <c r="L336" s="45"/>
      <c r="M336" s="226" t="s">
        <v>33</v>
      </c>
      <c r="N336" s="227" t="s">
        <v>49</v>
      </c>
      <c r="O336" s="85"/>
      <c r="P336" s="228">
        <f>O336*H336</f>
        <v>0</v>
      </c>
      <c r="Q336" s="228">
        <v>0.19504</v>
      </c>
      <c r="R336" s="228">
        <f>Q336*H336</f>
        <v>0.19504</v>
      </c>
      <c r="S336" s="228">
        <v>0</v>
      </c>
      <c r="T336" s="229">
        <f>S336*H336</f>
        <v>0</v>
      </c>
      <c r="U336" s="39"/>
      <c r="V336" s="39"/>
      <c r="W336" s="39"/>
      <c r="X336" s="39"/>
      <c r="Y336" s="39"/>
      <c r="Z336" s="39"/>
      <c r="AA336" s="39"/>
      <c r="AB336" s="39"/>
      <c r="AC336" s="39"/>
      <c r="AD336" s="39"/>
      <c r="AE336" s="39"/>
      <c r="AR336" s="230" t="s">
        <v>177</v>
      </c>
      <c r="AT336" s="230" t="s">
        <v>172</v>
      </c>
      <c r="AU336" s="230" t="s">
        <v>88</v>
      </c>
      <c r="AY336" s="17" t="s">
        <v>170</v>
      </c>
      <c r="BE336" s="231">
        <f>IF(N336="základní",J336,0)</f>
        <v>0</v>
      </c>
      <c r="BF336" s="231">
        <f>IF(N336="snížená",J336,0)</f>
        <v>0</v>
      </c>
      <c r="BG336" s="231">
        <f>IF(N336="zákl. přenesená",J336,0)</f>
        <v>0</v>
      </c>
      <c r="BH336" s="231">
        <f>IF(N336="sníž. přenesená",J336,0)</f>
        <v>0</v>
      </c>
      <c r="BI336" s="231">
        <f>IF(N336="nulová",J336,0)</f>
        <v>0</v>
      </c>
      <c r="BJ336" s="17" t="s">
        <v>86</v>
      </c>
      <c r="BK336" s="231">
        <f>ROUND(I336*H336,2)</f>
        <v>0</v>
      </c>
      <c r="BL336" s="17" t="s">
        <v>177</v>
      </c>
      <c r="BM336" s="230" t="s">
        <v>670</v>
      </c>
    </row>
    <row r="337" spans="1:47" s="2" customFormat="1" ht="12">
      <c r="A337" s="39"/>
      <c r="B337" s="40"/>
      <c r="C337" s="41"/>
      <c r="D337" s="234" t="s">
        <v>210</v>
      </c>
      <c r="E337" s="41"/>
      <c r="F337" s="255" t="s">
        <v>626</v>
      </c>
      <c r="G337" s="41"/>
      <c r="H337" s="41"/>
      <c r="I337" s="137"/>
      <c r="J337" s="41"/>
      <c r="K337" s="41"/>
      <c r="L337" s="45"/>
      <c r="M337" s="256"/>
      <c r="N337" s="257"/>
      <c r="O337" s="85"/>
      <c r="P337" s="85"/>
      <c r="Q337" s="85"/>
      <c r="R337" s="85"/>
      <c r="S337" s="85"/>
      <c r="T337" s="86"/>
      <c r="U337" s="39"/>
      <c r="V337" s="39"/>
      <c r="W337" s="39"/>
      <c r="X337" s="39"/>
      <c r="Y337" s="39"/>
      <c r="Z337" s="39"/>
      <c r="AA337" s="39"/>
      <c r="AB337" s="39"/>
      <c r="AC337" s="39"/>
      <c r="AD337" s="39"/>
      <c r="AE337" s="39"/>
      <c r="AT337" s="17" t="s">
        <v>210</v>
      </c>
      <c r="AU337" s="17" t="s">
        <v>88</v>
      </c>
    </row>
    <row r="338" spans="1:63" s="12" customFormat="1" ht="22.8" customHeight="1">
      <c r="A338" s="12"/>
      <c r="B338" s="203"/>
      <c r="C338" s="204"/>
      <c r="D338" s="205" t="s">
        <v>77</v>
      </c>
      <c r="E338" s="217" t="s">
        <v>671</v>
      </c>
      <c r="F338" s="217" t="s">
        <v>672</v>
      </c>
      <c r="G338" s="204"/>
      <c r="H338" s="204"/>
      <c r="I338" s="207"/>
      <c r="J338" s="218">
        <f>BK338</f>
        <v>0</v>
      </c>
      <c r="K338" s="204"/>
      <c r="L338" s="209"/>
      <c r="M338" s="210"/>
      <c r="N338" s="211"/>
      <c r="O338" s="211"/>
      <c r="P338" s="212">
        <f>SUM(P339:P342)</f>
        <v>0</v>
      </c>
      <c r="Q338" s="211"/>
      <c r="R338" s="212">
        <f>SUM(R339:R342)</f>
        <v>2.83425</v>
      </c>
      <c r="S338" s="211"/>
      <c r="T338" s="213">
        <f>SUM(T339:T342)</f>
        <v>0</v>
      </c>
      <c r="U338" s="12"/>
      <c r="V338" s="12"/>
      <c r="W338" s="12"/>
      <c r="X338" s="12"/>
      <c r="Y338" s="12"/>
      <c r="Z338" s="12"/>
      <c r="AA338" s="12"/>
      <c r="AB338" s="12"/>
      <c r="AC338" s="12"/>
      <c r="AD338" s="12"/>
      <c r="AE338" s="12"/>
      <c r="AR338" s="214" t="s">
        <v>86</v>
      </c>
      <c r="AT338" s="215" t="s">
        <v>77</v>
      </c>
      <c r="AU338" s="215" t="s">
        <v>86</v>
      </c>
      <c r="AY338" s="214" t="s">
        <v>170</v>
      </c>
      <c r="BK338" s="216">
        <f>SUM(BK339:BK342)</f>
        <v>0</v>
      </c>
    </row>
    <row r="339" spans="1:65" s="2" customFormat="1" ht="21.75" customHeight="1">
      <c r="A339" s="39"/>
      <c r="B339" s="40"/>
      <c r="C339" s="219" t="s">
        <v>673</v>
      </c>
      <c r="D339" s="219" t="s">
        <v>172</v>
      </c>
      <c r="E339" s="220" t="s">
        <v>618</v>
      </c>
      <c r="F339" s="221" t="s">
        <v>619</v>
      </c>
      <c r="G339" s="222" t="s">
        <v>191</v>
      </c>
      <c r="H339" s="223">
        <v>7</v>
      </c>
      <c r="I339" s="224"/>
      <c r="J339" s="225">
        <f>ROUND(I339*H339,2)</f>
        <v>0</v>
      </c>
      <c r="K339" s="221" t="s">
        <v>176</v>
      </c>
      <c r="L339" s="45"/>
      <c r="M339" s="226" t="s">
        <v>33</v>
      </c>
      <c r="N339" s="227" t="s">
        <v>49</v>
      </c>
      <c r="O339" s="85"/>
      <c r="P339" s="228">
        <f>O339*H339</f>
        <v>0</v>
      </c>
      <c r="Q339" s="228">
        <v>0.37703</v>
      </c>
      <c r="R339" s="228">
        <f>Q339*H339</f>
        <v>2.63921</v>
      </c>
      <c r="S339" s="228">
        <v>0</v>
      </c>
      <c r="T339" s="229">
        <f>S339*H339</f>
        <v>0</v>
      </c>
      <c r="U339" s="39"/>
      <c r="V339" s="39"/>
      <c r="W339" s="39"/>
      <c r="X339" s="39"/>
      <c r="Y339" s="39"/>
      <c r="Z339" s="39"/>
      <c r="AA339" s="39"/>
      <c r="AB339" s="39"/>
      <c r="AC339" s="39"/>
      <c r="AD339" s="39"/>
      <c r="AE339" s="39"/>
      <c r="AR339" s="230" t="s">
        <v>177</v>
      </c>
      <c r="AT339" s="230" t="s">
        <v>172</v>
      </c>
      <c r="AU339" s="230" t="s">
        <v>88</v>
      </c>
      <c r="AY339" s="17" t="s">
        <v>170</v>
      </c>
      <c r="BE339" s="231">
        <f>IF(N339="základní",J339,0)</f>
        <v>0</v>
      </c>
      <c r="BF339" s="231">
        <f>IF(N339="snížená",J339,0)</f>
        <v>0</v>
      </c>
      <c r="BG339" s="231">
        <f>IF(N339="zákl. přenesená",J339,0)</f>
        <v>0</v>
      </c>
      <c r="BH339" s="231">
        <f>IF(N339="sníž. přenesená",J339,0)</f>
        <v>0</v>
      </c>
      <c r="BI339" s="231">
        <f>IF(N339="nulová",J339,0)</f>
        <v>0</v>
      </c>
      <c r="BJ339" s="17" t="s">
        <v>86</v>
      </c>
      <c r="BK339" s="231">
        <f>ROUND(I339*H339,2)</f>
        <v>0</v>
      </c>
      <c r="BL339" s="17" t="s">
        <v>177</v>
      </c>
      <c r="BM339" s="230" t="s">
        <v>674</v>
      </c>
    </row>
    <row r="340" spans="1:47" s="2" customFormat="1" ht="12">
      <c r="A340" s="39"/>
      <c r="B340" s="40"/>
      <c r="C340" s="41"/>
      <c r="D340" s="234" t="s">
        <v>210</v>
      </c>
      <c r="E340" s="41"/>
      <c r="F340" s="255" t="s">
        <v>675</v>
      </c>
      <c r="G340" s="41"/>
      <c r="H340" s="41"/>
      <c r="I340" s="137"/>
      <c r="J340" s="41"/>
      <c r="K340" s="41"/>
      <c r="L340" s="45"/>
      <c r="M340" s="256"/>
      <c r="N340" s="257"/>
      <c r="O340" s="85"/>
      <c r="P340" s="85"/>
      <c r="Q340" s="85"/>
      <c r="R340" s="85"/>
      <c r="S340" s="85"/>
      <c r="T340" s="86"/>
      <c r="U340" s="39"/>
      <c r="V340" s="39"/>
      <c r="W340" s="39"/>
      <c r="X340" s="39"/>
      <c r="Y340" s="39"/>
      <c r="Z340" s="39"/>
      <c r="AA340" s="39"/>
      <c r="AB340" s="39"/>
      <c r="AC340" s="39"/>
      <c r="AD340" s="39"/>
      <c r="AE340" s="39"/>
      <c r="AT340" s="17" t="s">
        <v>210</v>
      </c>
      <c r="AU340" s="17" t="s">
        <v>88</v>
      </c>
    </row>
    <row r="341" spans="1:65" s="2" customFormat="1" ht="21.75" customHeight="1">
      <c r="A341" s="39"/>
      <c r="B341" s="40"/>
      <c r="C341" s="219" t="s">
        <v>676</v>
      </c>
      <c r="D341" s="219" t="s">
        <v>172</v>
      </c>
      <c r="E341" s="220" t="s">
        <v>623</v>
      </c>
      <c r="F341" s="221" t="s">
        <v>624</v>
      </c>
      <c r="G341" s="222" t="s">
        <v>262</v>
      </c>
      <c r="H341" s="223">
        <v>1</v>
      </c>
      <c r="I341" s="224"/>
      <c r="J341" s="225">
        <f>ROUND(I341*H341,2)</f>
        <v>0</v>
      </c>
      <c r="K341" s="221" t="s">
        <v>176</v>
      </c>
      <c r="L341" s="45"/>
      <c r="M341" s="226" t="s">
        <v>33</v>
      </c>
      <c r="N341" s="227" t="s">
        <v>49</v>
      </c>
      <c r="O341" s="85"/>
      <c r="P341" s="228">
        <f>O341*H341</f>
        <v>0</v>
      </c>
      <c r="Q341" s="228">
        <v>0.19504</v>
      </c>
      <c r="R341" s="228">
        <f>Q341*H341</f>
        <v>0.19504</v>
      </c>
      <c r="S341" s="228">
        <v>0</v>
      </c>
      <c r="T341" s="229">
        <f>S341*H341</f>
        <v>0</v>
      </c>
      <c r="U341" s="39"/>
      <c r="V341" s="39"/>
      <c r="W341" s="39"/>
      <c r="X341" s="39"/>
      <c r="Y341" s="39"/>
      <c r="Z341" s="39"/>
      <c r="AA341" s="39"/>
      <c r="AB341" s="39"/>
      <c r="AC341" s="39"/>
      <c r="AD341" s="39"/>
      <c r="AE341" s="39"/>
      <c r="AR341" s="230" t="s">
        <v>177</v>
      </c>
      <c r="AT341" s="230" t="s">
        <v>172</v>
      </c>
      <c r="AU341" s="230" t="s">
        <v>88</v>
      </c>
      <c r="AY341" s="17" t="s">
        <v>170</v>
      </c>
      <c r="BE341" s="231">
        <f>IF(N341="základní",J341,0)</f>
        <v>0</v>
      </c>
      <c r="BF341" s="231">
        <f>IF(N341="snížená",J341,0)</f>
        <v>0</v>
      </c>
      <c r="BG341" s="231">
        <f>IF(N341="zákl. přenesená",J341,0)</f>
        <v>0</v>
      </c>
      <c r="BH341" s="231">
        <f>IF(N341="sníž. přenesená",J341,0)</f>
        <v>0</v>
      </c>
      <c r="BI341" s="231">
        <f>IF(N341="nulová",J341,0)</f>
        <v>0</v>
      </c>
      <c r="BJ341" s="17" t="s">
        <v>86</v>
      </c>
      <c r="BK341" s="231">
        <f>ROUND(I341*H341,2)</f>
        <v>0</v>
      </c>
      <c r="BL341" s="17" t="s">
        <v>177</v>
      </c>
      <c r="BM341" s="230" t="s">
        <v>677</v>
      </c>
    </row>
    <row r="342" spans="1:47" s="2" customFormat="1" ht="12">
      <c r="A342" s="39"/>
      <c r="B342" s="40"/>
      <c r="C342" s="41"/>
      <c r="D342" s="234" t="s">
        <v>210</v>
      </c>
      <c r="E342" s="41"/>
      <c r="F342" s="255" t="s">
        <v>626</v>
      </c>
      <c r="G342" s="41"/>
      <c r="H342" s="41"/>
      <c r="I342" s="137"/>
      <c r="J342" s="41"/>
      <c r="K342" s="41"/>
      <c r="L342" s="45"/>
      <c r="M342" s="256"/>
      <c r="N342" s="257"/>
      <c r="O342" s="85"/>
      <c r="P342" s="85"/>
      <c r="Q342" s="85"/>
      <c r="R342" s="85"/>
      <c r="S342" s="85"/>
      <c r="T342" s="86"/>
      <c r="U342" s="39"/>
      <c r="V342" s="39"/>
      <c r="W342" s="39"/>
      <c r="X342" s="39"/>
      <c r="Y342" s="39"/>
      <c r="Z342" s="39"/>
      <c r="AA342" s="39"/>
      <c r="AB342" s="39"/>
      <c r="AC342" s="39"/>
      <c r="AD342" s="39"/>
      <c r="AE342" s="39"/>
      <c r="AT342" s="17" t="s">
        <v>210</v>
      </c>
      <c r="AU342" s="17" t="s">
        <v>88</v>
      </c>
    </row>
    <row r="343" spans="1:63" s="12" customFormat="1" ht="22.8" customHeight="1">
      <c r="A343" s="12"/>
      <c r="B343" s="203"/>
      <c r="C343" s="204"/>
      <c r="D343" s="205" t="s">
        <v>77</v>
      </c>
      <c r="E343" s="217" t="s">
        <v>678</v>
      </c>
      <c r="F343" s="217" t="s">
        <v>679</v>
      </c>
      <c r="G343" s="204"/>
      <c r="H343" s="204"/>
      <c r="I343" s="207"/>
      <c r="J343" s="218">
        <f>BK343</f>
        <v>0</v>
      </c>
      <c r="K343" s="204"/>
      <c r="L343" s="209"/>
      <c r="M343" s="210"/>
      <c r="N343" s="211"/>
      <c r="O343" s="211"/>
      <c r="P343" s="212">
        <f>SUM(P344:P347)</f>
        <v>0</v>
      </c>
      <c r="Q343" s="211"/>
      <c r="R343" s="212">
        <f>SUM(R344:R347)</f>
        <v>2.08019</v>
      </c>
      <c r="S343" s="211"/>
      <c r="T343" s="213">
        <f>SUM(T344:T347)</f>
        <v>0</v>
      </c>
      <c r="U343" s="12"/>
      <c r="V343" s="12"/>
      <c r="W343" s="12"/>
      <c r="X343" s="12"/>
      <c r="Y343" s="12"/>
      <c r="Z343" s="12"/>
      <c r="AA343" s="12"/>
      <c r="AB343" s="12"/>
      <c r="AC343" s="12"/>
      <c r="AD343" s="12"/>
      <c r="AE343" s="12"/>
      <c r="AR343" s="214" t="s">
        <v>86</v>
      </c>
      <c r="AT343" s="215" t="s">
        <v>77</v>
      </c>
      <c r="AU343" s="215" t="s">
        <v>86</v>
      </c>
      <c r="AY343" s="214" t="s">
        <v>170</v>
      </c>
      <c r="BK343" s="216">
        <f>SUM(BK344:BK347)</f>
        <v>0</v>
      </c>
    </row>
    <row r="344" spans="1:65" s="2" customFormat="1" ht="21.75" customHeight="1">
      <c r="A344" s="39"/>
      <c r="B344" s="40"/>
      <c r="C344" s="219" t="s">
        <v>680</v>
      </c>
      <c r="D344" s="219" t="s">
        <v>172</v>
      </c>
      <c r="E344" s="220" t="s">
        <v>618</v>
      </c>
      <c r="F344" s="221" t="s">
        <v>619</v>
      </c>
      <c r="G344" s="222" t="s">
        <v>191</v>
      </c>
      <c r="H344" s="223">
        <v>5</v>
      </c>
      <c r="I344" s="224"/>
      <c r="J344" s="225">
        <f>ROUND(I344*H344,2)</f>
        <v>0</v>
      </c>
      <c r="K344" s="221" t="s">
        <v>176</v>
      </c>
      <c r="L344" s="45"/>
      <c r="M344" s="226" t="s">
        <v>33</v>
      </c>
      <c r="N344" s="227" t="s">
        <v>49</v>
      </c>
      <c r="O344" s="85"/>
      <c r="P344" s="228">
        <f>O344*H344</f>
        <v>0</v>
      </c>
      <c r="Q344" s="228">
        <v>0.37703</v>
      </c>
      <c r="R344" s="228">
        <f>Q344*H344</f>
        <v>1.8851499999999999</v>
      </c>
      <c r="S344" s="228">
        <v>0</v>
      </c>
      <c r="T344" s="229">
        <f>S344*H344</f>
        <v>0</v>
      </c>
      <c r="U344" s="39"/>
      <c r="V344" s="39"/>
      <c r="W344" s="39"/>
      <c r="X344" s="39"/>
      <c r="Y344" s="39"/>
      <c r="Z344" s="39"/>
      <c r="AA344" s="39"/>
      <c r="AB344" s="39"/>
      <c r="AC344" s="39"/>
      <c r="AD344" s="39"/>
      <c r="AE344" s="39"/>
      <c r="AR344" s="230" t="s">
        <v>177</v>
      </c>
      <c r="AT344" s="230" t="s">
        <v>172</v>
      </c>
      <c r="AU344" s="230" t="s">
        <v>88</v>
      </c>
      <c r="AY344" s="17" t="s">
        <v>170</v>
      </c>
      <c r="BE344" s="231">
        <f>IF(N344="základní",J344,0)</f>
        <v>0</v>
      </c>
      <c r="BF344" s="231">
        <f>IF(N344="snížená",J344,0)</f>
        <v>0</v>
      </c>
      <c r="BG344" s="231">
        <f>IF(N344="zákl. přenesená",J344,0)</f>
        <v>0</v>
      </c>
      <c r="BH344" s="231">
        <f>IF(N344="sníž. přenesená",J344,0)</f>
        <v>0</v>
      </c>
      <c r="BI344" s="231">
        <f>IF(N344="nulová",J344,0)</f>
        <v>0</v>
      </c>
      <c r="BJ344" s="17" t="s">
        <v>86</v>
      </c>
      <c r="BK344" s="231">
        <f>ROUND(I344*H344,2)</f>
        <v>0</v>
      </c>
      <c r="BL344" s="17" t="s">
        <v>177</v>
      </c>
      <c r="BM344" s="230" t="s">
        <v>681</v>
      </c>
    </row>
    <row r="345" spans="1:47" s="2" customFormat="1" ht="12">
      <c r="A345" s="39"/>
      <c r="B345" s="40"/>
      <c r="C345" s="41"/>
      <c r="D345" s="234" t="s">
        <v>210</v>
      </c>
      <c r="E345" s="41"/>
      <c r="F345" s="255" t="s">
        <v>682</v>
      </c>
      <c r="G345" s="41"/>
      <c r="H345" s="41"/>
      <c r="I345" s="137"/>
      <c r="J345" s="41"/>
      <c r="K345" s="41"/>
      <c r="L345" s="45"/>
      <c r="M345" s="256"/>
      <c r="N345" s="257"/>
      <c r="O345" s="85"/>
      <c r="P345" s="85"/>
      <c r="Q345" s="85"/>
      <c r="R345" s="85"/>
      <c r="S345" s="85"/>
      <c r="T345" s="86"/>
      <c r="U345" s="39"/>
      <c r="V345" s="39"/>
      <c r="W345" s="39"/>
      <c r="X345" s="39"/>
      <c r="Y345" s="39"/>
      <c r="Z345" s="39"/>
      <c r="AA345" s="39"/>
      <c r="AB345" s="39"/>
      <c r="AC345" s="39"/>
      <c r="AD345" s="39"/>
      <c r="AE345" s="39"/>
      <c r="AT345" s="17" t="s">
        <v>210</v>
      </c>
      <c r="AU345" s="17" t="s">
        <v>88</v>
      </c>
    </row>
    <row r="346" spans="1:65" s="2" customFormat="1" ht="21.75" customHeight="1">
      <c r="A346" s="39"/>
      <c r="B346" s="40"/>
      <c r="C346" s="219" t="s">
        <v>683</v>
      </c>
      <c r="D346" s="219" t="s">
        <v>172</v>
      </c>
      <c r="E346" s="220" t="s">
        <v>623</v>
      </c>
      <c r="F346" s="221" t="s">
        <v>624</v>
      </c>
      <c r="G346" s="222" t="s">
        <v>262</v>
      </c>
      <c r="H346" s="223">
        <v>1</v>
      </c>
      <c r="I346" s="224"/>
      <c r="J346" s="225">
        <f>ROUND(I346*H346,2)</f>
        <v>0</v>
      </c>
      <c r="K346" s="221" t="s">
        <v>176</v>
      </c>
      <c r="L346" s="45"/>
      <c r="M346" s="226" t="s">
        <v>33</v>
      </c>
      <c r="N346" s="227" t="s">
        <v>49</v>
      </c>
      <c r="O346" s="85"/>
      <c r="P346" s="228">
        <f>O346*H346</f>
        <v>0</v>
      </c>
      <c r="Q346" s="228">
        <v>0.19504</v>
      </c>
      <c r="R346" s="228">
        <f>Q346*H346</f>
        <v>0.19504</v>
      </c>
      <c r="S346" s="228">
        <v>0</v>
      </c>
      <c r="T346" s="229">
        <f>S346*H346</f>
        <v>0</v>
      </c>
      <c r="U346" s="39"/>
      <c r="V346" s="39"/>
      <c r="W346" s="39"/>
      <c r="X346" s="39"/>
      <c r="Y346" s="39"/>
      <c r="Z346" s="39"/>
      <c r="AA346" s="39"/>
      <c r="AB346" s="39"/>
      <c r="AC346" s="39"/>
      <c r="AD346" s="39"/>
      <c r="AE346" s="39"/>
      <c r="AR346" s="230" t="s">
        <v>177</v>
      </c>
      <c r="AT346" s="230" t="s">
        <v>172</v>
      </c>
      <c r="AU346" s="230" t="s">
        <v>88</v>
      </c>
      <c r="AY346" s="17" t="s">
        <v>170</v>
      </c>
      <c r="BE346" s="231">
        <f>IF(N346="základní",J346,0)</f>
        <v>0</v>
      </c>
      <c r="BF346" s="231">
        <f>IF(N346="snížená",J346,0)</f>
        <v>0</v>
      </c>
      <c r="BG346" s="231">
        <f>IF(N346="zákl. přenesená",J346,0)</f>
        <v>0</v>
      </c>
      <c r="BH346" s="231">
        <f>IF(N346="sníž. přenesená",J346,0)</f>
        <v>0</v>
      </c>
      <c r="BI346" s="231">
        <f>IF(N346="nulová",J346,0)</f>
        <v>0</v>
      </c>
      <c r="BJ346" s="17" t="s">
        <v>86</v>
      </c>
      <c r="BK346" s="231">
        <f>ROUND(I346*H346,2)</f>
        <v>0</v>
      </c>
      <c r="BL346" s="17" t="s">
        <v>177</v>
      </c>
      <c r="BM346" s="230" t="s">
        <v>684</v>
      </c>
    </row>
    <row r="347" spans="1:47" s="2" customFormat="1" ht="12">
      <c r="A347" s="39"/>
      <c r="B347" s="40"/>
      <c r="C347" s="41"/>
      <c r="D347" s="234" t="s">
        <v>210</v>
      </c>
      <c r="E347" s="41"/>
      <c r="F347" s="255" t="s">
        <v>626</v>
      </c>
      <c r="G347" s="41"/>
      <c r="H347" s="41"/>
      <c r="I347" s="137"/>
      <c r="J347" s="41"/>
      <c r="K347" s="41"/>
      <c r="L347" s="45"/>
      <c r="M347" s="256"/>
      <c r="N347" s="257"/>
      <c r="O347" s="85"/>
      <c r="P347" s="85"/>
      <c r="Q347" s="85"/>
      <c r="R347" s="85"/>
      <c r="S347" s="85"/>
      <c r="T347" s="86"/>
      <c r="U347" s="39"/>
      <c r="V347" s="39"/>
      <c r="W347" s="39"/>
      <c r="X347" s="39"/>
      <c r="Y347" s="39"/>
      <c r="Z347" s="39"/>
      <c r="AA347" s="39"/>
      <c r="AB347" s="39"/>
      <c r="AC347" s="39"/>
      <c r="AD347" s="39"/>
      <c r="AE347" s="39"/>
      <c r="AT347" s="17" t="s">
        <v>210</v>
      </c>
      <c r="AU347" s="17" t="s">
        <v>88</v>
      </c>
    </row>
    <row r="348" spans="1:63" s="12" customFormat="1" ht="22.8" customHeight="1">
      <c r="A348" s="12"/>
      <c r="B348" s="203"/>
      <c r="C348" s="204"/>
      <c r="D348" s="205" t="s">
        <v>77</v>
      </c>
      <c r="E348" s="217" t="s">
        <v>685</v>
      </c>
      <c r="F348" s="217" t="s">
        <v>686</v>
      </c>
      <c r="G348" s="204"/>
      <c r="H348" s="204"/>
      <c r="I348" s="207"/>
      <c r="J348" s="218">
        <f>BK348</f>
        <v>0</v>
      </c>
      <c r="K348" s="204"/>
      <c r="L348" s="209"/>
      <c r="M348" s="210"/>
      <c r="N348" s="211"/>
      <c r="O348" s="211"/>
      <c r="P348" s="212">
        <f>SUM(P349:P359)</f>
        <v>0</v>
      </c>
      <c r="Q348" s="211"/>
      <c r="R348" s="212">
        <f>SUM(R349:R359)</f>
        <v>0</v>
      </c>
      <c r="S348" s="211"/>
      <c r="T348" s="213">
        <f>SUM(T349:T359)</f>
        <v>0</v>
      </c>
      <c r="U348" s="12"/>
      <c r="V348" s="12"/>
      <c r="W348" s="12"/>
      <c r="X348" s="12"/>
      <c r="Y348" s="12"/>
      <c r="Z348" s="12"/>
      <c r="AA348" s="12"/>
      <c r="AB348" s="12"/>
      <c r="AC348" s="12"/>
      <c r="AD348" s="12"/>
      <c r="AE348" s="12"/>
      <c r="AR348" s="214" t="s">
        <v>86</v>
      </c>
      <c r="AT348" s="215" t="s">
        <v>77</v>
      </c>
      <c r="AU348" s="215" t="s">
        <v>86</v>
      </c>
      <c r="AY348" s="214" t="s">
        <v>170</v>
      </c>
      <c r="BK348" s="216">
        <f>SUM(BK349:BK359)</f>
        <v>0</v>
      </c>
    </row>
    <row r="349" spans="1:65" s="2" customFormat="1" ht="33" customHeight="1">
      <c r="A349" s="39"/>
      <c r="B349" s="40"/>
      <c r="C349" s="219" t="s">
        <v>687</v>
      </c>
      <c r="D349" s="219" t="s">
        <v>172</v>
      </c>
      <c r="E349" s="220" t="s">
        <v>688</v>
      </c>
      <c r="F349" s="221" t="s">
        <v>689</v>
      </c>
      <c r="G349" s="222" t="s">
        <v>232</v>
      </c>
      <c r="H349" s="223">
        <v>715.034</v>
      </c>
      <c r="I349" s="224"/>
      <c r="J349" s="225">
        <f>ROUND(I349*H349,2)</f>
        <v>0</v>
      </c>
      <c r="K349" s="221" t="s">
        <v>176</v>
      </c>
      <c r="L349" s="45"/>
      <c r="M349" s="226" t="s">
        <v>33</v>
      </c>
      <c r="N349" s="227" t="s">
        <v>49</v>
      </c>
      <c r="O349" s="85"/>
      <c r="P349" s="228">
        <f>O349*H349</f>
        <v>0</v>
      </c>
      <c r="Q349" s="228">
        <v>0</v>
      </c>
      <c r="R349" s="228">
        <f>Q349*H349</f>
        <v>0</v>
      </c>
      <c r="S349" s="228">
        <v>0</v>
      </c>
      <c r="T349" s="229">
        <f>S349*H349</f>
        <v>0</v>
      </c>
      <c r="U349" s="39"/>
      <c r="V349" s="39"/>
      <c r="W349" s="39"/>
      <c r="X349" s="39"/>
      <c r="Y349" s="39"/>
      <c r="Z349" s="39"/>
      <c r="AA349" s="39"/>
      <c r="AB349" s="39"/>
      <c r="AC349" s="39"/>
      <c r="AD349" s="39"/>
      <c r="AE349" s="39"/>
      <c r="AR349" s="230" t="s">
        <v>177</v>
      </c>
      <c r="AT349" s="230" t="s">
        <v>172</v>
      </c>
      <c r="AU349" s="230" t="s">
        <v>88</v>
      </c>
      <c r="AY349" s="17" t="s">
        <v>170</v>
      </c>
      <c r="BE349" s="231">
        <f>IF(N349="základní",J349,0)</f>
        <v>0</v>
      </c>
      <c r="BF349" s="231">
        <f>IF(N349="snížená",J349,0)</f>
        <v>0</v>
      </c>
      <c r="BG349" s="231">
        <f>IF(N349="zákl. přenesená",J349,0)</f>
        <v>0</v>
      </c>
      <c r="BH349" s="231">
        <f>IF(N349="sníž. přenesená",J349,0)</f>
        <v>0</v>
      </c>
      <c r="BI349" s="231">
        <f>IF(N349="nulová",J349,0)</f>
        <v>0</v>
      </c>
      <c r="BJ349" s="17" t="s">
        <v>86</v>
      </c>
      <c r="BK349" s="231">
        <f>ROUND(I349*H349,2)</f>
        <v>0</v>
      </c>
      <c r="BL349" s="17" t="s">
        <v>177</v>
      </c>
      <c r="BM349" s="230" t="s">
        <v>690</v>
      </c>
    </row>
    <row r="350" spans="1:65" s="2" customFormat="1" ht="33" customHeight="1">
      <c r="A350" s="39"/>
      <c r="B350" s="40"/>
      <c r="C350" s="219" t="s">
        <v>691</v>
      </c>
      <c r="D350" s="219" t="s">
        <v>172</v>
      </c>
      <c r="E350" s="220" t="s">
        <v>692</v>
      </c>
      <c r="F350" s="221" t="s">
        <v>693</v>
      </c>
      <c r="G350" s="222" t="s">
        <v>232</v>
      </c>
      <c r="H350" s="223">
        <v>16445.782</v>
      </c>
      <c r="I350" s="224"/>
      <c r="J350" s="225">
        <f>ROUND(I350*H350,2)</f>
        <v>0</v>
      </c>
      <c r="K350" s="221" t="s">
        <v>176</v>
      </c>
      <c r="L350" s="45"/>
      <c r="M350" s="226" t="s">
        <v>33</v>
      </c>
      <c r="N350" s="227" t="s">
        <v>49</v>
      </c>
      <c r="O350" s="85"/>
      <c r="P350" s="228">
        <f>O350*H350</f>
        <v>0</v>
      </c>
      <c r="Q350" s="228">
        <v>0</v>
      </c>
      <c r="R350" s="228">
        <f>Q350*H350</f>
        <v>0</v>
      </c>
      <c r="S350" s="228">
        <v>0</v>
      </c>
      <c r="T350" s="229">
        <f>S350*H350</f>
        <v>0</v>
      </c>
      <c r="U350" s="39"/>
      <c r="V350" s="39"/>
      <c r="W350" s="39"/>
      <c r="X350" s="39"/>
      <c r="Y350" s="39"/>
      <c r="Z350" s="39"/>
      <c r="AA350" s="39"/>
      <c r="AB350" s="39"/>
      <c r="AC350" s="39"/>
      <c r="AD350" s="39"/>
      <c r="AE350" s="39"/>
      <c r="AR350" s="230" t="s">
        <v>177</v>
      </c>
      <c r="AT350" s="230" t="s">
        <v>172</v>
      </c>
      <c r="AU350" s="230" t="s">
        <v>88</v>
      </c>
      <c r="AY350" s="17" t="s">
        <v>170</v>
      </c>
      <c r="BE350" s="231">
        <f>IF(N350="základní",J350,0)</f>
        <v>0</v>
      </c>
      <c r="BF350" s="231">
        <f>IF(N350="snížená",J350,0)</f>
        <v>0</v>
      </c>
      <c r="BG350" s="231">
        <f>IF(N350="zákl. přenesená",J350,0)</f>
        <v>0</v>
      </c>
      <c r="BH350" s="231">
        <f>IF(N350="sníž. přenesená",J350,0)</f>
        <v>0</v>
      </c>
      <c r="BI350" s="231">
        <f>IF(N350="nulová",J350,0)</f>
        <v>0</v>
      </c>
      <c r="BJ350" s="17" t="s">
        <v>86</v>
      </c>
      <c r="BK350" s="231">
        <f>ROUND(I350*H350,2)</f>
        <v>0</v>
      </c>
      <c r="BL350" s="17" t="s">
        <v>177</v>
      </c>
      <c r="BM350" s="230" t="s">
        <v>694</v>
      </c>
    </row>
    <row r="351" spans="1:47" s="2" customFormat="1" ht="12">
      <c r="A351" s="39"/>
      <c r="B351" s="40"/>
      <c r="C351" s="41"/>
      <c r="D351" s="234" t="s">
        <v>210</v>
      </c>
      <c r="E351" s="41"/>
      <c r="F351" s="255" t="s">
        <v>211</v>
      </c>
      <c r="G351" s="41"/>
      <c r="H351" s="41"/>
      <c r="I351" s="137"/>
      <c r="J351" s="41"/>
      <c r="K351" s="41"/>
      <c r="L351" s="45"/>
      <c r="M351" s="256"/>
      <c r="N351" s="257"/>
      <c r="O351" s="85"/>
      <c r="P351" s="85"/>
      <c r="Q351" s="85"/>
      <c r="R351" s="85"/>
      <c r="S351" s="85"/>
      <c r="T351" s="86"/>
      <c r="U351" s="39"/>
      <c r="V351" s="39"/>
      <c r="W351" s="39"/>
      <c r="X351" s="39"/>
      <c r="Y351" s="39"/>
      <c r="Z351" s="39"/>
      <c r="AA351" s="39"/>
      <c r="AB351" s="39"/>
      <c r="AC351" s="39"/>
      <c r="AD351" s="39"/>
      <c r="AE351" s="39"/>
      <c r="AT351" s="17" t="s">
        <v>210</v>
      </c>
      <c r="AU351" s="17" t="s">
        <v>88</v>
      </c>
    </row>
    <row r="352" spans="1:51" s="13" customFormat="1" ht="12">
      <c r="A352" s="13"/>
      <c r="B352" s="232"/>
      <c r="C352" s="233"/>
      <c r="D352" s="234" t="s">
        <v>182</v>
      </c>
      <c r="E352" s="233"/>
      <c r="F352" s="236" t="s">
        <v>695</v>
      </c>
      <c r="G352" s="233"/>
      <c r="H352" s="237">
        <v>16445.782</v>
      </c>
      <c r="I352" s="238"/>
      <c r="J352" s="233"/>
      <c r="K352" s="233"/>
      <c r="L352" s="239"/>
      <c r="M352" s="240"/>
      <c r="N352" s="241"/>
      <c r="O352" s="241"/>
      <c r="P352" s="241"/>
      <c r="Q352" s="241"/>
      <c r="R352" s="241"/>
      <c r="S352" s="241"/>
      <c r="T352" s="242"/>
      <c r="U352" s="13"/>
      <c r="V352" s="13"/>
      <c r="W352" s="13"/>
      <c r="X352" s="13"/>
      <c r="Y352" s="13"/>
      <c r="Z352" s="13"/>
      <c r="AA352" s="13"/>
      <c r="AB352" s="13"/>
      <c r="AC352" s="13"/>
      <c r="AD352" s="13"/>
      <c r="AE352" s="13"/>
      <c r="AT352" s="243" t="s">
        <v>182</v>
      </c>
      <c r="AU352" s="243" t="s">
        <v>88</v>
      </c>
      <c r="AV352" s="13" t="s">
        <v>88</v>
      </c>
      <c r="AW352" s="13" t="s">
        <v>4</v>
      </c>
      <c r="AX352" s="13" t="s">
        <v>86</v>
      </c>
      <c r="AY352" s="243" t="s">
        <v>170</v>
      </c>
    </row>
    <row r="353" spans="1:65" s="2" customFormat="1" ht="33" customHeight="1">
      <c r="A353" s="39"/>
      <c r="B353" s="40"/>
      <c r="C353" s="219" t="s">
        <v>696</v>
      </c>
      <c r="D353" s="219" t="s">
        <v>172</v>
      </c>
      <c r="E353" s="220" t="s">
        <v>697</v>
      </c>
      <c r="F353" s="221" t="s">
        <v>698</v>
      </c>
      <c r="G353" s="222" t="s">
        <v>232</v>
      </c>
      <c r="H353" s="223">
        <v>55.768</v>
      </c>
      <c r="I353" s="224"/>
      <c r="J353" s="225">
        <f>ROUND(I353*H353,2)</f>
        <v>0</v>
      </c>
      <c r="K353" s="221" t="s">
        <v>176</v>
      </c>
      <c r="L353" s="45"/>
      <c r="M353" s="226" t="s">
        <v>33</v>
      </c>
      <c r="N353" s="227" t="s">
        <v>49</v>
      </c>
      <c r="O353" s="85"/>
      <c r="P353" s="228">
        <f>O353*H353</f>
        <v>0</v>
      </c>
      <c r="Q353" s="228">
        <v>0</v>
      </c>
      <c r="R353" s="228">
        <f>Q353*H353</f>
        <v>0</v>
      </c>
      <c r="S353" s="228">
        <v>0</v>
      </c>
      <c r="T353" s="229">
        <f>S353*H353</f>
        <v>0</v>
      </c>
      <c r="U353" s="39"/>
      <c r="V353" s="39"/>
      <c r="W353" s="39"/>
      <c r="X353" s="39"/>
      <c r="Y353" s="39"/>
      <c r="Z353" s="39"/>
      <c r="AA353" s="39"/>
      <c r="AB353" s="39"/>
      <c r="AC353" s="39"/>
      <c r="AD353" s="39"/>
      <c r="AE353" s="39"/>
      <c r="AR353" s="230" t="s">
        <v>177</v>
      </c>
      <c r="AT353" s="230" t="s">
        <v>172</v>
      </c>
      <c r="AU353" s="230" t="s">
        <v>88</v>
      </c>
      <c r="AY353" s="17" t="s">
        <v>170</v>
      </c>
      <c r="BE353" s="231">
        <f>IF(N353="základní",J353,0)</f>
        <v>0</v>
      </c>
      <c r="BF353" s="231">
        <f>IF(N353="snížená",J353,0)</f>
        <v>0</v>
      </c>
      <c r="BG353" s="231">
        <f>IF(N353="zákl. přenesená",J353,0)</f>
        <v>0</v>
      </c>
      <c r="BH353" s="231">
        <f>IF(N353="sníž. přenesená",J353,0)</f>
        <v>0</v>
      </c>
      <c r="BI353" s="231">
        <f>IF(N353="nulová",J353,0)</f>
        <v>0</v>
      </c>
      <c r="BJ353" s="17" t="s">
        <v>86</v>
      </c>
      <c r="BK353" s="231">
        <f>ROUND(I353*H353,2)</f>
        <v>0</v>
      </c>
      <c r="BL353" s="17" t="s">
        <v>177</v>
      </c>
      <c r="BM353" s="230" t="s">
        <v>699</v>
      </c>
    </row>
    <row r="354" spans="1:51" s="13" customFormat="1" ht="12">
      <c r="A354" s="13"/>
      <c r="B354" s="232"/>
      <c r="C354" s="233"/>
      <c r="D354" s="234" t="s">
        <v>182</v>
      </c>
      <c r="E354" s="235" t="s">
        <v>33</v>
      </c>
      <c r="F354" s="236" t="s">
        <v>700</v>
      </c>
      <c r="G354" s="233"/>
      <c r="H354" s="237">
        <v>55.768</v>
      </c>
      <c r="I354" s="238"/>
      <c r="J354" s="233"/>
      <c r="K354" s="233"/>
      <c r="L354" s="239"/>
      <c r="M354" s="240"/>
      <c r="N354" s="241"/>
      <c r="O354" s="241"/>
      <c r="P354" s="241"/>
      <c r="Q354" s="241"/>
      <c r="R354" s="241"/>
      <c r="S354" s="241"/>
      <c r="T354" s="242"/>
      <c r="U354" s="13"/>
      <c r="V354" s="13"/>
      <c r="W354" s="13"/>
      <c r="X354" s="13"/>
      <c r="Y354" s="13"/>
      <c r="Z354" s="13"/>
      <c r="AA354" s="13"/>
      <c r="AB354" s="13"/>
      <c r="AC354" s="13"/>
      <c r="AD354" s="13"/>
      <c r="AE354" s="13"/>
      <c r="AT354" s="243" t="s">
        <v>182</v>
      </c>
      <c r="AU354" s="243" t="s">
        <v>88</v>
      </c>
      <c r="AV354" s="13" t="s">
        <v>88</v>
      </c>
      <c r="AW354" s="13" t="s">
        <v>39</v>
      </c>
      <c r="AX354" s="13" t="s">
        <v>86</v>
      </c>
      <c r="AY354" s="243" t="s">
        <v>170</v>
      </c>
    </row>
    <row r="355" spans="1:65" s="2" customFormat="1" ht="33" customHeight="1">
      <c r="A355" s="39"/>
      <c r="B355" s="40"/>
      <c r="C355" s="219" t="s">
        <v>701</v>
      </c>
      <c r="D355" s="219" t="s">
        <v>172</v>
      </c>
      <c r="E355" s="220" t="s">
        <v>702</v>
      </c>
      <c r="F355" s="221" t="s">
        <v>703</v>
      </c>
      <c r="G355" s="222" t="s">
        <v>232</v>
      </c>
      <c r="H355" s="223">
        <v>4.32</v>
      </c>
      <c r="I355" s="224"/>
      <c r="J355" s="225">
        <f>ROUND(I355*H355,2)</f>
        <v>0</v>
      </c>
      <c r="K355" s="221" t="s">
        <v>176</v>
      </c>
      <c r="L355" s="45"/>
      <c r="M355" s="226" t="s">
        <v>33</v>
      </c>
      <c r="N355" s="227" t="s">
        <v>49</v>
      </c>
      <c r="O355" s="85"/>
      <c r="P355" s="228">
        <f>O355*H355</f>
        <v>0</v>
      </c>
      <c r="Q355" s="228">
        <v>0</v>
      </c>
      <c r="R355" s="228">
        <f>Q355*H355</f>
        <v>0</v>
      </c>
      <c r="S355" s="228">
        <v>0</v>
      </c>
      <c r="T355" s="229">
        <f>S355*H355</f>
        <v>0</v>
      </c>
      <c r="U355" s="39"/>
      <c r="V355" s="39"/>
      <c r="W355" s="39"/>
      <c r="X355" s="39"/>
      <c r="Y355" s="39"/>
      <c r="Z355" s="39"/>
      <c r="AA355" s="39"/>
      <c r="AB355" s="39"/>
      <c r="AC355" s="39"/>
      <c r="AD355" s="39"/>
      <c r="AE355" s="39"/>
      <c r="AR355" s="230" t="s">
        <v>177</v>
      </c>
      <c r="AT355" s="230" t="s">
        <v>172</v>
      </c>
      <c r="AU355" s="230" t="s">
        <v>88</v>
      </c>
      <c r="AY355" s="17" t="s">
        <v>170</v>
      </c>
      <c r="BE355" s="231">
        <f>IF(N355="základní",J355,0)</f>
        <v>0</v>
      </c>
      <c r="BF355" s="231">
        <f>IF(N355="snížená",J355,0)</f>
        <v>0</v>
      </c>
      <c r="BG355" s="231">
        <f>IF(N355="zákl. přenesená",J355,0)</f>
        <v>0</v>
      </c>
      <c r="BH355" s="231">
        <f>IF(N355="sníž. přenesená",J355,0)</f>
        <v>0</v>
      </c>
      <c r="BI355" s="231">
        <f>IF(N355="nulová",J355,0)</f>
        <v>0</v>
      </c>
      <c r="BJ355" s="17" t="s">
        <v>86</v>
      </c>
      <c r="BK355" s="231">
        <f>ROUND(I355*H355,2)</f>
        <v>0</v>
      </c>
      <c r="BL355" s="17" t="s">
        <v>177</v>
      </c>
      <c r="BM355" s="230" t="s">
        <v>704</v>
      </c>
    </row>
    <row r="356" spans="1:65" s="2" customFormat="1" ht="33" customHeight="1">
      <c r="A356" s="39"/>
      <c r="B356" s="40"/>
      <c r="C356" s="219" t="s">
        <v>705</v>
      </c>
      <c r="D356" s="219" t="s">
        <v>172</v>
      </c>
      <c r="E356" s="220" t="s">
        <v>706</v>
      </c>
      <c r="F356" s="221" t="s">
        <v>707</v>
      </c>
      <c r="G356" s="222" t="s">
        <v>232</v>
      </c>
      <c r="H356" s="223">
        <v>641.496</v>
      </c>
      <c r="I356" s="224"/>
      <c r="J356" s="225">
        <f>ROUND(I356*H356,2)</f>
        <v>0</v>
      </c>
      <c r="K356" s="221" t="s">
        <v>176</v>
      </c>
      <c r="L356" s="45"/>
      <c r="M356" s="226" t="s">
        <v>33</v>
      </c>
      <c r="N356" s="227" t="s">
        <v>49</v>
      </c>
      <c r="O356" s="85"/>
      <c r="P356" s="228">
        <f>O356*H356</f>
        <v>0</v>
      </c>
      <c r="Q356" s="228">
        <v>0</v>
      </c>
      <c r="R356" s="228">
        <f>Q356*H356</f>
        <v>0</v>
      </c>
      <c r="S356" s="228">
        <v>0</v>
      </c>
      <c r="T356" s="229">
        <f>S356*H356</f>
        <v>0</v>
      </c>
      <c r="U356" s="39"/>
      <c r="V356" s="39"/>
      <c r="W356" s="39"/>
      <c r="X356" s="39"/>
      <c r="Y356" s="39"/>
      <c r="Z356" s="39"/>
      <c r="AA356" s="39"/>
      <c r="AB356" s="39"/>
      <c r="AC356" s="39"/>
      <c r="AD356" s="39"/>
      <c r="AE356" s="39"/>
      <c r="AR356" s="230" t="s">
        <v>177</v>
      </c>
      <c r="AT356" s="230" t="s">
        <v>172</v>
      </c>
      <c r="AU356" s="230" t="s">
        <v>88</v>
      </c>
      <c r="AY356" s="17" t="s">
        <v>170</v>
      </c>
      <c r="BE356" s="231">
        <f>IF(N356="základní",J356,0)</f>
        <v>0</v>
      </c>
      <c r="BF356" s="231">
        <f>IF(N356="snížená",J356,0)</f>
        <v>0</v>
      </c>
      <c r="BG356" s="231">
        <f>IF(N356="zákl. přenesená",J356,0)</f>
        <v>0</v>
      </c>
      <c r="BH356" s="231">
        <f>IF(N356="sníž. přenesená",J356,0)</f>
        <v>0</v>
      </c>
      <c r="BI356" s="231">
        <f>IF(N356="nulová",J356,0)</f>
        <v>0</v>
      </c>
      <c r="BJ356" s="17" t="s">
        <v>86</v>
      </c>
      <c r="BK356" s="231">
        <f>ROUND(I356*H356,2)</f>
        <v>0</v>
      </c>
      <c r="BL356" s="17" t="s">
        <v>177</v>
      </c>
      <c r="BM356" s="230" t="s">
        <v>708</v>
      </c>
    </row>
    <row r="357" spans="1:51" s="13" customFormat="1" ht="12">
      <c r="A357" s="13"/>
      <c r="B357" s="232"/>
      <c r="C357" s="233"/>
      <c r="D357" s="234" t="s">
        <v>182</v>
      </c>
      <c r="E357" s="235" t="s">
        <v>33</v>
      </c>
      <c r="F357" s="236" t="s">
        <v>709</v>
      </c>
      <c r="G357" s="233"/>
      <c r="H357" s="237">
        <v>641.496</v>
      </c>
      <c r="I357" s="238"/>
      <c r="J357" s="233"/>
      <c r="K357" s="233"/>
      <c r="L357" s="239"/>
      <c r="M357" s="240"/>
      <c r="N357" s="241"/>
      <c r="O357" s="241"/>
      <c r="P357" s="241"/>
      <c r="Q357" s="241"/>
      <c r="R357" s="241"/>
      <c r="S357" s="241"/>
      <c r="T357" s="242"/>
      <c r="U357" s="13"/>
      <c r="V357" s="13"/>
      <c r="W357" s="13"/>
      <c r="X357" s="13"/>
      <c r="Y357" s="13"/>
      <c r="Z357" s="13"/>
      <c r="AA357" s="13"/>
      <c r="AB357" s="13"/>
      <c r="AC357" s="13"/>
      <c r="AD357" s="13"/>
      <c r="AE357" s="13"/>
      <c r="AT357" s="243" t="s">
        <v>182</v>
      </c>
      <c r="AU357" s="243" t="s">
        <v>88</v>
      </c>
      <c r="AV357" s="13" t="s">
        <v>88</v>
      </c>
      <c r="AW357" s="13" t="s">
        <v>39</v>
      </c>
      <c r="AX357" s="13" t="s">
        <v>86</v>
      </c>
      <c r="AY357" s="243" t="s">
        <v>170</v>
      </c>
    </row>
    <row r="358" spans="1:65" s="2" customFormat="1" ht="33" customHeight="1">
      <c r="A358" s="39"/>
      <c r="B358" s="40"/>
      <c r="C358" s="219" t="s">
        <v>710</v>
      </c>
      <c r="D358" s="219" t="s">
        <v>172</v>
      </c>
      <c r="E358" s="220" t="s">
        <v>711</v>
      </c>
      <c r="F358" s="221" t="s">
        <v>712</v>
      </c>
      <c r="G358" s="222" t="s">
        <v>232</v>
      </c>
      <c r="H358" s="223">
        <v>1449.7</v>
      </c>
      <c r="I358" s="224"/>
      <c r="J358" s="225">
        <f>ROUND(I358*H358,2)</f>
        <v>0</v>
      </c>
      <c r="K358" s="221" t="s">
        <v>176</v>
      </c>
      <c r="L358" s="45"/>
      <c r="M358" s="226" t="s">
        <v>33</v>
      </c>
      <c r="N358" s="227" t="s">
        <v>49</v>
      </c>
      <c r="O358" s="85"/>
      <c r="P358" s="228">
        <f>O358*H358</f>
        <v>0</v>
      </c>
      <c r="Q358" s="228">
        <v>0</v>
      </c>
      <c r="R358" s="228">
        <f>Q358*H358</f>
        <v>0</v>
      </c>
      <c r="S358" s="228">
        <v>0</v>
      </c>
      <c r="T358" s="229">
        <f>S358*H358</f>
        <v>0</v>
      </c>
      <c r="U358" s="39"/>
      <c r="V358" s="39"/>
      <c r="W358" s="39"/>
      <c r="X358" s="39"/>
      <c r="Y358" s="39"/>
      <c r="Z358" s="39"/>
      <c r="AA358" s="39"/>
      <c r="AB358" s="39"/>
      <c r="AC358" s="39"/>
      <c r="AD358" s="39"/>
      <c r="AE358" s="39"/>
      <c r="AR358" s="230" t="s">
        <v>177</v>
      </c>
      <c r="AT358" s="230" t="s">
        <v>172</v>
      </c>
      <c r="AU358" s="230" t="s">
        <v>88</v>
      </c>
      <c r="AY358" s="17" t="s">
        <v>170</v>
      </c>
      <c r="BE358" s="231">
        <f>IF(N358="základní",J358,0)</f>
        <v>0</v>
      </c>
      <c r="BF358" s="231">
        <f>IF(N358="snížená",J358,0)</f>
        <v>0</v>
      </c>
      <c r="BG358" s="231">
        <f>IF(N358="zákl. přenesená",J358,0)</f>
        <v>0</v>
      </c>
      <c r="BH358" s="231">
        <f>IF(N358="sníž. přenesená",J358,0)</f>
        <v>0</v>
      </c>
      <c r="BI358" s="231">
        <f>IF(N358="nulová",J358,0)</f>
        <v>0</v>
      </c>
      <c r="BJ358" s="17" t="s">
        <v>86</v>
      </c>
      <c r="BK358" s="231">
        <f>ROUND(I358*H358,2)</f>
        <v>0</v>
      </c>
      <c r="BL358" s="17" t="s">
        <v>177</v>
      </c>
      <c r="BM358" s="230" t="s">
        <v>713</v>
      </c>
    </row>
    <row r="359" spans="1:51" s="13" customFormat="1" ht="12">
      <c r="A359" s="13"/>
      <c r="B359" s="232"/>
      <c r="C359" s="233"/>
      <c r="D359" s="234" t="s">
        <v>182</v>
      </c>
      <c r="E359" s="235" t="s">
        <v>33</v>
      </c>
      <c r="F359" s="236" t="s">
        <v>714</v>
      </c>
      <c r="G359" s="233"/>
      <c r="H359" s="237">
        <v>1449.7</v>
      </c>
      <c r="I359" s="238"/>
      <c r="J359" s="233"/>
      <c r="K359" s="233"/>
      <c r="L359" s="239"/>
      <c r="M359" s="240"/>
      <c r="N359" s="241"/>
      <c r="O359" s="241"/>
      <c r="P359" s="241"/>
      <c r="Q359" s="241"/>
      <c r="R359" s="241"/>
      <c r="S359" s="241"/>
      <c r="T359" s="242"/>
      <c r="U359" s="13"/>
      <c r="V359" s="13"/>
      <c r="W359" s="13"/>
      <c r="X359" s="13"/>
      <c r="Y359" s="13"/>
      <c r="Z359" s="13"/>
      <c r="AA359" s="13"/>
      <c r="AB359" s="13"/>
      <c r="AC359" s="13"/>
      <c r="AD359" s="13"/>
      <c r="AE359" s="13"/>
      <c r="AT359" s="243" t="s">
        <v>182</v>
      </c>
      <c r="AU359" s="243" t="s">
        <v>88</v>
      </c>
      <c r="AV359" s="13" t="s">
        <v>88</v>
      </c>
      <c r="AW359" s="13" t="s">
        <v>39</v>
      </c>
      <c r="AX359" s="13" t="s">
        <v>86</v>
      </c>
      <c r="AY359" s="243" t="s">
        <v>170</v>
      </c>
    </row>
    <row r="360" spans="1:63" s="12" customFormat="1" ht="22.8" customHeight="1">
      <c r="A360" s="12"/>
      <c r="B360" s="203"/>
      <c r="C360" s="204"/>
      <c r="D360" s="205" t="s">
        <v>77</v>
      </c>
      <c r="E360" s="217" t="s">
        <v>715</v>
      </c>
      <c r="F360" s="217" t="s">
        <v>716</v>
      </c>
      <c r="G360" s="204"/>
      <c r="H360" s="204"/>
      <c r="I360" s="207"/>
      <c r="J360" s="218">
        <f>BK360</f>
        <v>0</v>
      </c>
      <c r="K360" s="204"/>
      <c r="L360" s="209"/>
      <c r="M360" s="210"/>
      <c r="N360" s="211"/>
      <c r="O360" s="211"/>
      <c r="P360" s="212">
        <f>P361</f>
        <v>0</v>
      </c>
      <c r="Q360" s="211"/>
      <c r="R360" s="212">
        <f>R361</f>
        <v>0</v>
      </c>
      <c r="S360" s="211"/>
      <c r="T360" s="213">
        <f>T361</f>
        <v>0</v>
      </c>
      <c r="U360" s="12"/>
      <c r="V360" s="12"/>
      <c r="W360" s="12"/>
      <c r="X360" s="12"/>
      <c r="Y360" s="12"/>
      <c r="Z360" s="12"/>
      <c r="AA360" s="12"/>
      <c r="AB360" s="12"/>
      <c r="AC360" s="12"/>
      <c r="AD360" s="12"/>
      <c r="AE360" s="12"/>
      <c r="AR360" s="214" t="s">
        <v>86</v>
      </c>
      <c r="AT360" s="215" t="s">
        <v>77</v>
      </c>
      <c r="AU360" s="215" t="s">
        <v>86</v>
      </c>
      <c r="AY360" s="214" t="s">
        <v>170</v>
      </c>
      <c r="BK360" s="216">
        <f>BK361</f>
        <v>0</v>
      </c>
    </row>
    <row r="361" spans="1:65" s="2" customFormat="1" ht="33" customHeight="1">
      <c r="A361" s="39"/>
      <c r="B361" s="40"/>
      <c r="C361" s="219" t="s">
        <v>717</v>
      </c>
      <c r="D361" s="219" t="s">
        <v>172</v>
      </c>
      <c r="E361" s="220" t="s">
        <v>718</v>
      </c>
      <c r="F361" s="221" t="s">
        <v>719</v>
      </c>
      <c r="G361" s="222" t="s">
        <v>232</v>
      </c>
      <c r="H361" s="223">
        <v>389.253</v>
      </c>
      <c r="I361" s="224"/>
      <c r="J361" s="225">
        <f>ROUND(I361*H361,2)</f>
        <v>0</v>
      </c>
      <c r="K361" s="221" t="s">
        <v>176</v>
      </c>
      <c r="L361" s="45"/>
      <c r="M361" s="268" t="s">
        <v>33</v>
      </c>
      <c r="N361" s="269" t="s">
        <v>49</v>
      </c>
      <c r="O361" s="270"/>
      <c r="P361" s="271">
        <f>O361*H361</f>
        <v>0</v>
      </c>
      <c r="Q361" s="271">
        <v>0</v>
      </c>
      <c r="R361" s="271">
        <f>Q361*H361</f>
        <v>0</v>
      </c>
      <c r="S361" s="271">
        <v>0</v>
      </c>
      <c r="T361" s="272">
        <f>S361*H361</f>
        <v>0</v>
      </c>
      <c r="U361" s="39"/>
      <c r="V361" s="39"/>
      <c r="W361" s="39"/>
      <c r="X361" s="39"/>
      <c r="Y361" s="39"/>
      <c r="Z361" s="39"/>
      <c r="AA361" s="39"/>
      <c r="AB361" s="39"/>
      <c r="AC361" s="39"/>
      <c r="AD361" s="39"/>
      <c r="AE361" s="39"/>
      <c r="AR361" s="230" t="s">
        <v>177</v>
      </c>
      <c r="AT361" s="230" t="s">
        <v>172</v>
      </c>
      <c r="AU361" s="230" t="s">
        <v>88</v>
      </c>
      <c r="AY361" s="17" t="s">
        <v>170</v>
      </c>
      <c r="BE361" s="231">
        <f>IF(N361="základní",J361,0)</f>
        <v>0</v>
      </c>
      <c r="BF361" s="231">
        <f>IF(N361="snížená",J361,0)</f>
        <v>0</v>
      </c>
      <c r="BG361" s="231">
        <f>IF(N361="zákl. přenesená",J361,0)</f>
        <v>0</v>
      </c>
      <c r="BH361" s="231">
        <f>IF(N361="sníž. přenesená",J361,0)</f>
        <v>0</v>
      </c>
      <c r="BI361" s="231">
        <f>IF(N361="nulová",J361,0)</f>
        <v>0</v>
      </c>
      <c r="BJ361" s="17" t="s">
        <v>86</v>
      </c>
      <c r="BK361" s="231">
        <f>ROUND(I361*H361,2)</f>
        <v>0</v>
      </c>
      <c r="BL361" s="17" t="s">
        <v>177</v>
      </c>
      <c r="BM361" s="230" t="s">
        <v>720</v>
      </c>
    </row>
    <row r="362" spans="1:31" s="2" customFormat="1" ht="6.95" customHeight="1">
      <c r="A362" s="39"/>
      <c r="B362" s="60"/>
      <c r="C362" s="61"/>
      <c r="D362" s="61"/>
      <c r="E362" s="61"/>
      <c r="F362" s="61"/>
      <c r="G362" s="61"/>
      <c r="H362" s="61"/>
      <c r="I362" s="167"/>
      <c r="J362" s="61"/>
      <c r="K362" s="61"/>
      <c r="L362" s="45"/>
      <c r="M362" s="39"/>
      <c r="O362" s="39"/>
      <c r="P362" s="39"/>
      <c r="Q362" s="39"/>
      <c r="R362" s="39"/>
      <c r="S362" s="39"/>
      <c r="T362" s="39"/>
      <c r="U362" s="39"/>
      <c r="V362" s="39"/>
      <c r="W362" s="39"/>
      <c r="X362" s="39"/>
      <c r="Y362" s="39"/>
      <c r="Z362" s="39"/>
      <c r="AA362" s="39"/>
      <c r="AB362" s="39"/>
      <c r="AC362" s="39"/>
      <c r="AD362" s="39"/>
      <c r="AE362" s="39"/>
    </row>
  </sheetData>
  <sheetProtection password="CC35" sheet="1" objects="1" scenarios="1" formatColumns="0" formatRows="0" autoFilter="0"/>
  <autoFilter ref="C101:K361"/>
  <mergeCells count="9">
    <mergeCell ref="E7:H7"/>
    <mergeCell ref="E9:H9"/>
    <mergeCell ref="E18:H18"/>
    <mergeCell ref="E27:H27"/>
    <mergeCell ref="E48:H48"/>
    <mergeCell ref="E50:H50"/>
    <mergeCell ref="E92:H92"/>
    <mergeCell ref="E94:H94"/>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282"/>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7" t="s">
        <v>91</v>
      </c>
    </row>
    <row r="3" spans="2:46" s="1" customFormat="1" ht="6.95" customHeight="1">
      <c r="B3" s="130"/>
      <c r="C3" s="131"/>
      <c r="D3" s="131"/>
      <c r="E3" s="131"/>
      <c r="F3" s="131"/>
      <c r="G3" s="131"/>
      <c r="H3" s="131"/>
      <c r="I3" s="132"/>
      <c r="J3" s="131"/>
      <c r="K3" s="131"/>
      <c r="L3" s="20"/>
      <c r="AT3" s="17" t="s">
        <v>88</v>
      </c>
    </row>
    <row r="4" spans="2:46" s="1" customFormat="1" ht="24.95" customHeight="1">
      <c r="B4" s="20"/>
      <c r="D4" s="133" t="s">
        <v>125</v>
      </c>
      <c r="I4" s="129"/>
      <c r="L4" s="20"/>
      <c r="M4" s="134" t="s">
        <v>10</v>
      </c>
      <c r="AT4" s="17" t="s">
        <v>4</v>
      </c>
    </row>
    <row r="5" spans="2:12" s="1" customFormat="1" ht="6.95" customHeight="1">
      <c r="B5" s="20"/>
      <c r="I5" s="129"/>
      <c r="L5" s="20"/>
    </row>
    <row r="6" spans="2:12" s="1" customFormat="1" ht="12" customHeight="1">
      <c r="B6" s="20"/>
      <c r="D6" s="135" t="s">
        <v>16</v>
      </c>
      <c r="I6" s="129"/>
      <c r="L6" s="20"/>
    </row>
    <row r="7" spans="2:12" s="1" customFormat="1" ht="16.5" customHeight="1">
      <c r="B7" s="20"/>
      <c r="E7" s="136" t="str">
        <f>'Rekapitulace stavby'!K6</f>
        <v>Řešení zpevněných ploch, parkoviště a bus zastávek u školy, Svatava</v>
      </c>
      <c r="F7" s="135"/>
      <c r="G7" s="135"/>
      <c r="H7" s="135"/>
      <c r="I7" s="129"/>
      <c r="L7" s="20"/>
    </row>
    <row r="8" spans="1:31" s="2" customFormat="1" ht="12" customHeight="1">
      <c r="A8" s="39"/>
      <c r="B8" s="45"/>
      <c r="C8" s="39"/>
      <c r="D8" s="135" t="s">
        <v>126</v>
      </c>
      <c r="E8" s="39"/>
      <c r="F8" s="39"/>
      <c r="G8" s="39"/>
      <c r="H8" s="39"/>
      <c r="I8" s="137"/>
      <c r="J8" s="39"/>
      <c r="K8" s="39"/>
      <c r="L8" s="138"/>
      <c r="S8" s="39"/>
      <c r="T8" s="39"/>
      <c r="U8" s="39"/>
      <c r="V8" s="39"/>
      <c r="W8" s="39"/>
      <c r="X8" s="39"/>
      <c r="Y8" s="39"/>
      <c r="Z8" s="39"/>
      <c r="AA8" s="39"/>
      <c r="AB8" s="39"/>
      <c r="AC8" s="39"/>
      <c r="AD8" s="39"/>
      <c r="AE8" s="39"/>
    </row>
    <row r="9" spans="1:31" s="2" customFormat="1" ht="16.5" customHeight="1">
      <c r="A9" s="39"/>
      <c r="B9" s="45"/>
      <c r="C9" s="39"/>
      <c r="D9" s="39"/>
      <c r="E9" s="139" t="s">
        <v>721</v>
      </c>
      <c r="F9" s="39"/>
      <c r="G9" s="39"/>
      <c r="H9" s="39"/>
      <c r="I9" s="137"/>
      <c r="J9" s="39"/>
      <c r="K9" s="39"/>
      <c r="L9" s="138"/>
      <c r="S9" s="39"/>
      <c r="T9" s="39"/>
      <c r="U9" s="39"/>
      <c r="V9" s="39"/>
      <c r="W9" s="39"/>
      <c r="X9" s="39"/>
      <c r="Y9" s="39"/>
      <c r="Z9" s="39"/>
      <c r="AA9" s="39"/>
      <c r="AB9" s="39"/>
      <c r="AC9" s="39"/>
      <c r="AD9" s="39"/>
      <c r="AE9" s="39"/>
    </row>
    <row r="10" spans="1:31" s="2" customFormat="1" ht="12">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pans="1:31" s="2" customFormat="1" ht="12" customHeight="1">
      <c r="A11" s="39"/>
      <c r="B11" s="45"/>
      <c r="C11" s="39"/>
      <c r="D11" s="135" t="s">
        <v>18</v>
      </c>
      <c r="E11" s="39"/>
      <c r="F11" s="140" t="s">
        <v>19</v>
      </c>
      <c r="G11" s="39"/>
      <c r="H11" s="39"/>
      <c r="I11" s="141" t="s">
        <v>20</v>
      </c>
      <c r="J11" s="140" t="s">
        <v>33</v>
      </c>
      <c r="K11" s="39"/>
      <c r="L11" s="138"/>
      <c r="S11" s="39"/>
      <c r="T11" s="39"/>
      <c r="U11" s="39"/>
      <c r="V11" s="39"/>
      <c r="W11" s="39"/>
      <c r="X11" s="39"/>
      <c r="Y11" s="39"/>
      <c r="Z11" s="39"/>
      <c r="AA11" s="39"/>
      <c r="AB11" s="39"/>
      <c r="AC11" s="39"/>
      <c r="AD11" s="39"/>
      <c r="AE11" s="39"/>
    </row>
    <row r="12" spans="1:31" s="2" customFormat="1" ht="12" customHeight="1">
      <c r="A12" s="39"/>
      <c r="B12" s="45"/>
      <c r="C12" s="39"/>
      <c r="D12" s="135" t="s">
        <v>22</v>
      </c>
      <c r="E12" s="39"/>
      <c r="F12" s="140" t="s">
        <v>23</v>
      </c>
      <c r="G12" s="39"/>
      <c r="H12" s="39"/>
      <c r="I12" s="141" t="s">
        <v>24</v>
      </c>
      <c r="J12" s="142" t="str">
        <f>'Rekapitulace stavby'!AN8</f>
        <v>18. 9. 2020</v>
      </c>
      <c r="K12" s="39"/>
      <c r="L12" s="13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7"/>
      <c r="J13" s="39"/>
      <c r="K13" s="39"/>
      <c r="L13" s="138"/>
      <c r="S13" s="39"/>
      <c r="T13" s="39"/>
      <c r="U13" s="39"/>
      <c r="V13" s="39"/>
      <c r="W13" s="39"/>
      <c r="X13" s="39"/>
      <c r="Y13" s="39"/>
      <c r="Z13" s="39"/>
      <c r="AA13" s="39"/>
      <c r="AB13" s="39"/>
      <c r="AC13" s="39"/>
      <c r="AD13" s="39"/>
      <c r="AE13" s="39"/>
    </row>
    <row r="14" spans="1:31" s="2" customFormat="1" ht="12" customHeight="1">
      <c r="A14" s="39"/>
      <c r="B14" s="45"/>
      <c r="C14" s="39"/>
      <c r="D14" s="135" t="s">
        <v>28</v>
      </c>
      <c r="E14" s="39"/>
      <c r="F14" s="39"/>
      <c r="G14" s="39"/>
      <c r="H14" s="39"/>
      <c r="I14" s="141" t="s">
        <v>29</v>
      </c>
      <c r="J14" s="140" t="s">
        <v>30</v>
      </c>
      <c r="K14" s="39"/>
      <c r="L14" s="138"/>
      <c r="S14" s="39"/>
      <c r="T14" s="39"/>
      <c r="U14" s="39"/>
      <c r="V14" s="39"/>
      <c r="W14" s="39"/>
      <c r="X14" s="39"/>
      <c r="Y14" s="39"/>
      <c r="Z14" s="39"/>
      <c r="AA14" s="39"/>
      <c r="AB14" s="39"/>
      <c r="AC14" s="39"/>
      <c r="AD14" s="39"/>
      <c r="AE14" s="39"/>
    </row>
    <row r="15" spans="1:31" s="2" customFormat="1" ht="18" customHeight="1">
      <c r="A15" s="39"/>
      <c r="B15" s="45"/>
      <c r="C15" s="39"/>
      <c r="D15" s="39"/>
      <c r="E15" s="140" t="s">
        <v>31</v>
      </c>
      <c r="F15" s="39"/>
      <c r="G15" s="39"/>
      <c r="H15" s="39"/>
      <c r="I15" s="141" t="s">
        <v>32</v>
      </c>
      <c r="J15" s="140" t="s">
        <v>33</v>
      </c>
      <c r="K15" s="39"/>
      <c r="L15" s="13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pans="1:31" s="2" customFormat="1" ht="12" customHeight="1">
      <c r="A17" s="39"/>
      <c r="B17" s="45"/>
      <c r="C17" s="39"/>
      <c r="D17" s="135" t="s">
        <v>34</v>
      </c>
      <c r="E17" s="39"/>
      <c r="F17" s="39"/>
      <c r="G17" s="39"/>
      <c r="H17" s="39"/>
      <c r="I17" s="141" t="s">
        <v>29</v>
      </c>
      <c r="J17" s="33" t="str">
        <f>'Rekapitulace stavby'!AN13</f>
        <v>Vyplň údaj</v>
      </c>
      <c r="K17" s="39"/>
      <c r="L17" s="138"/>
      <c r="S17" s="39"/>
      <c r="T17" s="39"/>
      <c r="U17" s="39"/>
      <c r="V17" s="39"/>
      <c r="W17" s="39"/>
      <c r="X17" s="39"/>
      <c r="Y17" s="39"/>
      <c r="Z17" s="39"/>
      <c r="AA17" s="39"/>
      <c r="AB17" s="39"/>
      <c r="AC17" s="39"/>
      <c r="AD17" s="39"/>
      <c r="AE17" s="39"/>
    </row>
    <row r="18" spans="1:31" s="2" customFormat="1" ht="18" customHeight="1">
      <c r="A18" s="39"/>
      <c r="B18" s="45"/>
      <c r="C18" s="39"/>
      <c r="D18" s="39"/>
      <c r="E18" s="33" t="str">
        <f>'Rekapitulace stavby'!E14</f>
        <v>Vyplň údaj</v>
      </c>
      <c r="F18" s="140"/>
      <c r="G18" s="140"/>
      <c r="H18" s="140"/>
      <c r="I18" s="141" t="s">
        <v>32</v>
      </c>
      <c r="J18" s="33" t="str">
        <f>'Rekapitulace stavby'!AN14</f>
        <v>Vyplň údaj</v>
      </c>
      <c r="K18" s="39"/>
      <c r="L18" s="13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pans="1:31" s="2" customFormat="1" ht="12" customHeight="1">
      <c r="A20" s="39"/>
      <c r="B20" s="45"/>
      <c r="C20" s="39"/>
      <c r="D20" s="135" t="s">
        <v>36</v>
      </c>
      <c r="E20" s="39"/>
      <c r="F20" s="39"/>
      <c r="G20" s="39"/>
      <c r="H20" s="39"/>
      <c r="I20" s="141" t="s">
        <v>29</v>
      </c>
      <c r="J20" s="140" t="s">
        <v>37</v>
      </c>
      <c r="K20" s="39"/>
      <c r="L20" s="138"/>
      <c r="S20" s="39"/>
      <c r="T20" s="39"/>
      <c r="U20" s="39"/>
      <c r="V20" s="39"/>
      <c r="W20" s="39"/>
      <c r="X20" s="39"/>
      <c r="Y20" s="39"/>
      <c r="Z20" s="39"/>
      <c r="AA20" s="39"/>
      <c r="AB20" s="39"/>
      <c r="AC20" s="39"/>
      <c r="AD20" s="39"/>
      <c r="AE20" s="39"/>
    </row>
    <row r="21" spans="1:31" s="2" customFormat="1" ht="18" customHeight="1">
      <c r="A21" s="39"/>
      <c r="B21" s="45"/>
      <c r="C21" s="39"/>
      <c r="D21" s="39"/>
      <c r="E21" s="140" t="s">
        <v>38</v>
      </c>
      <c r="F21" s="39"/>
      <c r="G21" s="39"/>
      <c r="H21" s="39"/>
      <c r="I21" s="141" t="s">
        <v>32</v>
      </c>
      <c r="J21" s="140" t="s">
        <v>33</v>
      </c>
      <c r="K21" s="39"/>
      <c r="L21" s="13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pans="1:31" s="2" customFormat="1" ht="12" customHeight="1">
      <c r="A23" s="39"/>
      <c r="B23" s="45"/>
      <c r="C23" s="39"/>
      <c r="D23" s="135" t="s">
        <v>40</v>
      </c>
      <c r="E23" s="39"/>
      <c r="F23" s="39"/>
      <c r="G23" s="39"/>
      <c r="H23" s="39"/>
      <c r="I23" s="141" t="s">
        <v>29</v>
      </c>
      <c r="J23" s="140" t="s">
        <v>37</v>
      </c>
      <c r="K23" s="39"/>
      <c r="L23" s="138"/>
      <c r="S23" s="39"/>
      <c r="T23" s="39"/>
      <c r="U23" s="39"/>
      <c r="V23" s="39"/>
      <c r="W23" s="39"/>
      <c r="X23" s="39"/>
      <c r="Y23" s="39"/>
      <c r="Z23" s="39"/>
      <c r="AA23" s="39"/>
      <c r="AB23" s="39"/>
      <c r="AC23" s="39"/>
      <c r="AD23" s="39"/>
      <c r="AE23" s="39"/>
    </row>
    <row r="24" spans="1:31" s="2" customFormat="1" ht="18" customHeight="1">
      <c r="A24" s="39"/>
      <c r="B24" s="45"/>
      <c r="C24" s="39"/>
      <c r="D24" s="39"/>
      <c r="E24" s="140" t="s">
        <v>41</v>
      </c>
      <c r="F24" s="39"/>
      <c r="G24" s="39"/>
      <c r="H24" s="39"/>
      <c r="I24" s="141" t="s">
        <v>32</v>
      </c>
      <c r="J24" s="140" t="s">
        <v>33</v>
      </c>
      <c r="K24" s="39"/>
      <c r="L24" s="13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pans="1:31" s="2" customFormat="1" ht="12" customHeight="1">
      <c r="A26" s="39"/>
      <c r="B26" s="45"/>
      <c r="C26" s="39"/>
      <c r="D26" s="135" t="s">
        <v>42</v>
      </c>
      <c r="E26" s="39"/>
      <c r="F26" s="39"/>
      <c r="G26" s="39"/>
      <c r="H26" s="39"/>
      <c r="I26" s="137"/>
      <c r="J26" s="39"/>
      <c r="K26" s="39"/>
      <c r="L26" s="138"/>
      <c r="S26" s="39"/>
      <c r="T26" s="39"/>
      <c r="U26" s="39"/>
      <c r="V26" s="39"/>
      <c r="W26" s="39"/>
      <c r="X26" s="39"/>
      <c r="Y26" s="39"/>
      <c r="Z26" s="39"/>
      <c r="AA26" s="39"/>
      <c r="AB26" s="39"/>
      <c r="AC26" s="39"/>
      <c r="AD26" s="39"/>
      <c r="AE26" s="39"/>
    </row>
    <row r="27" spans="1:31" s="8" customFormat="1" ht="16.5" customHeight="1">
      <c r="A27" s="143"/>
      <c r="B27" s="144"/>
      <c r="C27" s="143"/>
      <c r="D27" s="143"/>
      <c r="E27" s="145" t="s">
        <v>33</v>
      </c>
      <c r="F27" s="145"/>
      <c r="G27" s="145"/>
      <c r="H27" s="145"/>
      <c r="I27" s="146"/>
      <c r="J27" s="143"/>
      <c r="K27" s="143"/>
      <c r="L27" s="147"/>
      <c r="S27" s="143"/>
      <c r="T27" s="143"/>
      <c r="U27" s="143"/>
      <c r="V27" s="143"/>
      <c r="W27" s="143"/>
      <c r="X27" s="143"/>
      <c r="Y27" s="143"/>
      <c r="Z27" s="143"/>
      <c r="AA27" s="143"/>
      <c r="AB27" s="143"/>
      <c r="AC27" s="143"/>
      <c r="AD27" s="143"/>
      <c r="AE27" s="143"/>
    </row>
    <row r="28" spans="1:31" s="2" customFormat="1" ht="6.95"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pans="1:31" s="2" customFormat="1" ht="6.95" customHeight="1">
      <c r="A29" s="39"/>
      <c r="B29" s="45"/>
      <c r="C29" s="39"/>
      <c r="D29" s="148"/>
      <c r="E29" s="148"/>
      <c r="F29" s="148"/>
      <c r="G29" s="148"/>
      <c r="H29" s="148"/>
      <c r="I29" s="149"/>
      <c r="J29" s="148"/>
      <c r="K29" s="148"/>
      <c r="L29" s="138"/>
      <c r="S29" s="39"/>
      <c r="T29" s="39"/>
      <c r="U29" s="39"/>
      <c r="V29" s="39"/>
      <c r="W29" s="39"/>
      <c r="X29" s="39"/>
      <c r="Y29" s="39"/>
      <c r="Z29" s="39"/>
      <c r="AA29" s="39"/>
      <c r="AB29" s="39"/>
      <c r="AC29" s="39"/>
      <c r="AD29" s="39"/>
      <c r="AE29" s="39"/>
    </row>
    <row r="30" spans="1:31" s="2" customFormat="1" ht="25.4" customHeight="1">
      <c r="A30" s="39"/>
      <c r="B30" s="45"/>
      <c r="C30" s="39"/>
      <c r="D30" s="150" t="s">
        <v>44</v>
      </c>
      <c r="E30" s="39"/>
      <c r="F30" s="39"/>
      <c r="G30" s="39"/>
      <c r="H30" s="39"/>
      <c r="I30" s="137"/>
      <c r="J30" s="151">
        <f>ROUND(J92,2)</f>
        <v>0</v>
      </c>
      <c r="K30" s="39"/>
      <c r="L30" s="138"/>
      <c r="S30" s="39"/>
      <c r="T30" s="39"/>
      <c r="U30" s="39"/>
      <c r="V30" s="39"/>
      <c r="W30" s="39"/>
      <c r="X30" s="39"/>
      <c r="Y30" s="39"/>
      <c r="Z30" s="39"/>
      <c r="AA30" s="39"/>
      <c r="AB30" s="39"/>
      <c r="AC30" s="39"/>
      <c r="AD30" s="39"/>
      <c r="AE30" s="39"/>
    </row>
    <row r="31" spans="1:31" s="2" customFormat="1" ht="6.95" customHeight="1">
      <c r="A31" s="39"/>
      <c r="B31" s="45"/>
      <c r="C31" s="39"/>
      <c r="D31" s="148"/>
      <c r="E31" s="148"/>
      <c r="F31" s="148"/>
      <c r="G31" s="148"/>
      <c r="H31" s="148"/>
      <c r="I31" s="149"/>
      <c r="J31" s="148"/>
      <c r="K31" s="148"/>
      <c r="L31" s="138"/>
      <c r="S31" s="39"/>
      <c r="T31" s="39"/>
      <c r="U31" s="39"/>
      <c r="V31" s="39"/>
      <c r="W31" s="39"/>
      <c r="X31" s="39"/>
      <c r="Y31" s="39"/>
      <c r="Z31" s="39"/>
      <c r="AA31" s="39"/>
      <c r="AB31" s="39"/>
      <c r="AC31" s="39"/>
      <c r="AD31" s="39"/>
      <c r="AE31" s="39"/>
    </row>
    <row r="32" spans="1:31" s="2" customFormat="1" ht="14.4" customHeight="1">
      <c r="A32" s="39"/>
      <c r="B32" s="45"/>
      <c r="C32" s="39"/>
      <c r="D32" s="39"/>
      <c r="E32" s="39"/>
      <c r="F32" s="152" t="s">
        <v>46</v>
      </c>
      <c r="G32" s="39"/>
      <c r="H32" s="39"/>
      <c r="I32" s="153" t="s">
        <v>45</v>
      </c>
      <c r="J32" s="152" t="s">
        <v>47</v>
      </c>
      <c r="K32" s="39"/>
      <c r="L32" s="138"/>
      <c r="S32" s="39"/>
      <c r="T32" s="39"/>
      <c r="U32" s="39"/>
      <c r="V32" s="39"/>
      <c r="W32" s="39"/>
      <c r="X32" s="39"/>
      <c r="Y32" s="39"/>
      <c r="Z32" s="39"/>
      <c r="AA32" s="39"/>
      <c r="AB32" s="39"/>
      <c r="AC32" s="39"/>
      <c r="AD32" s="39"/>
      <c r="AE32" s="39"/>
    </row>
    <row r="33" spans="1:31" s="2" customFormat="1" ht="14.4" customHeight="1">
      <c r="A33" s="39"/>
      <c r="B33" s="45"/>
      <c r="C33" s="39"/>
      <c r="D33" s="154" t="s">
        <v>48</v>
      </c>
      <c r="E33" s="135" t="s">
        <v>49</v>
      </c>
      <c r="F33" s="155">
        <f>ROUND((SUM(BE92:BE281)),2)</f>
        <v>0</v>
      </c>
      <c r="G33" s="39"/>
      <c r="H33" s="39"/>
      <c r="I33" s="156">
        <v>0.21</v>
      </c>
      <c r="J33" s="155">
        <f>ROUND(((SUM(BE92:BE281))*I33),2)</f>
        <v>0</v>
      </c>
      <c r="K33" s="39"/>
      <c r="L33" s="138"/>
      <c r="S33" s="39"/>
      <c r="T33" s="39"/>
      <c r="U33" s="39"/>
      <c r="V33" s="39"/>
      <c r="W33" s="39"/>
      <c r="X33" s="39"/>
      <c r="Y33" s="39"/>
      <c r="Z33" s="39"/>
      <c r="AA33" s="39"/>
      <c r="AB33" s="39"/>
      <c r="AC33" s="39"/>
      <c r="AD33" s="39"/>
      <c r="AE33" s="39"/>
    </row>
    <row r="34" spans="1:31" s="2" customFormat="1" ht="14.4" customHeight="1">
      <c r="A34" s="39"/>
      <c r="B34" s="45"/>
      <c r="C34" s="39"/>
      <c r="D34" s="39"/>
      <c r="E34" s="135" t="s">
        <v>50</v>
      </c>
      <c r="F34" s="155">
        <f>ROUND((SUM(BF92:BF281)),2)</f>
        <v>0</v>
      </c>
      <c r="G34" s="39"/>
      <c r="H34" s="39"/>
      <c r="I34" s="156">
        <v>0.15</v>
      </c>
      <c r="J34" s="155">
        <f>ROUND(((SUM(BF92:BF281))*I34),2)</f>
        <v>0</v>
      </c>
      <c r="K34" s="39"/>
      <c r="L34" s="138"/>
      <c r="S34" s="39"/>
      <c r="T34" s="39"/>
      <c r="U34" s="39"/>
      <c r="V34" s="39"/>
      <c r="W34" s="39"/>
      <c r="X34" s="39"/>
      <c r="Y34" s="39"/>
      <c r="Z34" s="39"/>
      <c r="AA34" s="39"/>
      <c r="AB34" s="39"/>
      <c r="AC34" s="39"/>
      <c r="AD34" s="39"/>
      <c r="AE34" s="39"/>
    </row>
    <row r="35" spans="1:31" s="2" customFormat="1" ht="14.4" customHeight="1" hidden="1">
      <c r="A35" s="39"/>
      <c r="B35" s="45"/>
      <c r="C35" s="39"/>
      <c r="D35" s="39"/>
      <c r="E35" s="135" t="s">
        <v>51</v>
      </c>
      <c r="F35" s="155">
        <f>ROUND((SUM(BG92:BG281)),2)</f>
        <v>0</v>
      </c>
      <c r="G35" s="39"/>
      <c r="H35" s="39"/>
      <c r="I35" s="156">
        <v>0.21</v>
      </c>
      <c r="J35" s="155">
        <f>0</f>
        <v>0</v>
      </c>
      <c r="K35" s="39"/>
      <c r="L35" s="138"/>
      <c r="S35" s="39"/>
      <c r="T35" s="39"/>
      <c r="U35" s="39"/>
      <c r="V35" s="39"/>
      <c r="W35" s="39"/>
      <c r="X35" s="39"/>
      <c r="Y35" s="39"/>
      <c r="Z35" s="39"/>
      <c r="AA35" s="39"/>
      <c r="AB35" s="39"/>
      <c r="AC35" s="39"/>
      <c r="AD35" s="39"/>
      <c r="AE35" s="39"/>
    </row>
    <row r="36" spans="1:31" s="2" customFormat="1" ht="14.4" customHeight="1" hidden="1">
      <c r="A36" s="39"/>
      <c r="B36" s="45"/>
      <c r="C36" s="39"/>
      <c r="D36" s="39"/>
      <c r="E36" s="135" t="s">
        <v>52</v>
      </c>
      <c r="F36" s="155">
        <f>ROUND((SUM(BH92:BH281)),2)</f>
        <v>0</v>
      </c>
      <c r="G36" s="39"/>
      <c r="H36" s="39"/>
      <c r="I36" s="156">
        <v>0.15</v>
      </c>
      <c r="J36" s="155">
        <f>0</f>
        <v>0</v>
      </c>
      <c r="K36" s="39"/>
      <c r="L36" s="138"/>
      <c r="S36" s="39"/>
      <c r="T36" s="39"/>
      <c r="U36" s="39"/>
      <c r="V36" s="39"/>
      <c r="W36" s="39"/>
      <c r="X36" s="39"/>
      <c r="Y36" s="39"/>
      <c r="Z36" s="39"/>
      <c r="AA36" s="39"/>
      <c r="AB36" s="39"/>
      <c r="AC36" s="39"/>
      <c r="AD36" s="39"/>
      <c r="AE36" s="39"/>
    </row>
    <row r="37" spans="1:31" s="2" customFormat="1" ht="14.4" customHeight="1" hidden="1">
      <c r="A37" s="39"/>
      <c r="B37" s="45"/>
      <c r="C37" s="39"/>
      <c r="D37" s="39"/>
      <c r="E37" s="135" t="s">
        <v>53</v>
      </c>
      <c r="F37" s="155">
        <f>ROUND((SUM(BI92:BI281)),2)</f>
        <v>0</v>
      </c>
      <c r="G37" s="39"/>
      <c r="H37" s="39"/>
      <c r="I37" s="156">
        <v>0</v>
      </c>
      <c r="J37" s="155">
        <f>0</f>
        <v>0</v>
      </c>
      <c r="K37" s="39"/>
      <c r="L37" s="138"/>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pans="1:31" s="2" customFormat="1" ht="25.4" customHeight="1">
      <c r="A39" s="39"/>
      <c r="B39" s="45"/>
      <c r="C39" s="157"/>
      <c r="D39" s="158" t="s">
        <v>54</v>
      </c>
      <c r="E39" s="159"/>
      <c r="F39" s="159"/>
      <c r="G39" s="160" t="s">
        <v>55</v>
      </c>
      <c r="H39" s="161" t="s">
        <v>56</v>
      </c>
      <c r="I39" s="162"/>
      <c r="J39" s="163">
        <f>SUM(J30:J37)</f>
        <v>0</v>
      </c>
      <c r="K39" s="164"/>
      <c r="L39" s="138"/>
      <c r="S39" s="39"/>
      <c r="T39" s="39"/>
      <c r="U39" s="39"/>
      <c r="V39" s="39"/>
      <c r="W39" s="39"/>
      <c r="X39" s="39"/>
      <c r="Y39" s="39"/>
      <c r="Z39" s="39"/>
      <c r="AA39" s="39"/>
      <c r="AB39" s="39"/>
      <c r="AC39" s="39"/>
      <c r="AD39" s="39"/>
      <c r="AE39" s="39"/>
    </row>
    <row r="40" spans="1:31" s="2" customFormat="1" ht="14.4" customHeight="1">
      <c r="A40" s="39"/>
      <c r="B40" s="165"/>
      <c r="C40" s="166"/>
      <c r="D40" s="166"/>
      <c r="E40" s="166"/>
      <c r="F40" s="166"/>
      <c r="G40" s="166"/>
      <c r="H40" s="166"/>
      <c r="I40" s="167"/>
      <c r="J40" s="166"/>
      <c r="K40" s="166"/>
      <c r="L40" s="138"/>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70"/>
      <c r="J44" s="169"/>
      <c r="K44" s="169"/>
      <c r="L44" s="138"/>
      <c r="S44" s="39"/>
      <c r="T44" s="39"/>
      <c r="U44" s="39"/>
      <c r="V44" s="39"/>
      <c r="W44" s="39"/>
      <c r="X44" s="39"/>
      <c r="Y44" s="39"/>
      <c r="Z44" s="39"/>
      <c r="AA44" s="39"/>
      <c r="AB44" s="39"/>
      <c r="AC44" s="39"/>
      <c r="AD44" s="39"/>
      <c r="AE44" s="39"/>
    </row>
    <row r="45" spans="1:31" s="2" customFormat="1" ht="24.95" customHeight="1">
      <c r="A45" s="39"/>
      <c r="B45" s="40"/>
      <c r="C45" s="23" t="s">
        <v>128</v>
      </c>
      <c r="D45" s="41"/>
      <c r="E45" s="41"/>
      <c r="F45" s="41"/>
      <c r="G45" s="41"/>
      <c r="H45" s="41"/>
      <c r="I45" s="137"/>
      <c r="J45" s="41"/>
      <c r="K45" s="41"/>
      <c r="L45" s="138"/>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pans="1:31" s="2" customFormat="1" ht="12" customHeight="1">
      <c r="A47" s="39"/>
      <c r="B47" s="40"/>
      <c r="C47" s="32" t="s">
        <v>16</v>
      </c>
      <c r="D47" s="41"/>
      <c r="E47" s="41"/>
      <c r="F47" s="41"/>
      <c r="G47" s="41"/>
      <c r="H47" s="41"/>
      <c r="I47" s="137"/>
      <c r="J47" s="41"/>
      <c r="K47" s="41"/>
      <c r="L47" s="138"/>
      <c r="S47" s="39"/>
      <c r="T47" s="39"/>
      <c r="U47" s="39"/>
      <c r="V47" s="39"/>
      <c r="W47" s="39"/>
      <c r="X47" s="39"/>
      <c r="Y47" s="39"/>
      <c r="Z47" s="39"/>
      <c r="AA47" s="39"/>
      <c r="AB47" s="39"/>
      <c r="AC47" s="39"/>
      <c r="AD47" s="39"/>
      <c r="AE47" s="39"/>
    </row>
    <row r="48" spans="1:31" s="2" customFormat="1" ht="16.5" customHeight="1">
      <c r="A48" s="39"/>
      <c r="B48" s="40"/>
      <c r="C48" s="41"/>
      <c r="D48" s="41"/>
      <c r="E48" s="171" t="str">
        <f>E7</f>
        <v>Řešení zpevněných ploch, parkoviště a bus zastávek u školy, Svatava</v>
      </c>
      <c r="F48" s="32"/>
      <c r="G48" s="32"/>
      <c r="H48" s="32"/>
      <c r="I48" s="137"/>
      <c r="J48" s="41"/>
      <c r="K48" s="41"/>
      <c r="L48" s="138"/>
      <c r="S48" s="39"/>
      <c r="T48" s="39"/>
      <c r="U48" s="39"/>
      <c r="V48" s="39"/>
      <c r="W48" s="39"/>
      <c r="X48" s="39"/>
      <c r="Y48" s="39"/>
      <c r="Z48" s="39"/>
      <c r="AA48" s="39"/>
      <c r="AB48" s="39"/>
      <c r="AC48" s="39"/>
      <c r="AD48" s="39"/>
      <c r="AE48" s="39"/>
    </row>
    <row r="49" spans="1:31" s="2" customFormat="1" ht="12" customHeight="1">
      <c r="A49" s="39"/>
      <c r="B49" s="40"/>
      <c r="C49" s="32" t="s">
        <v>126</v>
      </c>
      <c r="D49" s="41"/>
      <c r="E49" s="41"/>
      <c r="F49" s="41"/>
      <c r="G49" s="41"/>
      <c r="H49" s="41"/>
      <c r="I49" s="137"/>
      <c r="J49" s="41"/>
      <c r="K49" s="41"/>
      <c r="L49" s="138"/>
      <c r="S49" s="39"/>
      <c r="T49" s="39"/>
      <c r="U49" s="39"/>
      <c r="V49" s="39"/>
      <c r="W49" s="39"/>
      <c r="X49" s="39"/>
      <c r="Y49" s="39"/>
      <c r="Z49" s="39"/>
      <c r="AA49" s="39"/>
      <c r="AB49" s="39"/>
      <c r="AC49" s="39"/>
      <c r="AD49" s="39"/>
      <c r="AE49" s="39"/>
    </row>
    <row r="50" spans="1:31" s="2" customFormat="1" ht="16.5" customHeight="1">
      <c r="A50" s="39"/>
      <c r="B50" s="40"/>
      <c r="C50" s="41"/>
      <c r="D50" s="41"/>
      <c r="E50" s="70" t="str">
        <f>E9</f>
        <v>SO 102 - Řešení zpevněných ploch ulice S.K. Neumanna</v>
      </c>
      <c r="F50" s="41"/>
      <c r="G50" s="41"/>
      <c r="H50" s="41"/>
      <c r="I50" s="137"/>
      <c r="J50" s="41"/>
      <c r="K50" s="41"/>
      <c r="L50" s="138"/>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pans="1:31" s="2" customFormat="1" ht="12" customHeight="1">
      <c r="A52" s="39"/>
      <c r="B52" s="40"/>
      <c r="C52" s="32" t="s">
        <v>22</v>
      </c>
      <c r="D52" s="41"/>
      <c r="E52" s="41"/>
      <c r="F52" s="27" t="str">
        <f>F12</f>
        <v>Svatava</v>
      </c>
      <c r="G52" s="41"/>
      <c r="H52" s="41"/>
      <c r="I52" s="141" t="s">
        <v>24</v>
      </c>
      <c r="J52" s="73" t="str">
        <f>IF(J12="","",J12)</f>
        <v>18. 9. 2020</v>
      </c>
      <c r="K52" s="41"/>
      <c r="L52" s="13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pans="1:31" s="2" customFormat="1" ht="40.05" customHeight="1">
      <c r="A54" s="39"/>
      <c r="B54" s="40"/>
      <c r="C54" s="32" t="s">
        <v>28</v>
      </c>
      <c r="D54" s="41"/>
      <c r="E54" s="41"/>
      <c r="F54" s="27" t="str">
        <f>E15</f>
        <v>Městys Svatava, Svatava, ČSA 277, 357 03</v>
      </c>
      <c r="G54" s="41"/>
      <c r="H54" s="41"/>
      <c r="I54" s="141" t="s">
        <v>36</v>
      </c>
      <c r="J54" s="37" t="str">
        <f>E21</f>
        <v>DSVA s.r.o.,nám. Krále Jiřího z Poděbrad 6, 350 02</v>
      </c>
      <c r="K54" s="41"/>
      <c r="L54" s="138"/>
      <c r="S54" s="39"/>
      <c r="T54" s="39"/>
      <c r="U54" s="39"/>
      <c r="V54" s="39"/>
      <c r="W54" s="39"/>
      <c r="X54" s="39"/>
      <c r="Y54" s="39"/>
      <c r="Z54" s="39"/>
      <c r="AA54" s="39"/>
      <c r="AB54" s="39"/>
      <c r="AC54" s="39"/>
      <c r="AD54" s="39"/>
      <c r="AE54" s="39"/>
    </row>
    <row r="55" spans="1:31" s="2" customFormat="1" ht="25.65" customHeight="1">
      <c r="A55" s="39"/>
      <c r="B55" s="40"/>
      <c r="C55" s="32" t="s">
        <v>34</v>
      </c>
      <c r="D55" s="41"/>
      <c r="E55" s="41"/>
      <c r="F55" s="27" t="str">
        <f>IF(E18="","",E18)</f>
        <v>Vyplň údaj</v>
      </c>
      <c r="G55" s="41"/>
      <c r="H55" s="41"/>
      <c r="I55" s="141" t="s">
        <v>40</v>
      </c>
      <c r="J55" s="37" t="str">
        <f>E24</f>
        <v>DSVA s.r.o. - Jozef Turza</v>
      </c>
      <c r="K55" s="41"/>
      <c r="L55" s="138"/>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pans="1:31" s="2" customFormat="1" ht="29.25" customHeight="1">
      <c r="A57" s="39"/>
      <c r="B57" s="40"/>
      <c r="C57" s="172" t="s">
        <v>129</v>
      </c>
      <c r="D57" s="173"/>
      <c r="E57" s="173"/>
      <c r="F57" s="173"/>
      <c r="G57" s="173"/>
      <c r="H57" s="173"/>
      <c r="I57" s="174"/>
      <c r="J57" s="175" t="s">
        <v>130</v>
      </c>
      <c r="K57" s="173"/>
      <c r="L57" s="13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pans="1:47" s="2" customFormat="1" ht="22.8" customHeight="1">
      <c r="A59" s="39"/>
      <c r="B59" s="40"/>
      <c r="C59" s="176" t="s">
        <v>76</v>
      </c>
      <c r="D59" s="41"/>
      <c r="E59" s="41"/>
      <c r="F59" s="41"/>
      <c r="G59" s="41"/>
      <c r="H59" s="41"/>
      <c r="I59" s="137"/>
      <c r="J59" s="103">
        <f>J92</f>
        <v>0</v>
      </c>
      <c r="K59" s="41"/>
      <c r="L59" s="138"/>
      <c r="S59" s="39"/>
      <c r="T59" s="39"/>
      <c r="U59" s="39"/>
      <c r="V59" s="39"/>
      <c r="W59" s="39"/>
      <c r="X59" s="39"/>
      <c r="Y59" s="39"/>
      <c r="Z59" s="39"/>
      <c r="AA59" s="39"/>
      <c r="AB59" s="39"/>
      <c r="AC59" s="39"/>
      <c r="AD59" s="39"/>
      <c r="AE59" s="39"/>
      <c r="AU59" s="17" t="s">
        <v>131</v>
      </c>
    </row>
    <row r="60" spans="1:31" s="9" customFormat="1" ht="24.95" customHeight="1">
      <c r="A60" s="9"/>
      <c r="B60" s="177"/>
      <c r="C60" s="178"/>
      <c r="D60" s="179" t="s">
        <v>132</v>
      </c>
      <c r="E60" s="180"/>
      <c r="F60" s="180"/>
      <c r="G60" s="180"/>
      <c r="H60" s="180"/>
      <c r="I60" s="181"/>
      <c r="J60" s="182">
        <f>J93</f>
        <v>0</v>
      </c>
      <c r="K60" s="178"/>
      <c r="L60" s="183"/>
      <c r="S60" s="9"/>
      <c r="T60" s="9"/>
      <c r="U60" s="9"/>
      <c r="V60" s="9"/>
      <c r="W60" s="9"/>
      <c r="X60" s="9"/>
      <c r="Y60" s="9"/>
      <c r="Z60" s="9"/>
      <c r="AA60" s="9"/>
      <c r="AB60" s="9"/>
      <c r="AC60" s="9"/>
      <c r="AD60" s="9"/>
      <c r="AE60" s="9"/>
    </row>
    <row r="61" spans="1:31" s="10" customFormat="1" ht="19.9" customHeight="1">
      <c r="A61" s="10"/>
      <c r="B61" s="184"/>
      <c r="C61" s="185"/>
      <c r="D61" s="186" t="s">
        <v>133</v>
      </c>
      <c r="E61" s="187"/>
      <c r="F61" s="187"/>
      <c r="G61" s="187"/>
      <c r="H61" s="187"/>
      <c r="I61" s="188"/>
      <c r="J61" s="189">
        <f>J94</f>
        <v>0</v>
      </c>
      <c r="K61" s="185"/>
      <c r="L61" s="190"/>
      <c r="S61" s="10"/>
      <c r="T61" s="10"/>
      <c r="U61" s="10"/>
      <c r="V61" s="10"/>
      <c r="W61" s="10"/>
      <c r="X61" s="10"/>
      <c r="Y61" s="10"/>
      <c r="Z61" s="10"/>
      <c r="AA61" s="10"/>
      <c r="AB61" s="10"/>
      <c r="AC61" s="10"/>
      <c r="AD61" s="10"/>
      <c r="AE61" s="10"/>
    </row>
    <row r="62" spans="1:31" s="10" customFormat="1" ht="19.9" customHeight="1">
      <c r="A62" s="10"/>
      <c r="B62" s="184"/>
      <c r="C62" s="185"/>
      <c r="D62" s="186" t="s">
        <v>134</v>
      </c>
      <c r="E62" s="187"/>
      <c r="F62" s="187"/>
      <c r="G62" s="187"/>
      <c r="H62" s="187"/>
      <c r="I62" s="188"/>
      <c r="J62" s="189">
        <f>J123</f>
        <v>0</v>
      </c>
      <c r="K62" s="185"/>
      <c r="L62" s="190"/>
      <c r="S62" s="10"/>
      <c r="T62" s="10"/>
      <c r="U62" s="10"/>
      <c r="V62" s="10"/>
      <c r="W62" s="10"/>
      <c r="X62" s="10"/>
      <c r="Y62" s="10"/>
      <c r="Z62" s="10"/>
      <c r="AA62" s="10"/>
      <c r="AB62" s="10"/>
      <c r="AC62" s="10"/>
      <c r="AD62" s="10"/>
      <c r="AE62" s="10"/>
    </row>
    <row r="63" spans="1:31" s="10" customFormat="1" ht="19.9" customHeight="1">
      <c r="A63" s="10"/>
      <c r="B63" s="184"/>
      <c r="C63" s="185"/>
      <c r="D63" s="186" t="s">
        <v>135</v>
      </c>
      <c r="E63" s="187"/>
      <c r="F63" s="187"/>
      <c r="G63" s="187"/>
      <c r="H63" s="187"/>
      <c r="I63" s="188"/>
      <c r="J63" s="189">
        <f>J128</f>
        <v>0</v>
      </c>
      <c r="K63" s="185"/>
      <c r="L63" s="190"/>
      <c r="S63" s="10"/>
      <c r="T63" s="10"/>
      <c r="U63" s="10"/>
      <c r="V63" s="10"/>
      <c r="W63" s="10"/>
      <c r="X63" s="10"/>
      <c r="Y63" s="10"/>
      <c r="Z63" s="10"/>
      <c r="AA63" s="10"/>
      <c r="AB63" s="10"/>
      <c r="AC63" s="10"/>
      <c r="AD63" s="10"/>
      <c r="AE63" s="10"/>
    </row>
    <row r="64" spans="1:31" s="10" customFormat="1" ht="19.9" customHeight="1">
      <c r="A64" s="10"/>
      <c r="B64" s="184"/>
      <c r="C64" s="185"/>
      <c r="D64" s="186" t="s">
        <v>137</v>
      </c>
      <c r="E64" s="187"/>
      <c r="F64" s="187"/>
      <c r="G64" s="187"/>
      <c r="H64" s="187"/>
      <c r="I64" s="188"/>
      <c r="J64" s="189">
        <f>J138</f>
        <v>0</v>
      </c>
      <c r="K64" s="185"/>
      <c r="L64" s="190"/>
      <c r="S64" s="10"/>
      <c r="T64" s="10"/>
      <c r="U64" s="10"/>
      <c r="V64" s="10"/>
      <c r="W64" s="10"/>
      <c r="X64" s="10"/>
      <c r="Y64" s="10"/>
      <c r="Z64" s="10"/>
      <c r="AA64" s="10"/>
      <c r="AB64" s="10"/>
      <c r="AC64" s="10"/>
      <c r="AD64" s="10"/>
      <c r="AE64" s="10"/>
    </row>
    <row r="65" spans="1:31" s="10" customFormat="1" ht="19.9" customHeight="1">
      <c r="A65" s="10"/>
      <c r="B65" s="184"/>
      <c r="C65" s="185"/>
      <c r="D65" s="186" t="s">
        <v>138</v>
      </c>
      <c r="E65" s="187"/>
      <c r="F65" s="187"/>
      <c r="G65" s="187"/>
      <c r="H65" s="187"/>
      <c r="I65" s="188"/>
      <c r="J65" s="189">
        <f>J161</f>
        <v>0</v>
      </c>
      <c r="K65" s="185"/>
      <c r="L65" s="190"/>
      <c r="S65" s="10"/>
      <c r="T65" s="10"/>
      <c r="U65" s="10"/>
      <c r="V65" s="10"/>
      <c r="W65" s="10"/>
      <c r="X65" s="10"/>
      <c r="Y65" s="10"/>
      <c r="Z65" s="10"/>
      <c r="AA65" s="10"/>
      <c r="AB65" s="10"/>
      <c r="AC65" s="10"/>
      <c r="AD65" s="10"/>
      <c r="AE65" s="10"/>
    </row>
    <row r="66" spans="1:31" s="10" customFormat="1" ht="19.9" customHeight="1">
      <c r="A66" s="10"/>
      <c r="B66" s="184"/>
      <c r="C66" s="185"/>
      <c r="D66" s="186" t="s">
        <v>139</v>
      </c>
      <c r="E66" s="187"/>
      <c r="F66" s="187"/>
      <c r="G66" s="187"/>
      <c r="H66" s="187"/>
      <c r="I66" s="188"/>
      <c r="J66" s="189">
        <f>J185</f>
        <v>0</v>
      </c>
      <c r="K66" s="185"/>
      <c r="L66" s="190"/>
      <c r="S66" s="10"/>
      <c r="T66" s="10"/>
      <c r="U66" s="10"/>
      <c r="V66" s="10"/>
      <c r="W66" s="10"/>
      <c r="X66" s="10"/>
      <c r="Y66" s="10"/>
      <c r="Z66" s="10"/>
      <c r="AA66" s="10"/>
      <c r="AB66" s="10"/>
      <c r="AC66" s="10"/>
      <c r="AD66" s="10"/>
      <c r="AE66" s="10"/>
    </row>
    <row r="67" spans="1:31" s="10" customFormat="1" ht="19.9" customHeight="1">
      <c r="A67" s="10"/>
      <c r="B67" s="184"/>
      <c r="C67" s="185"/>
      <c r="D67" s="186" t="s">
        <v>722</v>
      </c>
      <c r="E67" s="187"/>
      <c r="F67" s="187"/>
      <c r="G67" s="187"/>
      <c r="H67" s="187"/>
      <c r="I67" s="188"/>
      <c r="J67" s="189">
        <f>J202</f>
        <v>0</v>
      </c>
      <c r="K67" s="185"/>
      <c r="L67" s="190"/>
      <c r="S67" s="10"/>
      <c r="T67" s="10"/>
      <c r="U67" s="10"/>
      <c r="V67" s="10"/>
      <c r="W67" s="10"/>
      <c r="X67" s="10"/>
      <c r="Y67" s="10"/>
      <c r="Z67" s="10"/>
      <c r="AA67" s="10"/>
      <c r="AB67" s="10"/>
      <c r="AC67" s="10"/>
      <c r="AD67" s="10"/>
      <c r="AE67" s="10"/>
    </row>
    <row r="68" spans="1:31" s="10" customFormat="1" ht="19.9" customHeight="1">
      <c r="A68" s="10"/>
      <c r="B68" s="184"/>
      <c r="C68" s="185"/>
      <c r="D68" s="186" t="s">
        <v>141</v>
      </c>
      <c r="E68" s="187"/>
      <c r="F68" s="187"/>
      <c r="G68" s="187"/>
      <c r="H68" s="187"/>
      <c r="I68" s="188"/>
      <c r="J68" s="189">
        <f>J208</f>
        <v>0</v>
      </c>
      <c r="K68" s="185"/>
      <c r="L68" s="190"/>
      <c r="S68" s="10"/>
      <c r="T68" s="10"/>
      <c r="U68" s="10"/>
      <c r="V68" s="10"/>
      <c r="W68" s="10"/>
      <c r="X68" s="10"/>
      <c r="Y68" s="10"/>
      <c r="Z68" s="10"/>
      <c r="AA68" s="10"/>
      <c r="AB68" s="10"/>
      <c r="AC68" s="10"/>
      <c r="AD68" s="10"/>
      <c r="AE68" s="10"/>
    </row>
    <row r="69" spans="1:31" s="10" customFormat="1" ht="19.9" customHeight="1">
      <c r="A69" s="10"/>
      <c r="B69" s="184"/>
      <c r="C69" s="185"/>
      <c r="D69" s="186" t="s">
        <v>142</v>
      </c>
      <c r="E69" s="187"/>
      <c r="F69" s="187"/>
      <c r="G69" s="187"/>
      <c r="H69" s="187"/>
      <c r="I69" s="188"/>
      <c r="J69" s="189">
        <f>J217</f>
        <v>0</v>
      </c>
      <c r="K69" s="185"/>
      <c r="L69" s="190"/>
      <c r="S69" s="10"/>
      <c r="T69" s="10"/>
      <c r="U69" s="10"/>
      <c r="V69" s="10"/>
      <c r="W69" s="10"/>
      <c r="X69" s="10"/>
      <c r="Y69" s="10"/>
      <c r="Z69" s="10"/>
      <c r="AA69" s="10"/>
      <c r="AB69" s="10"/>
      <c r="AC69" s="10"/>
      <c r="AD69" s="10"/>
      <c r="AE69" s="10"/>
    </row>
    <row r="70" spans="1:31" s="10" customFormat="1" ht="19.9" customHeight="1">
      <c r="A70" s="10"/>
      <c r="B70" s="184"/>
      <c r="C70" s="185"/>
      <c r="D70" s="186" t="s">
        <v>143</v>
      </c>
      <c r="E70" s="187"/>
      <c r="F70" s="187"/>
      <c r="G70" s="187"/>
      <c r="H70" s="187"/>
      <c r="I70" s="188"/>
      <c r="J70" s="189">
        <f>J222</f>
        <v>0</v>
      </c>
      <c r="K70" s="185"/>
      <c r="L70" s="190"/>
      <c r="S70" s="10"/>
      <c r="T70" s="10"/>
      <c r="U70" s="10"/>
      <c r="V70" s="10"/>
      <c r="W70" s="10"/>
      <c r="X70" s="10"/>
      <c r="Y70" s="10"/>
      <c r="Z70" s="10"/>
      <c r="AA70" s="10"/>
      <c r="AB70" s="10"/>
      <c r="AC70" s="10"/>
      <c r="AD70" s="10"/>
      <c r="AE70" s="10"/>
    </row>
    <row r="71" spans="1:31" s="10" customFormat="1" ht="19.9" customHeight="1">
      <c r="A71" s="10"/>
      <c r="B71" s="184"/>
      <c r="C71" s="185"/>
      <c r="D71" s="186" t="s">
        <v>153</v>
      </c>
      <c r="E71" s="187"/>
      <c r="F71" s="187"/>
      <c r="G71" s="187"/>
      <c r="H71" s="187"/>
      <c r="I71" s="188"/>
      <c r="J71" s="189">
        <f>J264</f>
        <v>0</v>
      </c>
      <c r="K71" s="185"/>
      <c r="L71" s="190"/>
      <c r="S71" s="10"/>
      <c r="T71" s="10"/>
      <c r="U71" s="10"/>
      <c r="V71" s="10"/>
      <c r="W71" s="10"/>
      <c r="X71" s="10"/>
      <c r="Y71" s="10"/>
      <c r="Z71" s="10"/>
      <c r="AA71" s="10"/>
      <c r="AB71" s="10"/>
      <c r="AC71" s="10"/>
      <c r="AD71" s="10"/>
      <c r="AE71" s="10"/>
    </row>
    <row r="72" spans="1:31" s="10" customFormat="1" ht="19.9" customHeight="1">
      <c r="A72" s="10"/>
      <c r="B72" s="184"/>
      <c r="C72" s="185"/>
      <c r="D72" s="186" t="s">
        <v>154</v>
      </c>
      <c r="E72" s="187"/>
      <c r="F72" s="187"/>
      <c r="G72" s="187"/>
      <c r="H72" s="187"/>
      <c r="I72" s="188"/>
      <c r="J72" s="189">
        <f>J280</f>
        <v>0</v>
      </c>
      <c r="K72" s="185"/>
      <c r="L72" s="190"/>
      <c r="S72" s="10"/>
      <c r="T72" s="10"/>
      <c r="U72" s="10"/>
      <c r="V72" s="10"/>
      <c r="W72" s="10"/>
      <c r="X72" s="10"/>
      <c r="Y72" s="10"/>
      <c r="Z72" s="10"/>
      <c r="AA72" s="10"/>
      <c r="AB72" s="10"/>
      <c r="AC72" s="10"/>
      <c r="AD72" s="10"/>
      <c r="AE72" s="10"/>
    </row>
    <row r="73" spans="1:31" s="2" customFormat="1" ht="21.8" customHeight="1">
      <c r="A73" s="39"/>
      <c r="B73" s="40"/>
      <c r="C73" s="41"/>
      <c r="D73" s="41"/>
      <c r="E73" s="41"/>
      <c r="F73" s="41"/>
      <c r="G73" s="41"/>
      <c r="H73" s="41"/>
      <c r="I73" s="137"/>
      <c r="J73" s="41"/>
      <c r="K73" s="41"/>
      <c r="L73" s="138"/>
      <c r="S73" s="39"/>
      <c r="T73" s="39"/>
      <c r="U73" s="39"/>
      <c r="V73" s="39"/>
      <c r="W73" s="39"/>
      <c r="X73" s="39"/>
      <c r="Y73" s="39"/>
      <c r="Z73" s="39"/>
      <c r="AA73" s="39"/>
      <c r="AB73" s="39"/>
      <c r="AC73" s="39"/>
      <c r="AD73" s="39"/>
      <c r="AE73" s="39"/>
    </row>
    <row r="74" spans="1:31" s="2" customFormat="1" ht="6.95" customHeight="1">
      <c r="A74" s="39"/>
      <c r="B74" s="60"/>
      <c r="C74" s="61"/>
      <c r="D74" s="61"/>
      <c r="E74" s="61"/>
      <c r="F74" s="61"/>
      <c r="G74" s="61"/>
      <c r="H74" s="61"/>
      <c r="I74" s="167"/>
      <c r="J74" s="61"/>
      <c r="K74" s="61"/>
      <c r="L74" s="138"/>
      <c r="S74" s="39"/>
      <c r="T74" s="39"/>
      <c r="U74" s="39"/>
      <c r="V74" s="39"/>
      <c r="W74" s="39"/>
      <c r="X74" s="39"/>
      <c r="Y74" s="39"/>
      <c r="Z74" s="39"/>
      <c r="AA74" s="39"/>
      <c r="AB74" s="39"/>
      <c r="AC74" s="39"/>
      <c r="AD74" s="39"/>
      <c r="AE74" s="39"/>
    </row>
    <row r="78" spans="1:31" s="2" customFormat="1" ht="6.95" customHeight="1">
      <c r="A78" s="39"/>
      <c r="B78" s="62"/>
      <c r="C78" s="63"/>
      <c r="D78" s="63"/>
      <c r="E78" s="63"/>
      <c r="F78" s="63"/>
      <c r="G78" s="63"/>
      <c r="H78" s="63"/>
      <c r="I78" s="170"/>
      <c r="J78" s="63"/>
      <c r="K78" s="63"/>
      <c r="L78" s="138"/>
      <c r="S78" s="39"/>
      <c r="T78" s="39"/>
      <c r="U78" s="39"/>
      <c r="V78" s="39"/>
      <c r="W78" s="39"/>
      <c r="X78" s="39"/>
      <c r="Y78" s="39"/>
      <c r="Z78" s="39"/>
      <c r="AA78" s="39"/>
      <c r="AB78" s="39"/>
      <c r="AC78" s="39"/>
      <c r="AD78" s="39"/>
      <c r="AE78" s="39"/>
    </row>
    <row r="79" spans="1:31" s="2" customFormat="1" ht="24.95" customHeight="1">
      <c r="A79" s="39"/>
      <c r="B79" s="40"/>
      <c r="C79" s="23" t="s">
        <v>155</v>
      </c>
      <c r="D79" s="41"/>
      <c r="E79" s="41"/>
      <c r="F79" s="41"/>
      <c r="G79" s="41"/>
      <c r="H79" s="41"/>
      <c r="I79" s="137"/>
      <c r="J79" s="41"/>
      <c r="K79" s="41"/>
      <c r="L79" s="138"/>
      <c r="S79" s="39"/>
      <c r="T79" s="39"/>
      <c r="U79" s="39"/>
      <c r="V79" s="39"/>
      <c r="W79" s="39"/>
      <c r="X79" s="39"/>
      <c r="Y79" s="39"/>
      <c r="Z79" s="39"/>
      <c r="AA79" s="39"/>
      <c r="AB79" s="39"/>
      <c r="AC79" s="39"/>
      <c r="AD79" s="39"/>
      <c r="AE79" s="39"/>
    </row>
    <row r="80" spans="1:31" s="2" customFormat="1" ht="6.95" customHeight="1">
      <c r="A80" s="39"/>
      <c r="B80" s="40"/>
      <c r="C80" s="41"/>
      <c r="D80" s="41"/>
      <c r="E80" s="41"/>
      <c r="F80" s="41"/>
      <c r="G80" s="41"/>
      <c r="H80" s="41"/>
      <c r="I80" s="137"/>
      <c r="J80" s="41"/>
      <c r="K80" s="41"/>
      <c r="L80" s="138"/>
      <c r="S80" s="39"/>
      <c r="T80" s="39"/>
      <c r="U80" s="39"/>
      <c r="V80" s="39"/>
      <c r="W80" s="39"/>
      <c r="X80" s="39"/>
      <c r="Y80" s="39"/>
      <c r="Z80" s="39"/>
      <c r="AA80" s="39"/>
      <c r="AB80" s="39"/>
      <c r="AC80" s="39"/>
      <c r="AD80" s="39"/>
      <c r="AE80" s="39"/>
    </row>
    <row r="81" spans="1:31" s="2" customFormat="1" ht="12" customHeight="1">
      <c r="A81" s="39"/>
      <c r="B81" s="40"/>
      <c r="C81" s="32" t="s">
        <v>16</v>
      </c>
      <c r="D81" s="41"/>
      <c r="E81" s="41"/>
      <c r="F81" s="41"/>
      <c r="G81" s="41"/>
      <c r="H81" s="41"/>
      <c r="I81" s="137"/>
      <c r="J81" s="41"/>
      <c r="K81" s="41"/>
      <c r="L81" s="138"/>
      <c r="S81" s="39"/>
      <c r="T81" s="39"/>
      <c r="U81" s="39"/>
      <c r="V81" s="39"/>
      <c r="W81" s="39"/>
      <c r="X81" s="39"/>
      <c r="Y81" s="39"/>
      <c r="Z81" s="39"/>
      <c r="AA81" s="39"/>
      <c r="AB81" s="39"/>
      <c r="AC81" s="39"/>
      <c r="AD81" s="39"/>
      <c r="AE81" s="39"/>
    </row>
    <row r="82" spans="1:31" s="2" customFormat="1" ht="16.5" customHeight="1">
      <c r="A82" s="39"/>
      <c r="B82" s="40"/>
      <c r="C82" s="41"/>
      <c r="D82" s="41"/>
      <c r="E82" s="171" t="str">
        <f>E7</f>
        <v>Řešení zpevněných ploch, parkoviště a bus zastávek u školy, Svatava</v>
      </c>
      <c r="F82" s="32"/>
      <c r="G82" s="32"/>
      <c r="H82" s="32"/>
      <c r="I82" s="137"/>
      <c r="J82" s="41"/>
      <c r="K82" s="41"/>
      <c r="L82" s="138"/>
      <c r="S82" s="39"/>
      <c r="T82" s="39"/>
      <c r="U82" s="39"/>
      <c r="V82" s="39"/>
      <c r="W82" s="39"/>
      <c r="X82" s="39"/>
      <c r="Y82" s="39"/>
      <c r="Z82" s="39"/>
      <c r="AA82" s="39"/>
      <c r="AB82" s="39"/>
      <c r="AC82" s="39"/>
      <c r="AD82" s="39"/>
      <c r="AE82" s="39"/>
    </row>
    <row r="83" spans="1:31" s="2" customFormat="1" ht="12" customHeight="1">
      <c r="A83" s="39"/>
      <c r="B83" s="40"/>
      <c r="C83" s="32" t="s">
        <v>126</v>
      </c>
      <c r="D83" s="41"/>
      <c r="E83" s="41"/>
      <c r="F83" s="41"/>
      <c r="G83" s="41"/>
      <c r="H83" s="41"/>
      <c r="I83" s="137"/>
      <c r="J83" s="41"/>
      <c r="K83" s="41"/>
      <c r="L83" s="138"/>
      <c r="S83" s="39"/>
      <c r="T83" s="39"/>
      <c r="U83" s="39"/>
      <c r="V83" s="39"/>
      <c r="W83" s="39"/>
      <c r="X83" s="39"/>
      <c r="Y83" s="39"/>
      <c r="Z83" s="39"/>
      <c r="AA83" s="39"/>
      <c r="AB83" s="39"/>
      <c r="AC83" s="39"/>
      <c r="AD83" s="39"/>
      <c r="AE83" s="39"/>
    </row>
    <row r="84" spans="1:31" s="2" customFormat="1" ht="16.5" customHeight="1">
      <c r="A84" s="39"/>
      <c r="B84" s="40"/>
      <c r="C84" s="41"/>
      <c r="D84" s="41"/>
      <c r="E84" s="70" t="str">
        <f>E9</f>
        <v>SO 102 - Řešení zpevněných ploch ulice S.K. Neumanna</v>
      </c>
      <c r="F84" s="41"/>
      <c r="G84" s="41"/>
      <c r="H84" s="41"/>
      <c r="I84" s="137"/>
      <c r="J84" s="41"/>
      <c r="K84" s="41"/>
      <c r="L84" s="138"/>
      <c r="S84" s="39"/>
      <c r="T84" s="39"/>
      <c r="U84" s="39"/>
      <c r="V84" s="39"/>
      <c r="W84" s="39"/>
      <c r="X84" s="39"/>
      <c r="Y84" s="39"/>
      <c r="Z84" s="39"/>
      <c r="AA84" s="39"/>
      <c r="AB84" s="39"/>
      <c r="AC84" s="39"/>
      <c r="AD84" s="39"/>
      <c r="AE84" s="39"/>
    </row>
    <row r="85" spans="1:31" s="2" customFormat="1" ht="6.95" customHeight="1">
      <c r="A85" s="39"/>
      <c r="B85" s="40"/>
      <c r="C85" s="41"/>
      <c r="D85" s="41"/>
      <c r="E85" s="41"/>
      <c r="F85" s="41"/>
      <c r="G85" s="41"/>
      <c r="H85" s="41"/>
      <c r="I85" s="137"/>
      <c r="J85" s="41"/>
      <c r="K85" s="41"/>
      <c r="L85" s="138"/>
      <c r="S85" s="39"/>
      <c r="T85" s="39"/>
      <c r="U85" s="39"/>
      <c r="V85" s="39"/>
      <c r="W85" s="39"/>
      <c r="X85" s="39"/>
      <c r="Y85" s="39"/>
      <c r="Z85" s="39"/>
      <c r="AA85" s="39"/>
      <c r="AB85" s="39"/>
      <c r="AC85" s="39"/>
      <c r="AD85" s="39"/>
      <c r="AE85" s="39"/>
    </row>
    <row r="86" spans="1:31" s="2" customFormat="1" ht="12" customHeight="1">
      <c r="A86" s="39"/>
      <c r="B86" s="40"/>
      <c r="C86" s="32" t="s">
        <v>22</v>
      </c>
      <c r="D86" s="41"/>
      <c r="E86" s="41"/>
      <c r="F86" s="27" t="str">
        <f>F12</f>
        <v>Svatava</v>
      </c>
      <c r="G86" s="41"/>
      <c r="H86" s="41"/>
      <c r="I86" s="141" t="s">
        <v>24</v>
      </c>
      <c r="J86" s="73" t="str">
        <f>IF(J12="","",J12)</f>
        <v>18. 9. 2020</v>
      </c>
      <c r="K86" s="41"/>
      <c r="L86" s="138"/>
      <c r="S86" s="39"/>
      <c r="T86" s="39"/>
      <c r="U86" s="39"/>
      <c r="V86" s="39"/>
      <c r="W86" s="39"/>
      <c r="X86" s="39"/>
      <c r="Y86" s="39"/>
      <c r="Z86" s="39"/>
      <c r="AA86" s="39"/>
      <c r="AB86" s="39"/>
      <c r="AC86" s="39"/>
      <c r="AD86" s="39"/>
      <c r="AE86" s="39"/>
    </row>
    <row r="87" spans="1:31" s="2" customFormat="1" ht="6.95" customHeight="1">
      <c r="A87" s="39"/>
      <c r="B87" s="40"/>
      <c r="C87" s="41"/>
      <c r="D87" s="41"/>
      <c r="E87" s="41"/>
      <c r="F87" s="41"/>
      <c r="G87" s="41"/>
      <c r="H87" s="41"/>
      <c r="I87" s="137"/>
      <c r="J87" s="41"/>
      <c r="K87" s="41"/>
      <c r="L87" s="138"/>
      <c r="S87" s="39"/>
      <c r="T87" s="39"/>
      <c r="U87" s="39"/>
      <c r="V87" s="39"/>
      <c r="W87" s="39"/>
      <c r="X87" s="39"/>
      <c r="Y87" s="39"/>
      <c r="Z87" s="39"/>
      <c r="AA87" s="39"/>
      <c r="AB87" s="39"/>
      <c r="AC87" s="39"/>
      <c r="AD87" s="39"/>
      <c r="AE87" s="39"/>
    </row>
    <row r="88" spans="1:31" s="2" customFormat="1" ht="40.05" customHeight="1">
      <c r="A88" s="39"/>
      <c r="B88" s="40"/>
      <c r="C88" s="32" t="s">
        <v>28</v>
      </c>
      <c r="D88" s="41"/>
      <c r="E88" s="41"/>
      <c r="F88" s="27" t="str">
        <f>E15</f>
        <v>Městys Svatava, Svatava, ČSA 277, 357 03</v>
      </c>
      <c r="G88" s="41"/>
      <c r="H88" s="41"/>
      <c r="I88" s="141" t="s">
        <v>36</v>
      </c>
      <c r="J88" s="37" t="str">
        <f>E21</f>
        <v>DSVA s.r.o.,nám. Krále Jiřího z Poděbrad 6, 350 02</v>
      </c>
      <c r="K88" s="41"/>
      <c r="L88" s="138"/>
      <c r="S88" s="39"/>
      <c r="T88" s="39"/>
      <c r="U88" s="39"/>
      <c r="V88" s="39"/>
      <c r="W88" s="39"/>
      <c r="X88" s="39"/>
      <c r="Y88" s="39"/>
      <c r="Z88" s="39"/>
      <c r="AA88" s="39"/>
      <c r="AB88" s="39"/>
      <c r="AC88" s="39"/>
      <c r="AD88" s="39"/>
      <c r="AE88" s="39"/>
    </row>
    <row r="89" spans="1:31" s="2" customFormat="1" ht="25.65" customHeight="1">
      <c r="A89" s="39"/>
      <c r="B89" s="40"/>
      <c r="C89" s="32" t="s">
        <v>34</v>
      </c>
      <c r="D89" s="41"/>
      <c r="E89" s="41"/>
      <c r="F89" s="27" t="str">
        <f>IF(E18="","",E18)</f>
        <v>Vyplň údaj</v>
      </c>
      <c r="G89" s="41"/>
      <c r="H89" s="41"/>
      <c r="I89" s="141" t="s">
        <v>40</v>
      </c>
      <c r="J89" s="37" t="str">
        <f>E24</f>
        <v>DSVA s.r.o. - Jozef Turza</v>
      </c>
      <c r="K89" s="41"/>
      <c r="L89" s="138"/>
      <c r="S89" s="39"/>
      <c r="T89" s="39"/>
      <c r="U89" s="39"/>
      <c r="V89" s="39"/>
      <c r="W89" s="39"/>
      <c r="X89" s="39"/>
      <c r="Y89" s="39"/>
      <c r="Z89" s="39"/>
      <c r="AA89" s="39"/>
      <c r="AB89" s="39"/>
      <c r="AC89" s="39"/>
      <c r="AD89" s="39"/>
      <c r="AE89" s="39"/>
    </row>
    <row r="90" spans="1:31" s="2" customFormat="1" ht="10.3" customHeight="1">
      <c r="A90" s="39"/>
      <c r="B90" s="40"/>
      <c r="C90" s="41"/>
      <c r="D90" s="41"/>
      <c r="E90" s="41"/>
      <c r="F90" s="41"/>
      <c r="G90" s="41"/>
      <c r="H90" s="41"/>
      <c r="I90" s="137"/>
      <c r="J90" s="41"/>
      <c r="K90" s="41"/>
      <c r="L90" s="138"/>
      <c r="S90" s="39"/>
      <c r="T90" s="39"/>
      <c r="U90" s="39"/>
      <c r="V90" s="39"/>
      <c r="W90" s="39"/>
      <c r="X90" s="39"/>
      <c r="Y90" s="39"/>
      <c r="Z90" s="39"/>
      <c r="AA90" s="39"/>
      <c r="AB90" s="39"/>
      <c r="AC90" s="39"/>
      <c r="AD90" s="39"/>
      <c r="AE90" s="39"/>
    </row>
    <row r="91" spans="1:31" s="11" customFormat="1" ht="29.25" customHeight="1">
      <c r="A91" s="191"/>
      <c r="B91" s="192"/>
      <c r="C91" s="193" t="s">
        <v>156</v>
      </c>
      <c r="D91" s="194" t="s">
        <v>63</v>
      </c>
      <c r="E91" s="194" t="s">
        <v>59</v>
      </c>
      <c r="F91" s="194" t="s">
        <v>60</v>
      </c>
      <c r="G91" s="194" t="s">
        <v>157</v>
      </c>
      <c r="H91" s="194" t="s">
        <v>158</v>
      </c>
      <c r="I91" s="195" t="s">
        <v>159</v>
      </c>
      <c r="J91" s="194" t="s">
        <v>130</v>
      </c>
      <c r="K91" s="196" t="s">
        <v>160</v>
      </c>
      <c r="L91" s="197"/>
      <c r="M91" s="93" t="s">
        <v>33</v>
      </c>
      <c r="N91" s="94" t="s">
        <v>48</v>
      </c>
      <c r="O91" s="94" t="s">
        <v>161</v>
      </c>
      <c r="P91" s="94" t="s">
        <v>162</v>
      </c>
      <c r="Q91" s="94" t="s">
        <v>163</v>
      </c>
      <c r="R91" s="94" t="s">
        <v>164</v>
      </c>
      <c r="S91" s="94" t="s">
        <v>165</v>
      </c>
      <c r="T91" s="95" t="s">
        <v>166</v>
      </c>
      <c r="U91" s="191"/>
      <c r="V91" s="191"/>
      <c r="W91" s="191"/>
      <c r="X91" s="191"/>
      <c r="Y91" s="191"/>
      <c r="Z91" s="191"/>
      <c r="AA91" s="191"/>
      <c r="AB91" s="191"/>
      <c r="AC91" s="191"/>
      <c r="AD91" s="191"/>
      <c r="AE91" s="191"/>
    </row>
    <row r="92" spans="1:63" s="2" customFormat="1" ht="22.8" customHeight="1">
      <c r="A92" s="39"/>
      <c r="B92" s="40"/>
      <c r="C92" s="100" t="s">
        <v>167</v>
      </c>
      <c r="D92" s="41"/>
      <c r="E92" s="41"/>
      <c r="F92" s="41"/>
      <c r="G92" s="41"/>
      <c r="H92" s="41"/>
      <c r="I92" s="137"/>
      <c r="J92" s="198">
        <f>BK92</f>
        <v>0</v>
      </c>
      <c r="K92" s="41"/>
      <c r="L92" s="45"/>
      <c r="M92" s="96"/>
      <c r="N92" s="199"/>
      <c r="O92" s="97"/>
      <c r="P92" s="200">
        <f>P93</f>
        <v>0</v>
      </c>
      <c r="Q92" s="97"/>
      <c r="R92" s="200">
        <f>R93</f>
        <v>185.447244</v>
      </c>
      <c r="S92" s="97"/>
      <c r="T92" s="201">
        <f>T93</f>
        <v>445.97844000000003</v>
      </c>
      <c r="U92" s="39"/>
      <c r="V92" s="39"/>
      <c r="W92" s="39"/>
      <c r="X92" s="39"/>
      <c r="Y92" s="39"/>
      <c r="Z92" s="39"/>
      <c r="AA92" s="39"/>
      <c r="AB92" s="39"/>
      <c r="AC92" s="39"/>
      <c r="AD92" s="39"/>
      <c r="AE92" s="39"/>
      <c r="AT92" s="17" t="s">
        <v>77</v>
      </c>
      <c r="AU92" s="17" t="s">
        <v>131</v>
      </c>
      <c r="BK92" s="202">
        <f>BK93</f>
        <v>0</v>
      </c>
    </row>
    <row r="93" spans="1:63" s="12" customFormat="1" ht="25.9" customHeight="1">
      <c r="A93" s="12"/>
      <c r="B93" s="203"/>
      <c r="C93" s="204"/>
      <c r="D93" s="205" t="s">
        <v>77</v>
      </c>
      <c r="E93" s="206" t="s">
        <v>168</v>
      </c>
      <c r="F93" s="206" t="s">
        <v>169</v>
      </c>
      <c r="G93" s="204"/>
      <c r="H93" s="204"/>
      <c r="I93" s="207"/>
      <c r="J93" s="208">
        <f>BK93</f>
        <v>0</v>
      </c>
      <c r="K93" s="204"/>
      <c r="L93" s="209"/>
      <c r="M93" s="210"/>
      <c r="N93" s="211"/>
      <c r="O93" s="211"/>
      <c r="P93" s="212">
        <f>P94+P123+P128+P138+P161+P185+P202+P208+P217+P222+P264+P280</f>
        <v>0</v>
      </c>
      <c r="Q93" s="211"/>
      <c r="R93" s="212">
        <f>R94+R123+R128+R138+R161+R185+R202+R208+R217+R222+R264+R280</f>
        <v>185.447244</v>
      </c>
      <c r="S93" s="211"/>
      <c r="T93" s="213">
        <f>T94+T123+T128+T138+T161+T185+T202+T208+T217+T222+T264+T280</f>
        <v>445.97844000000003</v>
      </c>
      <c r="U93" s="12"/>
      <c r="V93" s="12"/>
      <c r="W93" s="12"/>
      <c r="X93" s="12"/>
      <c r="Y93" s="12"/>
      <c r="Z93" s="12"/>
      <c r="AA93" s="12"/>
      <c r="AB93" s="12"/>
      <c r="AC93" s="12"/>
      <c r="AD93" s="12"/>
      <c r="AE93" s="12"/>
      <c r="AR93" s="214" t="s">
        <v>86</v>
      </c>
      <c r="AT93" s="215" t="s">
        <v>77</v>
      </c>
      <c r="AU93" s="215" t="s">
        <v>78</v>
      </c>
      <c r="AY93" s="214" t="s">
        <v>170</v>
      </c>
      <c r="BK93" s="216">
        <f>BK94+BK123+BK128+BK138+BK161+BK185+BK202+BK208+BK217+BK222+BK264+BK280</f>
        <v>0</v>
      </c>
    </row>
    <row r="94" spans="1:63" s="12" customFormat="1" ht="22.8" customHeight="1">
      <c r="A94" s="12"/>
      <c r="B94" s="203"/>
      <c r="C94" s="204"/>
      <c r="D94" s="205" t="s">
        <v>77</v>
      </c>
      <c r="E94" s="217" t="s">
        <v>86</v>
      </c>
      <c r="F94" s="217" t="s">
        <v>171</v>
      </c>
      <c r="G94" s="204"/>
      <c r="H94" s="204"/>
      <c r="I94" s="207"/>
      <c r="J94" s="218">
        <f>BK94</f>
        <v>0</v>
      </c>
      <c r="K94" s="204"/>
      <c r="L94" s="209"/>
      <c r="M94" s="210"/>
      <c r="N94" s="211"/>
      <c r="O94" s="211"/>
      <c r="P94" s="212">
        <f>SUM(P95:P122)</f>
        <v>0</v>
      </c>
      <c r="Q94" s="211"/>
      <c r="R94" s="212">
        <f>SUM(R95:R122)</f>
        <v>0.0195</v>
      </c>
      <c r="S94" s="211"/>
      <c r="T94" s="213">
        <f>SUM(T95:T122)</f>
        <v>395.04</v>
      </c>
      <c r="U94" s="12"/>
      <c r="V94" s="12"/>
      <c r="W94" s="12"/>
      <c r="X94" s="12"/>
      <c r="Y94" s="12"/>
      <c r="Z94" s="12"/>
      <c r="AA94" s="12"/>
      <c r="AB94" s="12"/>
      <c r="AC94" s="12"/>
      <c r="AD94" s="12"/>
      <c r="AE94" s="12"/>
      <c r="AR94" s="214" t="s">
        <v>86</v>
      </c>
      <c r="AT94" s="215" t="s">
        <v>77</v>
      </c>
      <c r="AU94" s="215" t="s">
        <v>86</v>
      </c>
      <c r="AY94" s="214" t="s">
        <v>170</v>
      </c>
      <c r="BK94" s="216">
        <f>SUM(BK95:BK122)</f>
        <v>0</v>
      </c>
    </row>
    <row r="95" spans="1:65" s="2" customFormat="1" ht="33" customHeight="1">
      <c r="A95" s="39"/>
      <c r="B95" s="40"/>
      <c r="C95" s="219" t="s">
        <v>86</v>
      </c>
      <c r="D95" s="219" t="s">
        <v>172</v>
      </c>
      <c r="E95" s="220" t="s">
        <v>723</v>
      </c>
      <c r="F95" s="221" t="s">
        <v>724</v>
      </c>
      <c r="G95" s="222" t="s">
        <v>175</v>
      </c>
      <c r="H95" s="223">
        <v>18</v>
      </c>
      <c r="I95" s="224"/>
      <c r="J95" s="225">
        <f>ROUND(I95*H95,2)</f>
        <v>0</v>
      </c>
      <c r="K95" s="221" t="s">
        <v>176</v>
      </c>
      <c r="L95" s="45"/>
      <c r="M95" s="226" t="s">
        <v>33</v>
      </c>
      <c r="N95" s="227" t="s">
        <v>49</v>
      </c>
      <c r="O95" s="85"/>
      <c r="P95" s="228">
        <f>O95*H95</f>
        <v>0</v>
      </c>
      <c r="Q95" s="228">
        <v>0</v>
      </c>
      <c r="R95" s="228">
        <f>Q95*H95</f>
        <v>0</v>
      </c>
      <c r="S95" s="228">
        <v>0</v>
      </c>
      <c r="T95" s="229">
        <f>S95*H95</f>
        <v>0</v>
      </c>
      <c r="U95" s="39"/>
      <c r="V95" s="39"/>
      <c r="W95" s="39"/>
      <c r="X95" s="39"/>
      <c r="Y95" s="39"/>
      <c r="Z95" s="39"/>
      <c r="AA95" s="39"/>
      <c r="AB95" s="39"/>
      <c r="AC95" s="39"/>
      <c r="AD95" s="39"/>
      <c r="AE95" s="39"/>
      <c r="AR95" s="230" t="s">
        <v>177</v>
      </c>
      <c r="AT95" s="230" t="s">
        <v>172</v>
      </c>
      <c r="AU95" s="230" t="s">
        <v>88</v>
      </c>
      <c r="AY95" s="17" t="s">
        <v>170</v>
      </c>
      <c r="BE95" s="231">
        <f>IF(N95="základní",J95,0)</f>
        <v>0</v>
      </c>
      <c r="BF95" s="231">
        <f>IF(N95="snížená",J95,0)</f>
        <v>0</v>
      </c>
      <c r="BG95" s="231">
        <f>IF(N95="zákl. přenesená",J95,0)</f>
        <v>0</v>
      </c>
      <c r="BH95" s="231">
        <f>IF(N95="sníž. přenesená",J95,0)</f>
        <v>0</v>
      </c>
      <c r="BI95" s="231">
        <f>IF(N95="nulová",J95,0)</f>
        <v>0</v>
      </c>
      <c r="BJ95" s="17" t="s">
        <v>86</v>
      </c>
      <c r="BK95" s="231">
        <f>ROUND(I95*H95,2)</f>
        <v>0</v>
      </c>
      <c r="BL95" s="17" t="s">
        <v>177</v>
      </c>
      <c r="BM95" s="230" t="s">
        <v>725</v>
      </c>
    </row>
    <row r="96" spans="1:47" s="2" customFormat="1" ht="12">
      <c r="A96" s="39"/>
      <c r="B96" s="40"/>
      <c r="C96" s="41"/>
      <c r="D96" s="234" t="s">
        <v>210</v>
      </c>
      <c r="E96" s="41"/>
      <c r="F96" s="255" t="s">
        <v>726</v>
      </c>
      <c r="G96" s="41"/>
      <c r="H96" s="41"/>
      <c r="I96" s="137"/>
      <c r="J96" s="41"/>
      <c r="K96" s="41"/>
      <c r="L96" s="45"/>
      <c r="M96" s="256"/>
      <c r="N96" s="257"/>
      <c r="O96" s="85"/>
      <c r="P96" s="85"/>
      <c r="Q96" s="85"/>
      <c r="R96" s="85"/>
      <c r="S96" s="85"/>
      <c r="T96" s="86"/>
      <c r="U96" s="39"/>
      <c r="V96" s="39"/>
      <c r="W96" s="39"/>
      <c r="X96" s="39"/>
      <c r="Y96" s="39"/>
      <c r="Z96" s="39"/>
      <c r="AA96" s="39"/>
      <c r="AB96" s="39"/>
      <c r="AC96" s="39"/>
      <c r="AD96" s="39"/>
      <c r="AE96" s="39"/>
      <c r="AT96" s="17" t="s">
        <v>210</v>
      </c>
      <c r="AU96" s="17" t="s">
        <v>88</v>
      </c>
    </row>
    <row r="97" spans="1:65" s="2" customFormat="1" ht="21.75" customHeight="1">
      <c r="A97" s="39"/>
      <c r="B97" s="40"/>
      <c r="C97" s="219" t="s">
        <v>88</v>
      </c>
      <c r="D97" s="219" t="s">
        <v>172</v>
      </c>
      <c r="E97" s="220" t="s">
        <v>727</v>
      </c>
      <c r="F97" s="221" t="s">
        <v>728</v>
      </c>
      <c r="G97" s="222" t="s">
        <v>175</v>
      </c>
      <c r="H97" s="223">
        <v>18</v>
      </c>
      <c r="I97" s="224"/>
      <c r="J97" s="225">
        <f>ROUND(I97*H97,2)</f>
        <v>0</v>
      </c>
      <c r="K97" s="221" t="s">
        <v>176</v>
      </c>
      <c r="L97" s="45"/>
      <c r="M97" s="226" t="s">
        <v>33</v>
      </c>
      <c r="N97" s="227" t="s">
        <v>49</v>
      </c>
      <c r="O97" s="85"/>
      <c r="P97" s="228">
        <f>O97*H97</f>
        <v>0</v>
      </c>
      <c r="Q97" s="228">
        <v>0</v>
      </c>
      <c r="R97" s="228">
        <f>Q97*H97</f>
        <v>0</v>
      </c>
      <c r="S97" s="228">
        <v>0</v>
      </c>
      <c r="T97" s="229">
        <f>S97*H97</f>
        <v>0</v>
      </c>
      <c r="U97" s="39"/>
      <c r="V97" s="39"/>
      <c r="W97" s="39"/>
      <c r="X97" s="39"/>
      <c r="Y97" s="39"/>
      <c r="Z97" s="39"/>
      <c r="AA97" s="39"/>
      <c r="AB97" s="39"/>
      <c r="AC97" s="39"/>
      <c r="AD97" s="39"/>
      <c r="AE97" s="39"/>
      <c r="AR97" s="230" t="s">
        <v>177</v>
      </c>
      <c r="AT97" s="230" t="s">
        <v>172</v>
      </c>
      <c r="AU97" s="230" t="s">
        <v>88</v>
      </c>
      <c r="AY97" s="17" t="s">
        <v>170</v>
      </c>
      <c r="BE97" s="231">
        <f>IF(N97="základní",J97,0)</f>
        <v>0</v>
      </c>
      <c r="BF97" s="231">
        <f>IF(N97="snížená",J97,0)</f>
        <v>0</v>
      </c>
      <c r="BG97" s="231">
        <f>IF(N97="zákl. přenesená",J97,0)</f>
        <v>0</v>
      </c>
      <c r="BH97" s="231">
        <f>IF(N97="sníž. přenesená",J97,0)</f>
        <v>0</v>
      </c>
      <c r="BI97" s="231">
        <f>IF(N97="nulová",J97,0)</f>
        <v>0</v>
      </c>
      <c r="BJ97" s="17" t="s">
        <v>86</v>
      </c>
      <c r="BK97" s="231">
        <f>ROUND(I97*H97,2)</f>
        <v>0</v>
      </c>
      <c r="BL97" s="17" t="s">
        <v>177</v>
      </c>
      <c r="BM97" s="230" t="s">
        <v>729</v>
      </c>
    </row>
    <row r="98" spans="1:65" s="2" customFormat="1" ht="21.75" customHeight="1">
      <c r="A98" s="39"/>
      <c r="B98" s="40"/>
      <c r="C98" s="219" t="s">
        <v>184</v>
      </c>
      <c r="D98" s="219" t="s">
        <v>172</v>
      </c>
      <c r="E98" s="220" t="s">
        <v>730</v>
      </c>
      <c r="F98" s="221" t="s">
        <v>731</v>
      </c>
      <c r="G98" s="222" t="s">
        <v>175</v>
      </c>
      <c r="H98" s="223">
        <v>342</v>
      </c>
      <c r="I98" s="224"/>
      <c r="J98" s="225">
        <f>ROUND(I98*H98,2)</f>
        <v>0</v>
      </c>
      <c r="K98" s="221" t="s">
        <v>176</v>
      </c>
      <c r="L98" s="45"/>
      <c r="M98" s="226" t="s">
        <v>33</v>
      </c>
      <c r="N98" s="227" t="s">
        <v>49</v>
      </c>
      <c r="O98" s="85"/>
      <c r="P98" s="228">
        <f>O98*H98</f>
        <v>0</v>
      </c>
      <c r="Q98" s="228">
        <v>0</v>
      </c>
      <c r="R98" s="228">
        <f>Q98*H98</f>
        <v>0</v>
      </c>
      <c r="S98" s="228">
        <v>0</v>
      </c>
      <c r="T98" s="229">
        <f>S98*H98</f>
        <v>0</v>
      </c>
      <c r="U98" s="39"/>
      <c r="V98" s="39"/>
      <c r="W98" s="39"/>
      <c r="X98" s="39"/>
      <c r="Y98" s="39"/>
      <c r="Z98" s="39"/>
      <c r="AA98" s="39"/>
      <c r="AB98" s="39"/>
      <c r="AC98" s="39"/>
      <c r="AD98" s="39"/>
      <c r="AE98" s="39"/>
      <c r="AR98" s="230" t="s">
        <v>177</v>
      </c>
      <c r="AT98" s="230" t="s">
        <v>172</v>
      </c>
      <c r="AU98" s="230" t="s">
        <v>88</v>
      </c>
      <c r="AY98" s="17" t="s">
        <v>170</v>
      </c>
      <c r="BE98" s="231">
        <f>IF(N98="základní",J98,0)</f>
        <v>0</v>
      </c>
      <c r="BF98" s="231">
        <f>IF(N98="snížená",J98,0)</f>
        <v>0</v>
      </c>
      <c r="BG98" s="231">
        <f>IF(N98="zákl. přenesená",J98,0)</f>
        <v>0</v>
      </c>
      <c r="BH98" s="231">
        <f>IF(N98="sníž. přenesená",J98,0)</f>
        <v>0</v>
      </c>
      <c r="BI98" s="231">
        <f>IF(N98="nulová",J98,0)</f>
        <v>0</v>
      </c>
      <c r="BJ98" s="17" t="s">
        <v>86</v>
      </c>
      <c r="BK98" s="231">
        <f>ROUND(I98*H98,2)</f>
        <v>0</v>
      </c>
      <c r="BL98" s="17" t="s">
        <v>177</v>
      </c>
      <c r="BM98" s="230" t="s">
        <v>732</v>
      </c>
    </row>
    <row r="99" spans="1:47" s="2" customFormat="1" ht="12">
      <c r="A99" s="39"/>
      <c r="B99" s="40"/>
      <c r="C99" s="41"/>
      <c r="D99" s="234" t="s">
        <v>210</v>
      </c>
      <c r="E99" s="41"/>
      <c r="F99" s="255" t="s">
        <v>733</v>
      </c>
      <c r="G99" s="41"/>
      <c r="H99" s="41"/>
      <c r="I99" s="137"/>
      <c r="J99" s="41"/>
      <c r="K99" s="41"/>
      <c r="L99" s="45"/>
      <c r="M99" s="256"/>
      <c r="N99" s="257"/>
      <c r="O99" s="85"/>
      <c r="P99" s="85"/>
      <c r="Q99" s="85"/>
      <c r="R99" s="85"/>
      <c r="S99" s="85"/>
      <c r="T99" s="86"/>
      <c r="U99" s="39"/>
      <c r="V99" s="39"/>
      <c r="W99" s="39"/>
      <c r="X99" s="39"/>
      <c r="Y99" s="39"/>
      <c r="Z99" s="39"/>
      <c r="AA99" s="39"/>
      <c r="AB99" s="39"/>
      <c r="AC99" s="39"/>
      <c r="AD99" s="39"/>
      <c r="AE99" s="39"/>
      <c r="AT99" s="17" t="s">
        <v>210</v>
      </c>
      <c r="AU99" s="17" t="s">
        <v>88</v>
      </c>
    </row>
    <row r="100" spans="1:51" s="13" customFormat="1" ht="12">
      <c r="A100" s="13"/>
      <c r="B100" s="232"/>
      <c r="C100" s="233"/>
      <c r="D100" s="234" t="s">
        <v>182</v>
      </c>
      <c r="E100" s="235" t="s">
        <v>33</v>
      </c>
      <c r="F100" s="236" t="s">
        <v>734</v>
      </c>
      <c r="G100" s="233"/>
      <c r="H100" s="237">
        <v>342</v>
      </c>
      <c r="I100" s="238"/>
      <c r="J100" s="233"/>
      <c r="K100" s="233"/>
      <c r="L100" s="239"/>
      <c r="M100" s="240"/>
      <c r="N100" s="241"/>
      <c r="O100" s="241"/>
      <c r="P100" s="241"/>
      <c r="Q100" s="241"/>
      <c r="R100" s="241"/>
      <c r="S100" s="241"/>
      <c r="T100" s="242"/>
      <c r="U100" s="13"/>
      <c r="V100" s="13"/>
      <c r="W100" s="13"/>
      <c r="X100" s="13"/>
      <c r="Y100" s="13"/>
      <c r="Z100" s="13"/>
      <c r="AA100" s="13"/>
      <c r="AB100" s="13"/>
      <c r="AC100" s="13"/>
      <c r="AD100" s="13"/>
      <c r="AE100" s="13"/>
      <c r="AT100" s="243" t="s">
        <v>182</v>
      </c>
      <c r="AU100" s="243" t="s">
        <v>88</v>
      </c>
      <c r="AV100" s="13" t="s">
        <v>88</v>
      </c>
      <c r="AW100" s="13" t="s">
        <v>39</v>
      </c>
      <c r="AX100" s="13" t="s">
        <v>86</v>
      </c>
      <c r="AY100" s="243" t="s">
        <v>170</v>
      </c>
    </row>
    <row r="101" spans="1:65" s="2" customFormat="1" ht="55.5" customHeight="1">
      <c r="A101" s="39"/>
      <c r="B101" s="40"/>
      <c r="C101" s="219" t="s">
        <v>177</v>
      </c>
      <c r="D101" s="219" t="s">
        <v>172</v>
      </c>
      <c r="E101" s="220" t="s">
        <v>173</v>
      </c>
      <c r="F101" s="221" t="s">
        <v>174</v>
      </c>
      <c r="G101" s="222" t="s">
        <v>175</v>
      </c>
      <c r="H101" s="223">
        <v>55</v>
      </c>
      <c r="I101" s="224"/>
      <c r="J101" s="225">
        <f>ROUND(I101*H101,2)</f>
        <v>0</v>
      </c>
      <c r="K101" s="221" t="s">
        <v>176</v>
      </c>
      <c r="L101" s="45"/>
      <c r="M101" s="226" t="s">
        <v>33</v>
      </c>
      <c r="N101" s="227" t="s">
        <v>49</v>
      </c>
      <c r="O101" s="85"/>
      <c r="P101" s="228">
        <f>O101*H101</f>
        <v>0</v>
      </c>
      <c r="Q101" s="228">
        <v>0</v>
      </c>
      <c r="R101" s="228">
        <f>Q101*H101</f>
        <v>0</v>
      </c>
      <c r="S101" s="228">
        <v>0.26</v>
      </c>
      <c r="T101" s="229">
        <f>S101*H101</f>
        <v>14.3</v>
      </c>
      <c r="U101" s="39"/>
      <c r="V101" s="39"/>
      <c r="W101" s="39"/>
      <c r="X101" s="39"/>
      <c r="Y101" s="39"/>
      <c r="Z101" s="39"/>
      <c r="AA101" s="39"/>
      <c r="AB101" s="39"/>
      <c r="AC101" s="39"/>
      <c r="AD101" s="39"/>
      <c r="AE101" s="39"/>
      <c r="AR101" s="230" t="s">
        <v>177</v>
      </c>
      <c r="AT101" s="230" t="s">
        <v>172</v>
      </c>
      <c r="AU101" s="230" t="s">
        <v>88</v>
      </c>
      <c r="AY101" s="17" t="s">
        <v>170</v>
      </c>
      <c r="BE101" s="231">
        <f>IF(N101="základní",J101,0)</f>
        <v>0</v>
      </c>
      <c r="BF101" s="231">
        <f>IF(N101="snížená",J101,0)</f>
        <v>0</v>
      </c>
      <c r="BG101" s="231">
        <f>IF(N101="zákl. přenesená",J101,0)</f>
        <v>0</v>
      </c>
      <c r="BH101" s="231">
        <f>IF(N101="sníž. přenesená",J101,0)</f>
        <v>0</v>
      </c>
      <c r="BI101" s="231">
        <f>IF(N101="nulová",J101,0)</f>
        <v>0</v>
      </c>
      <c r="BJ101" s="17" t="s">
        <v>86</v>
      </c>
      <c r="BK101" s="231">
        <f>ROUND(I101*H101,2)</f>
        <v>0</v>
      </c>
      <c r="BL101" s="17" t="s">
        <v>177</v>
      </c>
      <c r="BM101" s="230" t="s">
        <v>735</v>
      </c>
    </row>
    <row r="102" spans="1:51" s="13" customFormat="1" ht="12">
      <c r="A102" s="13"/>
      <c r="B102" s="232"/>
      <c r="C102" s="233"/>
      <c r="D102" s="234" t="s">
        <v>182</v>
      </c>
      <c r="E102" s="235" t="s">
        <v>33</v>
      </c>
      <c r="F102" s="236" t="s">
        <v>736</v>
      </c>
      <c r="G102" s="233"/>
      <c r="H102" s="237">
        <v>32</v>
      </c>
      <c r="I102" s="238"/>
      <c r="J102" s="233"/>
      <c r="K102" s="233"/>
      <c r="L102" s="239"/>
      <c r="M102" s="240"/>
      <c r="N102" s="241"/>
      <c r="O102" s="241"/>
      <c r="P102" s="241"/>
      <c r="Q102" s="241"/>
      <c r="R102" s="241"/>
      <c r="S102" s="241"/>
      <c r="T102" s="242"/>
      <c r="U102" s="13"/>
      <c r="V102" s="13"/>
      <c r="W102" s="13"/>
      <c r="X102" s="13"/>
      <c r="Y102" s="13"/>
      <c r="Z102" s="13"/>
      <c r="AA102" s="13"/>
      <c r="AB102" s="13"/>
      <c r="AC102" s="13"/>
      <c r="AD102" s="13"/>
      <c r="AE102" s="13"/>
      <c r="AT102" s="243" t="s">
        <v>182</v>
      </c>
      <c r="AU102" s="243" t="s">
        <v>88</v>
      </c>
      <c r="AV102" s="13" t="s">
        <v>88</v>
      </c>
      <c r="AW102" s="13" t="s">
        <v>39</v>
      </c>
      <c r="AX102" s="13" t="s">
        <v>78</v>
      </c>
      <c r="AY102" s="243" t="s">
        <v>170</v>
      </c>
    </row>
    <row r="103" spans="1:51" s="13" customFormat="1" ht="12">
      <c r="A103" s="13"/>
      <c r="B103" s="232"/>
      <c r="C103" s="233"/>
      <c r="D103" s="234" t="s">
        <v>182</v>
      </c>
      <c r="E103" s="235" t="s">
        <v>33</v>
      </c>
      <c r="F103" s="236" t="s">
        <v>737</v>
      </c>
      <c r="G103" s="233"/>
      <c r="H103" s="237">
        <v>23</v>
      </c>
      <c r="I103" s="238"/>
      <c r="J103" s="233"/>
      <c r="K103" s="233"/>
      <c r="L103" s="239"/>
      <c r="M103" s="240"/>
      <c r="N103" s="241"/>
      <c r="O103" s="241"/>
      <c r="P103" s="241"/>
      <c r="Q103" s="241"/>
      <c r="R103" s="241"/>
      <c r="S103" s="241"/>
      <c r="T103" s="242"/>
      <c r="U103" s="13"/>
      <c r="V103" s="13"/>
      <c r="W103" s="13"/>
      <c r="X103" s="13"/>
      <c r="Y103" s="13"/>
      <c r="Z103" s="13"/>
      <c r="AA103" s="13"/>
      <c r="AB103" s="13"/>
      <c r="AC103" s="13"/>
      <c r="AD103" s="13"/>
      <c r="AE103" s="13"/>
      <c r="AT103" s="243" t="s">
        <v>182</v>
      </c>
      <c r="AU103" s="243" t="s">
        <v>88</v>
      </c>
      <c r="AV103" s="13" t="s">
        <v>88</v>
      </c>
      <c r="AW103" s="13" t="s">
        <v>39</v>
      </c>
      <c r="AX103" s="13" t="s">
        <v>78</v>
      </c>
      <c r="AY103" s="243" t="s">
        <v>170</v>
      </c>
    </row>
    <row r="104" spans="1:51" s="14" customFormat="1" ht="12">
      <c r="A104" s="14"/>
      <c r="B104" s="244"/>
      <c r="C104" s="245"/>
      <c r="D104" s="234" t="s">
        <v>182</v>
      </c>
      <c r="E104" s="246" t="s">
        <v>33</v>
      </c>
      <c r="F104" s="247" t="s">
        <v>200</v>
      </c>
      <c r="G104" s="245"/>
      <c r="H104" s="248">
        <v>55</v>
      </c>
      <c r="I104" s="249"/>
      <c r="J104" s="245"/>
      <c r="K104" s="245"/>
      <c r="L104" s="250"/>
      <c r="M104" s="251"/>
      <c r="N104" s="252"/>
      <c r="O104" s="252"/>
      <c r="P104" s="252"/>
      <c r="Q104" s="252"/>
      <c r="R104" s="252"/>
      <c r="S104" s="252"/>
      <c r="T104" s="253"/>
      <c r="U104" s="14"/>
      <c r="V104" s="14"/>
      <c r="W104" s="14"/>
      <c r="X104" s="14"/>
      <c r="Y104" s="14"/>
      <c r="Z104" s="14"/>
      <c r="AA104" s="14"/>
      <c r="AB104" s="14"/>
      <c r="AC104" s="14"/>
      <c r="AD104" s="14"/>
      <c r="AE104" s="14"/>
      <c r="AT104" s="254" t="s">
        <v>182</v>
      </c>
      <c r="AU104" s="254" t="s">
        <v>88</v>
      </c>
      <c r="AV104" s="14" t="s">
        <v>177</v>
      </c>
      <c r="AW104" s="14" t="s">
        <v>39</v>
      </c>
      <c r="AX104" s="14" t="s">
        <v>86</v>
      </c>
      <c r="AY104" s="254" t="s">
        <v>170</v>
      </c>
    </row>
    <row r="105" spans="1:65" s="2" customFormat="1" ht="66.75" customHeight="1">
      <c r="A105" s="39"/>
      <c r="B105" s="40"/>
      <c r="C105" s="219" t="s">
        <v>193</v>
      </c>
      <c r="D105" s="219" t="s">
        <v>172</v>
      </c>
      <c r="E105" s="220" t="s">
        <v>738</v>
      </c>
      <c r="F105" s="221" t="s">
        <v>739</v>
      </c>
      <c r="G105" s="222" t="s">
        <v>175</v>
      </c>
      <c r="H105" s="223">
        <v>702</v>
      </c>
      <c r="I105" s="224"/>
      <c r="J105" s="225">
        <f>ROUND(I105*H105,2)</f>
        <v>0</v>
      </c>
      <c r="K105" s="221" t="s">
        <v>176</v>
      </c>
      <c r="L105" s="45"/>
      <c r="M105" s="226" t="s">
        <v>33</v>
      </c>
      <c r="N105" s="227" t="s">
        <v>49</v>
      </c>
      <c r="O105" s="85"/>
      <c r="P105" s="228">
        <f>O105*H105</f>
        <v>0</v>
      </c>
      <c r="Q105" s="228">
        <v>0</v>
      </c>
      <c r="R105" s="228">
        <f>Q105*H105</f>
        <v>0</v>
      </c>
      <c r="S105" s="228">
        <v>0.32</v>
      </c>
      <c r="T105" s="229">
        <f>S105*H105</f>
        <v>224.64000000000001</v>
      </c>
      <c r="U105" s="39"/>
      <c r="V105" s="39"/>
      <c r="W105" s="39"/>
      <c r="X105" s="39"/>
      <c r="Y105" s="39"/>
      <c r="Z105" s="39"/>
      <c r="AA105" s="39"/>
      <c r="AB105" s="39"/>
      <c r="AC105" s="39"/>
      <c r="AD105" s="39"/>
      <c r="AE105" s="39"/>
      <c r="AR105" s="230" t="s">
        <v>177</v>
      </c>
      <c r="AT105" s="230" t="s">
        <v>172</v>
      </c>
      <c r="AU105" s="230" t="s">
        <v>88</v>
      </c>
      <c r="AY105" s="17" t="s">
        <v>170</v>
      </c>
      <c r="BE105" s="231">
        <f>IF(N105="základní",J105,0)</f>
        <v>0</v>
      </c>
      <c r="BF105" s="231">
        <f>IF(N105="snížená",J105,0)</f>
        <v>0</v>
      </c>
      <c r="BG105" s="231">
        <f>IF(N105="zákl. přenesená",J105,0)</f>
        <v>0</v>
      </c>
      <c r="BH105" s="231">
        <f>IF(N105="sníž. přenesená",J105,0)</f>
        <v>0</v>
      </c>
      <c r="BI105" s="231">
        <f>IF(N105="nulová",J105,0)</f>
        <v>0</v>
      </c>
      <c r="BJ105" s="17" t="s">
        <v>86</v>
      </c>
      <c r="BK105" s="231">
        <f>ROUND(I105*H105,2)</f>
        <v>0</v>
      </c>
      <c r="BL105" s="17" t="s">
        <v>177</v>
      </c>
      <c r="BM105" s="230" t="s">
        <v>740</v>
      </c>
    </row>
    <row r="106" spans="1:47" s="2" customFormat="1" ht="12">
      <c r="A106" s="39"/>
      <c r="B106" s="40"/>
      <c r="C106" s="41"/>
      <c r="D106" s="234" t="s">
        <v>210</v>
      </c>
      <c r="E106" s="41"/>
      <c r="F106" s="255" t="s">
        <v>741</v>
      </c>
      <c r="G106" s="41"/>
      <c r="H106" s="41"/>
      <c r="I106" s="137"/>
      <c r="J106" s="41"/>
      <c r="K106" s="41"/>
      <c r="L106" s="45"/>
      <c r="M106" s="256"/>
      <c r="N106" s="257"/>
      <c r="O106" s="85"/>
      <c r="P106" s="85"/>
      <c r="Q106" s="85"/>
      <c r="R106" s="85"/>
      <c r="S106" s="85"/>
      <c r="T106" s="86"/>
      <c r="U106" s="39"/>
      <c r="V106" s="39"/>
      <c r="W106" s="39"/>
      <c r="X106" s="39"/>
      <c r="Y106" s="39"/>
      <c r="Z106" s="39"/>
      <c r="AA106" s="39"/>
      <c r="AB106" s="39"/>
      <c r="AC106" s="39"/>
      <c r="AD106" s="39"/>
      <c r="AE106" s="39"/>
      <c r="AT106" s="17" t="s">
        <v>210</v>
      </c>
      <c r="AU106" s="17" t="s">
        <v>88</v>
      </c>
    </row>
    <row r="107" spans="1:51" s="13" customFormat="1" ht="12">
      <c r="A107" s="13"/>
      <c r="B107" s="232"/>
      <c r="C107" s="233"/>
      <c r="D107" s="234" t="s">
        <v>182</v>
      </c>
      <c r="E107" s="235" t="s">
        <v>33</v>
      </c>
      <c r="F107" s="236" t="s">
        <v>742</v>
      </c>
      <c r="G107" s="233"/>
      <c r="H107" s="237">
        <v>702</v>
      </c>
      <c r="I107" s="238"/>
      <c r="J107" s="233"/>
      <c r="K107" s="233"/>
      <c r="L107" s="239"/>
      <c r="M107" s="240"/>
      <c r="N107" s="241"/>
      <c r="O107" s="241"/>
      <c r="P107" s="241"/>
      <c r="Q107" s="241"/>
      <c r="R107" s="241"/>
      <c r="S107" s="241"/>
      <c r="T107" s="242"/>
      <c r="U107" s="13"/>
      <c r="V107" s="13"/>
      <c r="W107" s="13"/>
      <c r="X107" s="13"/>
      <c r="Y107" s="13"/>
      <c r="Z107" s="13"/>
      <c r="AA107" s="13"/>
      <c r="AB107" s="13"/>
      <c r="AC107" s="13"/>
      <c r="AD107" s="13"/>
      <c r="AE107" s="13"/>
      <c r="AT107" s="243" t="s">
        <v>182</v>
      </c>
      <c r="AU107" s="243" t="s">
        <v>88</v>
      </c>
      <c r="AV107" s="13" t="s">
        <v>88</v>
      </c>
      <c r="AW107" s="13" t="s">
        <v>39</v>
      </c>
      <c r="AX107" s="13" t="s">
        <v>86</v>
      </c>
      <c r="AY107" s="243" t="s">
        <v>170</v>
      </c>
    </row>
    <row r="108" spans="1:65" s="2" customFormat="1" ht="44.25" customHeight="1">
      <c r="A108" s="39"/>
      <c r="B108" s="40"/>
      <c r="C108" s="219" t="s">
        <v>201</v>
      </c>
      <c r="D108" s="219" t="s">
        <v>172</v>
      </c>
      <c r="E108" s="220" t="s">
        <v>743</v>
      </c>
      <c r="F108" s="221" t="s">
        <v>744</v>
      </c>
      <c r="G108" s="222" t="s">
        <v>175</v>
      </c>
      <c r="H108" s="223">
        <v>670</v>
      </c>
      <c r="I108" s="224"/>
      <c r="J108" s="225">
        <f>ROUND(I108*H108,2)</f>
        <v>0</v>
      </c>
      <c r="K108" s="221" t="s">
        <v>176</v>
      </c>
      <c r="L108" s="45"/>
      <c r="M108" s="226" t="s">
        <v>33</v>
      </c>
      <c r="N108" s="227" t="s">
        <v>49</v>
      </c>
      <c r="O108" s="85"/>
      <c r="P108" s="228">
        <f>O108*H108</f>
        <v>0</v>
      </c>
      <c r="Q108" s="228">
        <v>0</v>
      </c>
      <c r="R108" s="228">
        <f>Q108*H108</f>
        <v>0</v>
      </c>
      <c r="S108" s="228">
        <v>0.22</v>
      </c>
      <c r="T108" s="229">
        <f>S108*H108</f>
        <v>147.4</v>
      </c>
      <c r="U108" s="39"/>
      <c r="V108" s="39"/>
      <c r="W108" s="39"/>
      <c r="X108" s="39"/>
      <c r="Y108" s="39"/>
      <c r="Z108" s="39"/>
      <c r="AA108" s="39"/>
      <c r="AB108" s="39"/>
      <c r="AC108" s="39"/>
      <c r="AD108" s="39"/>
      <c r="AE108" s="39"/>
      <c r="AR108" s="230" t="s">
        <v>177</v>
      </c>
      <c r="AT108" s="230" t="s">
        <v>172</v>
      </c>
      <c r="AU108" s="230" t="s">
        <v>88</v>
      </c>
      <c r="AY108" s="17" t="s">
        <v>170</v>
      </c>
      <c r="BE108" s="231">
        <f>IF(N108="základní",J108,0)</f>
        <v>0</v>
      </c>
      <c r="BF108" s="231">
        <f>IF(N108="snížená",J108,0)</f>
        <v>0</v>
      </c>
      <c r="BG108" s="231">
        <f>IF(N108="zákl. přenesená",J108,0)</f>
        <v>0</v>
      </c>
      <c r="BH108" s="231">
        <f>IF(N108="sníž. přenesená",J108,0)</f>
        <v>0</v>
      </c>
      <c r="BI108" s="231">
        <f>IF(N108="nulová",J108,0)</f>
        <v>0</v>
      </c>
      <c r="BJ108" s="17" t="s">
        <v>86</v>
      </c>
      <c r="BK108" s="231">
        <f>ROUND(I108*H108,2)</f>
        <v>0</v>
      </c>
      <c r="BL108" s="17" t="s">
        <v>177</v>
      </c>
      <c r="BM108" s="230" t="s">
        <v>745</v>
      </c>
    </row>
    <row r="109" spans="1:65" s="2" customFormat="1" ht="33" customHeight="1">
      <c r="A109" s="39"/>
      <c r="B109" s="40"/>
      <c r="C109" s="219" t="s">
        <v>206</v>
      </c>
      <c r="D109" s="219" t="s">
        <v>172</v>
      </c>
      <c r="E109" s="220" t="s">
        <v>189</v>
      </c>
      <c r="F109" s="221" t="s">
        <v>190</v>
      </c>
      <c r="G109" s="222" t="s">
        <v>191</v>
      </c>
      <c r="H109" s="223">
        <v>30</v>
      </c>
      <c r="I109" s="224"/>
      <c r="J109" s="225">
        <f>ROUND(I109*H109,2)</f>
        <v>0</v>
      </c>
      <c r="K109" s="221" t="s">
        <v>176</v>
      </c>
      <c r="L109" s="45"/>
      <c r="M109" s="226" t="s">
        <v>33</v>
      </c>
      <c r="N109" s="227" t="s">
        <v>49</v>
      </c>
      <c r="O109" s="85"/>
      <c r="P109" s="228">
        <f>O109*H109</f>
        <v>0</v>
      </c>
      <c r="Q109" s="228">
        <v>0</v>
      </c>
      <c r="R109" s="228">
        <f>Q109*H109</f>
        <v>0</v>
      </c>
      <c r="S109" s="228">
        <v>0.29</v>
      </c>
      <c r="T109" s="229">
        <f>S109*H109</f>
        <v>8.7</v>
      </c>
      <c r="U109" s="39"/>
      <c r="V109" s="39"/>
      <c r="W109" s="39"/>
      <c r="X109" s="39"/>
      <c r="Y109" s="39"/>
      <c r="Z109" s="39"/>
      <c r="AA109" s="39"/>
      <c r="AB109" s="39"/>
      <c r="AC109" s="39"/>
      <c r="AD109" s="39"/>
      <c r="AE109" s="39"/>
      <c r="AR109" s="230" t="s">
        <v>177</v>
      </c>
      <c r="AT109" s="230" t="s">
        <v>172</v>
      </c>
      <c r="AU109" s="230" t="s">
        <v>88</v>
      </c>
      <c r="AY109" s="17" t="s">
        <v>170</v>
      </c>
      <c r="BE109" s="231">
        <f>IF(N109="základní",J109,0)</f>
        <v>0</v>
      </c>
      <c r="BF109" s="231">
        <f>IF(N109="snížená",J109,0)</f>
        <v>0</v>
      </c>
      <c r="BG109" s="231">
        <f>IF(N109="zákl. přenesená",J109,0)</f>
        <v>0</v>
      </c>
      <c r="BH109" s="231">
        <f>IF(N109="sníž. přenesená",J109,0)</f>
        <v>0</v>
      </c>
      <c r="BI109" s="231">
        <f>IF(N109="nulová",J109,0)</f>
        <v>0</v>
      </c>
      <c r="BJ109" s="17" t="s">
        <v>86</v>
      </c>
      <c r="BK109" s="231">
        <f>ROUND(I109*H109,2)</f>
        <v>0</v>
      </c>
      <c r="BL109" s="17" t="s">
        <v>177</v>
      </c>
      <c r="BM109" s="230" t="s">
        <v>746</v>
      </c>
    </row>
    <row r="110" spans="1:65" s="2" customFormat="1" ht="21.75" customHeight="1">
      <c r="A110" s="39"/>
      <c r="B110" s="40"/>
      <c r="C110" s="219" t="s">
        <v>213</v>
      </c>
      <c r="D110" s="219" t="s">
        <v>172</v>
      </c>
      <c r="E110" s="220" t="s">
        <v>747</v>
      </c>
      <c r="F110" s="221" t="s">
        <v>748</v>
      </c>
      <c r="G110" s="222" t="s">
        <v>196</v>
      </c>
      <c r="H110" s="223">
        <v>566</v>
      </c>
      <c r="I110" s="224"/>
      <c r="J110" s="225">
        <f>ROUND(I110*H110,2)</f>
        <v>0</v>
      </c>
      <c r="K110" s="221" t="s">
        <v>176</v>
      </c>
      <c r="L110" s="45"/>
      <c r="M110" s="226" t="s">
        <v>33</v>
      </c>
      <c r="N110" s="227" t="s">
        <v>49</v>
      </c>
      <c r="O110" s="85"/>
      <c r="P110" s="228">
        <f>O110*H110</f>
        <v>0</v>
      </c>
      <c r="Q110" s="228">
        <v>0</v>
      </c>
      <c r="R110" s="228">
        <f>Q110*H110</f>
        <v>0</v>
      </c>
      <c r="S110" s="228">
        <v>0</v>
      </c>
      <c r="T110" s="229">
        <f>S110*H110</f>
        <v>0</v>
      </c>
      <c r="U110" s="39"/>
      <c r="V110" s="39"/>
      <c r="W110" s="39"/>
      <c r="X110" s="39"/>
      <c r="Y110" s="39"/>
      <c r="Z110" s="39"/>
      <c r="AA110" s="39"/>
      <c r="AB110" s="39"/>
      <c r="AC110" s="39"/>
      <c r="AD110" s="39"/>
      <c r="AE110" s="39"/>
      <c r="AR110" s="230" t="s">
        <v>177</v>
      </c>
      <c r="AT110" s="230" t="s">
        <v>172</v>
      </c>
      <c r="AU110" s="230" t="s">
        <v>88</v>
      </c>
      <c r="AY110" s="17" t="s">
        <v>170</v>
      </c>
      <c r="BE110" s="231">
        <f>IF(N110="základní",J110,0)</f>
        <v>0</v>
      </c>
      <c r="BF110" s="231">
        <f>IF(N110="snížená",J110,0)</f>
        <v>0</v>
      </c>
      <c r="BG110" s="231">
        <f>IF(N110="zákl. přenesená",J110,0)</f>
        <v>0</v>
      </c>
      <c r="BH110" s="231">
        <f>IF(N110="sníž. přenesená",J110,0)</f>
        <v>0</v>
      </c>
      <c r="BI110" s="231">
        <f>IF(N110="nulová",J110,0)</f>
        <v>0</v>
      </c>
      <c r="BJ110" s="17" t="s">
        <v>86</v>
      </c>
      <c r="BK110" s="231">
        <f>ROUND(I110*H110,2)</f>
        <v>0</v>
      </c>
      <c r="BL110" s="17" t="s">
        <v>177</v>
      </c>
      <c r="BM110" s="230" t="s">
        <v>749</v>
      </c>
    </row>
    <row r="111" spans="1:51" s="13" customFormat="1" ht="12">
      <c r="A111" s="13"/>
      <c r="B111" s="232"/>
      <c r="C111" s="233"/>
      <c r="D111" s="234" t="s">
        <v>182</v>
      </c>
      <c r="E111" s="235" t="s">
        <v>33</v>
      </c>
      <c r="F111" s="236" t="s">
        <v>750</v>
      </c>
      <c r="G111" s="233"/>
      <c r="H111" s="237">
        <v>516</v>
      </c>
      <c r="I111" s="238"/>
      <c r="J111" s="233"/>
      <c r="K111" s="233"/>
      <c r="L111" s="239"/>
      <c r="M111" s="240"/>
      <c r="N111" s="241"/>
      <c r="O111" s="241"/>
      <c r="P111" s="241"/>
      <c r="Q111" s="241"/>
      <c r="R111" s="241"/>
      <c r="S111" s="241"/>
      <c r="T111" s="242"/>
      <c r="U111" s="13"/>
      <c r="V111" s="13"/>
      <c r="W111" s="13"/>
      <c r="X111" s="13"/>
      <c r="Y111" s="13"/>
      <c r="Z111" s="13"/>
      <c r="AA111" s="13"/>
      <c r="AB111" s="13"/>
      <c r="AC111" s="13"/>
      <c r="AD111" s="13"/>
      <c r="AE111" s="13"/>
      <c r="AT111" s="243" t="s">
        <v>182</v>
      </c>
      <c r="AU111" s="243" t="s">
        <v>88</v>
      </c>
      <c r="AV111" s="13" t="s">
        <v>88</v>
      </c>
      <c r="AW111" s="13" t="s">
        <v>39</v>
      </c>
      <c r="AX111" s="13" t="s">
        <v>78</v>
      </c>
      <c r="AY111" s="243" t="s">
        <v>170</v>
      </c>
    </row>
    <row r="112" spans="1:51" s="13" customFormat="1" ht="12">
      <c r="A112" s="13"/>
      <c r="B112" s="232"/>
      <c r="C112" s="233"/>
      <c r="D112" s="234" t="s">
        <v>182</v>
      </c>
      <c r="E112" s="235" t="s">
        <v>33</v>
      </c>
      <c r="F112" s="236" t="s">
        <v>751</v>
      </c>
      <c r="G112" s="233"/>
      <c r="H112" s="237">
        <v>50</v>
      </c>
      <c r="I112" s="238"/>
      <c r="J112" s="233"/>
      <c r="K112" s="233"/>
      <c r="L112" s="239"/>
      <c r="M112" s="240"/>
      <c r="N112" s="241"/>
      <c r="O112" s="241"/>
      <c r="P112" s="241"/>
      <c r="Q112" s="241"/>
      <c r="R112" s="241"/>
      <c r="S112" s="241"/>
      <c r="T112" s="242"/>
      <c r="U112" s="13"/>
      <c r="V112" s="13"/>
      <c r="W112" s="13"/>
      <c r="X112" s="13"/>
      <c r="Y112" s="13"/>
      <c r="Z112" s="13"/>
      <c r="AA112" s="13"/>
      <c r="AB112" s="13"/>
      <c r="AC112" s="13"/>
      <c r="AD112" s="13"/>
      <c r="AE112" s="13"/>
      <c r="AT112" s="243" t="s">
        <v>182</v>
      </c>
      <c r="AU112" s="243" t="s">
        <v>88</v>
      </c>
      <c r="AV112" s="13" t="s">
        <v>88</v>
      </c>
      <c r="AW112" s="13" t="s">
        <v>39</v>
      </c>
      <c r="AX112" s="13" t="s">
        <v>78</v>
      </c>
      <c r="AY112" s="243" t="s">
        <v>170</v>
      </c>
    </row>
    <row r="113" spans="1:51" s="14" customFormat="1" ht="12">
      <c r="A113" s="14"/>
      <c r="B113" s="244"/>
      <c r="C113" s="245"/>
      <c r="D113" s="234" t="s">
        <v>182</v>
      </c>
      <c r="E113" s="246" t="s">
        <v>33</v>
      </c>
      <c r="F113" s="247" t="s">
        <v>200</v>
      </c>
      <c r="G113" s="245"/>
      <c r="H113" s="248">
        <v>566</v>
      </c>
      <c r="I113" s="249"/>
      <c r="J113" s="245"/>
      <c r="K113" s="245"/>
      <c r="L113" s="250"/>
      <c r="M113" s="251"/>
      <c r="N113" s="252"/>
      <c r="O113" s="252"/>
      <c r="P113" s="252"/>
      <c r="Q113" s="252"/>
      <c r="R113" s="252"/>
      <c r="S113" s="252"/>
      <c r="T113" s="253"/>
      <c r="U113" s="14"/>
      <c r="V113" s="14"/>
      <c r="W113" s="14"/>
      <c r="X113" s="14"/>
      <c r="Y113" s="14"/>
      <c r="Z113" s="14"/>
      <c r="AA113" s="14"/>
      <c r="AB113" s="14"/>
      <c r="AC113" s="14"/>
      <c r="AD113" s="14"/>
      <c r="AE113" s="14"/>
      <c r="AT113" s="254" t="s">
        <v>182</v>
      </c>
      <c r="AU113" s="254" t="s">
        <v>88</v>
      </c>
      <c r="AV113" s="14" t="s">
        <v>177</v>
      </c>
      <c r="AW113" s="14" t="s">
        <v>39</v>
      </c>
      <c r="AX113" s="14" t="s">
        <v>86</v>
      </c>
      <c r="AY113" s="254" t="s">
        <v>170</v>
      </c>
    </row>
    <row r="114" spans="1:65" s="2" customFormat="1" ht="55.5" customHeight="1">
      <c r="A114" s="39"/>
      <c r="B114" s="40"/>
      <c r="C114" s="219" t="s">
        <v>219</v>
      </c>
      <c r="D114" s="219" t="s">
        <v>172</v>
      </c>
      <c r="E114" s="220" t="s">
        <v>752</v>
      </c>
      <c r="F114" s="221" t="s">
        <v>753</v>
      </c>
      <c r="G114" s="222" t="s">
        <v>196</v>
      </c>
      <c r="H114" s="223">
        <v>566</v>
      </c>
      <c r="I114" s="224"/>
      <c r="J114" s="225">
        <f>ROUND(I114*H114,2)</f>
        <v>0</v>
      </c>
      <c r="K114" s="221" t="s">
        <v>176</v>
      </c>
      <c r="L114" s="45"/>
      <c r="M114" s="226" t="s">
        <v>33</v>
      </c>
      <c r="N114" s="227" t="s">
        <v>49</v>
      </c>
      <c r="O114" s="85"/>
      <c r="P114" s="228">
        <f>O114*H114</f>
        <v>0</v>
      </c>
      <c r="Q114" s="228">
        <v>0</v>
      </c>
      <c r="R114" s="228">
        <f>Q114*H114</f>
        <v>0</v>
      </c>
      <c r="S114" s="228">
        <v>0</v>
      </c>
      <c r="T114" s="229">
        <f>S114*H114</f>
        <v>0</v>
      </c>
      <c r="U114" s="39"/>
      <c r="V114" s="39"/>
      <c r="W114" s="39"/>
      <c r="X114" s="39"/>
      <c r="Y114" s="39"/>
      <c r="Z114" s="39"/>
      <c r="AA114" s="39"/>
      <c r="AB114" s="39"/>
      <c r="AC114" s="39"/>
      <c r="AD114" s="39"/>
      <c r="AE114" s="39"/>
      <c r="AR114" s="230" t="s">
        <v>177</v>
      </c>
      <c r="AT114" s="230" t="s">
        <v>172</v>
      </c>
      <c r="AU114" s="230" t="s">
        <v>88</v>
      </c>
      <c r="AY114" s="17" t="s">
        <v>170</v>
      </c>
      <c r="BE114" s="231">
        <f>IF(N114="základní",J114,0)</f>
        <v>0</v>
      </c>
      <c r="BF114" s="231">
        <f>IF(N114="snížená",J114,0)</f>
        <v>0</v>
      </c>
      <c r="BG114" s="231">
        <f>IF(N114="zákl. přenesená",J114,0)</f>
        <v>0</v>
      </c>
      <c r="BH114" s="231">
        <f>IF(N114="sníž. přenesená",J114,0)</f>
        <v>0</v>
      </c>
      <c r="BI114" s="231">
        <f>IF(N114="nulová",J114,0)</f>
        <v>0</v>
      </c>
      <c r="BJ114" s="17" t="s">
        <v>86</v>
      </c>
      <c r="BK114" s="231">
        <f>ROUND(I114*H114,2)</f>
        <v>0</v>
      </c>
      <c r="BL114" s="17" t="s">
        <v>177</v>
      </c>
      <c r="BM114" s="230" t="s">
        <v>754</v>
      </c>
    </row>
    <row r="115" spans="1:51" s="13" customFormat="1" ht="12">
      <c r="A115" s="13"/>
      <c r="B115" s="232"/>
      <c r="C115" s="233"/>
      <c r="D115" s="234" t="s">
        <v>182</v>
      </c>
      <c r="E115" s="235" t="s">
        <v>33</v>
      </c>
      <c r="F115" s="236" t="s">
        <v>755</v>
      </c>
      <c r="G115" s="233"/>
      <c r="H115" s="237">
        <v>566</v>
      </c>
      <c r="I115" s="238"/>
      <c r="J115" s="233"/>
      <c r="K115" s="233"/>
      <c r="L115" s="239"/>
      <c r="M115" s="240"/>
      <c r="N115" s="241"/>
      <c r="O115" s="241"/>
      <c r="P115" s="241"/>
      <c r="Q115" s="241"/>
      <c r="R115" s="241"/>
      <c r="S115" s="241"/>
      <c r="T115" s="242"/>
      <c r="U115" s="13"/>
      <c r="V115" s="13"/>
      <c r="W115" s="13"/>
      <c r="X115" s="13"/>
      <c r="Y115" s="13"/>
      <c r="Z115" s="13"/>
      <c r="AA115" s="13"/>
      <c r="AB115" s="13"/>
      <c r="AC115" s="13"/>
      <c r="AD115" s="13"/>
      <c r="AE115" s="13"/>
      <c r="AT115" s="243" t="s">
        <v>182</v>
      </c>
      <c r="AU115" s="243" t="s">
        <v>88</v>
      </c>
      <c r="AV115" s="13" t="s">
        <v>88</v>
      </c>
      <c r="AW115" s="13" t="s">
        <v>39</v>
      </c>
      <c r="AX115" s="13" t="s">
        <v>86</v>
      </c>
      <c r="AY115" s="243" t="s">
        <v>170</v>
      </c>
    </row>
    <row r="116" spans="1:65" s="2" customFormat="1" ht="55.5" customHeight="1">
      <c r="A116" s="39"/>
      <c r="B116" s="40"/>
      <c r="C116" s="219" t="s">
        <v>224</v>
      </c>
      <c r="D116" s="219" t="s">
        <v>172</v>
      </c>
      <c r="E116" s="220" t="s">
        <v>756</v>
      </c>
      <c r="F116" s="221" t="s">
        <v>757</v>
      </c>
      <c r="G116" s="222" t="s">
        <v>196</v>
      </c>
      <c r="H116" s="223">
        <v>7924</v>
      </c>
      <c r="I116" s="224"/>
      <c r="J116" s="225">
        <f>ROUND(I116*H116,2)</f>
        <v>0</v>
      </c>
      <c r="K116" s="221" t="s">
        <v>176</v>
      </c>
      <c r="L116" s="45"/>
      <c r="M116" s="226" t="s">
        <v>33</v>
      </c>
      <c r="N116" s="227" t="s">
        <v>49</v>
      </c>
      <c r="O116" s="85"/>
      <c r="P116" s="228">
        <f>O116*H116</f>
        <v>0</v>
      </c>
      <c r="Q116" s="228">
        <v>0</v>
      </c>
      <c r="R116" s="228">
        <f>Q116*H116</f>
        <v>0</v>
      </c>
      <c r="S116" s="228">
        <v>0</v>
      </c>
      <c r="T116" s="229">
        <f>S116*H116</f>
        <v>0</v>
      </c>
      <c r="U116" s="39"/>
      <c r="V116" s="39"/>
      <c r="W116" s="39"/>
      <c r="X116" s="39"/>
      <c r="Y116" s="39"/>
      <c r="Z116" s="39"/>
      <c r="AA116" s="39"/>
      <c r="AB116" s="39"/>
      <c r="AC116" s="39"/>
      <c r="AD116" s="39"/>
      <c r="AE116" s="39"/>
      <c r="AR116" s="230" t="s">
        <v>177</v>
      </c>
      <c r="AT116" s="230" t="s">
        <v>172</v>
      </c>
      <c r="AU116" s="230" t="s">
        <v>88</v>
      </c>
      <c r="AY116" s="17" t="s">
        <v>170</v>
      </c>
      <c r="BE116" s="231">
        <f>IF(N116="základní",J116,0)</f>
        <v>0</v>
      </c>
      <c r="BF116" s="231">
        <f>IF(N116="snížená",J116,0)</f>
        <v>0</v>
      </c>
      <c r="BG116" s="231">
        <f>IF(N116="zákl. přenesená",J116,0)</f>
        <v>0</v>
      </c>
      <c r="BH116" s="231">
        <f>IF(N116="sníž. přenesená",J116,0)</f>
        <v>0</v>
      </c>
      <c r="BI116" s="231">
        <f>IF(N116="nulová",J116,0)</f>
        <v>0</v>
      </c>
      <c r="BJ116" s="17" t="s">
        <v>86</v>
      </c>
      <c r="BK116" s="231">
        <f>ROUND(I116*H116,2)</f>
        <v>0</v>
      </c>
      <c r="BL116" s="17" t="s">
        <v>177</v>
      </c>
      <c r="BM116" s="230" t="s">
        <v>758</v>
      </c>
    </row>
    <row r="117" spans="1:47" s="2" customFormat="1" ht="12">
      <c r="A117" s="39"/>
      <c r="B117" s="40"/>
      <c r="C117" s="41"/>
      <c r="D117" s="234" t="s">
        <v>210</v>
      </c>
      <c r="E117" s="41"/>
      <c r="F117" s="255" t="s">
        <v>211</v>
      </c>
      <c r="G117" s="41"/>
      <c r="H117" s="41"/>
      <c r="I117" s="137"/>
      <c r="J117" s="41"/>
      <c r="K117" s="41"/>
      <c r="L117" s="45"/>
      <c r="M117" s="256"/>
      <c r="N117" s="257"/>
      <c r="O117" s="85"/>
      <c r="P117" s="85"/>
      <c r="Q117" s="85"/>
      <c r="R117" s="85"/>
      <c r="S117" s="85"/>
      <c r="T117" s="86"/>
      <c r="U117" s="39"/>
      <c r="V117" s="39"/>
      <c r="W117" s="39"/>
      <c r="X117" s="39"/>
      <c r="Y117" s="39"/>
      <c r="Z117" s="39"/>
      <c r="AA117" s="39"/>
      <c r="AB117" s="39"/>
      <c r="AC117" s="39"/>
      <c r="AD117" s="39"/>
      <c r="AE117" s="39"/>
      <c r="AT117" s="17" t="s">
        <v>210</v>
      </c>
      <c r="AU117" s="17" t="s">
        <v>88</v>
      </c>
    </row>
    <row r="118" spans="1:51" s="13" customFormat="1" ht="12">
      <c r="A118" s="13"/>
      <c r="B118" s="232"/>
      <c r="C118" s="233"/>
      <c r="D118" s="234" t="s">
        <v>182</v>
      </c>
      <c r="E118" s="235" t="s">
        <v>33</v>
      </c>
      <c r="F118" s="236" t="s">
        <v>759</v>
      </c>
      <c r="G118" s="233"/>
      <c r="H118" s="237">
        <v>7924</v>
      </c>
      <c r="I118" s="238"/>
      <c r="J118" s="233"/>
      <c r="K118" s="233"/>
      <c r="L118" s="239"/>
      <c r="M118" s="240"/>
      <c r="N118" s="241"/>
      <c r="O118" s="241"/>
      <c r="P118" s="241"/>
      <c r="Q118" s="241"/>
      <c r="R118" s="241"/>
      <c r="S118" s="241"/>
      <c r="T118" s="242"/>
      <c r="U118" s="13"/>
      <c r="V118" s="13"/>
      <c r="W118" s="13"/>
      <c r="X118" s="13"/>
      <c r="Y118" s="13"/>
      <c r="Z118" s="13"/>
      <c r="AA118" s="13"/>
      <c r="AB118" s="13"/>
      <c r="AC118" s="13"/>
      <c r="AD118" s="13"/>
      <c r="AE118" s="13"/>
      <c r="AT118" s="243" t="s">
        <v>182</v>
      </c>
      <c r="AU118" s="243" t="s">
        <v>88</v>
      </c>
      <c r="AV118" s="13" t="s">
        <v>88</v>
      </c>
      <c r="AW118" s="13" t="s">
        <v>39</v>
      </c>
      <c r="AX118" s="13" t="s">
        <v>86</v>
      </c>
      <c r="AY118" s="243" t="s">
        <v>170</v>
      </c>
    </row>
    <row r="119" spans="1:65" s="2" customFormat="1" ht="21.75" customHeight="1">
      <c r="A119" s="39"/>
      <c r="B119" s="40"/>
      <c r="C119" s="219" t="s">
        <v>229</v>
      </c>
      <c r="D119" s="219" t="s">
        <v>172</v>
      </c>
      <c r="E119" s="220" t="s">
        <v>236</v>
      </c>
      <c r="F119" s="221" t="s">
        <v>237</v>
      </c>
      <c r="G119" s="222" t="s">
        <v>175</v>
      </c>
      <c r="H119" s="223">
        <v>1242</v>
      </c>
      <c r="I119" s="224"/>
      <c r="J119" s="225">
        <f>ROUND(I119*H119,2)</f>
        <v>0</v>
      </c>
      <c r="K119" s="221" t="s">
        <v>176</v>
      </c>
      <c r="L119" s="45"/>
      <c r="M119" s="226" t="s">
        <v>33</v>
      </c>
      <c r="N119" s="227" t="s">
        <v>49</v>
      </c>
      <c r="O119" s="85"/>
      <c r="P119" s="228">
        <f>O119*H119</f>
        <v>0</v>
      </c>
      <c r="Q119" s="228">
        <v>0</v>
      </c>
      <c r="R119" s="228">
        <f>Q119*H119</f>
        <v>0</v>
      </c>
      <c r="S119" s="228">
        <v>0</v>
      </c>
      <c r="T119" s="229">
        <f>S119*H119</f>
        <v>0</v>
      </c>
      <c r="U119" s="39"/>
      <c r="V119" s="39"/>
      <c r="W119" s="39"/>
      <c r="X119" s="39"/>
      <c r="Y119" s="39"/>
      <c r="Z119" s="39"/>
      <c r="AA119" s="39"/>
      <c r="AB119" s="39"/>
      <c r="AC119" s="39"/>
      <c r="AD119" s="39"/>
      <c r="AE119" s="39"/>
      <c r="AR119" s="230" t="s">
        <v>177</v>
      </c>
      <c r="AT119" s="230" t="s">
        <v>172</v>
      </c>
      <c r="AU119" s="230" t="s">
        <v>88</v>
      </c>
      <c r="AY119" s="17" t="s">
        <v>170</v>
      </c>
      <c r="BE119" s="231">
        <f>IF(N119="základní",J119,0)</f>
        <v>0</v>
      </c>
      <c r="BF119" s="231">
        <f>IF(N119="snížená",J119,0)</f>
        <v>0</v>
      </c>
      <c r="BG119" s="231">
        <f>IF(N119="zákl. přenesená",J119,0)</f>
        <v>0</v>
      </c>
      <c r="BH119" s="231">
        <f>IF(N119="sníž. přenesená",J119,0)</f>
        <v>0</v>
      </c>
      <c r="BI119" s="231">
        <f>IF(N119="nulová",J119,0)</f>
        <v>0</v>
      </c>
      <c r="BJ119" s="17" t="s">
        <v>86</v>
      </c>
      <c r="BK119" s="231">
        <f>ROUND(I119*H119,2)</f>
        <v>0</v>
      </c>
      <c r="BL119" s="17" t="s">
        <v>177</v>
      </c>
      <c r="BM119" s="230" t="s">
        <v>760</v>
      </c>
    </row>
    <row r="120" spans="1:51" s="13" customFormat="1" ht="12">
      <c r="A120" s="13"/>
      <c r="B120" s="232"/>
      <c r="C120" s="233"/>
      <c r="D120" s="234" t="s">
        <v>182</v>
      </c>
      <c r="E120" s="235" t="s">
        <v>33</v>
      </c>
      <c r="F120" s="236" t="s">
        <v>761</v>
      </c>
      <c r="G120" s="233"/>
      <c r="H120" s="237">
        <v>1242</v>
      </c>
      <c r="I120" s="238"/>
      <c r="J120" s="233"/>
      <c r="K120" s="233"/>
      <c r="L120" s="239"/>
      <c r="M120" s="240"/>
      <c r="N120" s="241"/>
      <c r="O120" s="241"/>
      <c r="P120" s="241"/>
      <c r="Q120" s="241"/>
      <c r="R120" s="241"/>
      <c r="S120" s="241"/>
      <c r="T120" s="242"/>
      <c r="U120" s="13"/>
      <c r="V120" s="13"/>
      <c r="W120" s="13"/>
      <c r="X120" s="13"/>
      <c r="Y120" s="13"/>
      <c r="Z120" s="13"/>
      <c r="AA120" s="13"/>
      <c r="AB120" s="13"/>
      <c r="AC120" s="13"/>
      <c r="AD120" s="13"/>
      <c r="AE120" s="13"/>
      <c r="AT120" s="243" t="s">
        <v>182</v>
      </c>
      <c r="AU120" s="243" t="s">
        <v>88</v>
      </c>
      <c r="AV120" s="13" t="s">
        <v>88</v>
      </c>
      <c r="AW120" s="13" t="s">
        <v>39</v>
      </c>
      <c r="AX120" s="13" t="s">
        <v>86</v>
      </c>
      <c r="AY120" s="243" t="s">
        <v>170</v>
      </c>
    </row>
    <row r="121" spans="1:65" s="2" customFormat="1" ht="21.75" customHeight="1">
      <c r="A121" s="39"/>
      <c r="B121" s="40"/>
      <c r="C121" s="258" t="s">
        <v>235</v>
      </c>
      <c r="D121" s="258" t="s">
        <v>214</v>
      </c>
      <c r="E121" s="259" t="s">
        <v>241</v>
      </c>
      <c r="F121" s="260" t="s">
        <v>242</v>
      </c>
      <c r="G121" s="261" t="s">
        <v>175</v>
      </c>
      <c r="H121" s="262">
        <v>30</v>
      </c>
      <c r="I121" s="263"/>
      <c r="J121" s="264">
        <f>ROUND(I121*H121,2)</f>
        <v>0</v>
      </c>
      <c r="K121" s="260" t="s">
        <v>176</v>
      </c>
      <c r="L121" s="265"/>
      <c r="M121" s="266" t="s">
        <v>33</v>
      </c>
      <c r="N121" s="267" t="s">
        <v>49</v>
      </c>
      <c r="O121" s="85"/>
      <c r="P121" s="228">
        <f>O121*H121</f>
        <v>0</v>
      </c>
      <c r="Q121" s="228">
        <v>0.00065</v>
      </c>
      <c r="R121" s="228">
        <f>Q121*H121</f>
        <v>0.0195</v>
      </c>
      <c r="S121" s="228">
        <v>0</v>
      </c>
      <c r="T121" s="229">
        <f>S121*H121</f>
        <v>0</v>
      </c>
      <c r="U121" s="39"/>
      <c r="V121" s="39"/>
      <c r="W121" s="39"/>
      <c r="X121" s="39"/>
      <c r="Y121" s="39"/>
      <c r="Z121" s="39"/>
      <c r="AA121" s="39"/>
      <c r="AB121" s="39"/>
      <c r="AC121" s="39"/>
      <c r="AD121" s="39"/>
      <c r="AE121" s="39"/>
      <c r="AR121" s="230" t="s">
        <v>213</v>
      </c>
      <c r="AT121" s="230" t="s">
        <v>214</v>
      </c>
      <c r="AU121" s="230" t="s">
        <v>88</v>
      </c>
      <c r="AY121" s="17" t="s">
        <v>170</v>
      </c>
      <c r="BE121" s="231">
        <f>IF(N121="základní",J121,0)</f>
        <v>0</v>
      </c>
      <c r="BF121" s="231">
        <f>IF(N121="snížená",J121,0)</f>
        <v>0</v>
      </c>
      <c r="BG121" s="231">
        <f>IF(N121="zákl. přenesená",J121,0)</f>
        <v>0</v>
      </c>
      <c r="BH121" s="231">
        <f>IF(N121="sníž. přenesená",J121,0)</f>
        <v>0</v>
      </c>
      <c r="BI121" s="231">
        <f>IF(N121="nulová",J121,0)</f>
        <v>0</v>
      </c>
      <c r="BJ121" s="17" t="s">
        <v>86</v>
      </c>
      <c r="BK121" s="231">
        <f>ROUND(I121*H121,2)</f>
        <v>0</v>
      </c>
      <c r="BL121" s="17" t="s">
        <v>177</v>
      </c>
      <c r="BM121" s="230" t="s">
        <v>762</v>
      </c>
    </row>
    <row r="122" spans="1:47" s="2" customFormat="1" ht="12">
      <c r="A122" s="39"/>
      <c r="B122" s="40"/>
      <c r="C122" s="41"/>
      <c r="D122" s="234" t="s">
        <v>210</v>
      </c>
      <c r="E122" s="41"/>
      <c r="F122" s="255" t="s">
        <v>244</v>
      </c>
      <c r="G122" s="41"/>
      <c r="H122" s="41"/>
      <c r="I122" s="137"/>
      <c r="J122" s="41"/>
      <c r="K122" s="41"/>
      <c r="L122" s="45"/>
      <c r="M122" s="256"/>
      <c r="N122" s="257"/>
      <c r="O122" s="85"/>
      <c r="P122" s="85"/>
      <c r="Q122" s="85"/>
      <c r="R122" s="85"/>
      <c r="S122" s="85"/>
      <c r="T122" s="86"/>
      <c r="U122" s="39"/>
      <c r="V122" s="39"/>
      <c r="W122" s="39"/>
      <c r="X122" s="39"/>
      <c r="Y122" s="39"/>
      <c r="Z122" s="39"/>
      <c r="AA122" s="39"/>
      <c r="AB122" s="39"/>
      <c r="AC122" s="39"/>
      <c r="AD122" s="39"/>
      <c r="AE122" s="39"/>
      <c r="AT122" s="17" t="s">
        <v>210</v>
      </c>
      <c r="AU122" s="17" t="s">
        <v>88</v>
      </c>
    </row>
    <row r="123" spans="1:63" s="12" customFormat="1" ht="22.8" customHeight="1">
      <c r="A123" s="12"/>
      <c r="B123" s="203"/>
      <c r="C123" s="204"/>
      <c r="D123" s="205" t="s">
        <v>77</v>
      </c>
      <c r="E123" s="217" t="s">
        <v>88</v>
      </c>
      <c r="F123" s="217" t="s">
        <v>245</v>
      </c>
      <c r="G123" s="204"/>
      <c r="H123" s="204"/>
      <c r="I123" s="207"/>
      <c r="J123" s="218">
        <f>BK123</f>
        <v>0</v>
      </c>
      <c r="K123" s="204"/>
      <c r="L123" s="209"/>
      <c r="M123" s="210"/>
      <c r="N123" s="211"/>
      <c r="O123" s="211"/>
      <c r="P123" s="212">
        <f>SUM(P124:P127)</f>
        <v>0</v>
      </c>
      <c r="Q123" s="211"/>
      <c r="R123" s="212">
        <f>SUM(R124:R127)</f>
        <v>22.769874</v>
      </c>
      <c r="S123" s="211"/>
      <c r="T123" s="213">
        <f>SUM(T124:T127)</f>
        <v>0</v>
      </c>
      <c r="U123" s="12"/>
      <c r="V123" s="12"/>
      <c r="W123" s="12"/>
      <c r="X123" s="12"/>
      <c r="Y123" s="12"/>
      <c r="Z123" s="12"/>
      <c r="AA123" s="12"/>
      <c r="AB123" s="12"/>
      <c r="AC123" s="12"/>
      <c r="AD123" s="12"/>
      <c r="AE123" s="12"/>
      <c r="AR123" s="214" t="s">
        <v>86</v>
      </c>
      <c r="AT123" s="215" t="s">
        <v>77</v>
      </c>
      <c r="AU123" s="215" t="s">
        <v>86</v>
      </c>
      <c r="AY123" s="214" t="s">
        <v>170</v>
      </c>
      <c r="BK123" s="216">
        <f>SUM(BK124:BK127)</f>
        <v>0</v>
      </c>
    </row>
    <row r="124" spans="1:65" s="2" customFormat="1" ht="33" customHeight="1">
      <c r="A124" s="39"/>
      <c r="B124" s="40"/>
      <c r="C124" s="219" t="s">
        <v>240</v>
      </c>
      <c r="D124" s="219" t="s">
        <v>172</v>
      </c>
      <c r="E124" s="220" t="s">
        <v>247</v>
      </c>
      <c r="F124" s="221" t="s">
        <v>248</v>
      </c>
      <c r="G124" s="222" t="s">
        <v>175</v>
      </c>
      <c r="H124" s="223">
        <v>133.2</v>
      </c>
      <c r="I124" s="224"/>
      <c r="J124" s="225">
        <f>ROUND(I124*H124,2)</f>
        <v>0</v>
      </c>
      <c r="K124" s="221" t="s">
        <v>176</v>
      </c>
      <c r="L124" s="45"/>
      <c r="M124" s="226" t="s">
        <v>33</v>
      </c>
      <c r="N124" s="227" t="s">
        <v>49</v>
      </c>
      <c r="O124" s="85"/>
      <c r="P124" s="228">
        <f>O124*H124</f>
        <v>0</v>
      </c>
      <c r="Q124" s="228">
        <v>0.00017</v>
      </c>
      <c r="R124" s="228">
        <f>Q124*H124</f>
        <v>0.022644</v>
      </c>
      <c r="S124" s="228">
        <v>0</v>
      </c>
      <c r="T124" s="229">
        <f>S124*H124</f>
        <v>0</v>
      </c>
      <c r="U124" s="39"/>
      <c r="V124" s="39"/>
      <c r="W124" s="39"/>
      <c r="X124" s="39"/>
      <c r="Y124" s="39"/>
      <c r="Z124" s="39"/>
      <c r="AA124" s="39"/>
      <c r="AB124" s="39"/>
      <c r="AC124" s="39"/>
      <c r="AD124" s="39"/>
      <c r="AE124" s="39"/>
      <c r="AR124" s="230" t="s">
        <v>177</v>
      </c>
      <c r="AT124" s="230" t="s">
        <v>172</v>
      </c>
      <c r="AU124" s="230" t="s">
        <v>88</v>
      </c>
      <c r="AY124" s="17" t="s">
        <v>170</v>
      </c>
      <c r="BE124" s="231">
        <f>IF(N124="základní",J124,0)</f>
        <v>0</v>
      </c>
      <c r="BF124" s="231">
        <f>IF(N124="snížená",J124,0)</f>
        <v>0</v>
      </c>
      <c r="BG124" s="231">
        <f>IF(N124="zákl. přenesená",J124,0)</f>
        <v>0</v>
      </c>
      <c r="BH124" s="231">
        <f>IF(N124="sníž. přenesená",J124,0)</f>
        <v>0</v>
      </c>
      <c r="BI124" s="231">
        <f>IF(N124="nulová",J124,0)</f>
        <v>0</v>
      </c>
      <c r="BJ124" s="17" t="s">
        <v>86</v>
      </c>
      <c r="BK124" s="231">
        <f>ROUND(I124*H124,2)</f>
        <v>0</v>
      </c>
      <c r="BL124" s="17" t="s">
        <v>177</v>
      </c>
      <c r="BM124" s="230" t="s">
        <v>763</v>
      </c>
    </row>
    <row r="125" spans="1:51" s="13" customFormat="1" ht="12">
      <c r="A125" s="13"/>
      <c r="B125" s="232"/>
      <c r="C125" s="233"/>
      <c r="D125" s="234" t="s">
        <v>182</v>
      </c>
      <c r="E125" s="235" t="s">
        <v>33</v>
      </c>
      <c r="F125" s="236" t="s">
        <v>764</v>
      </c>
      <c r="G125" s="233"/>
      <c r="H125" s="237">
        <v>133.2</v>
      </c>
      <c r="I125" s="238"/>
      <c r="J125" s="233"/>
      <c r="K125" s="233"/>
      <c r="L125" s="239"/>
      <c r="M125" s="240"/>
      <c r="N125" s="241"/>
      <c r="O125" s="241"/>
      <c r="P125" s="241"/>
      <c r="Q125" s="241"/>
      <c r="R125" s="241"/>
      <c r="S125" s="241"/>
      <c r="T125" s="242"/>
      <c r="U125" s="13"/>
      <c r="V125" s="13"/>
      <c r="W125" s="13"/>
      <c r="X125" s="13"/>
      <c r="Y125" s="13"/>
      <c r="Z125" s="13"/>
      <c r="AA125" s="13"/>
      <c r="AB125" s="13"/>
      <c r="AC125" s="13"/>
      <c r="AD125" s="13"/>
      <c r="AE125" s="13"/>
      <c r="AT125" s="243" t="s">
        <v>182</v>
      </c>
      <c r="AU125" s="243" t="s">
        <v>88</v>
      </c>
      <c r="AV125" s="13" t="s">
        <v>88</v>
      </c>
      <c r="AW125" s="13" t="s">
        <v>39</v>
      </c>
      <c r="AX125" s="13" t="s">
        <v>86</v>
      </c>
      <c r="AY125" s="243" t="s">
        <v>170</v>
      </c>
    </row>
    <row r="126" spans="1:65" s="2" customFormat="1" ht="21.75" customHeight="1">
      <c r="A126" s="39"/>
      <c r="B126" s="40"/>
      <c r="C126" s="258" t="s">
        <v>246</v>
      </c>
      <c r="D126" s="258" t="s">
        <v>214</v>
      </c>
      <c r="E126" s="259" t="s">
        <v>251</v>
      </c>
      <c r="F126" s="260" t="s">
        <v>252</v>
      </c>
      <c r="G126" s="261" t="s">
        <v>175</v>
      </c>
      <c r="H126" s="262">
        <v>133.2</v>
      </c>
      <c r="I126" s="263"/>
      <c r="J126" s="264">
        <f>ROUND(I126*H126,2)</f>
        <v>0</v>
      </c>
      <c r="K126" s="260" t="s">
        <v>176</v>
      </c>
      <c r="L126" s="265"/>
      <c r="M126" s="266" t="s">
        <v>33</v>
      </c>
      <c r="N126" s="267" t="s">
        <v>49</v>
      </c>
      <c r="O126" s="85"/>
      <c r="P126" s="228">
        <f>O126*H126</f>
        <v>0</v>
      </c>
      <c r="Q126" s="228">
        <v>0.0002</v>
      </c>
      <c r="R126" s="228">
        <f>Q126*H126</f>
        <v>0.02664</v>
      </c>
      <c r="S126" s="228">
        <v>0</v>
      </c>
      <c r="T126" s="229">
        <f>S126*H126</f>
        <v>0</v>
      </c>
      <c r="U126" s="39"/>
      <c r="V126" s="39"/>
      <c r="W126" s="39"/>
      <c r="X126" s="39"/>
      <c r="Y126" s="39"/>
      <c r="Z126" s="39"/>
      <c r="AA126" s="39"/>
      <c r="AB126" s="39"/>
      <c r="AC126" s="39"/>
      <c r="AD126" s="39"/>
      <c r="AE126" s="39"/>
      <c r="AR126" s="230" t="s">
        <v>213</v>
      </c>
      <c r="AT126" s="230" t="s">
        <v>214</v>
      </c>
      <c r="AU126" s="230" t="s">
        <v>88</v>
      </c>
      <c r="AY126" s="17" t="s">
        <v>170</v>
      </c>
      <c r="BE126" s="231">
        <f>IF(N126="základní",J126,0)</f>
        <v>0</v>
      </c>
      <c r="BF126" s="231">
        <f>IF(N126="snížená",J126,0)</f>
        <v>0</v>
      </c>
      <c r="BG126" s="231">
        <f>IF(N126="zákl. přenesená",J126,0)</f>
        <v>0</v>
      </c>
      <c r="BH126" s="231">
        <f>IF(N126="sníž. přenesená",J126,0)</f>
        <v>0</v>
      </c>
      <c r="BI126" s="231">
        <f>IF(N126="nulová",J126,0)</f>
        <v>0</v>
      </c>
      <c r="BJ126" s="17" t="s">
        <v>86</v>
      </c>
      <c r="BK126" s="231">
        <f>ROUND(I126*H126,2)</f>
        <v>0</v>
      </c>
      <c r="BL126" s="17" t="s">
        <v>177</v>
      </c>
      <c r="BM126" s="230" t="s">
        <v>765</v>
      </c>
    </row>
    <row r="127" spans="1:65" s="2" customFormat="1" ht="44.25" customHeight="1">
      <c r="A127" s="39"/>
      <c r="B127" s="40"/>
      <c r="C127" s="219" t="s">
        <v>8</v>
      </c>
      <c r="D127" s="219" t="s">
        <v>172</v>
      </c>
      <c r="E127" s="220" t="s">
        <v>255</v>
      </c>
      <c r="F127" s="221" t="s">
        <v>256</v>
      </c>
      <c r="G127" s="222" t="s">
        <v>191</v>
      </c>
      <c r="H127" s="223">
        <v>111</v>
      </c>
      <c r="I127" s="224"/>
      <c r="J127" s="225">
        <f>ROUND(I127*H127,2)</f>
        <v>0</v>
      </c>
      <c r="K127" s="221" t="s">
        <v>176</v>
      </c>
      <c r="L127" s="45"/>
      <c r="M127" s="226" t="s">
        <v>33</v>
      </c>
      <c r="N127" s="227" t="s">
        <v>49</v>
      </c>
      <c r="O127" s="85"/>
      <c r="P127" s="228">
        <f>O127*H127</f>
        <v>0</v>
      </c>
      <c r="Q127" s="228">
        <v>0.20469</v>
      </c>
      <c r="R127" s="228">
        <f>Q127*H127</f>
        <v>22.72059</v>
      </c>
      <c r="S127" s="228">
        <v>0</v>
      </c>
      <c r="T127" s="229">
        <f>S127*H127</f>
        <v>0</v>
      </c>
      <c r="U127" s="39"/>
      <c r="V127" s="39"/>
      <c r="W127" s="39"/>
      <c r="X127" s="39"/>
      <c r="Y127" s="39"/>
      <c r="Z127" s="39"/>
      <c r="AA127" s="39"/>
      <c r="AB127" s="39"/>
      <c r="AC127" s="39"/>
      <c r="AD127" s="39"/>
      <c r="AE127" s="39"/>
      <c r="AR127" s="230" t="s">
        <v>177</v>
      </c>
      <c r="AT127" s="230" t="s">
        <v>172</v>
      </c>
      <c r="AU127" s="230" t="s">
        <v>88</v>
      </c>
      <c r="AY127" s="17" t="s">
        <v>170</v>
      </c>
      <c r="BE127" s="231">
        <f>IF(N127="základní",J127,0)</f>
        <v>0</v>
      </c>
      <c r="BF127" s="231">
        <f>IF(N127="snížená",J127,0)</f>
        <v>0</v>
      </c>
      <c r="BG127" s="231">
        <f>IF(N127="zákl. přenesená",J127,0)</f>
        <v>0</v>
      </c>
      <c r="BH127" s="231">
        <f>IF(N127="sníž. přenesená",J127,0)</f>
        <v>0</v>
      </c>
      <c r="BI127" s="231">
        <f>IF(N127="nulová",J127,0)</f>
        <v>0</v>
      </c>
      <c r="BJ127" s="17" t="s">
        <v>86</v>
      </c>
      <c r="BK127" s="231">
        <f>ROUND(I127*H127,2)</f>
        <v>0</v>
      </c>
      <c r="BL127" s="17" t="s">
        <v>177</v>
      </c>
      <c r="BM127" s="230" t="s">
        <v>766</v>
      </c>
    </row>
    <row r="128" spans="1:63" s="12" customFormat="1" ht="22.8" customHeight="1">
      <c r="A128" s="12"/>
      <c r="B128" s="203"/>
      <c r="C128" s="204"/>
      <c r="D128" s="205" t="s">
        <v>77</v>
      </c>
      <c r="E128" s="217" t="s">
        <v>184</v>
      </c>
      <c r="F128" s="217" t="s">
        <v>258</v>
      </c>
      <c r="G128" s="204"/>
      <c r="H128" s="204"/>
      <c r="I128" s="207"/>
      <c r="J128" s="218">
        <f>BK128</f>
        <v>0</v>
      </c>
      <c r="K128" s="204"/>
      <c r="L128" s="209"/>
      <c r="M128" s="210"/>
      <c r="N128" s="211"/>
      <c r="O128" s="211"/>
      <c r="P128" s="212">
        <f>SUM(P129:P137)</f>
        <v>0</v>
      </c>
      <c r="Q128" s="211"/>
      <c r="R128" s="212">
        <f>SUM(R129:R137)</f>
        <v>5.9308</v>
      </c>
      <c r="S128" s="211"/>
      <c r="T128" s="213">
        <f>SUM(T129:T137)</f>
        <v>0.48</v>
      </c>
      <c r="U128" s="12"/>
      <c r="V128" s="12"/>
      <c r="W128" s="12"/>
      <c r="X128" s="12"/>
      <c r="Y128" s="12"/>
      <c r="Z128" s="12"/>
      <c r="AA128" s="12"/>
      <c r="AB128" s="12"/>
      <c r="AC128" s="12"/>
      <c r="AD128" s="12"/>
      <c r="AE128" s="12"/>
      <c r="AR128" s="214" t="s">
        <v>86</v>
      </c>
      <c r="AT128" s="215" t="s">
        <v>77</v>
      </c>
      <c r="AU128" s="215" t="s">
        <v>86</v>
      </c>
      <c r="AY128" s="214" t="s">
        <v>170</v>
      </c>
      <c r="BK128" s="216">
        <f>SUM(BK129:BK137)</f>
        <v>0</v>
      </c>
    </row>
    <row r="129" spans="1:65" s="2" customFormat="1" ht="16.5" customHeight="1">
      <c r="A129" s="39"/>
      <c r="B129" s="40"/>
      <c r="C129" s="219" t="s">
        <v>254</v>
      </c>
      <c r="D129" s="219" t="s">
        <v>172</v>
      </c>
      <c r="E129" s="220" t="s">
        <v>767</v>
      </c>
      <c r="F129" s="221" t="s">
        <v>768</v>
      </c>
      <c r="G129" s="222" t="s">
        <v>191</v>
      </c>
      <c r="H129" s="223">
        <v>39</v>
      </c>
      <c r="I129" s="224"/>
      <c r="J129" s="225">
        <f>ROUND(I129*H129,2)</f>
        <v>0</v>
      </c>
      <c r="K129" s="221" t="s">
        <v>176</v>
      </c>
      <c r="L129" s="45"/>
      <c r="M129" s="226" t="s">
        <v>33</v>
      </c>
      <c r="N129" s="227" t="s">
        <v>49</v>
      </c>
      <c r="O129" s="85"/>
      <c r="P129" s="228">
        <f>O129*H129</f>
        <v>0</v>
      </c>
      <c r="Q129" s="228">
        <v>0</v>
      </c>
      <c r="R129" s="228">
        <f>Q129*H129</f>
        <v>0</v>
      </c>
      <c r="S129" s="228">
        <v>0</v>
      </c>
      <c r="T129" s="229">
        <f>S129*H129</f>
        <v>0</v>
      </c>
      <c r="U129" s="39"/>
      <c r="V129" s="39"/>
      <c r="W129" s="39"/>
      <c r="X129" s="39"/>
      <c r="Y129" s="39"/>
      <c r="Z129" s="39"/>
      <c r="AA129" s="39"/>
      <c r="AB129" s="39"/>
      <c r="AC129" s="39"/>
      <c r="AD129" s="39"/>
      <c r="AE129" s="39"/>
      <c r="AR129" s="230" t="s">
        <v>177</v>
      </c>
      <c r="AT129" s="230" t="s">
        <v>172</v>
      </c>
      <c r="AU129" s="230" t="s">
        <v>88</v>
      </c>
      <c r="AY129" s="17" t="s">
        <v>170</v>
      </c>
      <c r="BE129" s="231">
        <f>IF(N129="základní",J129,0)</f>
        <v>0</v>
      </c>
      <c r="BF129" s="231">
        <f>IF(N129="snížená",J129,0)</f>
        <v>0</v>
      </c>
      <c r="BG129" s="231">
        <f>IF(N129="zákl. přenesená",J129,0)</f>
        <v>0</v>
      </c>
      <c r="BH129" s="231">
        <f>IF(N129="sníž. přenesená",J129,0)</f>
        <v>0</v>
      </c>
      <c r="BI129" s="231">
        <f>IF(N129="nulová",J129,0)</f>
        <v>0</v>
      </c>
      <c r="BJ129" s="17" t="s">
        <v>86</v>
      </c>
      <c r="BK129" s="231">
        <f>ROUND(I129*H129,2)</f>
        <v>0</v>
      </c>
      <c r="BL129" s="17" t="s">
        <v>177</v>
      </c>
      <c r="BM129" s="230" t="s">
        <v>769</v>
      </c>
    </row>
    <row r="130" spans="1:65" s="2" customFormat="1" ht="33" customHeight="1">
      <c r="A130" s="39"/>
      <c r="B130" s="40"/>
      <c r="C130" s="258" t="s">
        <v>259</v>
      </c>
      <c r="D130" s="258" t="s">
        <v>214</v>
      </c>
      <c r="E130" s="259" t="s">
        <v>770</v>
      </c>
      <c r="F130" s="260" t="s">
        <v>771</v>
      </c>
      <c r="G130" s="261" t="s">
        <v>191</v>
      </c>
      <c r="H130" s="262">
        <v>39</v>
      </c>
      <c r="I130" s="263"/>
      <c r="J130" s="264">
        <f>ROUND(I130*H130,2)</f>
        <v>0</v>
      </c>
      <c r="K130" s="260" t="s">
        <v>176</v>
      </c>
      <c r="L130" s="265"/>
      <c r="M130" s="266" t="s">
        <v>33</v>
      </c>
      <c r="N130" s="267" t="s">
        <v>49</v>
      </c>
      <c r="O130" s="85"/>
      <c r="P130" s="228">
        <f>O130*H130</f>
        <v>0</v>
      </c>
      <c r="Q130" s="228">
        <v>0.061</v>
      </c>
      <c r="R130" s="228">
        <f>Q130*H130</f>
        <v>2.379</v>
      </c>
      <c r="S130" s="228">
        <v>0</v>
      </c>
      <c r="T130" s="229">
        <f>S130*H130</f>
        <v>0</v>
      </c>
      <c r="U130" s="39"/>
      <c r="V130" s="39"/>
      <c r="W130" s="39"/>
      <c r="X130" s="39"/>
      <c r="Y130" s="39"/>
      <c r="Z130" s="39"/>
      <c r="AA130" s="39"/>
      <c r="AB130" s="39"/>
      <c r="AC130" s="39"/>
      <c r="AD130" s="39"/>
      <c r="AE130" s="39"/>
      <c r="AR130" s="230" t="s">
        <v>213</v>
      </c>
      <c r="AT130" s="230" t="s">
        <v>214</v>
      </c>
      <c r="AU130" s="230" t="s">
        <v>88</v>
      </c>
      <c r="AY130" s="17" t="s">
        <v>170</v>
      </c>
      <c r="BE130" s="231">
        <f>IF(N130="základní",J130,0)</f>
        <v>0</v>
      </c>
      <c r="BF130" s="231">
        <f>IF(N130="snížená",J130,0)</f>
        <v>0</v>
      </c>
      <c r="BG130" s="231">
        <f>IF(N130="zákl. přenesená",J130,0)</f>
        <v>0</v>
      </c>
      <c r="BH130" s="231">
        <f>IF(N130="sníž. přenesená",J130,0)</f>
        <v>0</v>
      </c>
      <c r="BI130" s="231">
        <f>IF(N130="nulová",J130,0)</f>
        <v>0</v>
      </c>
      <c r="BJ130" s="17" t="s">
        <v>86</v>
      </c>
      <c r="BK130" s="231">
        <f>ROUND(I130*H130,2)</f>
        <v>0</v>
      </c>
      <c r="BL130" s="17" t="s">
        <v>177</v>
      </c>
      <c r="BM130" s="230" t="s">
        <v>772</v>
      </c>
    </row>
    <row r="131" spans="1:65" s="2" customFormat="1" ht="33" customHeight="1">
      <c r="A131" s="39"/>
      <c r="B131" s="40"/>
      <c r="C131" s="219" t="s">
        <v>265</v>
      </c>
      <c r="D131" s="219" t="s">
        <v>172</v>
      </c>
      <c r="E131" s="220" t="s">
        <v>773</v>
      </c>
      <c r="F131" s="221" t="s">
        <v>774</v>
      </c>
      <c r="G131" s="222" t="s">
        <v>262</v>
      </c>
      <c r="H131" s="223">
        <v>20</v>
      </c>
      <c r="I131" s="224"/>
      <c r="J131" s="225">
        <f>ROUND(I131*H131,2)</f>
        <v>0</v>
      </c>
      <c r="K131" s="221" t="s">
        <v>176</v>
      </c>
      <c r="L131" s="45"/>
      <c r="M131" s="226" t="s">
        <v>33</v>
      </c>
      <c r="N131" s="227" t="s">
        <v>49</v>
      </c>
      <c r="O131" s="85"/>
      <c r="P131" s="228">
        <f>O131*H131</f>
        <v>0</v>
      </c>
      <c r="Q131" s="228">
        <v>0.17489</v>
      </c>
      <c r="R131" s="228">
        <f>Q131*H131</f>
        <v>3.4978</v>
      </c>
      <c r="S131" s="228">
        <v>0</v>
      </c>
      <c r="T131" s="229">
        <f>S131*H131</f>
        <v>0</v>
      </c>
      <c r="U131" s="39"/>
      <c r="V131" s="39"/>
      <c r="W131" s="39"/>
      <c r="X131" s="39"/>
      <c r="Y131" s="39"/>
      <c r="Z131" s="39"/>
      <c r="AA131" s="39"/>
      <c r="AB131" s="39"/>
      <c r="AC131" s="39"/>
      <c r="AD131" s="39"/>
      <c r="AE131" s="39"/>
      <c r="AR131" s="230" t="s">
        <v>177</v>
      </c>
      <c r="AT131" s="230" t="s">
        <v>172</v>
      </c>
      <c r="AU131" s="230" t="s">
        <v>88</v>
      </c>
      <c r="AY131" s="17" t="s">
        <v>170</v>
      </c>
      <c r="BE131" s="231">
        <f>IF(N131="základní",J131,0)</f>
        <v>0</v>
      </c>
      <c r="BF131" s="231">
        <f>IF(N131="snížená",J131,0)</f>
        <v>0</v>
      </c>
      <c r="BG131" s="231">
        <f>IF(N131="zákl. přenesená",J131,0)</f>
        <v>0</v>
      </c>
      <c r="BH131" s="231">
        <f>IF(N131="sníž. přenesená",J131,0)</f>
        <v>0</v>
      </c>
      <c r="BI131" s="231">
        <f>IF(N131="nulová",J131,0)</f>
        <v>0</v>
      </c>
      <c r="BJ131" s="17" t="s">
        <v>86</v>
      </c>
      <c r="BK131" s="231">
        <f>ROUND(I131*H131,2)</f>
        <v>0</v>
      </c>
      <c r="BL131" s="17" t="s">
        <v>177</v>
      </c>
      <c r="BM131" s="230" t="s">
        <v>775</v>
      </c>
    </row>
    <row r="132" spans="1:65" s="2" customFormat="1" ht="21.75" customHeight="1">
      <c r="A132" s="39"/>
      <c r="B132" s="40"/>
      <c r="C132" s="258" t="s">
        <v>270</v>
      </c>
      <c r="D132" s="258" t="s">
        <v>214</v>
      </c>
      <c r="E132" s="259" t="s">
        <v>776</v>
      </c>
      <c r="F132" s="260" t="s">
        <v>777</v>
      </c>
      <c r="G132" s="261" t="s">
        <v>262</v>
      </c>
      <c r="H132" s="262">
        <v>2</v>
      </c>
      <c r="I132" s="263"/>
      <c r="J132" s="264">
        <f>ROUND(I132*H132,2)</f>
        <v>0</v>
      </c>
      <c r="K132" s="260" t="s">
        <v>176</v>
      </c>
      <c r="L132" s="265"/>
      <c r="M132" s="266" t="s">
        <v>33</v>
      </c>
      <c r="N132" s="267" t="s">
        <v>49</v>
      </c>
      <c r="O132" s="85"/>
      <c r="P132" s="228">
        <f>O132*H132</f>
        <v>0</v>
      </c>
      <c r="Q132" s="228">
        <v>0.0034</v>
      </c>
      <c r="R132" s="228">
        <f>Q132*H132</f>
        <v>0.0068</v>
      </c>
      <c r="S132" s="228">
        <v>0</v>
      </c>
      <c r="T132" s="229">
        <f>S132*H132</f>
        <v>0</v>
      </c>
      <c r="U132" s="39"/>
      <c r="V132" s="39"/>
      <c r="W132" s="39"/>
      <c r="X132" s="39"/>
      <c r="Y132" s="39"/>
      <c r="Z132" s="39"/>
      <c r="AA132" s="39"/>
      <c r="AB132" s="39"/>
      <c r="AC132" s="39"/>
      <c r="AD132" s="39"/>
      <c r="AE132" s="39"/>
      <c r="AR132" s="230" t="s">
        <v>213</v>
      </c>
      <c r="AT132" s="230" t="s">
        <v>214</v>
      </c>
      <c r="AU132" s="230" t="s">
        <v>88</v>
      </c>
      <c r="AY132" s="17" t="s">
        <v>170</v>
      </c>
      <c r="BE132" s="231">
        <f>IF(N132="základní",J132,0)</f>
        <v>0</v>
      </c>
      <c r="BF132" s="231">
        <f>IF(N132="snížená",J132,0)</f>
        <v>0</v>
      </c>
      <c r="BG132" s="231">
        <f>IF(N132="zákl. přenesená",J132,0)</f>
        <v>0</v>
      </c>
      <c r="BH132" s="231">
        <f>IF(N132="sníž. přenesená",J132,0)</f>
        <v>0</v>
      </c>
      <c r="BI132" s="231">
        <f>IF(N132="nulová",J132,0)</f>
        <v>0</v>
      </c>
      <c r="BJ132" s="17" t="s">
        <v>86</v>
      </c>
      <c r="BK132" s="231">
        <f>ROUND(I132*H132,2)</f>
        <v>0</v>
      </c>
      <c r="BL132" s="17" t="s">
        <v>177</v>
      </c>
      <c r="BM132" s="230" t="s">
        <v>778</v>
      </c>
    </row>
    <row r="133" spans="1:65" s="2" customFormat="1" ht="21.75" customHeight="1">
      <c r="A133" s="39"/>
      <c r="B133" s="40"/>
      <c r="C133" s="258" t="s">
        <v>274</v>
      </c>
      <c r="D133" s="258" t="s">
        <v>214</v>
      </c>
      <c r="E133" s="259" t="s">
        <v>779</v>
      </c>
      <c r="F133" s="260" t="s">
        <v>780</v>
      </c>
      <c r="G133" s="261" t="s">
        <v>262</v>
      </c>
      <c r="H133" s="262">
        <v>14</v>
      </c>
      <c r="I133" s="263"/>
      <c r="J133" s="264">
        <f>ROUND(I133*H133,2)</f>
        <v>0</v>
      </c>
      <c r="K133" s="260" t="s">
        <v>176</v>
      </c>
      <c r="L133" s="265"/>
      <c r="M133" s="266" t="s">
        <v>33</v>
      </c>
      <c r="N133" s="267" t="s">
        <v>49</v>
      </c>
      <c r="O133" s="85"/>
      <c r="P133" s="228">
        <f>O133*H133</f>
        <v>0</v>
      </c>
      <c r="Q133" s="228">
        <v>0.0028</v>
      </c>
      <c r="R133" s="228">
        <f>Q133*H133</f>
        <v>0.0392</v>
      </c>
      <c r="S133" s="228">
        <v>0</v>
      </c>
      <c r="T133" s="229">
        <f>S133*H133</f>
        <v>0</v>
      </c>
      <c r="U133" s="39"/>
      <c r="V133" s="39"/>
      <c r="W133" s="39"/>
      <c r="X133" s="39"/>
      <c r="Y133" s="39"/>
      <c r="Z133" s="39"/>
      <c r="AA133" s="39"/>
      <c r="AB133" s="39"/>
      <c r="AC133" s="39"/>
      <c r="AD133" s="39"/>
      <c r="AE133" s="39"/>
      <c r="AR133" s="230" t="s">
        <v>213</v>
      </c>
      <c r="AT133" s="230" t="s">
        <v>214</v>
      </c>
      <c r="AU133" s="230" t="s">
        <v>88</v>
      </c>
      <c r="AY133" s="17" t="s">
        <v>170</v>
      </c>
      <c r="BE133" s="231">
        <f>IF(N133="základní",J133,0)</f>
        <v>0</v>
      </c>
      <c r="BF133" s="231">
        <f>IF(N133="snížená",J133,0)</f>
        <v>0</v>
      </c>
      <c r="BG133" s="231">
        <f>IF(N133="zákl. přenesená",J133,0)</f>
        <v>0</v>
      </c>
      <c r="BH133" s="231">
        <f>IF(N133="sníž. přenesená",J133,0)</f>
        <v>0</v>
      </c>
      <c r="BI133" s="231">
        <f>IF(N133="nulová",J133,0)</f>
        <v>0</v>
      </c>
      <c r="BJ133" s="17" t="s">
        <v>86</v>
      </c>
      <c r="BK133" s="231">
        <f>ROUND(I133*H133,2)</f>
        <v>0</v>
      </c>
      <c r="BL133" s="17" t="s">
        <v>177</v>
      </c>
      <c r="BM133" s="230" t="s">
        <v>781</v>
      </c>
    </row>
    <row r="134" spans="1:65" s="2" customFormat="1" ht="21.75" customHeight="1">
      <c r="A134" s="39"/>
      <c r="B134" s="40"/>
      <c r="C134" s="258" t="s">
        <v>7</v>
      </c>
      <c r="D134" s="258" t="s">
        <v>214</v>
      </c>
      <c r="E134" s="259" t="s">
        <v>782</v>
      </c>
      <c r="F134" s="260" t="s">
        <v>783</v>
      </c>
      <c r="G134" s="261" t="s">
        <v>262</v>
      </c>
      <c r="H134" s="262">
        <v>4</v>
      </c>
      <c r="I134" s="263"/>
      <c r="J134" s="264">
        <f>ROUND(I134*H134,2)</f>
        <v>0</v>
      </c>
      <c r="K134" s="260" t="s">
        <v>176</v>
      </c>
      <c r="L134" s="265"/>
      <c r="M134" s="266" t="s">
        <v>33</v>
      </c>
      <c r="N134" s="267" t="s">
        <v>49</v>
      </c>
      <c r="O134" s="85"/>
      <c r="P134" s="228">
        <f>O134*H134</f>
        <v>0</v>
      </c>
      <c r="Q134" s="228">
        <v>0.002</v>
      </c>
      <c r="R134" s="228">
        <f>Q134*H134</f>
        <v>0.008</v>
      </c>
      <c r="S134" s="228">
        <v>0</v>
      </c>
      <c r="T134" s="229">
        <f>S134*H134</f>
        <v>0</v>
      </c>
      <c r="U134" s="39"/>
      <c r="V134" s="39"/>
      <c r="W134" s="39"/>
      <c r="X134" s="39"/>
      <c r="Y134" s="39"/>
      <c r="Z134" s="39"/>
      <c r="AA134" s="39"/>
      <c r="AB134" s="39"/>
      <c r="AC134" s="39"/>
      <c r="AD134" s="39"/>
      <c r="AE134" s="39"/>
      <c r="AR134" s="230" t="s">
        <v>213</v>
      </c>
      <c r="AT134" s="230" t="s">
        <v>214</v>
      </c>
      <c r="AU134" s="230" t="s">
        <v>88</v>
      </c>
      <c r="AY134" s="17" t="s">
        <v>170</v>
      </c>
      <c r="BE134" s="231">
        <f>IF(N134="základní",J134,0)</f>
        <v>0</v>
      </c>
      <c r="BF134" s="231">
        <f>IF(N134="snížená",J134,0)</f>
        <v>0</v>
      </c>
      <c r="BG134" s="231">
        <f>IF(N134="zákl. přenesená",J134,0)</f>
        <v>0</v>
      </c>
      <c r="BH134" s="231">
        <f>IF(N134="sníž. přenesená",J134,0)</f>
        <v>0</v>
      </c>
      <c r="BI134" s="231">
        <f>IF(N134="nulová",J134,0)</f>
        <v>0</v>
      </c>
      <c r="BJ134" s="17" t="s">
        <v>86</v>
      </c>
      <c r="BK134" s="231">
        <f>ROUND(I134*H134,2)</f>
        <v>0</v>
      </c>
      <c r="BL134" s="17" t="s">
        <v>177</v>
      </c>
      <c r="BM134" s="230" t="s">
        <v>784</v>
      </c>
    </row>
    <row r="135" spans="1:65" s="2" customFormat="1" ht="21.75" customHeight="1">
      <c r="A135" s="39"/>
      <c r="B135" s="40"/>
      <c r="C135" s="219" t="s">
        <v>282</v>
      </c>
      <c r="D135" s="219" t="s">
        <v>172</v>
      </c>
      <c r="E135" s="220" t="s">
        <v>283</v>
      </c>
      <c r="F135" s="221" t="s">
        <v>284</v>
      </c>
      <c r="G135" s="222" t="s">
        <v>196</v>
      </c>
      <c r="H135" s="223">
        <v>0.25</v>
      </c>
      <c r="I135" s="224"/>
      <c r="J135" s="225">
        <f>ROUND(I135*H135,2)</f>
        <v>0</v>
      </c>
      <c r="K135" s="221" t="s">
        <v>176</v>
      </c>
      <c r="L135" s="45"/>
      <c r="M135" s="226" t="s">
        <v>33</v>
      </c>
      <c r="N135" s="227" t="s">
        <v>49</v>
      </c>
      <c r="O135" s="85"/>
      <c r="P135" s="228">
        <f>O135*H135</f>
        <v>0</v>
      </c>
      <c r="Q135" s="228">
        <v>0</v>
      </c>
      <c r="R135" s="228">
        <f>Q135*H135</f>
        <v>0</v>
      </c>
      <c r="S135" s="228">
        <v>1.92</v>
      </c>
      <c r="T135" s="229">
        <f>S135*H135</f>
        <v>0.48</v>
      </c>
      <c r="U135" s="39"/>
      <c r="V135" s="39"/>
      <c r="W135" s="39"/>
      <c r="X135" s="39"/>
      <c r="Y135" s="39"/>
      <c r="Z135" s="39"/>
      <c r="AA135" s="39"/>
      <c r="AB135" s="39"/>
      <c r="AC135" s="39"/>
      <c r="AD135" s="39"/>
      <c r="AE135" s="39"/>
      <c r="AR135" s="230" t="s">
        <v>177</v>
      </c>
      <c r="AT135" s="230" t="s">
        <v>172</v>
      </c>
      <c r="AU135" s="230" t="s">
        <v>88</v>
      </c>
      <c r="AY135" s="17" t="s">
        <v>170</v>
      </c>
      <c r="BE135" s="231">
        <f>IF(N135="základní",J135,0)</f>
        <v>0</v>
      </c>
      <c r="BF135" s="231">
        <f>IF(N135="snížená",J135,0)</f>
        <v>0</v>
      </c>
      <c r="BG135" s="231">
        <f>IF(N135="zákl. přenesená",J135,0)</f>
        <v>0</v>
      </c>
      <c r="BH135" s="231">
        <f>IF(N135="sníž. přenesená",J135,0)</f>
        <v>0</v>
      </c>
      <c r="BI135" s="231">
        <f>IF(N135="nulová",J135,0)</f>
        <v>0</v>
      </c>
      <c r="BJ135" s="17" t="s">
        <v>86</v>
      </c>
      <c r="BK135" s="231">
        <f>ROUND(I135*H135,2)</f>
        <v>0</v>
      </c>
      <c r="BL135" s="17" t="s">
        <v>177</v>
      </c>
      <c r="BM135" s="230" t="s">
        <v>785</v>
      </c>
    </row>
    <row r="136" spans="1:47" s="2" customFormat="1" ht="12">
      <c r="A136" s="39"/>
      <c r="B136" s="40"/>
      <c r="C136" s="41"/>
      <c r="D136" s="234" t="s">
        <v>210</v>
      </c>
      <c r="E136" s="41"/>
      <c r="F136" s="255" t="s">
        <v>786</v>
      </c>
      <c r="G136" s="41"/>
      <c r="H136" s="41"/>
      <c r="I136" s="137"/>
      <c r="J136" s="41"/>
      <c r="K136" s="41"/>
      <c r="L136" s="45"/>
      <c r="M136" s="256"/>
      <c r="N136" s="257"/>
      <c r="O136" s="85"/>
      <c r="P136" s="85"/>
      <c r="Q136" s="85"/>
      <c r="R136" s="85"/>
      <c r="S136" s="85"/>
      <c r="T136" s="86"/>
      <c r="U136" s="39"/>
      <c r="V136" s="39"/>
      <c r="W136" s="39"/>
      <c r="X136" s="39"/>
      <c r="Y136" s="39"/>
      <c r="Z136" s="39"/>
      <c r="AA136" s="39"/>
      <c r="AB136" s="39"/>
      <c r="AC136" s="39"/>
      <c r="AD136" s="39"/>
      <c r="AE136" s="39"/>
      <c r="AT136" s="17" t="s">
        <v>210</v>
      </c>
      <c r="AU136" s="17" t="s">
        <v>88</v>
      </c>
    </row>
    <row r="137" spans="1:51" s="13" customFormat="1" ht="12">
      <c r="A137" s="13"/>
      <c r="B137" s="232"/>
      <c r="C137" s="233"/>
      <c r="D137" s="234" t="s">
        <v>182</v>
      </c>
      <c r="E137" s="235" t="s">
        <v>33</v>
      </c>
      <c r="F137" s="236" t="s">
        <v>787</v>
      </c>
      <c r="G137" s="233"/>
      <c r="H137" s="237">
        <v>0.25</v>
      </c>
      <c r="I137" s="238"/>
      <c r="J137" s="233"/>
      <c r="K137" s="233"/>
      <c r="L137" s="239"/>
      <c r="M137" s="240"/>
      <c r="N137" s="241"/>
      <c r="O137" s="241"/>
      <c r="P137" s="241"/>
      <c r="Q137" s="241"/>
      <c r="R137" s="241"/>
      <c r="S137" s="241"/>
      <c r="T137" s="242"/>
      <c r="U137" s="13"/>
      <c r="V137" s="13"/>
      <c r="W137" s="13"/>
      <c r="X137" s="13"/>
      <c r="Y137" s="13"/>
      <c r="Z137" s="13"/>
      <c r="AA137" s="13"/>
      <c r="AB137" s="13"/>
      <c r="AC137" s="13"/>
      <c r="AD137" s="13"/>
      <c r="AE137" s="13"/>
      <c r="AT137" s="243" t="s">
        <v>182</v>
      </c>
      <c r="AU137" s="243" t="s">
        <v>88</v>
      </c>
      <c r="AV137" s="13" t="s">
        <v>88</v>
      </c>
      <c r="AW137" s="13" t="s">
        <v>39</v>
      </c>
      <c r="AX137" s="13" t="s">
        <v>86</v>
      </c>
      <c r="AY137" s="243" t="s">
        <v>170</v>
      </c>
    </row>
    <row r="138" spans="1:63" s="12" customFormat="1" ht="22.8" customHeight="1">
      <c r="A138" s="12"/>
      <c r="B138" s="203"/>
      <c r="C138" s="204"/>
      <c r="D138" s="205" t="s">
        <v>77</v>
      </c>
      <c r="E138" s="217" t="s">
        <v>193</v>
      </c>
      <c r="F138" s="217" t="s">
        <v>304</v>
      </c>
      <c r="G138" s="204"/>
      <c r="H138" s="204"/>
      <c r="I138" s="207"/>
      <c r="J138" s="218">
        <f>BK138</f>
        <v>0</v>
      </c>
      <c r="K138" s="204"/>
      <c r="L138" s="209"/>
      <c r="M138" s="210"/>
      <c r="N138" s="211"/>
      <c r="O138" s="211"/>
      <c r="P138" s="212">
        <f>SUM(P139:P160)</f>
        <v>0</v>
      </c>
      <c r="Q138" s="211"/>
      <c r="R138" s="212">
        <f>SUM(R139:R160)</f>
        <v>0.051000000000000004</v>
      </c>
      <c r="S138" s="211"/>
      <c r="T138" s="213">
        <f>SUM(T139:T160)</f>
        <v>0</v>
      </c>
      <c r="U138" s="12"/>
      <c r="V138" s="12"/>
      <c r="W138" s="12"/>
      <c r="X138" s="12"/>
      <c r="Y138" s="12"/>
      <c r="Z138" s="12"/>
      <c r="AA138" s="12"/>
      <c r="AB138" s="12"/>
      <c r="AC138" s="12"/>
      <c r="AD138" s="12"/>
      <c r="AE138" s="12"/>
      <c r="AR138" s="214" t="s">
        <v>86</v>
      </c>
      <c r="AT138" s="215" t="s">
        <v>77</v>
      </c>
      <c r="AU138" s="215" t="s">
        <v>86</v>
      </c>
      <c r="AY138" s="214" t="s">
        <v>170</v>
      </c>
      <c r="BK138" s="216">
        <f>SUM(BK139:BK160)</f>
        <v>0</v>
      </c>
    </row>
    <row r="139" spans="1:65" s="2" customFormat="1" ht="33" customHeight="1">
      <c r="A139" s="39"/>
      <c r="B139" s="40"/>
      <c r="C139" s="219" t="s">
        <v>289</v>
      </c>
      <c r="D139" s="219" t="s">
        <v>172</v>
      </c>
      <c r="E139" s="220" t="s">
        <v>306</v>
      </c>
      <c r="F139" s="221" t="s">
        <v>307</v>
      </c>
      <c r="G139" s="222" t="s">
        <v>175</v>
      </c>
      <c r="H139" s="223">
        <v>1390</v>
      </c>
      <c r="I139" s="224"/>
      <c r="J139" s="225">
        <f>ROUND(I139*H139,2)</f>
        <v>0</v>
      </c>
      <c r="K139" s="221" t="s">
        <v>176</v>
      </c>
      <c r="L139" s="45"/>
      <c r="M139" s="226" t="s">
        <v>33</v>
      </c>
      <c r="N139" s="227" t="s">
        <v>49</v>
      </c>
      <c r="O139" s="85"/>
      <c r="P139" s="228">
        <f>O139*H139</f>
        <v>0</v>
      </c>
      <c r="Q139" s="228">
        <v>0</v>
      </c>
      <c r="R139" s="228">
        <f>Q139*H139</f>
        <v>0</v>
      </c>
      <c r="S139" s="228">
        <v>0</v>
      </c>
      <c r="T139" s="229">
        <f>S139*H139</f>
        <v>0</v>
      </c>
      <c r="U139" s="39"/>
      <c r="V139" s="39"/>
      <c r="W139" s="39"/>
      <c r="X139" s="39"/>
      <c r="Y139" s="39"/>
      <c r="Z139" s="39"/>
      <c r="AA139" s="39"/>
      <c r="AB139" s="39"/>
      <c r="AC139" s="39"/>
      <c r="AD139" s="39"/>
      <c r="AE139" s="39"/>
      <c r="AR139" s="230" t="s">
        <v>177</v>
      </c>
      <c r="AT139" s="230" t="s">
        <v>172</v>
      </c>
      <c r="AU139" s="230" t="s">
        <v>88</v>
      </c>
      <c r="AY139" s="17" t="s">
        <v>170</v>
      </c>
      <c r="BE139" s="231">
        <f>IF(N139="základní",J139,0)</f>
        <v>0</v>
      </c>
      <c r="BF139" s="231">
        <f>IF(N139="snížená",J139,0)</f>
        <v>0</v>
      </c>
      <c r="BG139" s="231">
        <f>IF(N139="zákl. přenesená",J139,0)</f>
        <v>0</v>
      </c>
      <c r="BH139" s="231">
        <f>IF(N139="sníž. přenesená",J139,0)</f>
        <v>0</v>
      </c>
      <c r="BI139" s="231">
        <f>IF(N139="nulová",J139,0)</f>
        <v>0</v>
      </c>
      <c r="BJ139" s="17" t="s">
        <v>86</v>
      </c>
      <c r="BK139" s="231">
        <f>ROUND(I139*H139,2)</f>
        <v>0</v>
      </c>
      <c r="BL139" s="17" t="s">
        <v>177</v>
      </c>
      <c r="BM139" s="230" t="s">
        <v>788</v>
      </c>
    </row>
    <row r="140" spans="1:51" s="13" customFormat="1" ht="12">
      <c r="A140" s="13"/>
      <c r="B140" s="232"/>
      <c r="C140" s="233"/>
      <c r="D140" s="234" t="s">
        <v>182</v>
      </c>
      <c r="E140" s="235" t="s">
        <v>33</v>
      </c>
      <c r="F140" s="236" t="s">
        <v>789</v>
      </c>
      <c r="G140" s="233"/>
      <c r="H140" s="237">
        <v>1390</v>
      </c>
      <c r="I140" s="238"/>
      <c r="J140" s="233"/>
      <c r="K140" s="233"/>
      <c r="L140" s="239"/>
      <c r="M140" s="240"/>
      <c r="N140" s="241"/>
      <c r="O140" s="241"/>
      <c r="P140" s="241"/>
      <c r="Q140" s="241"/>
      <c r="R140" s="241"/>
      <c r="S140" s="241"/>
      <c r="T140" s="242"/>
      <c r="U140" s="13"/>
      <c r="V140" s="13"/>
      <c r="W140" s="13"/>
      <c r="X140" s="13"/>
      <c r="Y140" s="13"/>
      <c r="Z140" s="13"/>
      <c r="AA140" s="13"/>
      <c r="AB140" s="13"/>
      <c r="AC140" s="13"/>
      <c r="AD140" s="13"/>
      <c r="AE140" s="13"/>
      <c r="AT140" s="243" t="s">
        <v>182</v>
      </c>
      <c r="AU140" s="243" t="s">
        <v>88</v>
      </c>
      <c r="AV140" s="13" t="s">
        <v>88</v>
      </c>
      <c r="AW140" s="13" t="s">
        <v>39</v>
      </c>
      <c r="AX140" s="13" t="s">
        <v>86</v>
      </c>
      <c r="AY140" s="243" t="s">
        <v>170</v>
      </c>
    </row>
    <row r="141" spans="1:65" s="2" customFormat="1" ht="21.75" customHeight="1">
      <c r="A141" s="39"/>
      <c r="B141" s="40"/>
      <c r="C141" s="219" t="s">
        <v>294</v>
      </c>
      <c r="D141" s="219" t="s">
        <v>172</v>
      </c>
      <c r="E141" s="220" t="s">
        <v>311</v>
      </c>
      <c r="F141" s="221" t="s">
        <v>312</v>
      </c>
      <c r="G141" s="222" t="s">
        <v>175</v>
      </c>
      <c r="H141" s="223">
        <v>667.2</v>
      </c>
      <c r="I141" s="224"/>
      <c r="J141" s="225">
        <f>ROUND(I141*H141,2)</f>
        <v>0</v>
      </c>
      <c r="K141" s="221" t="s">
        <v>176</v>
      </c>
      <c r="L141" s="45"/>
      <c r="M141" s="226" t="s">
        <v>33</v>
      </c>
      <c r="N141" s="227" t="s">
        <v>49</v>
      </c>
      <c r="O141" s="85"/>
      <c r="P141" s="228">
        <f>O141*H141</f>
        <v>0</v>
      </c>
      <c r="Q141" s="228">
        <v>0</v>
      </c>
      <c r="R141" s="228">
        <f>Q141*H141</f>
        <v>0</v>
      </c>
      <c r="S141" s="228">
        <v>0</v>
      </c>
      <c r="T141" s="229">
        <f>S141*H141</f>
        <v>0</v>
      </c>
      <c r="U141" s="39"/>
      <c r="V141" s="39"/>
      <c r="W141" s="39"/>
      <c r="X141" s="39"/>
      <c r="Y141" s="39"/>
      <c r="Z141" s="39"/>
      <c r="AA141" s="39"/>
      <c r="AB141" s="39"/>
      <c r="AC141" s="39"/>
      <c r="AD141" s="39"/>
      <c r="AE141" s="39"/>
      <c r="AR141" s="230" t="s">
        <v>177</v>
      </c>
      <c r="AT141" s="230" t="s">
        <v>172</v>
      </c>
      <c r="AU141" s="230" t="s">
        <v>88</v>
      </c>
      <c r="AY141" s="17" t="s">
        <v>170</v>
      </c>
      <c r="BE141" s="231">
        <f>IF(N141="základní",J141,0)</f>
        <v>0</v>
      </c>
      <c r="BF141" s="231">
        <f>IF(N141="snížená",J141,0)</f>
        <v>0</v>
      </c>
      <c r="BG141" s="231">
        <f>IF(N141="zákl. přenesená",J141,0)</f>
        <v>0</v>
      </c>
      <c r="BH141" s="231">
        <f>IF(N141="sníž. přenesená",J141,0)</f>
        <v>0</v>
      </c>
      <c r="BI141" s="231">
        <f>IF(N141="nulová",J141,0)</f>
        <v>0</v>
      </c>
      <c r="BJ141" s="17" t="s">
        <v>86</v>
      </c>
      <c r="BK141" s="231">
        <f>ROUND(I141*H141,2)</f>
        <v>0</v>
      </c>
      <c r="BL141" s="17" t="s">
        <v>177</v>
      </c>
      <c r="BM141" s="230" t="s">
        <v>790</v>
      </c>
    </row>
    <row r="142" spans="1:51" s="13" customFormat="1" ht="12">
      <c r="A142" s="13"/>
      <c r="B142" s="232"/>
      <c r="C142" s="233"/>
      <c r="D142" s="234" t="s">
        <v>182</v>
      </c>
      <c r="E142" s="235" t="s">
        <v>33</v>
      </c>
      <c r="F142" s="236" t="s">
        <v>791</v>
      </c>
      <c r="G142" s="233"/>
      <c r="H142" s="237">
        <v>667.2</v>
      </c>
      <c r="I142" s="238"/>
      <c r="J142" s="233"/>
      <c r="K142" s="233"/>
      <c r="L142" s="239"/>
      <c r="M142" s="240"/>
      <c r="N142" s="241"/>
      <c r="O142" s="241"/>
      <c r="P142" s="241"/>
      <c r="Q142" s="241"/>
      <c r="R142" s="241"/>
      <c r="S142" s="241"/>
      <c r="T142" s="242"/>
      <c r="U142" s="13"/>
      <c r="V142" s="13"/>
      <c r="W142" s="13"/>
      <c r="X142" s="13"/>
      <c r="Y142" s="13"/>
      <c r="Z142" s="13"/>
      <c r="AA142" s="13"/>
      <c r="AB142" s="13"/>
      <c r="AC142" s="13"/>
      <c r="AD142" s="13"/>
      <c r="AE142" s="13"/>
      <c r="AT142" s="243" t="s">
        <v>182</v>
      </c>
      <c r="AU142" s="243" t="s">
        <v>88</v>
      </c>
      <c r="AV142" s="13" t="s">
        <v>88</v>
      </c>
      <c r="AW142" s="13" t="s">
        <v>39</v>
      </c>
      <c r="AX142" s="13" t="s">
        <v>86</v>
      </c>
      <c r="AY142" s="243" t="s">
        <v>170</v>
      </c>
    </row>
    <row r="143" spans="1:65" s="2" customFormat="1" ht="21.75" customHeight="1">
      <c r="A143" s="39"/>
      <c r="B143" s="40"/>
      <c r="C143" s="219" t="s">
        <v>299</v>
      </c>
      <c r="D143" s="219" t="s">
        <v>172</v>
      </c>
      <c r="E143" s="220" t="s">
        <v>370</v>
      </c>
      <c r="F143" s="221" t="s">
        <v>371</v>
      </c>
      <c r="G143" s="222" t="s">
        <v>175</v>
      </c>
      <c r="H143" s="223">
        <v>639.4</v>
      </c>
      <c r="I143" s="224"/>
      <c r="J143" s="225">
        <f>ROUND(I143*H143,2)</f>
        <v>0</v>
      </c>
      <c r="K143" s="221" t="s">
        <v>176</v>
      </c>
      <c r="L143" s="45"/>
      <c r="M143" s="226" t="s">
        <v>33</v>
      </c>
      <c r="N143" s="227" t="s">
        <v>49</v>
      </c>
      <c r="O143" s="85"/>
      <c r="P143" s="228">
        <f>O143*H143</f>
        <v>0</v>
      </c>
      <c r="Q143" s="228">
        <v>0</v>
      </c>
      <c r="R143" s="228">
        <f>Q143*H143</f>
        <v>0</v>
      </c>
      <c r="S143" s="228">
        <v>0</v>
      </c>
      <c r="T143" s="229">
        <f>S143*H143</f>
        <v>0</v>
      </c>
      <c r="U143" s="39"/>
      <c r="V143" s="39"/>
      <c r="W143" s="39"/>
      <c r="X143" s="39"/>
      <c r="Y143" s="39"/>
      <c r="Z143" s="39"/>
      <c r="AA143" s="39"/>
      <c r="AB143" s="39"/>
      <c r="AC143" s="39"/>
      <c r="AD143" s="39"/>
      <c r="AE143" s="39"/>
      <c r="AR143" s="230" t="s">
        <v>177</v>
      </c>
      <c r="AT143" s="230" t="s">
        <v>172</v>
      </c>
      <c r="AU143" s="230" t="s">
        <v>88</v>
      </c>
      <c r="AY143" s="17" t="s">
        <v>170</v>
      </c>
      <c r="BE143" s="231">
        <f>IF(N143="základní",J143,0)</f>
        <v>0</v>
      </c>
      <c r="BF143" s="231">
        <f>IF(N143="snížená",J143,0)</f>
        <v>0</v>
      </c>
      <c r="BG143" s="231">
        <f>IF(N143="zákl. přenesená",J143,0)</f>
        <v>0</v>
      </c>
      <c r="BH143" s="231">
        <f>IF(N143="sníž. přenesená",J143,0)</f>
        <v>0</v>
      </c>
      <c r="BI143" s="231">
        <f>IF(N143="nulová",J143,0)</f>
        <v>0</v>
      </c>
      <c r="BJ143" s="17" t="s">
        <v>86</v>
      </c>
      <c r="BK143" s="231">
        <f>ROUND(I143*H143,2)</f>
        <v>0</v>
      </c>
      <c r="BL143" s="17" t="s">
        <v>177</v>
      </c>
      <c r="BM143" s="230" t="s">
        <v>792</v>
      </c>
    </row>
    <row r="144" spans="1:51" s="13" customFormat="1" ht="12">
      <c r="A144" s="13"/>
      <c r="B144" s="232"/>
      <c r="C144" s="233"/>
      <c r="D144" s="234" t="s">
        <v>182</v>
      </c>
      <c r="E144" s="235" t="s">
        <v>33</v>
      </c>
      <c r="F144" s="236" t="s">
        <v>793</v>
      </c>
      <c r="G144" s="233"/>
      <c r="H144" s="237">
        <v>639.4</v>
      </c>
      <c r="I144" s="238"/>
      <c r="J144" s="233"/>
      <c r="K144" s="233"/>
      <c r="L144" s="239"/>
      <c r="M144" s="240"/>
      <c r="N144" s="241"/>
      <c r="O144" s="241"/>
      <c r="P144" s="241"/>
      <c r="Q144" s="241"/>
      <c r="R144" s="241"/>
      <c r="S144" s="241"/>
      <c r="T144" s="242"/>
      <c r="U144" s="13"/>
      <c r="V144" s="13"/>
      <c r="W144" s="13"/>
      <c r="X144" s="13"/>
      <c r="Y144" s="13"/>
      <c r="Z144" s="13"/>
      <c r="AA144" s="13"/>
      <c r="AB144" s="13"/>
      <c r="AC144" s="13"/>
      <c r="AD144" s="13"/>
      <c r="AE144" s="13"/>
      <c r="AT144" s="243" t="s">
        <v>182</v>
      </c>
      <c r="AU144" s="243" t="s">
        <v>88</v>
      </c>
      <c r="AV144" s="13" t="s">
        <v>88</v>
      </c>
      <c r="AW144" s="13" t="s">
        <v>39</v>
      </c>
      <c r="AX144" s="13" t="s">
        <v>86</v>
      </c>
      <c r="AY144" s="243" t="s">
        <v>170</v>
      </c>
    </row>
    <row r="145" spans="1:65" s="2" customFormat="1" ht="33" customHeight="1">
      <c r="A145" s="39"/>
      <c r="B145" s="40"/>
      <c r="C145" s="219" t="s">
        <v>305</v>
      </c>
      <c r="D145" s="219" t="s">
        <v>172</v>
      </c>
      <c r="E145" s="220" t="s">
        <v>794</v>
      </c>
      <c r="F145" s="221" t="s">
        <v>795</v>
      </c>
      <c r="G145" s="222" t="s">
        <v>175</v>
      </c>
      <c r="H145" s="223">
        <v>611.6</v>
      </c>
      <c r="I145" s="224"/>
      <c r="J145" s="225">
        <f>ROUND(I145*H145,2)</f>
        <v>0</v>
      </c>
      <c r="K145" s="221" t="s">
        <v>176</v>
      </c>
      <c r="L145" s="45"/>
      <c r="M145" s="226" t="s">
        <v>33</v>
      </c>
      <c r="N145" s="227" t="s">
        <v>49</v>
      </c>
      <c r="O145" s="85"/>
      <c r="P145" s="228">
        <f>O145*H145</f>
        <v>0</v>
      </c>
      <c r="Q145" s="228">
        <v>0</v>
      </c>
      <c r="R145" s="228">
        <f>Q145*H145</f>
        <v>0</v>
      </c>
      <c r="S145" s="228">
        <v>0</v>
      </c>
      <c r="T145" s="229">
        <f>S145*H145</f>
        <v>0</v>
      </c>
      <c r="U145" s="39"/>
      <c r="V145" s="39"/>
      <c r="W145" s="39"/>
      <c r="X145" s="39"/>
      <c r="Y145" s="39"/>
      <c r="Z145" s="39"/>
      <c r="AA145" s="39"/>
      <c r="AB145" s="39"/>
      <c r="AC145" s="39"/>
      <c r="AD145" s="39"/>
      <c r="AE145" s="39"/>
      <c r="AR145" s="230" t="s">
        <v>177</v>
      </c>
      <c r="AT145" s="230" t="s">
        <v>172</v>
      </c>
      <c r="AU145" s="230" t="s">
        <v>88</v>
      </c>
      <c r="AY145" s="17" t="s">
        <v>170</v>
      </c>
      <c r="BE145" s="231">
        <f>IF(N145="základní",J145,0)</f>
        <v>0</v>
      </c>
      <c r="BF145" s="231">
        <f>IF(N145="snížená",J145,0)</f>
        <v>0</v>
      </c>
      <c r="BG145" s="231">
        <f>IF(N145="zákl. přenesená",J145,0)</f>
        <v>0</v>
      </c>
      <c r="BH145" s="231">
        <f>IF(N145="sníž. přenesená",J145,0)</f>
        <v>0</v>
      </c>
      <c r="BI145" s="231">
        <f>IF(N145="nulová",J145,0)</f>
        <v>0</v>
      </c>
      <c r="BJ145" s="17" t="s">
        <v>86</v>
      </c>
      <c r="BK145" s="231">
        <f>ROUND(I145*H145,2)</f>
        <v>0</v>
      </c>
      <c r="BL145" s="17" t="s">
        <v>177</v>
      </c>
      <c r="BM145" s="230" t="s">
        <v>796</v>
      </c>
    </row>
    <row r="146" spans="1:51" s="13" customFormat="1" ht="12">
      <c r="A146" s="13"/>
      <c r="B146" s="232"/>
      <c r="C146" s="233"/>
      <c r="D146" s="234" t="s">
        <v>182</v>
      </c>
      <c r="E146" s="235" t="s">
        <v>33</v>
      </c>
      <c r="F146" s="236" t="s">
        <v>797</v>
      </c>
      <c r="G146" s="233"/>
      <c r="H146" s="237">
        <v>611.6</v>
      </c>
      <c r="I146" s="238"/>
      <c r="J146" s="233"/>
      <c r="K146" s="233"/>
      <c r="L146" s="239"/>
      <c r="M146" s="240"/>
      <c r="N146" s="241"/>
      <c r="O146" s="241"/>
      <c r="P146" s="241"/>
      <c r="Q146" s="241"/>
      <c r="R146" s="241"/>
      <c r="S146" s="241"/>
      <c r="T146" s="242"/>
      <c r="U146" s="13"/>
      <c r="V146" s="13"/>
      <c r="W146" s="13"/>
      <c r="X146" s="13"/>
      <c r="Y146" s="13"/>
      <c r="Z146" s="13"/>
      <c r="AA146" s="13"/>
      <c r="AB146" s="13"/>
      <c r="AC146" s="13"/>
      <c r="AD146" s="13"/>
      <c r="AE146" s="13"/>
      <c r="AT146" s="243" t="s">
        <v>182</v>
      </c>
      <c r="AU146" s="243" t="s">
        <v>88</v>
      </c>
      <c r="AV146" s="13" t="s">
        <v>88</v>
      </c>
      <c r="AW146" s="13" t="s">
        <v>39</v>
      </c>
      <c r="AX146" s="13" t="s">
        <v>86</v>
      </c>
      <c r="AY146" s="243" t="s">
        <v>170</v>
      </c>
    </row>
    <row r="147" spans="1:65" s="2" customFormat="1" ht="21.75" customHeight="1">
      <c r="A147" s="39"/>
      <c r="B147" s="40"/>
      <c r="C147" s="219" t="s">
        <v>310</v>
      </c>
      <c r="D147" s="219" t="s">
        <v>172</v>
      </c>
      <c r="E147" s="220" t="s">
        <v>327</v>
      </c>
      <c r="F147" s="221" t="s">
        <v>328</v>
      </c>
      <c r="G147" s="222" t="s">
        <v>175</v>
      </c>
      <c r="H147" s="223">
        <v>611.6</v>
      </c>
      <c r="I147" s="224"/>
      <c r="J147" s="225">
        <f>ROUND(I147*H147,2)</f>
        <v>0</v>
      </c>
      <c r="K147" s="221" t="s">
        <v>176</v>
      </c>
      <c r="L147" s="45"/>
      <c r="M147" s="226" t="s">
        <v>33</v>
      </c>
      <c r="N147" s="227" t="s">
        <v>49</v>
      </c>
      <c r="O147" s="85"/>
      <c r="P147" s="228">
        <f>O147*H147</f>
        <v>0</v>
      </c>
      <c r="Q147" s="228">
        <v>0</v>
      </c>
      <c r="R147" s="228">
        <f>Q147*H147</f>
        <v>0</v>
      </c>
      <c r="S147" s="228">
        <v>0</v>
      </c>
      <c r="T147" s="229">
        <f>S147*H147</f>
        <v>0</v>
      </c>
      <c r="U147" s="39"/>
      <c r="V147" s="39"/>
      <c r="W147" s="39"/>
      <c r="X147" s="39"/>
      <c r="Y147" s="39"/>
      <c r="Z147" s="39"/>
      <c r="AA147" s="39"/>
      <c r="AB147" s="39"/>
      <c r="AC147" s="39"/>
      <c r="AD147" s="39"/>
      <c r="AE147" s="39"/>
      <c r="AR147" s="230" t="s">
        <v>177</v>
      </c>
      <c r="AT147" s="230" t="s">
        <v>172</v>
      </c>
      <c r="AU147" s="230" t="s">
        <v>88</v>
      </c>
      <c r="AY147" s="17" t="s">
        <v>170</v>
      </c>
      <c r="BE147" s="231">
        <f>IF(N147="základní",J147,0)</f>
        <v>0</v>
      </c>
      <c r="BF147" s="231">
        <f>IF(N147="snížená",J147,0)</f>
        <v>0</v>
      </c>
      <c r="BG147" s="231">
        <f>IF(N147="zákl. přenesená",J147,0)</f>
        <v>0</v>
      </c>
      <c r="BH147" s="231">
        <f>IF(N147="sníž. přenesená",J147,0)</f>
        <v>0</v>
      </c>
      <c r="BI147" s="231">
        <f>IF(N147="nulová",J147,0)</f>
        <v>0</v>
      </c>
      <c r="BJ147" s="17" t="s">
        <v>86</v>
      </c>
      <c r="BK147" s="231">
        <f>ROUND(I147*H147,2)</f>
        <v>0</v>
      </c>
      <c r="BL147" s="17" t="s">
        <v>177</v>
      </c>
      <c r="BM147" s="230" t="s">
        <v>798</v>
      </c>
    </row>
    <row r="148" spans="1:51" s="13" customFormat="1" ht="12">
      <c r="A148" s="13"/>
      <c r="B148" s="232"/>
      <c r="C148" s="233"/>
      <c r="D148" s="234" t="s">
        <v>182</v>
      </c>
      <c r="E148" s="235" t="s">
        <v>33</v>
      </c>
      <c r="F148" s="236" t="s">
        <v>797</v>
      </c>
      <c r="G148" s="233"/>
      <c r="H148" s="237">
        <v>611.6</v>
      </c>
      <c r="I148" s="238"/>
      <c r="J148" s="233"/>
      <c r="K148" s="233"/>
      <c r="L148" s="239"/>
      <c r="M148" s="240"/>
      <c r="N148" s="241"/>
      <c r="O148" s="241"/>
      <c r="P148" s="241"/>
      <c r="Q148" s="241"/>
      <c r="R148" s="241"/>
      <c r="S148" s="241"/>
      <c r="T148" s="242"/>
      <c r="U148" s="13"/>
      <c r="V148" s="13"/>
      <c r="W148" s="13"/>
      <c r="X148" s="13"/>
      <c r="Y148" s="13"/>
      <c r="Z148" s="13"/>
      <c r="AA148" s="13"/>
      <c r="AB148" s="13"/>
      <c r="AC148" s="13"/>
      <c r="AD148" s="13"/>
      <c r="AE148" s="13"/>
      <c r="AT148" s="243" t="s">
        <v>182</v>
      </c>
      <c r="AU148" s="243" t="s">
        <v>88</v>
      </c>
      <c r="AV148" s="13" t="s">
        <v>88</v>
      </c>
      <c r="AW148" s="13" t="s">
        <v>39</v>
      </c>
      <c r="AX148" s="13" t="s">
        <v>86</v>
      </c>
      <c r="AY148" s="243" t="s">
        <v>170</v>
      </c>
    </row>
    <row r="149" spans="1:65" s="2" customFormat="1" ht="44.25" customHeight="1">
      <c r="A149" s="39"/>
      <c r="B149" s="40"/>
      <c r="C149" s="219" t="s">
        <v>315</v>
      </c>
      <c r="D149" s="219" t="s">
        <v>172</v>
      </c>
      <c r="E149" s="220" t="s">
        <v>457</v>
      </c>
      <c r="F149" s="221" t="s">
        <v>458</v>
      </c>
      <c r="G149" s="222" t="s">
        <v>175</v>
      </c>
      <c r="H149" s="223">
        <v>583.8</v>
      </c>
      <c r="I149" s="224"/>
      <c r="J149" s="225">
        <f>ROUND(I149*H149,2)</f>
        <v>0</v>
      </c>
      <c r="K149" s="221" t="s">
        <v>176</v>
      </c>
      <c r="L149" s="45"/>
      <c r="M149" s="226" t="s">
        <v>33</v>
      </c>
      <c r="N149" s="227" t="s">
        <v>49</v>
      </c>
      <c r="O149" s="85"/>
      <c r="P149" s="228">
        <f>O149*H149</f>
        <v>0</v>
      </c>
      <c r="Q149" s="228">
        <v>0</v>
      </c>
      <c r="R149" s="228">
        <f>Q149*H149</f>
        <v>0</v>
      </c>
      <c r="S149" s="228">
        <v>0</v>
      </c>
      <c r="T149" s="229">
        <f>S149*H149</f>
        <v>0</v>
      </c>
      <c r="U149" s="39"/>
      <c r="V149" s="39"/>
      <c r="W149" s="39"/>
      <c r="X149" s="39"/>
      <c r="Y149" s="39"/>
      <c r="Z149" s="39"/>
      <c r="AA149" s="39"/>
      <c r="AB149" s="39"/>
      <c r="AC149" s="39"/>
      <c r="AD149" s="39"/>
      <c r="AE149" s="39"/>
      <c r="AR149" s="230" t="s">
        <v>177</v>
      </c>
      <c r="AT149" s="230" t="s">
        <v>172</v>
      </c>
      <c r="AU149" s="230" t="s">
        <v>88</v>
      </c>
      <c r="AY149" s="17" t="s">
        <v>170</v>
      </c>
      <c r="BE149" s="231">
        <f>IF(N149="základní",J149,0)</f>
        <v>0</v>
      </c>
      <c r="BF149" s="231">
        <f>IF(N149="snížená",J149,0)</f>
        <v>0</v>
      </c>
      <c r="BG149" s="231">
        <f>IF(N149="zákl. přenesená",J149,0)</f>
        <v>0</v>
      </c>
      <c r="BH149" s="231">
        <f>IF(N149="sníž. přenesená",J149,0)</f>
        <v>0</v>
      </c>
      <c r="BI149" s="231">
        <f>IF(N149="nulová",J149,0)</f>
        <v>0</v>
      </c>
      <c r="BJ149" s="17" t="s">
        <v>86</v>
      </c>
      <c r="BK149" s="231">
        <f>ROUND(I149*H149,2)</f>
        <v>0</v>
      </c>
      <c r="BL149" s="17" t="s">
        <v>177</v>
      </c>
      <c r="BM149" s="230" t="s">
        <v>799</v>
      </c>
    </row>
    <row r="150" spans="1:51" s="13" customFormat="1" ht="12">
      <c r="A150" s="13"/>
      <c r="B150" s="232"/>
      <c r="C150" s="233"/>
      <c r="D150" s="234" t="s">
        <v>182</v>
      </c>
      <c r="E150" s="235" t="s">
        <v>33</v>
      </c>
      <c r="F150" s="236" t="s">
        <v>800</v>
      </c>
      <c r="G150" s="233"/>
      <c r="H150" s="237">
        <v>583.8</v>
      </c>
      <c r="I150" s="238"/>
      <c r="J150" s="233"/>
      <c r="K150" s="233"/>
      <c r="L150" s="239"/>
      <c r="M150" s="240"/>
      <c r="N150" s="241"/>
      <c r="O150" s="241"/>
      <c r="P150" s="241"/>
      <c r="Q150" s="241"/>
      <c r="R150" s="241"/>
      <c r="S150" s="241"/>
      <c r="T150" s="242"/>
      <c r="U150" s="13"/>
      <c r="V150" s="13"/>
      <c r="W150" s="13"/>
      <c r="X150" s="13"/>
      <c r="Y150" s="13"/>
      <c r="Z150" s="13"/>
      <c r="AA150" s="13"/>
      <c r="AB150" s="13"/>
      <c r="AC150" s="13"/>
      <c r="AD150" s="13"/>
      <c r="AE150" s="13"/>
      <c r="AT150" s="243" t="s">
        <v>182</v>
      </c>
      <c r="AU150" s="243" t="s">
        <v>88</v>
      </c>
      <c r="AV150" s="13" t="s">
        <v>88</v>
      </c>
      <c r="AW150" s="13" t="s">
        <v>39</v>
      </c>
      <c r="AX150" s="13" t="s">
        <v>86</v>
      </c>
      <c r="AY150" s="243" t="s">
        <v>170</v>
      </c>
    </row>
    <row r="151" spans="1:65" s="2" customFormat="1" ht="21.75" customHeight="1">
      <c r="A151" s="39"/>
      <c r="B151" s="40"/>
      <c r="C151" s="219" t="s">
        <v>321</v>
      </c>
      <c r="D151" s="219" t="s">
        <v>172</v>
      </c>
      <c r="E151" s="220" t="s">
        <v>337</v>
      </c>
      <c r="F151" s="221" t="s">
        <v>338</v>
      </c>
      <c r="G151" s="222" t="s">
        <v>175</v>
      </c>
      <c r="H151" s="223">
        <v>583.8</v>
      </c>
      <c r="I151" s="224"/>
      <c r="J151" s="225">
        <f>ROUND(I151*H151,2)</f>
        <v>0</v>
      </c>
      <c r="K151" s="221" t="s">
        <v>176</v>
      </c>
      <c r="L151" s="45"/>
      <c r="M151" s="226" t="s">
        <v>33</v>
      </c>
      <c r="N151" s="227" t="s">
        <v>49</v>
      </c>
      <c r="O151" s="85"/>
      <c r="P151" s="228">
        <f>O151*H151</f>
        <v>0</v>
      </c>
      <c r="Q151" s="228">
        <v>0</v>
      </c>
      <c r="R151" s="228">
        <f>Q151*H151</f>
        <v>0</v>
      </c>
      <c r="S151" s="228">
        <v>0</v>
      </c>
      <c r="T151" s="229">
        <f>S151*H151</f>
        <v>0</v>
      </c>
      <c r="U151" s="39"/>
      <c r="V151" s="39"/>
      <c r="W151" s="39"/>
      <c r="X151" s="39"/>
      <c r="Y151" s="39"/>
      <c r="Z151" s="39"/>
      <c r="AA151" s="39"/>
      <c r="AB151" s="39"/>
      <c r="AC151" s="39"/>
      <c r="AD151" s="39"/>
      <c r="AE151" s="39"/>
      <c r="AR151" s="230" t="s">
        <v>177</v>
      </c>
      <c r="AT151" s="230" t="s">
        <v>172</v>
      </c>
      <c r="AU151" s="230" t="s">
        <v>88</v>
      </c>
      <c r="AY151" s="17" t="s">
        <v>170</v>
      </c>
      <c r="BE151" s="231">
        <f>IF(N151="základní",J151,0)</f>
        <v>0</v>
      </c>
      <c r="BF151" s="231">
        <f>IF(N151="snížená",J151,0)</f>
        <v>0</v>
      </c>
      <c r="BG151" s="231">
        <f>IF(N151="zákl. přenesená",J151,0)</f>
        <v>0</v>
      </c>
      <c r="BH151" s="231">
        <f>IF(N151="sníž. přenesená",J151,0)</f>
        <v>0</v>
      </c>
      <c r="BI151" s="231">
        <f>IF(N151="nulová",J151,0)</f>
        <v>0</v>
      </c>
      <c r="BJ151" s="17" t="s">
        <v>86</v>
      </c>
      <c r="BK151" s="231">
        <f>ROUND(I151*H151,2)</f>
        <v>0</v>
      </c>
      <c r="BL151" s="17" t="s">
        <v>177</v>
      </c>
      <c r="BM151" s="230" t="s">
        <v>801</v>
      </c>
    </row>
    <row r="152" spans="1:51" s="13" customFormat="1" ht="12">
      <c r="A152" s="13"/>
      <c r="B152" s="232"/>
      <c r="C152" s="233"/>
      <c r="D152" s="234" t="s">
        <v>182</v>
      </c>
      <c r="E152" s="235" t="s">
        <v>33</v>
      </c>
      <c r="F152" s="236" t="s">
        <v>800</v>
      </c>
      <c r="G152" s="233"/>
      <c r="H152" s="237">
        <v>583.8</v>
      </c>
      <c r="I152" s="238"/>
      <c r="J152" s="233"/>
      <c r="K152" s="233"/>
      <c r="L152" s="239"/>
      <c r="M152" s="240"/>
      <c r="N152" s="241"/>
      <c r="O152" s="241"/>
      <c r="P152" s="241"/>
      <c r="Q152" s="241"/>
      <c r="R152" s="241"/>
      <c r="S152" s="241"/>
      <c r="T152" s="242"/>
      <c r="U152" s="13"/>
      <c r="V152" s="13"/>
      <c r="W152" s="13"/>
      <c r="X152" s="13"/>
      <c r="Y152" s="13"/>
      <c r="Z152" s="13"/>
      <c r="AA152" s="13"/>
      <c r="AB152" s="13"/>
      <c r="AC152" s="13"/>
      <c r="AD152" s="13"/>
      <c r="AE152" s="13"/>
      <c r="AT152" s="243" t="s">
        <v>182</v>
      </c>
      <c r="AU152" s="243" t="s">
        <v>88</v>
      </c>
      <c r="AV152" s="13" t="s">
        <v>88</v>
      </c>
      <c r="AW152" s="13" t="s">
        <v>39</v>
      </c>
      <c r="AX152" s="13" t="s">
        <v>86</v>
      </c>
      <c r="AY152" s="243" t="s">
        <v>170</v>
      </c>
    </row>
    <row r="153" spans="1:65" s="2" customFormat="1" ht="33" customHeight="1">
      <c r="A153" s="39"/>
      <c r="B153" s="40"/>
      <c r="C153" s="219" t="s">
        <v>326</v>
      </c>
      <c r="D153" s="219" t="s">
        <v>172</v>
      </c>
      <c r="E153" s="220" t="s">
        <v>343</v>
      </c>
      <c r="F153" s="221" t="s">
        <v>344</v>
      </c>
      <c r="G153" s="222" t="s">
        <v>175</v>
      </c>
      <c r="H153" s="223">
        <v>611.6</v>
      </c>
      <c r="I153" s="224"/>
      <c r="J153" s="225">
        <f>ROUND(I153*H153,2)</f>
        <v>0</v>
      </c>
      <c r="K153" s="221" t="s">
        <v>176</v>
      </c>
      <c r="L153" s="45"/>
      <c r="M153" s="226" t="s">
        <v>33</v>
      </c>
      <c r="N153" s="227" t="s">
        <v>49</v>
      </c>
      <c r="O153" s="85"/>
      <c r="P153" s="228">
        <f>O153*H153</f>
        <v>0</v>
      </c>
      <c r="Q153" s="228">
        <v>0</v>
      </c>
      <c r="R153" s="228">
        <f>Q153*H153</f>
        <v>0</v>
      </c>
      <c r="S153" s="228">
        <v>0</v>
      </c>
      <c r="T153" s="229">
        <f>S153*H153</f>
        <v>0</v>
      </c>
      <c r="U153" s="39"/>
      <c r="V153" s="39"/>
      <c r="W153" s="39"/>
      <c r="X153" s="39"/>
      <c r="Y153" s="39"/>
      <c r="Z153" s="39"/>
      <c r="AA153" s="39"/>
      <c r="AB153" s="39"/>
      <c r="AC153" s="39"/>
      <c r="AD153" s="39"/>
      <c r="AE153" s="39"/>
      <c r="AR153" s="230" t="s">
        <v>177</v>
      </c>
      <c r="AT153" s="230" t="s">
        <v>172</v>
      </c>
      <c r="AU153" s="230" t="s">
        <v>88</v>
      </c>
      <c r="AY153" s="17" t="s">
        <v>170</v>
      </c>
      <c r="BE153" s="231">
        <f>IF(N153="základní",J153,0)</f>
        <v>0</v>
      </c>
      <c r="BF153" s="231">
        <f>IF(N153="snížená",J153,0)</f>
        <v>0</v>
      </c>
      <c r="BG153" s="231">
        <f>IF(N153="zákl. přenesená",J153,0)</f>
        <v>0</v>
      </c>
      <c r="BH153" s="231">
        <f>IF(N153="sníž. přenesená",J153,0)</f>
        <v>0</v>
      </c>
      <c r="BI153" s="231">
        <f>IF(N153="nulová",J153,0)</f>
        <v>0</v>
      </c>
      <c r="BJ153" s="17" t="s">
        <v>86</v>
      </c>
      <c r="BK153" s="231">
        <f>ROUND(I153*H153,2)</f>
        <v>0</v>
      </c>
      <c r="BL153" s="17" t="s">
        <v>177</v>
      </c>
      <c r="BM153" s="230" t="s">
        <v>802</v>
      </c>
    </row>
    <row r="154" spans="1:51" s="13" customFormat="1" ht="12">
      <c r="A154" s="13"/>
      <c r="B154" s="232"/>
      <c r="C154" s="233"/>
      <c r="D154" s="234" t="s">
        <v>182</v>
      </c>
      <c r="E154" s="235" t="s">
        <v>33</v>
      </c>
      <c r="F154" s="236" t="s">
        <v>803</v>
      </c>
      <c r="G154" s="233"/>
      <c r="H154" s="237">
        <v>556</v>
      </c>
      <c r="I154" s="238"/>
      <c r="J154" s="233"/>
      <c r="K154" s="233"/>
      <c r="L154" s="239"/>
      <c r="M154" s="240"/>
      <c r="N154" s="241"/>
      <c r="O154" s="241"/>
      <c r="P154" s="241"/>
      <c r="Q154" s="241"/>
      <c r="R154" s="241"/>
      <c r="S154" s="241"/>
      <c r="T154" s="242"/>
      <c r="U154" s="13"/>
      <c r="V154" s="13"/>
      <c r="W154" s="13"/>
      <c r="X154" s="13"/>
      <c r="Y154" s="13"/>
      <c r="Z154" s="13"/>
      <c r="AA154" s="13"/>
      <c r="AB154" s="13"/>
      <c r="AC154" s="13"/>
      <c r="AD154" s="13"/>
      <c r="AE154" s="13"/>
      <c r="AT154" s="243" t="s">
        <v>182</v>
      </c>
      <c r="AU154" s="243" t="s">
        <v>88</v>
      </c>
      <c r="AV154" s="13" t="s">
        <v>88</v>
      </c>
      <c r="AW154" s="13" t="s">
        <v>39</v>
      </c>
      <c r="AX154" s="13" t="s">
        <v>78</v>
      </c>
      <c r="AY154" s="243" t="s">
        <v>170</v>
      </c>
    </row>
    <row r="155" spans="1:51" s="13" customFormat="1" ht="12">
      <c r="A155" s="13"/>
      <c r="B155" s="232"/>
      <c r="C155" s="233"/>
      <c r="D155" s="234" t="s">
        <v>182</v>
      </c>
      <c r="E155" s="235" t="s">
        <v>33</v>
      </c>
      <c r="F155" s="236" t="s">
        <v>804</v>
      </c>
      <c r="G155" s="233"/>
      <c r="H155" s="237">
        <v>55.6</v>
      </c>
      <c r="I155" s="238"/>
      <c r="J155" s="233"/>
      <c r="K155" s="233"/>
      <c r="L155" s="239"/>
      <c r="M155" s="240"/>
      <c r="N155" s="241"/>
      <c r="O155" s="241"/>
      <c r="P155" s="241"/>
      <c r="Q155" s="241"/>
      <c r="R155" s="241"/>
      <c r="S155" s="241"/>
      <c r="T155" s="242"/>
      <c r="U155" s="13"/>
      <c r="V155" s="13"/>
      <c r="W155" s="13"/>
      <c r="X155" s="13"/>
      <c r="Y155" s="13"/>
      <c r="Z155" s="13"/>
      <c r="AA155" s="13"/>
      <c r="AB155" s="13"/>
      <c r="AC155" s="13"/>
      <c r="AD155" s="13"/>
      <c r="AE155" s="13"/>
      <c r="AT155" s="243" t="s">
        <v>182</v>
      </c>
      <c r="AU155" s="243" t="s">
        <v>88</v>
      </c>
      <c r="AV155" s="13" t="s">
        <v>88</v>
      </c>
      <c r="AW155" s="13" t="s">
        <v>39</v>
      </c>
      <c r="AX155" s="13" t="s">
        <v>78</v>
      </c>
      <c r="AY155" s="243" t="s">
        <v>170</v>
      </c>
    </row>
    <row r="156" spans="1:51" s="14" customFormat="1" ht="12">
      <c r="A156" s="14"/>
      <c r="B156" s="244"/>
      <c r="C156" s="245"/>
      <c r="D156" s="234" t="s">
        <v>182</v>
      </c>
      <c r="E156" s="246" t="s">
        <v>33</v>
      </c>
      <c r="F156" s="247" t="s">
        <v>200</v>
      </c>
      <c r="G156" s="245"/>
      <c r="H156" s="248">
        <v>611.6</v>
      </c>
      <c r="I156" s="249"/>
      <c r="J156" s="245"/>
      <c r="K156" s="245"/>
      <c r="L156" s="250"/>
      <c r="M156" s="251"/>
      <c r="N156" s="252"/>
      <c r="O156" s="252"/>
      <c r="P156" s="252"/>
      <c r="Q156" s="252"/>
      <c r="R156" s="252"/>
      <c r="S156" s="252"/>
      <c r="T156" s="253"/>
      <c r="U156" s="14"/>
      <c r="V156" s="14"/>
      <c r="W156" s="14"/>
      <c r="X156" s="14"/>
      <c r="Y156" s="14"/>
      <c r="Z156" s="14"/>
      <c r="AA156" s="14"/>
      <c r="AB156" s="14"/>
      <c r="AC156" s="14"/>
      <c r="AD156" s="14"/>
      <c r="AE156" s="14"/>
      <c r="AT156" s="254" t="s">
        <v>182</v>
      </c>
      <c r="AU156" s="254" t="s">
        <v>88</v>
      </c>
      <c r="AV156" s="14" t="s">
        <v>177</v>
      </c>
      <c r="AW156" s="14" t="s">
        <v>39</v>
      </c>
      <c r="AX156" s="14" t="s">
        <v>86</v>
      </c>
      <c r="AY156" s="254" t="s">
        <v>170</v>
      </c>
    </row>
    <row r="157" spans="1:65" s="2" customFormat="1" ht="21.75" customHeight="1">
      <c r="A157" s="39"/>
      <c r="B157" s="40"/>
      <c r="C157" s="219" t="s">
        <v>331</v>
      </c>
      <c r="D157" s="219" t="s">
        <v>172</v>
      </c>
      <c r="E157" s="220" t="s">
        <v>349</v>
      </c>
      <c r="F157" s="221" t="s">
        <v>350</v>
      </c>
      <c r="G157" s="222" t="s">
        <v>175</v>
      </c>
      <c r="H157" s="223">
        <v>50</v>
      </c>
      <c r="I157" s="224"/>
      <c r="J157" s="225">
        <f>ROUND(I157*H157,2)</f>
        <v>0</v>
      </c>
      <c r="K157" s="221" t="s">
        <v>176</v>
      </c>
      <c r="L157" s="45"/>
      <c r="M157" s="226" t="s">
        <v>33</v>
      </c>
      <c r="N157" s="227" t="s">
        <v>49</v>
      </c>
      <c r="O157" s="85"/>
      <c r="P157" s="228">
        <f>O157*H157</f>
        <v>0</v>
      </c>
      <c r="Q157" s="228">
        <v>0.00102</v>
      </c>
      <c r="R157" s="228">
        <f>Q157*H157</f>
        <v>0.051000000000000004</v>
      </c>
      <c r="S157" s="228">
        <v>0</v>
      </c>
      <c r="T157" s="229">
        <f>S157*H157</f>
        <v>0</v>
      </c>
      <c r="U157" s="39"/>
      <c r="V157" s="39"/>
      <c r="W157" s="39"/>
      <c r="X157" s="39"/>
      <c r="Y157" s="39"/>
      <c r="Z157" s="39"/>
      <c r="AA157" s="39"/>
      <c r="AB157" s="39"/>
      <c r="AC157" s="39"/>
      <c r="AD157" s="39"/>
      <c r="AE157" s="39"/>
      <c r="AR157" s="230" t="s">
        <v>177</v>
      </c>
      <c r="AT157" s="230" t="s">
        <v>172</v>
      </c>
      <c r="AU157" s="230" t="s">
        <v>88</v>
      </c>
      <c r="AY157" s="17" t="s">
        <v>170</v>
      </c>
      <c r="BE157" s="231">
        <f>IF(N157="základní",J157,0)</f>
        <v>0</v>
      </c>
      <c r="BF157" s="231">
        <f>IF(N157="snížená",J157,0)</f>
        <v>0</v>
      </c>
      <c r="BG157" s="231">
        <f>IF(N157="zákl. přenesená",J157,0)</f>
        <v>0</v>
      </c>
      <c r="BH157" s="231">
        <f>IF(N157="sníž. přenesená",J157,0)</f>
        <v>0</v>
      </c>
      <c r="BI157" s="231">
        <f>IF(N157="nulová",J157,0)</f>
        <v>0</v>
      </c>
      <c r="BJ157" s="17" t="s">
        <v>86</v>
      </c>
      <c r="BK157" s="231">
        <f>ROUND(I157*H157,2)</f>
        <v>0</v>
      </c>
      <c r="BL157" s="17" t="s">
        <v>177</v>
      </c>
      <c r="BM157" s="230" t="s">
        <v>805</v>
      </c>
    </row>
    <row r="158" spans="1:47" s="2" customFormat="1" ht="12">
      <c r="A158" s="39"/>
      <c r="B158" s="40"/>
      <c r="C158" s="41"/>
      <c r="D158" s="234" t="s">
        <v>210</v>
      </c>
      <c r="E158" s="41"/>
      <c r="F158" s="255" t="s">
        <v>352</v>
      </c>
      <c r="G158" s="41"/>
      <c r="H158" s="41"/>
      <c r="I158" s="137"/>
      <c r="J158" s="41"/>
      <c r="K158" s="41"/>
      <c r="L158" s="45"/>
      <c r="M158" s="256"/>
      <c r="N158" s="257"/>
      <c r="O158" s="85"/>
      <c r="P158" s="85"/>
      <c r="Q158" s="85"/>
      <c r="R158" s="85"/>
      <c r="S158" s="85"/>
      <c r="T158" s="86"/>
      <c r="U158" s="39"/>
      <c r="V158" s="39"/>
      <c r="W158" s="39"/>
      <c r="X158" s="39"/>
      <c r="Y158" s="39"/>
      <c r="Z158" s="39"/>
      <c r="AA158" s="39"/>
      <c r="AB158" s="39"/>
      <c r="AC158" s="39"/>
      <c r="AD158" s="39"/>
      <c r="AE158" s="39"/>
      <c r="AT158" s="17" t="s">
        <v>210</v>
      </c>
      <c r="AU158" s="17" t="s">
        <v>88</v>
      </c>
    </row>
    <row r="159" spans="1:65" s="2" customFormat="1" ht="33" customHeight="1">
      <c r="A159" s="39"/>
      <c r="B159" s="40"/>
      <c r="C159" s="219" t="s">
        <v>336</v>
      </c>
      <c r="D159" s="219" t="s">
        <v>172</v>
      </c>
      <c r="E159" s="220" t="s">
        <v>355</v>
      </c>
      <c r="F159" s="221" t="s">
        <v>356</v>
      </c>
      <c r="G159" s="222" t="s">
        <v>175</v>
      </c>
      <c r="H159" s="223">
        <v>50</v>
      </c>
      <c r="I159" s="224"/>
      <c r="J159" s="225">
        <f>ROUND(I159*H159,2)</f>
        <v>0</v>
      </c>
      <c r="K159" s="221" t="s">
        <v>176</v>
      </c>
      <c r="L159" s="45"/>
      <c r="M159" s="226" t="s">
        <v>33</v>
      </c>
      <c r="N159" s="227" t="s">
        <v>49</v>
      </c>
      <c r="O159" s="85"/>
      <c r="P159" s="228">
        <f>O159*H159</f>
        <v>0</v>
      </c>
      <c r="Q159" s="228">
        <v>0</v>
      </c>
      <c r="R159" s="228">
        <f>Q159*H159</f>
        <v>0</v>
      </c>
      <c r="S159" s="228">
        <v>0</v>
      </c>
      <c r="T159" s="229">
        <f>S159*H159</f>
        <v>0</v>
      </c>
      <c r="U159" s="39"/>
      <c r="V159" s="39"/>
      <c r="W159" s="39"/>
      <c r="X159" s="39"/>
      <c r="Y159" s="39"/>
      <c r="Z159" s="39"/>
      <c r="AA159" s="39"/>
      <c r="AB159" s="39"/>
      <c r="AC159" s="39"/>
      <c r="AD159" s="39"/>
      <c r="AE159" s="39"/>
      <c r="AR159" s="230" t="s">
        <v>177</v>
      </c>
      <c r="AT159" s="230" t="s">
        <v>172</v>
      </c>
      <c r="AU159" s="230" t="s">
        <v>88</v>
      </c>
      <c r="AY159" s="17" t="s">
        <v>170</v>
      </c>
      <c r="BE159" s="231">
        <f>IF(N159="základní",J159,0)</f>
        <v>0</v>
      </c>
      <c r="BF159" s="231">
        <f>IF(N159="snížená",J159,0)</f>
        <v>0</v>
      </c>
      <c r="BG159" s="231">
        <f>IF(N159="zákl. přenesená",J159,0)</f>
        <v>0</v>
      </c>
      <c r="BH159" s="231">
        <f>IF(N159="sníž. přenesená",J159,0)</f>
        <v>0</v>
      </c>
      <c r="BI159" s="231">
        <f>IF(N159="nulová",J159,0)</f>
        <v>0</v>
      </c>
      <c r="BJ159" s="17" t="s">
        <v>86</v>
      </c>
      <c r="BK159" s="231">
        <f>ROUND(I159*H159,2)</f>
        <v>0</v>
      </c>
      <c r="BL159" s="17" t="s">
        <v>177</v>
      </c>
      <c r="BM159" s="230" t="s">
        <v>806</v>
      </c>
    </row>
    <row r="160" spans="1:65" s="2" customFormat="1" ht="33" customHeight="1">
      <c r="A160" s="39"/>
      <c r="B160" s="40"/>
      <c r="C160" s="219" t="s">
        <v>342</v>
      </c>
      <c r="D160" s="219" t="s">
        <v>172</v>
      </c>
      <c r="E160" s="220" t="s">
        <v>359</v>
      </c>
      <c r="F160" s="221" t="s">
        <v>356</v>
      </c>
      <c r="G160" s="222" t="s">
        <v>175</v>
      </c>
      <c r="H160" s="223">
        <v>50</v>
      </c>
      <c r="I160" s="224"/>
      <c r="J160" s="225">
        <f>ROUND(I160*H160,2)</f>
        <v>0</v>
      </c>
      <c r="K160" s="221" t="s">
        <v>33</v>
      </c>
      <c r="L160" s="45"/>
      <c r="M160" s="226" t="s">
        <v>33</v>
      </c>
      <c r="N160" s="227" t="s">
        <v>49</v>
      </c>
      <c r="O160" s="85"/>
      <c r="P160" s="228">
        <f>O160*H160</f>
        <v>0</v>
      </c>
      <c r="Q160" s="228">
        <v>0</v>
      </c>
      <c r="R160" s="228">
        <f>Q160*H160</f>
        <v>0</v>
      </c>
      <c r="S160" s="228">
        <v>0</v>
      </c>
      <c r="T160" s="229">
        <f>S160*H160</f>
        <v>0</v>
      </c>
      <c r="U160" s="39"/>
      <c r="V160" s="39"/>
      <c r="W160" s="39"/>
      <c r="X160" s="39"/>
      <c r="Y160" s="39"/>
      <c r="Z160" s="39"/>
      <c r="AA160" s="39"/>
      <c r="AB160" s="39"/>
      <c r="AC160" s="39"/>
      <c r="AD160" s="39"/>
      <c r="AE160" s="39"/>
      <c r="AR160" s="230" t="s">
        <v>177</v>
      </c>
      <c r="AT160" s="230" t="s">
        <v>172</v>
      </c>
      <c r="AU160" s="230" t="s">
        <v>88</v>
      </c>
      <c r="AY160" s="17" t="s">
        <v>170</v>
      </c>
      <c r="BE160" s="231">
        <f>IF(N160="základní",J160,0)</f>
        <v>0</v>
      </c>
      <c r="BF160" s="231">
        <f>IF(N160="snížená",J160,0)</f>
        <v>0</v>
      </c>
      <c r="BG160" s="231">
        <f>IF(N160="zákl. přenesená",J160,0)</f>
        <v>0</v>
      </c>
      <c r="BH160" s="231">
        <f>IF(N160="sníž. přenesená",J160,0)</f>
        <v>0</v>
      </c>
      <c r="BI160" s="231">
        <f>IF(N160="nulová",J160,0)</f>
        <v>0</v>
      </c>
      <c r="BJ160" s="17" t="s">
        <v>86</v>
      </c>
      <c r="BK160" s="231">
        <f>ROUND(I160*H160,2)</f>
        <v>0</v>
      </c>
      <c r="BL160" s="17" t="s">
        <v>177</v>
      </c>
      <c r="BM160" s="230" t="s">
        <v>807</v>
      </c>
    </row>
    <row r="161" spans="1:63" s="12" customFormat="1" ht="22.8" customHeight="1">
      <c r="A161" s="12"/>
      <c r="B161" s="203"/>
      <c r="C161" s="204"/>
      <c r="D161" s="205" t="s">
        <v>77</v>
      </c>
      <c r="E161" s="217" t="s">
        <v>361</v>
      </c>
      <c r="F161" s="217" t="s">
        <v>362</v>
      </c>
      <c r="G161" s="204"/>
      <c r="H161" s="204"/>
      <c r="I161" s="207"/>
      <c r="J161" s="218">
        <f>BK161</f>
        <v>0</v>
      </c>
      <c r="K161" s="204"/>
      <c r="L161" s="209"/>
      <c r="M161" s="210"/>
      <c r="N161" s="211"/>
      <c r="O161" s="211"/>
      <c r="P161" s="212">
        <f>SUM(P162:P184)</f>
        <v>0</v>
      </c>
      <c r="Q161" s="211"/>
      <c r="R161" s="212">
        <f>SUM(R162:R184)</f>
        <v>19.61974</v>
      </c>
      <c r="S161" s="211"/>
      <c r="T161" s="213">
        <f>SUM(T162:T184)</f>
        <v>0</v>
      </c>
      <c r="U161" s="12"/>
      <c r="V161" s="12"/>
      <c r="W161" s="12"/>
      <c r="X161" s="12"/>
      <c r="Y161" s="12"/>
      <c r="Z161" s="12"/>
      <c r="AA161" s="12"/>
      <c r="AB161" s="12"/>
      <c r="AC161" s="12"/>
      <c r="AD161" s="12"/>
      <c r="AE161" s="12"/>
      <c r="AR161" s="214" t="s">
        <v>86</v>
      </c>
      <c r="AT161" s="215" t="s">
        <v>77</v>
      </c>
      <c r="AU161" s="215" t="s">
        <v>86</v>
      </c>
      <c r="AY161" s="214" t="s">
        <v>170</v>
      </c>
      <c r="BK161" s="216">
        <f>SUM(BK162:BK184)</f>
        <v>0</v>
      </c>
    </row>
    <row r="162" spans="1:65" s="2" customFormat="1" ht="33" customHeight="1">
      <c r="A162" s="39"/>
      <c r="B162" s="40"/>
      <c r="C162" s="219" t="s">
        <v>348</v>
      </c>
      <c r="D162" s="219" t="s">
        <v>172</v>
      </c>
      <c r="E162" s="220" t="s">
        <v>306</v>
      </c>
      <c r="F162" s="221" t="s">
        <v>307</v>
      </c>
      <c r="G162" s="222" t="s">
        <v>175</v>
      </c>
      <c r="H162" s="223">
        <v>148.8</v>
      </c>
      <c r="I162" s="224"/>
      <c r="J162" s="225">
        <f>ROUND(I162*H162,2)</f>
        <v>0</v>
      </c>
      <c r="K162" s="221" t="s">
        <v>176</v>
      </c>
      <c r="L162" s="45"/>
      <c r="M162" s="226" t="s">
        <v>33</v>
      </c>
      <c r="N162" s="227" t="s">
        <v>49</v>
      </c>
      <c r="O162" s="85"/>
      <c r="P162" s="228">
        <f>O162*H162</f>
        <v>0</v>
      </c>
      <c r="Q162" s="228">
        <v>0</v>
      </c>
      <c r="R162" s="228">
        <f>Q162*H162</f>
        <v>0</v>
      </c>
      <c r="S162" s="228">
        <v>0</v>
      </c>
      <c r="T162" s="229">
        <f>S162*H162</f>
        <v>0</v>
      </c>
      <c r="U162" s="39"/>
      <c r="V162" s="39"/>
      <c r="W162" s="39"/>
      <c r="X162" s="39"/>
      <c r="Y162" s="39"/>
      <c r="Z162" s="39"/>
      <c r="AA162" s="39"/>
      <c r="AB162" s="39"/>
      <c r="AC162" s="39"/>
      <c r="AD162" s="39"/>
      <c r="AE162" s="39"/>
      <c r="AR162" s="230" t="s">
        <v>177</v>
      </c>
      <c r="AT162" s="230" t="s">
        <v>172</v>
      </c>
      <c r="AU162" s="230" t="s">
        <v>88</v>
      </c>
      <c r="AY162" s="17" t="s">
        <v>170</v>
      </c>
      <c r="BE162" s="231">
        <f>IF(N162="základní",J162,0)</f>
        <v>0</v>
      </c>
      <c r="BF162" s="231">
        <f>IF(N162="snížená",J162,0)</f>
        <v>0</v>
      </c>
      <c r="BG162" s="231">
        <f>IF(N162="zákl. přenesená",J162,0)</f>
        <v>0</v>
      </c>
      <c r="BH162" s="231">
        <f>IF(N162="sníž. přenesená",J162,0)</f>
        <v>0</v>
      </c>
      <c r="BI162" s="231">
        <f>IF(N162="nulová",J162,0)</f>
        <v>0</v>
      </c>
      <c r="BJ162" s="17" t="s">
        <v>86</v>
      </c>
      <c r="BK162" s="231">
        <f>ROUND(I162*H162,2)</f>
        <v>0</v>
      </c>
      <c r="BL162" s="17" t="s">
        <v>177</v>
      </c>
      <c r="BM162" s="230" t="s">
        <v>808</v>
      </c>
    </row>
    <row r="163" spans="1:51" s="13" customFormat="1" ht="12">
      <c r="A163" s="13"/>
      <c r="B163" s="232"/>
      <c r="C163" s="233"/>
      <c r="D163" s="234" t="s">
        <v>182</v>
      </c>
      <c r="E163" s="235" t="s">
        <v>33</v>
      </c>
      <c r="F163" s="236" t="s">
        <v>809</v>
      </c>
      <c r="G163" s="233"/>
      <c r="H163" s="237">
        <v>148.8</v>
      </c>
      <c r="I163" s="238"/>
      <c r="J163" s="233"/>
      <c r="K163" s="233"/>
      <c r="L163" s="239"/>
      <c r="M163" s="240"/>
      <c r="N163" s="241"/>
      <c r="O163" s="241"/>
      <c r="P163" s="241"/>
      <c r="Q163" s="241"/>
      <c r="R163" s="241"/>
      <c r="S163" s="241"/>
      <c r="T163" s="242"/>
      <c r="U163" s="13"/>
      <c r="V163" s="13"/>
      <c r="W163" s="13"/>
      <c r="X163" s="13"/>
      <c r="Y163" s="13"/>
      <c r="Z163" s="13"/>
      <c r="AA163" s="13"/>
      <c r="AB163" s="13"/>
      <c r="AC163" s="13"/>
      <c r="AD163" s="13"/>
      <c r="AE163" s="13"/>
      <c r="AT163" s="243" t="s">
        <v>182</v>
      </c>
      <c r="AU163" s="243" t="s">
        <v>88</v>
      </c>
      <c r="AV163" s="13" t="s">
        <v>88</v>
      </c>
      <c r="AW163" s="13" t="s">
        <v>39</v>
      </c>
      <c r="AX163" s="13" t="s">
        <v>86</v>
      </c>
      <c r="AY163" s="243" t="s">
        <v>170</v>
      </c>
    </row>
    <row r="164" spans="1:65" s="2" customFormat="1" ht="21.75" customHeight="1">
      <c r="A164" s="39"/>
      <c r="B164" s="40"/>
      <c r="C164" s="219" t="s">
        <v>354</v>
      </c>
      <c r="D164" s="219" t="s">
        <v>172</v>
      </c>
      <c r="E164" s="220" t="s">
        <v>311</v>
      </c>
      <c r="F164" s="221" t="s">
        <v>312</v>
      </c>
      <c r="G164" s="222" t="s">
        <v>175</v>
      </c>
      <c r="H164" s="223">
        <v>71.3</v>
      </c>
      <c r="I164" s="224"/>
      <c r="J164" s="225">
        <f>ROUND(I164*H164,2)</f>
        <v>0</v>
      </c>
      <c r="K164" s="221" t="s">
        <v>176</v>
      </c>
      <c r="L164" s="45"/>
      <c r="M164" s="226" t="s">
        <v>33</v>
      </c>
      <c r="N164" s="227" t="s">
        <v>49</v>
      </c>
      <c r="O164" s="85"/>
      <c r="P164" s="228">
        <f>O164*H164</f>
        <v>0</v>
      </c>
      <c r="Q164" s="228">
        <v>0</v>
      </c>
      <c r="R164" s="228">
        <f>Q164*H164</f>
        <v>0</v>
      </c>
      <c r="S164" s="228">
        <v>0</v>
      </c>
      <c r="T164" s="229">
        <f>S164*H164</f>
        <v>0</v>
      </c>
      <c r="U164" s="39"/>
      <c r="V164" s="39"/>
      <c r="W164" s="39"/>
      <c r="X164" s="39"/>
      <c r="Y164" s="39"/>
      <c r="Z164" s="39"/>
      <c r="AA164" s="39"/>
      <c r="AB164" s="39"/>
      <c r="AC164" s="39"/>
      <c r="AD164" s="39"/>
      <c r="AE164" s="39"/>
      <c r="AR164" s="230" t="s">
        <v>177</v>
      </c>
      <c r="AT164" s="230" t="s">
        <v>172</v>
      </c>
      <c r="AU164" s="230" t="s">
        <v>88</v>
      </c>
      <c r="AY164" s="17" t="s">
        <v>170</v>
      </c>
      <c r="BE164" s="231">
        <f>IF(N164="základní",J164,0)</f>
        <v>0</v>
      </c>
      <c r="BF164" s="231">
        <f>IF(N164="snížená",J164,0)</f>
        <v>0</v>
      </c>
      <c r="BG164" s="231">
        <f>IF(N164="zákl. přenesená",J164,0)</f>
        <v>0</v>
      </c>
      <c r="BH164" s="231">
        <f>IF(N164="sníž. přenesená",J164,0)</f>
        <v>0</v>
      </c>
      <c r="BI164" s="231">
        <f>IF(N164="nulová",J164,0)</f>
        <v>0</v>
      </c>
      <c r="BJ164" s="17" t="s">
        <v>86</v>
      </c>
      <c r="BK164" s="231">
        <f>ROUND(I164*H164,2)</f>
        <v>0</v>
      </c>
      <c r="BL164" s="17" t="s">
        <v>177</v>
      </c>
      <c r="BM164" s="230" t="s">
        <v>810</v>
      </c>
    </row>
    <row r="165" spans="1:51" s="13" customFormat="1" ht="12">
      <c r="A165" s="13"/>
      <c r="B165" s="232"/>
      <c r="C165" s="233"/>
      <c r="D165" s="234" t="s">
        <v>182</v>
      </c>
      <c r="E165" s="235" t="s">
        <v>33</v>
      </c>
      <c r="F165" s="236" t="s">
        <v>811</v>
      </c>
      <c r="G165" s="233"/>
      <c r="H165" s="237">
        <v>71.3</v>
      </c>
      <c r="I165" s="238"/>
      <c r="J165" s="233"/>
      <c r="K165" s="233"/>
      <c r="L165" s="239"/>
      <c r="M165" s="240"/>
      <c r="N165" s="241"/>
      <c r="O165" s="241"/>
      <c r="P165" s="241"/>
      <c r="Q165" s="241"/>
      <c r="R165" s="241"/>
      <c r="S165" s="241"/>
      <c r="T165" s="242"/>
      <c r="U165" s="13"/>
      <c r="V165" s="13"/>
      <c r="W165" s="13"/>
      <c r="X165" s="13"/>
      <c r="Y165" s="13"/>
      <c r="Z165" s="13"/>
      <c r="AA165" s="13"/>
      <c r="AB165" s="13"/>
      <c r="AC165" s="13"/>
      <c r="AD165" s="13"/>
      <c r="AE165" s="13"/>
      <c r="AT165" s="243" t="s">
        <v>182</v>
      </c>
      <c r="AU165" s="243" t="s">
        <v>88</v>
      </c>
      <c r="AV165" s="13" t="s">
        <v>88</v>
      </c>
      <c r="AW165" s="13" t="s">
        <v>39</v>
      </c>
      <c r="AX165" s="13" t="s">
        <v>86</v>
      </c>
      <c r="AY165" s="243" t="s">
        <v>170</v>
      </c>
    </row>
    <row r="166" spans="1:65" s="2" customFormat="1" ht="21.75" customHeight="1">
      <c r="A166" s="39"/>
      <c r="B166" s="40"/>
      <c r="C166" s="219" t="s">
        <v>358</v>
      </c>
      <c r="D166" s="219" t="s">
        <v>172</v>
      </c>
      <c r="E166" s="220" t="s">
        <v>370</v>
      </c>
      <c r="F166" s="221" t="s">
        <v>371</v>
      </c>
      <c r="G166" s="222" t="s">
        <v>175</v>
      </c>
      <c r="H166" s="223">
        <v>68.2</v>
      </c>
      <c r="I166" s="224"/>
      <c r="J166" s="225">
        <f>ROUND(I166*H166,2)</f>
        <v>0</v>
      </c>
      <c r="K166" s="221" t="s">
        <v>176</v>
      </c>
      <c r="L166" s="45"/>
      <c r="M166" s="226" t="s">
        <v>33</v>
      </c>
      <c r="N166" s="227" t="s">
        <v>49</v>
      </c>
      <c r="O166" s="85"/>
      <c r="P166" s="228">
        <f>O166*H166</f>
        <v>0</v>
      </c>
      <c r="Q166" s="228">
        <v>0</v>
      </c>
      <c r="R166" s="228">
        <f>Q166*H166</f>
        <v>0</v>
      </c>
      <c r="S166" s="228">
        <v>0</v>
      </c>
      <c r="T166" s="229">
        <f>S166*H166</f>
        <v>0</v>
      </c>
      <c r="U166" s="39"/>
      <c r="V166" s="39"/>
      <c r="W166" s="39"/>
      <c r="X166" s="39"/>
      <c r="Y166" s="39"/>
      <c r="Z166" s="39"/>
      <c r="AA166" s="39"/>
      <c r="AB166" s="39"/>
      <c r="AC166" s="39"/>
      <c r="AD166" s="39"/>
      <c r="AE166" s="39"/>
      <c r="AR166" s="230" t="s">
        <v>177</v>
      </c>
      <c r="AT166" s="230" t="s">
        <v>172</v>
      </c>
      <c r="AU166" s="230" t="s">
        <v>88</v>
      </c>
      <c r="AY166" s="17" t="s">
        <v>170</v>
      </c>
      <c r="BE166" s="231">
        <f>IF(N166="základní",J166,0)</f>
        <v>0</v>
      </c>
      <c r="BF166" s="231">
        <f>IF(N166="snížená",J166,0)</f>
        <v>0</v>
      </c>
      <c r="BG166" s="231">
        <f>IF(N166="zákl. přenesená",J166,0)</f>
        <v>0</v>
      </c>
      <c r="BH166" s="231">
        <f>IF(N166="sníž. přenesená",J166,0)</f>
        <v>0</v>
      </c>
      <c r="BI166" s="231">
        <f>IF(N166="nulová",J166,0)</f>
        <v>0</v>
      </c>
      <c r="BJ166" s="17" t="s">
        <v>86</v>
      </c>
      <c r="BK166" s="231">
        <f>ROUND(I166*H166,2)</f>
        <v>0</v>
      </c>
      <c r="BL166" s="17" t="s">
        <v>177</v>
      </c>
      <c r="BM166" s="230" t="s">
        <v>812</v>
      </c>
    </row>
    <row r="167" spans="1:51" s="13" customFormat="1" ht="12">
      <c r="A167" s="13"/>
      <c r="B167" s="232"/>
      <c r="C167" s="233"/>
      <c r="D167" s="234" t="s">
        <v>182</v>
      </c>
      <c r="E167" s="235" t="s">
        <v>33</v>
      </c>
      <c r="F167" s="236" t="s">
        <v>813</v>
      </c>
      <c r="G167" s="233"/>
      <c r="H167" s="237">
        <v>68.2</v>
      </c>
      <c r="I167" s="238"/>
      <c r="J167" s="233"/>
      <c r="K167" s="233"/>
      <c r="L167" s="239"/>
      <c r="M167" s="240"/>
      <c r="N167" s="241"/>
      <c r="O167" s="241"/>
      <c r="P167" s="241"/>
      <c r="Q167" s="241"/>
      <c r="R167" s="241"/>
      <c r="S167" s="241"/>
      <c r="T167" s="242"/>
      <c r="U167" s="13"/>
      <c r="V167" s="13"/>
      <c r="W167" s="13"/>
      <c r="X167" s="13"/>
      <c r="Y167" s="13"/>
      <c r="Z167" s="13"/>
      <c r="AA167" s="13"/>
      <c r="AB167" s="13"/>
      <c r="AC167" s="13"/>
      <c r="AD167" s="13"/>
      <c r="AE167" s="13"/>
      <c r="AT167" s="243" t="s">
        <v>182</v>
      </c>
      <c r="AU167" s="243" t="s">
        <v>88</v>
      </c>
      <c r="AV167" s="13" t="s">
        <v>88</v>
      </c>
      <c r="AW167" s="13" t="s">
        <v>39</v>
      </c>
      <c r="AX167" s="13" t="s">
        <v>86</v>
      </c>
      <c r="AY167" s="243" t="s">
        <v>170</v>
      </c>
    </row>
    <row r="168" spans="1:65" s="2" customFormat="1" ht="33" customHeight="1">
      <c r="A168" s="39"/>
      <c r="B168" s="40"/>
      <c r="C168" s="219" t="s">
        <v>363</v>
      </c>
      <c r="D168" s="219" t="s">
        <v>172</v>
      </c>
      <c r="E168" s="220" t="s">
        <v>375</v>
      </c>
      <c r="F168" s="221" t="s">
        <v>376</v>
      </c>
      <c r="G168" s="222" t="s">
        <v>175</v>
      </c>
      <c r="H168" s="223">
        <v>65.1</v>
      </c>
      <c r="I168" s="224"/>
      <c r="J168" s="225">
        <f>ROUND(I168*H168,2)</f>
        <v>0</v>
      </c>
      <c r="K168" s="221" t="s">
        <v>176</v>
      </c>
      <c r="L168" s="45"/>
      <c r="M168" s="226" t="s">
        <v>33</v>
      </c>
      <c r="N168" s="227" t="s">
        <v>49</v>
      </c>
      <c r="O168" s="85"/>
      <c r="P168" s="228">
        <f>O168*H168</f>
        <v>0</v>
      </c>
      <c r="Q168" s="228">
        <v>0</v>
      </c>
      <c r="R168" s="228">
        <f>Q168*H168</f>
        <v>0</v>
      </c>
      <c r="S168" s="228">
        <v>0</v>
      </c>
      <c r="T168" s="229">
        <f>S168*H168</f>
        <v>0</v>
      </c>
      <c r="U168" s="39"/>
      <c r="V168" s="39"/>
      <c r="W168" s="39"/>
      <c r="X168" s="39"/>
      <c r="Y168" s="39"/>
      <c r="Z168" s="39"/>
      <c r="AA168" s="39"/>
      <c r="AB168" s="39"/>
      <c r="AC168" s="39"/>
      <c r="AD168" s="39"/>
      <c r="AE168" s="39"/>
      <c r="AR168" s="230" t="s">
        <v>177</v>
      </c>
      <c r="AT168" s="230" t="s">
        <v>172</v>
      </c>
      <c r="AU168" s="230" t="s">
        <v>88</v>
      </c>
      <c r="AY168" s="17" t="s">
        <v>170</v>
      </c>
      <c r="BE168" s="231">
        <f>IF(N168="základní",J168,0)</f>
        <v>0</v>
      </c>
      <c r="BF168" s="231">
        <f>IF(N168="snížená",J168,0)</f>
        <v>0</v>
      </c>
      <c r="BG168" s="231">
        <f>IF(N168="zákl. přenesená",J168,0)</f>
        <v>0</v>
      </c>
      <c r="BH168" s="231">
        <f>IF(N168="sníž. přenesená",J168,0)</f>
        <v>0</v>
      </c>
      <c r="BI168" s="231">
        <f>IF(N168="nulová",J168,0)</f>
        <v>0</v>
      </c>
      <c r="BJ168" s="17" t="s">
        <v>86</v>
      </c>
      <c r="BK168" s="231">
        <f>ROUND(I168*H168,2)</f>
        <v>0</v>
      </c>
      <c r="BL168" s="17" t="s">
        <v>177</v>
      </c>
      <c r="BM168" s="230" t="s">
        <v>814</v>
      </c>
    </row>
    <row r="169" spans="1:51" s="13" customFormat="1" ht="12">
      <c r="A169" s="13"/>
      <c r="B169" s="232"/>
      <c r="C169" s="233"/>
      <c r="D169" s="234" t="s">
        <v>182</v>
      </c>
      <c r="E169" s="235" t="s">
        <v>33</v>
      </c>
      <c r="F169" s="236" t="s">
        <v>815</v>
      </c>
      <c r="G169" s="233"/>
      <c r="H169" s="237">
        <v>65.1</v>
      </c>
      <c r="I169" s="238"/>
      <c r="J169" s="233"/>
      <c r="K169" s="233"/>
      <c r="L169" s="239"/>
      <c r="M169" s="240"/>
      <c r="N169" s="241"/>
      <c r="O169" s="241"/>
      <c r="P169" s="241"/>
      <c r="Q169" s="241"/>
      <c r="R169" s="241"/>
      <c r="S169" s="241"/>
      <c r="T169" s="242"/>
      <c r="U169" s="13"/>
      <c r="V169" s="13"/>
      <c r="W169" s="13"/>
      <c r="X169" s="13"/>
      <c r="Y169" s="13"/>
      <c r="Z169" s="13"/>
      <c r="AA169" s="13"/>
      <c r="AB169" s="13"/>
      <c r="AC169" s="13"/>
      <c r="AD169" s="13"/>
      <c r="AE169" s="13"/>
      <c r="AT169" s="243" t="s">
        <v>182</v>
      </c>
      <c r="AU169" s="243" t="s">
        <v>88</v>
      </c>
      <c r="AV169" s="13" t="s">
        <v>88</v>
      </c>
      <c r="AW169" s="13" t="s">
        <v>39</v>
      </c>
      <c r="AX169" s="13" t="s">
        <v>86</v>
      </c>
      <c r="AY169" s="243" t="s">
        <v>170</v>
      </c>
    </row>
    <row r="170" spans="1:65" s="2" customFormat="1" ht="66.75" customHeight="1">
      <c r="A170" s="39"/>
      <c r="B170" s="40"/>
      <c r="C170" s="219" t="s">
        <v>366</v>
      </c>
      <c r="D170" s="219" t="s">
        <v>172</v>
      </c>
      <c r="E170" s="220" t="s">
        <v>380</v>
      </c>
      <c r="F170" s="221" t="s">
        <v>381</v>
      </c>
      <c r="G170" s="222" t="s">
        <v>175</v>
      </c>
      <c r="H170" s="223">
        <v>85</v>
      </c>
      <c r="I170" s="224"/>
      <c r="J170" s="225">
        <f>ROUND(I170*H170,2)</f>
        <v>0</v>
      </c>
      <c r="K170" s="221" t="s">
        <v>176</v>
      </c>
      <c r="L170" s="45"/>
      <c r="M170" s="226" t="s">
        <v>33</v>
      </c>
      <c r="N170" s="227" t="s">
        <v>49</v>
      </c>
      <c r="O170" s="85"/>
      <c r="P170" s="228">
        <f>O170*H170</f>
        <v>0</v>
      </c>
      <c r="Q170" s="228">
        <v>0.10362</v>
      </c>
      <c r="R170" s="228">
        <f>Q170*H170</f>
        <v>8.8077</v>
      </c>
      <c r="S170" s="228">
        <v>0</v>
      </c>
      <c r="T170" s="229">
        <f>S170*H170</f>
        <v>0</v>
      </c>
      <c r="U170" s="39"/>
      <c r="V170" s="39"/>
      <c r="W170" s="39"/>
      <c r="X170" s="39"/>
      <c r="Y170" s="39"/>
      <c r="Z170" s="39"/>
      <c r="AA170" s="39"/>
      <c r="AB170" s="39"/>
      <c r="AC170" s="39"/>
      <c r="AD170" s="39"/>
      <c r="AE170" s="39"/>
      <c r="AR170" s="230" t="s">
        <v>177</v>
      </c>
      <c r="AT170" s="230" t="s">
        <v>172</v>
      </c>
      <c r="AU170" s="230" t="s">
        <v>88</v>
      </c>
      <c r="AY170" s="17" t="s">
        <v>170</v>
      </c>
      <c r="BE170" s="231">
        <f>IF(N170="základní",J170,0)</f>
        <v>0</v>
      </c>
      <c r="BF170" s="231">
        <f>IF(N170="snížená",J170,0)</f>
        <v>0</v>
      </c>
      <c r="BG170" s="231">
        <f>IF(N170="zákl. přenesená",J170,0)</f>
        <v>0</v>
      </c>
      <c r="BH170" s="231">
        <f>IF(N170="sníž. přenesená",J170,0)</f>
        <v>0</v>
      </c>
      <c r="BI170" s="231">
        <f>IF(N170="nulová",J170,0)</f>
        <v>0</v>
      </c>
      <c r="BJ170" s="17" t="s">
        <v>86</v>
      </c>
      <c r="BK170" s="231">
        <f>ROUND(I170*H170,2)</f>
        <v>0</v>
      </c>
      <c r="BL170" s="17" t="s">
        <v>177</v>
      </c>
      <c r="BM170" s="230" t="s">
        <v>816</v>
      </c>
    </row>
    <row r="171" spans="1:51" s="13" customFormat="1" ht="12">
      <c r="A171" s="13"/>
      <c r="B171" s="232"/>
      <c r="C171" s="233"/>
      <c r="D171" s="234" t="s">
        <v>182</v>
      </c>
      <c r="E171" s="235" t="s">
        <v>33</v>
      </c>
      <c r="F171" s="236" t="s">
        <v>817</v>
      </c>
      <c r="G171" s="233"/>
      <c r="H171" s="237">
        <v>5</v>
      </c>
      <c r="I171" s="238"/>
      <c r="J171" s="233"/>
      <c r="K171" s="233"/>
      <c r="L171" s="239"/>
      <c r="M171" s="240"/>
      <c r="N171" s="241"/>
      <c r="O171" s="241"/>
      <c r="P171" s="241"/>
      <c r="Q171" s="241"/>
      <c r="R171" s="241"/>
      <c r="S171" s="241"/>
      <c r="T171" s="242"/>
      <c r="U171" s="13"/>
      <c r="V171" s="13"/>
      <c r="W171" s="13"/>
      <c r="X171" s="13"/>
      <c r="Y171" s="13"/>
      <c r="Z171" s="13"/>
      <c r="AA171" s="13"/>
      <c r="AB171" s="13"/>
      <c r="AC171" s="13"/>
      <c r="AD171" s="13"/>
      <c r="AE171" s="13"/>
      <c r="AT171" s="243" t="s">
        <v>182</v>
      </c>
      <c r="AU171" s="243" t="s">
        <v>88</v>
      </c>
      <c r="AV171" s="13" t="s">
        <v>88</v>
      </c>
      <c r="AW171" s="13" t="s">
        <v>39</v>
      </c>
      <c r="AX171" s="13" t="s">
        <v>78</v>
      </c>
      <c r="AY171" s="243" t="s">
        <v>170</v>
      </c>
    </row>
    <row r="172" spans="1:51" s="13" customFormat="1" ht="12">
      <c r="A172" s="13"/>
      <c r="B172" s="232"/>
      <c r="C172" s="233"/>
      <c r="D172" s="234" t="s">
        <v>182</v>
      </c>
      <c r="E172" s="235" t="s">
        <v>33</v>
      </c>
      <c r="F172" s="236" t="s">
        <v>447</v>
      </c>
      <c r="G172" s="233"/>
      <c r="H172" s="237">
        <v>57</v>
      </c>
      <c r="I172" s="238"/>
      <c r="J172" s="233"/>
      <c r="K172" s="233"/>
      <c r="L172" s="239"/>
      <c r="M172" s="240"/>
      <c r="N172" s="241"/>
      <c r="O172" s="241"/>
      <c r="P172" s="241"/>
      <c r="Q172" s="241"/>
      <c r="R172" s="241"/>
      <c r="S172" s="241"/>
      <c r="T172" s="242"/>
      <c r="U172" s="13"/>
      <c r="V172" s="13"/>
      <c r="W172" s="13"/>
      <c r="X172" s="13"/>
      <c r="Y172" s="13"/>
      <c r="Z172" s="13"/>
      <c r="AA172" s="13"/>
      <c r="AB172" s="13"/>
      <c r="AC172" s="13"/>
      <c r="AD172" s="13"/>
      <c r="AE172" s="13"/>
      <c r="AT172" s="243" t="s">
        <v>182</v>
      </c>
      <c r="AU172" s="243" t="s">
        <v>88</v>
      </c>
      <c r="AV172" s="13" t="s">
        <v>88</v>
      </c>
      <c r="AW172" s="13" t="s">
        <v>39</v>
      </c>
      <c r="AX172" s="13" t="s">
        <v>78</v>
      </c>
      <c r="AY172" s="243" t="s">
        <v>170</v>
      </c>
    </row>
    <row r="173" spans="1:51" s="13" customFormat="1" ht="12">
      <c r="A173" s="13"/>
      <c r="B173" s="232"/>
      <c r="C173" s="233"/>
      <c r="D173" s="234" t="s">
        <v>182</v>
      </c>
      <c r="E173" s="235" t="s">
        <v>33</v>
      </c>
      <c r="F173" s="236" t="s">
        <v>818</v>
      </c>
      <c r="G173" s="233"/>
      <c r="H173" s="237">
        <v>23</v>
      </c>
      <c r="I173" s="238"/>
      <c r="J173" s="233"/>
      <c r="K173" s="233"/>
      <c r="L173" s="239"/>
      <c r="M173" s="240"/>
      <c r="N173" s="241"/>
      <c r="O173" s="241"/>
      <c r="P173" s="241"/>
      <c r="Q173" s="241"/>
      <c r="R173" s="241"/>
      <c r="S173" s="241"/>
      <c r="T173" s="242"/>
      <c r="U173" s="13"/>
      <c r="V173" s="13"/>
      <c r="W173" s="13"/>
      <c r="X173" s="13"/>
      <c r="Y173" s="13"/>
      <c r="Z173" s="13"/>
      <c r="AA173" s="13"/>
      <c r="AB173" s="13"/>
      <c r="AC173" s="13"/>
      <c r="AD173" s="13"/>
      <c r="AE173" s="13"/>
      <c r="AT173" s="243" t="s">
        <v>182</v>
      </c>
      <c r="AU173" s="243" t="s">
        <v>88</v>
      </c>
      <c r="AV173" s="13" t="s">
        <v>88</v>
      </c>
      <c r="AW173" s="13" t="s">
        <v>39</v>
      </c>
      <c r="AX173" s="13" t="s">
        <v>78</v>
      </c>
      <c r="AY173" s="243" t="s">
        <v>170</v>
      </c>
    </row>
    <row r="174" spans="1:51" s="14" customFormat="1" ht="12">
      <c r="A174" s="14"/>
      <c r="B174" s="244"/>
      <c r="C174" s="245"/>
      <c r="D174" s="234" t="s">
        <v>182</v>
      </c>
      <c r="E174" s="246" t="s">
        <v>33</v>
      </c>
      <c r="F174" s="247" t="s">
        <v>200</v>
      </c>
      <c r="G174" s="245"/>
      <c r="H174" s="248">
        <v>85</v>
      </c>
      <c r="I174" s="249"/>
      <c r="J174" s="245"/>
      <c r="K174" s="245"/>
      <c r="L174" s="250"/>
      <c r="M174" s="251"/>
      <c r="N174" s="252"/>
      <c r="O174" s="252"/>
      <c r="P174" s="252"/>
      <c r="Q174" s="252"/>
      <c r="R174" s="252"/>
      <c r="S174" s="252"/>
      <c r="T174" s="253"/>
      <c r="U174" s="14"/>
      <c r="V174" s="14"/>
      <c r="W174" s="14"/>
      <c r="X174" s="14"/>
      <c r="Y174" s="14"/>
      <c r="Z174" s="14"/>
      <c r="AA174" s="14"/>
      <c r="AB174" s="14"/>
      <c r="AC174" s="14"/>
      <c r="AD174" s="14"/>
      <c r="AE174" s="14"/>
      <c r="AT174" s="254" t="s">
        <v>182</v>
      </c>
      <c r="AU174" s="254" t="s">
        <v>88</v>
      </c>
      <c r="AV174" s="14" t="s">
        <v>177</v>
      </c>
      <c r="AW174" s="14" t="s">
        <v>39</v>
      </c>
      <c r="AX174" s="14" t="s">
        <v>86</v>
      </c>
      <c r="AY174" s="254" t="s">
        <v>170</v>
      </c>
    </row>
    <row r="175" spans="1:65" s="2" customFormat="1" ht="78" customHeight="1">
      <c r="A175" s="39"/>
      <c r="B175" s="40"/>
      <c r="C175" s="219" t="s">
        <v>369</v>
      </c>
      <c r="D175" s="219" t="s">
        <v>172</v>
      </c>
      <c r="E175" s="220" t="s">
        <v>385</v>
      </c>
      <c r="F175" s="221" t="s">
        <v>386</v>
      </c>
      <c r="G175" s="222" t="s">
        <v>175</v>
      </c>
      <c r="H175" s="223">
        <v>39</v>
      </c>
      <c r="I175" s="224"/>
      <c r="J175" s="225">
        <f>ROUND(I175*H175,2)</f>
        <v>0</v>
      </c>
      <c r="K175" s="221" t="s">
        <v>176</v>
      </c>
      <c r="L175" s="45"/>
      <c r="M175" s="226" t="s">
        <v>33</v>
      </c>
      <c r="N175" s="227" t="s">
        <v>49</v>
      </c>
      <c r="O175" s="85"/>
      <c r="P175" s="228">
        <f>O175*H175</f>
        <v>0</v>
      </c>
      <c r="Q175" s="228">
        <v>0</v>
      </c>
      <c r="R175" s="228">
        <f>Q175*H175</f>
        <v>0</v>
      </c>
      <c r="S175" s="228">
        <v>0</v>
      </c>
      <c r="T175" s="229">
        <f>S175*H175</f>
        <v>0</v>
      </c>
      <c r="U175" s="39"/>
      <c r="V175" s="39"/>
      <c r="W175" s="39"/>
      <c r="X175" s="39"/>
      <c r="Y175" s="39"/>
      <c r="Z175" s="39"/>
      <c r="AA175" s="39"/>
      <c r="AB175" s="39"/>
      <c r="AC175" s="39"/>
      <c r="AD175" s="39"/>
      <c r="AE175" s="39"/>
      <c r="AR175" s="230" t="s">
        <v>177</v>
      </c>
      <c r="AT175" s="230" t="s">
        <v>172</v>
      </c>
      <c r="AU175" s="230" t="s">
        <v>88</v>
      </c>
      <c r="AY175" s="17" t="s">
        <v>170</v>
      </c>
      <c r="BE175" s="231">
        <f>IF(N175="základní",J175,0)</f>
        <v>0</v>
      </c>
      <c r="BF175" s="231">
        <f>IF(N175="snížená",J175,0)</f>
        <v>0</v>
      </c>
      <c r="BG175" s="231">
        <f>IF(N175="zákl. přenesená",J175,0)</f>
        <v>0</v>
      </c>
      <c r="BH175" s="231">
        <f>IF(N175="sníž. přenesená",J175,0)</f>
        <v>0</v>
      </c>
      <c r="BI175" s="231">
        <f>IF(N175="nulová",J175,0)</f>
        <v>0</v>
      </c>
      <c r="BJ175" s="17" t="s">
        <v>86</v>
      </c>
      <c r="BK175" s="231">
        <f>ROUND(I175*H175,2)</f>
        <v>0</v>
      </c>
      <c r="BL175" s="17" t="s">
        <v>177</v>
      </c>
      <c r="BM175" s="230" t="s">
        <v>819</v>
      </c>
    </row>
    <row r="176" spans="1:47" s="2" customFormat="1" ht="12">
      <c r="A176" s="39"/>
      <c r="B176" s="40"/>
      <c r="C176" s="41"/>
      <c r="D176" s="234" t="s">
        <v>210</v>
      </c>
      <c r="E176" s="41"/>
      <c r="F176" s="255" t="s">
        <v>388</v>
      </c>
      <c r="G176" s="41"/>
      <c r="H176" s="41"/>
      <c r="I176" s="137"/>
      <c r="J176" s="41"/>
      <c r="K176" s="41"/>
      <c r="L176" s="45"/>
      <c r="M176" s="256"/>
      <c r="N176" s="257"/>
      <c r="O176" s="85"/>
      <c r="P176" s="85"/>
      <c r="Q176" s="85"/>
      <c r="R176" s="85"/>
      <c r="S176" s="85"/>
      <c r="T176" s="86"/>
      <c r="U176" s="39"/>
      <c r="V176" s="39"/>
      <c r="W176" s="39"/>
      <c r="X176" s="39"/>
      <c r="Y176" s="39"/>
      <c r="Z176" s="39"/>
      <c r="AA176" s="39"/>
      <c r="AB176" s="39"/>
      <c r="AC176" s="39"/>
      <c r="AD176" s="39"/>
      <c r="AE176" s="39"/>
      <c r="AT176" s="17" t="s">
        <v>210</v>
      </c>
      <c r="AU176" s="17" t="s">
        <v>88</v>
      </c>
    </row>
    <row r="177" spans="1:51" s="13" customFormat="1" ht="12">
      <c r="A177" s="13"/>
      <c r="B177" s="232"/>
      <c r="C177" s="233"/>
      <c r="D177" s="234" t="s">
        <v>182</v>
      </c>
      <c r="E177" s="235" t="s">
        <v>33</v>
      </c>
      <c r="F177" s="236" t="s">
        <v>369</v>
      </c>
      <c r="G177" s="233"/>
      <c r="H177" s="237">
        <v>39</v>
      </c>
      <c r="I177" s="238"/>
      <c r="J177" s="233"/>
      <c r="K177" s="233"/>
      <c r="L177" s="239"/>
      <c r="M177" s="240"/>
      <c r="N177" s="241"/>
      <c r="O177" s="241"/>
      <c r="P177" s="241"/>
      <c r="Q177" s="241"/>
      <c r="R177" s="241"/>
      <c r="S177" s="241"/>
      <c r="T177" s="242"/>
      <c r="U177" s="13"/>
      <c r="V177" s="13"/>
      <c r="W177" s="13"/>
      <c r="X177" s="13"/>
      <c r="Y177" s="13"/>
      <c r="Z177" s="13"/>
      <c r="AA177" s="13"/>
      <c r="AB177" s="13"/>
      <c r="AC177" s="13"/>
      <c r="AD177" s="13"/>
      <c r="AE177" s="13"/>
      <c r="AT177" s="243" t="s">
        <v>182</v>
      </c>
      <c r="AU177" s="243" t="s">
        <v>88</v>
      </c>
      <c r="AV177" s="13" t="s">
        <v>88</v>
      </c>
      <c r="AW177" s="13" t="s">
        <v>39</v>
      </c>
      <c r="AX177" s="13" t="s">
        <v>86</v>
      </c>
      <c r="AY177" s="243" t="s">
        <v>170</v>
      </c>
    </row>
    <row r="178" spans="1:65" s="2" customFormat="1" ht="16.5" customHeight="1">
      <c r="A178" s="39"/>
      <c r="B178" s="40"/>
      <c r="C178" s="258" t="s">
        <v>374</v>
      </c>
      <c r="D178" s="258" t="s">
        <v>214</v>
      </c>
      <c r="E178" s="259" t="s">
        <v>390</v>
      </c>
      <c r="F178" s="260" t="s">
        <v>391</v>
      </c>
      <c r="G178" s="261" t="s">
        <v>175</v>
      </c>
      <c r="H178" s="262">
        <v>44.29</v>
      </c>
      <c r="I178" s="263"/>
      <c r="J178" s="264">
        <f>ROUND(I178*H178,2)</f>
        <v>0</v>
      </c>
      <c r="K178" s="260" t="s">
        <v>176</v>
      </c>
      <c r="L178" s="265"/>
      <c r="M178" s="266" t="s">
        <v>33</v>
      </c>
      <c r="N178" s="267" t="s">
        <v>49</v>
      </c>
      <c r="O178" s="85"/>
      <c r="P178" s="228">
        <f>O178*H178</f>
        <v>0</v>
      </c>
      <c r="Q178" s="228">
        <v>0.176</v>
      </c>
      <c r="R178" s="228">
        <f>Q178*H178</f>
        <v>7.795039999999999</v>
      </c>
      <c r="S178" s="228">
        <v>0</v>
      </c>
      <c r="T178" s="229">
        <f>S178*H178</f>
        <v>0</v>
      </c>
      <c r="U178" s="39"/>
      <c r="V178" s="39"/>
      <c r="W178" s="39"/>
      <c r="X178" s="39"/>
      <c r="Y178" s="39"/>
      <c r="Z178" s="39"/>
      <c r="AA178" s="39"/>
      <c r="AB178" s="39"/>
      <c r="AC178" s="39"/>
      <c r="AD178" s="39"/>
      <c r="AE178" s="39"/>
      <c r="AR178" s="230" t="s">
        <v>213</v>
      </c>
      <c r="AT178" s="230" t="s">
        <v>214</v>
      </c>
      <c r="AU178" s="230" t="s">
        <v>88</v>
      </c>
      <c r="AY178" s="17" t="s">
        <v>170</v>
      </c>
      <c r="BE178" s="231">
        <f>IF(N178="základní",J178,0)</f>
        <v>0</v>
      </c>
      <c r="BF178" s="231">
        <f>IF(N178="snížená",J178,0)</f>
        <v>0</v>
      </c>
      <c r="BG178" s="231">
        <f>IF(N178="zákl. přenesená",J178,0)</f>
        <v>0</v>
      </c>
      <c r="BH178" s="231">
        <f>IF(N178="sníž. přenesená",J178,0)</f>
        <v>0</v>
      </c>
      <c r="BI178" s="231">
        <f>IF(N178="nulová",J178,0)</f>
        <v>0</v>
      </c>
      <c r="BJ178" s="17" t="s">
        <v>86</v>
      </c>
      <c r="BK178" s="231">
        <f>ROUND(I178*H178,2)</f>
        <v>0</v>
      </c>
      <c r="BL178" s="17" t="s">
        <v>177</v>
      </c>
      <c r="BM178" s="230" t="s">
        <v>820</v>
      </c>
    </row>
    <row r="179" spans="1:47" s="2" customFormat="1" ht="12">
      <c r="A179" s="39"/>
      <c r="B179" s="40"/>
      <c r="C179" s="41"/>
      <c r="D179" s="234" t="s">
        <v>210</v>
      </c>
      <c r="E179" s="41"/>
      <c r="F179" s="255" t="s">
        <v>393</v>
      </c>
      <c r="G179" s="41"/>
      <c r="H179" s="41"/>
      <c r="I179" s="137"/>
      <c r="J179" s="41"/>
      <c r="K179" s="41"/>
      <c r="L179" s="45"/>
      <c r="M179" s="256"/>
      <c r="N179" s="257"/>
      <c r="O179" s="85"/>
      <c r="P179" s="85"/>
      <c r="Q179" s="85"/>
      <c r="R179" s="85"/>
      <c r="S179" s="85"/>
      <c r="T179" s="86"/>
      <c r="U179" s="39"/>
      <c r="V179" s="39"/>
      <c r="W179" s="39"/>
      <c r="X179" s="39"/>
      <c r="Y179" s="39"/>
      <c r="Z179" s="39"/>
      <c r="AA179" s="39"/>
      <c r="AB179" s="39"/>
      <c r="AC179" s="39"/>
      <c r="AD179" s="39"/>
      <c r="AE179" s="39"/>
      <c r="AT179" s="17" t="s">
        <v>210</v>
      </c>
      <c r="AU179" s="17" t="s">
        <v>88</v>
      </c>
    </row>
    <row r="180" spans="1:51" s="13" customFormat="1" ht="12">
      <c r="A180" s="13"/>
      <c r="B180" s="232"/>
      <c r="C180" s="233"/>
      <c r="D180" s="234" t="s">
        <v>182</v>
      </c>
      <c r="E180" s="235" t="s">
        <v>33</v>
      </c>
      <c r="F180" s="236" t="s">
        <v>821</v>
      </c>
      <c r="G180" s="233"/>
      <c r="H180" s="237">
        <v>44.29</v>
      </c>
      <c r="I180" s="238"/>
      <c r="J180" s="233"/>
      <c r="K180" s="233"/>
      <c r="L180" s="239"/>
      <c r="M180" s="240"/>
      <c r="N180" s="241"/>
      <c r="O180" s="241"/>
      <c r="P180" s="241"/>
      <c r="Q180" s="241"/>
      <c r="R180" s="241"/>
      <c r="S180" s="241"/>
      <c r="T180" s="242"/>
      <c r="U180" s="13"/>
      <c r="V180" s="13"/>
      <c r="W180" s="13"/>
      <c r="X180" s="13"/>
      <c r="Y180" s="13"/>
      <c r="Z180" s="13"/>
      <c r="AA180" s="13"/>
      <c r="AB180" s="13"/>
      <c r="AC180" s="13"/>
      <c r="AD180" s="13"/>
      <c r="AE180" s="13"/>
      <c r="AT180" s="243" t="s">
        <v>182</v>
      </c>
      <c r="AU180" s="243" t="s">
        <v>88</v>
      </c>
      <c r="AV180" s="13" t="s">
        <v>88</v>
      </c>
      <c r="AW180" s="13" t="s">
        <v>39</v>
      </c>
      <c r="AX180" s="13" t="s">
        <v>86</v>
      </c>
      <c r="AY180" s="243" t="s">
        <v>170</v>
      </c>
    </row>
    <row r="181" spans="1:65" s="2" customFormat="1" ht="16.5" customHeight="1">
      <c r="A181" s="39"/>
      <c r="B181" s="40"/>
      <c r="C181" s="258" t="s">
        <v>379</v>
      </c>
      <c r="D181" s="258" t="s">
        <v>214</v>
      </c>
      <c r="E181" s="259" t="s">
        <v>396</v>
      </c>
      <c r="F181" s="260" t="s">
        <v>397</v>
      </c>
      <c r="G181" s="261" t="s">
        <v>175</v>
      </c>
      <c r="H181" s="262">
        <v>14.28</v>
      </c>
      <c r="I181" s="263"/>
      <c r="J181" s="264">
        <f>ROUND(I181*H181,2)</f>
        <v>0</v>
      </c>
      <c r="K181" s="260" t="s">
        <v>176</v>
      </c>
      <c r="L181" s="265"/>
      <c r="M181" s="266" t="s">
        <v>33</v>
      </c>
      <c r="N181" s="267" t="s">
        <v>49</v>
      </c>
      <c r="O181" s="85"/>
      <c r="P181" s="228">
        <f>O181*H181</f>
        <v>0</v>
      </c>
      <c r="Q181" s="228">
        <v>0.15</v>
      </c>
      <c r="R181" s="228">
        <f>Q181*H181</f>
        <v>2.142</v>
      </c>
      <c r="S181" s="228">
        <v>0</v>
      </c>
      <c r="T181" s="229">
        <f>S181*H181</f>
        <v>0</v>
      </c>
      <c r="U181" s="39"/>
      <c r="V181" s="39"/>
      <c r="W181" s="39"/>
      <c r="X181" s="39"/>
      <c r="Y181" s="39"/>
      <c r="Z181" s="39"/>
      <c r="AA181" s="39"/>
      <c r="AB181" s="39"/>
      <c r="AC181" s="39"/>
      <c r="AD181" s="39"/>
      <c r="AE181" s="39"/>
      <c r="AR181" s="230" t="s">
        <v>213</v>
      </c>
      <c r="AT181" s="230" t="s">
        <v>214</v>
      </c>
      <c r="AU181" s="230" t="s">
        <v>88</v>
      </c>
      <c r="AY181" s="17" t="s">
        <v>170</v>
      </c>
      <c r="BE181" s="231">
        <f>IF(N181="základní",J181,0)</f>
        <v>0</v>
      </c>
      <c r="BF181" s="231">
        <f>IF(N181="snížená",J181,0)</f>
        <v>0</v>
      </c>
      <c r="BG181" s="231">
        <f>IF(N181="zákl. přenesená",J181,0)</f>
        <v>0</v>
      </c>
      <c r="BH181" s="231">
        <f>IF(N181="sníž. přenesená",J181,0)</f>
        <v>0</v>
      </c>
      <c r="BI181" s="231">
        <f>IF(N181="nulová",J181,0)</f>
        <v>0</v>
      </c>
      <c r="BJ181" s="17" t="s">
        <v>86</v>
      </c>
      <c r="BK181" s="231">
        <f>ROUND(I181*H181,2)</f>
        <v>0</v>
      </c>
      <c r="BL181" s="17" t="s">
        <v>177</v>
      </c>
      <c r="BM181" s="230" t="s">
        <v>822</v>
      </c>
    </row>
    <row r="182" spans="1:51" s="13" customFormat="1" ht="12">
      <c r="A182" s="13"/>
      <c r="B182" s="232"/>
      <c r="C182" s="233"/>
      <c r="D182" s="234" t="s">
        <v>182</v>
      </c>
      <c r="E182" s="235" t="s">
        <v>33</v>
      </c>
      <c r="F182" s="236" t="s">
        <v>823</v>
      </c>
      <c r="G182" s="233"/>
      <c r="H182" s="237">
        <v>14.28</v>
      </c>
      <c r="I182" s="238"/>
      <c r="J182" s="233"/>
      <c r="K182" s="233"/>
      <c r="L182" s="239"/>
      <c r="M182" s="240"/>
      <c r="N182" s="241"/>
      <c r="O182" s="241"/>
      <c r="P182" s="241"/>
      <c r="Q182" s="241"/>
      <c r="R182" s="241"/>
      <c r="S182" s="241"/>
      <c r="T182" s="242"/>
      <c r="U182" s="13"/>
      <c r="V182" s="13"/>
      <c r="W182" s="13"/>
      <c r="X182" s="13"/>
      <c r="Y182" s="13"/>
      <c r="Z182" s="13"/>
      <c r="AA182" s="13"/>
      <c r="AB182" s="13"/>
      <c r="AC182" s="13"/>
      <c r="AD182" s="13"/>
      <c r="AE182" s="13"/>
      <c r="AT182" s="243" t="s">
        <v>182</v>
      </c>
      <c r="AU182" s="243" t="s">
        <v>88</v>
      </c>
      <c r="AV182" s="13" t="s">
        <v>88</v>
      </c>
      <c r="AW182" s="13" t="s">
        <v>39</v>
      </c>
      <c r="AX182" s="13" t="s">
        <v>86</v>
      </c>
      <c r="AY182" s="243" t="s">
        <v>170</v>
      </c>
    </row>
    <row r="183" spans="1:65" s="2" customFormat="1" ht="21.75" customHeight="1">
      <c r="A183" s="39"/>
      <c r="B183" s="40"/>
      <c r="C183" s="258" t="s">
        <v>27</v>
      </c>
      <c r="D183" s="258" t="s">
        <v>214</v>
      </c>
      <c r="E183" s="259" t="s">
        <v>401</v>
      </c>
      <c r="F183" s="260" t="s">
        <v>402</v>
      </c>
      <c r="G183" s="261" t="s">
        <v>175</v>
      </c>
      <c r="H183" s="262">
        <v>5</v>
      </c>
      <c r="I183" s="263"/>
      <c r="J183" s="264">
        <f>ROUND(I183*H183,2)</f>
        <v>0</v>
      </c>
      <c r="K183" s="260" t="s">
        <v>176</v>
      </c>
      <c r="L183" s="265"/>
      <c r="M183" s="266" t="s">
        <v>33</v>
      </c>
      <c r="N183" s="267" t="s">
        <v>49</v>
      </c>
      <c r="O183" s="85"/>
      <c r="P183" s="228">
        <f>O183*H183</f>
        <v>0</v>
      </c>
      <c r="Q183" s="228">
        <v>0.175</v>
      </c>
      <c r="R183" s="228">
        <f>Q183*H183</f>
        <v>0.875</v>
      </c>
      <c r="S183" s="228">
        <v>0</v>
      </c>
      <c r="T183" s="229">
        <f>S183*H183</f>
        <v>0</v>
      </c>
      <c r="U183" s="39"/>
      <c r="V183" s="39"/>
      <c r="W183" s="39"/>
      <c r="X183" s="39"/>
      <c r="Y183" s="39"/>
      <c r="Z183" s="39"/>
      <c r="AA183" s="39"/>
      <c r="AB183" s="39"/>
      <c r="AC183" s="39"/>
      <c r="AD183" s="39"/>
      <c r="AE183" s="39"/>
      <c r="AR183" s="230" t="s">
        <v>213</v>
      </c>
      <c r="AT183" s="230" t="s">
        <v>214</v>
      </c>
      <c r="AU183" s="230" t="s">
        <v>88</v>
      </c>
      <c r="AY183" s="17" t="s">
        <v>170</v>
      </c>
      <c r="BE183" s="231">
        <f>IF(N183="základní",J183,0)</f>
        <v>0</v>
      </c>
      <c r="BF183" s="231">
        <f>IF(N183="snížená",J183,0)</f>
        <v>0</v>
      </c>
      <c r="BG183" s="231">
        <f>IF(N183="zákl. přenesená",J183,0)</f>
        <v>0</v>
      </c>
      <c r="BH183" s="231">
        <f>IF(N183="sníž. přenesená",J183,0)</f>
        <v>0</v>
      </c>
      <c r="BI183" s="231">
        <f>IF(N183="nulová",J183,0)</f>
        <v>0</v>
      </c>
      <c r="BJ183" s="17" t="s">
        <v>86</v>
      </c>
      <c r="BK183" s="231">
        <f>ROUND(I183*H183,2)</f>
        <v>0</v>
      </c>
      <c r="BL183" s="17" t="s">
        <v>177</v>
      </c>
      <c r="BM183" s="230" t="s">
        <v>824</v>
      </c>
    </row>
    <row r="184" spans="1:47" s="2" customFormat="1" ht="12">
      <c r="A184" s="39"/>
      <c r="B184" s="40"/>
      <c r="C184" s="41"/>
      <c r="D184" s="234" t="s">
        <v>210</v>
      </c>
      <c r="E184" s="41"/>
      <c r="F184" s="255" t="s">
        <v>393</v>
      </c>
      <c r="G184" s="41"/>
      <c r="H184" s="41"/>
      <c r="I184" s="137"/>
      <c r="J184" s="41"/>
      <c r="K184" s="41"/>
      <c r="L184" s="45"/>
      <c r="M184" s="256"/>
      <c r="N184" s="257"/>
      <c r="O184" s="85"/>
      <c r="P184" s="85"/>
      <c r="Q184" s="85"/>
      <c r="R184" s="85"/>
      <c r="S184" s="85"/>
      <c r="T184" s="86"/>
      <c r="U184" s="39"/>
      <c r="V184" s="39"/>
      <c r="W184" s="39"/>
      <c r="X184" s="39"/>
      <c r="Y184" s="39"/>
      <c r="Z184" s="39"/>
      <c r="AA184" s="39"/>
      <c r="AB184" s="39"/>
      <c r="AC184" s="39"/>
      <c r="AD184" s="39"/>
      <c r="AE184" s="39"/>
      <c r="AT184" s="17" t="s">
        <v>210</v>
      </c>
      <c r="AU184" s="17" t="s">
        <v>88</v>
      </c>
    </row>
    <row r="185" spans="1:63" s="12" customFormat="1" ht="22.8" customHeight="1">
      <c r="A185" s="12"/>
      <c r="B185" s="203"/>
      <c r="C185" s="204"/>
      <c r="D185" s="205" t="s">
        <v>77</v>
      </c>
      <c r="E185" s="217" t="s">
        <v>404</v>
      </c>
      <c r="F185" s="217" t="s">
        <v>405</v>
      </c>
      <c r="G185" s="204"/>
      <c r="H185" s="204"/>
      <c r="I185" s="207"/>
      <c r="J185" s="218">
        <f>BK185</f>
        <v>0</v>
      </c>
      <c r="K185" s="204"/>
      <c r="L185" s="209"/>
      <c r="M185" s="210"/>
      <c r="N185" s="211"/>
      <c r="O185" s="211"/>
      <c r="P185" s="212">
        <f>SUM(P186:P201)</f>
        <v>0</v>
      </c>
      <c r="Q185" s="211"/>
      <c r="R185" s="212">
        <f>SUM(R186:R201)</f>
        <v>71.22335</v>
      </c>
      <c r="S185" s="211"/>
      <c r="T185" s="213">
        <f>SUM(T186:T201)</f>
        <v>0</v>
      </c>
      <c r="U185" s="12"/>
      <c r="V185" s="12"/>
      <c r="W185" s="12"/>
      <c r="X185" s="12"/>
      <c r="Y185" s="12"/>
      <c r="Z185" s="12"/>
      <c r="AA185" s="12"/>
      <c r="AB185" s="12"/>
      <c r="AC185" s="12"/>
      <c r="AD185" s="12"/>
      <c r="AE185" s="12"/>
      <c r="AR185" s="214" t="s">
        <v>86</v>
      </c>
      <c r="AT185" s="215" t="s">
        <v>77</v>
      </c>
      <c r="AU185" s="215" t="s">
        <v>86</v>
      </c>
      <c r="AY185" s="214" t="s">
        <v>170</v>
      </c>
      <c r="BK185" s="216">
        <f>SUM(BK186:BK201)</f>
        <v>0</v>
      </c>
    </row>
    <row r="186" spans="1:65" s="2" customFormat="1" ht="33" customHeight="1">
      <c r="A186" s="39"/>
      <c r="B186" s="40"/>
      <c r="C186" s="219" t="s">
        <v>389</v>
      </c>
      <c r="D186" s="219" t="s">
        <v>172</v>
      </c>
      <c r="E186" s="220" t="s">
        <v>306</v>
      </c>
      <c r="F186" s="221" t="s">
        <v>307</v>
      </c>
      <c r="G186" s="222" t="s">
        <v>175</v>
      </c>
      <c r="H186" s="223">
        <v>756.7</v>
      </c>
      <c r="I186" s="224"/>
      <c r="J186" s="225">
        <f>ROUND(I186*H186,2)</f>
        <v>0</v>
      </c>
      <c r="K186" s="221" t="s">
        <v>176</v>
      </c>
      <c r="L186" s="45"/>
      <c r="M186" s="226" t="s">
        <v>33</v>
      </c>
      <c r="N186" s="227" t="s">
        <v>49</v>
      </c>
      <c r="O186" s="85"/>
      <c r="P186" s="228">
        <f>O186*H186</f>
        <v>0</v>
      </c>
      <c r="Q186" s="228">
        <v>0</v>
      </c>
      <c r="R186" s="228">
        <f>Q186*H186</f>
        <v>0</v>
      </c>
      <c r="S186" s="228">
        <v>0</v>
      </c>
      <c r="T186" s="229">
        <f>S186*H186</f>
        <v>0</v>
      </c>
      <c r="U186" s="39"/>
      <c r="V186" s="39"/>
      <c r="W186" s="39"/>
      <c r="X186" s="39"/>
      <c r="Y186" s="39"/>
      <c r="Z186" s="39"/>
      <c r="AA186" s="39"/>
      <c r="AB186" s="39"/>
      <c r="AC186" s="39"/>
      <c r="AD186" s="39"/>
      <c r="AE186" s="39"/>
      <c r="AR186" s="230" t="s">
        <v>177</v>
      </c>
      <c r="AT186" s="230" t="s">
        <v>172</v>
      </c>
      <c r="AU186" s="230" t="s">
        <v>88</v>
      </c>
      <c r="AY186" s="17" t="s">
        <v>170</v>
      </c>
      <c r="BE186" s="231">
        <f>IF(N186="základní",J186,0)</f>
        <v>0</v>
      </c>
      <c r="BF186" s="231">
        <f>IF(N186="snížená",J186,0)</f>
        <v>0</v>
      </c>
      <c r="BG186" s="231">
        <f>IF(N186="zákl. přenesená",J186,0)</f>
        <v>0</v>
      </c>
      <c r="BH186" s="231">
        <f>IF(N186="sníž. přenesená",J186,0)</f>
        <v>0</v>
      </c>
      <c r="BI186" s="231">
        <f>IF(N186="nulová",J186,0)</f>
        <v>0</v>
      </c>
      <c r="BJ186" s="17" t="s">
        <v>86</v>
      </c>
      <c r="BK186" s="231">
        <f>ROUND(I186*H186,2)</f>
        <v>0</v>
      </c>
      <c r="BL186" s="17" t="s">
        <v>177</v>
      </c>
      <c r="BM186" s="230" t="s">
        <v>825</v>
      </c>
    </row>
    <row r="187" spans="1:51" s="13" customFormat="1" ht="12">
      <c r="A187" s="13"/>
      <c r="B187" s="232"/>
      <c r="C187" s="233"/>
      <c r="D187" s="234" t="s">
        <v>182</v>
      </c>
      <c r="E187" s="235" t="s">
        <v>33</v>
      </c>
      <c r="F187" s="236" t="s">
        <v>826</v>
      </c>
      <c r="G187" s="233"/>
      <c r="H187" s="237">
        <v>756.7</v>
      </c>
      <c r="I187" s="238"/>
      <c r="J187" s="233"/>
      <c r="K187" s="233"/>
      <c r="L187" s="239"/>
      <c r="M187" s="240"/>
      <c r="N187" s="241"/>
      <c r="O187" s="241"/>
      <c r="P187" s="241"/>
      <c r="Q187" s="241"/>
      <c r="R187" s="241"/>
      <c r="S187" s="241"/>
      <c r="T187" s="242"/>
      <c r="U187" s="13"/>
      <c r="V187" s="13"/>
      <c r="W187" s="13"/>
      <c r="X187" s="13"/>
      <c r="Y187" s="13"/>
      <c r="Z187" s="13"/>
      <c r="AA187" s="13"/>
      <c r="AB187" s="13"/>
      <c r="AC187" s="13"/>
      <c r="AD187" s="13"/>
      <c r="AE187" s="13"/>
      <c r="AT187" s="243" t="s">
        <v>182</v>
      </c>
      <c r="AU187" s="243" t="s">
        <v>88</v>
      </c>
      <c r="AV187" s="13" t="s">
        <v>88</v>
      </c>
      <c r="AW187" s="13" t="s">
        <v>39</v>
      </c>
      <c r="AX187" s="13" t="s">
        <v>86</v>
      </c>
      <c r="AY187" s="243" t="s">
        <v>170</v>
      </c>
    </row>
    <row r="188" spans="1:65" s="2" customFormat="1" ht="21.75" customHeight="1">
      <c r="A188" s="39"/>
      <c r="B188" s="40"/>
      <c r="C188" s="219" t="s">
        <v>395</v>
      </c>
      <c r="D188" s="219" t="s">
        <v>172</v>
      </c>
      <c r="E188" s="220" t="s">
        <v>311</v>
      </c>
      <c r="F188" s="221" t="s">
        <v>312</v>
      </c>
      <c r="G188" s="222" t="s">
        <v>175</v>
      </c>
      <c r="H188" s="223">
        <v>361.9</v>
      </c>
      <c r="I188" s="224"/>
      <c r="J188" s="225">
        <f>ROUND(I188*H188,2)</f>
        <v>0</v>
      </c>
      <c r="K188" s="221" t="s">
        <v>176</v>
      </c>
      <c r="L188" s="45"/>
      <c r="M188" s="226" t="s">
        <v>33</v>
      </c>
      <c r="N188" s="227" t="s">
        <v>49</v>
      </c>
      <c r="O188" s="85"/>
      <c r="P188" s="228">
        <f>O188*H188</f>
        <v>0</v>
      </c>
      <c r="Q188" s="228">
        <v>0</v>
      </c>
      <c r="R188" s="228">
        <f>Q188*H188</f>
        <v>0</v>
      </c>
      <c r="S188" s="228">
        <v>0</v>
      </c>
      <c r="T188" s="229">
        <f>S188*H188</f>
        <v>0</v>
      </c>
      <c r="U188" s="39"/>
      <c r="V188" s="39"/>
      <c r="W188" s="39"/>
      <c r="X188" s="39"/>
      <c r="Y188" s="39"/>
      <c r="Z188" s="39"/>
      <c r="AA188" s="39"/>
      <c r="AB188" s="39"/>
      <c r="AC188" s="39"/>
      <c r="AD188" s="39"/>
      <c r="AE188" s="39"/>
      <c r="AR188" s="230" t="s">
        <v>177</v>
      </c>
      <c r="AT188" s="230" t="s">
        <v>172</v>
      </c>
      <c r="AU188" s="230" t="s">
        <v>88</v>
      </c>
      <c r="AY188" s="17" t="s">
        <v>170</v>
      </c>
      <c r="BE188" s="231">
        <f>IF(N188="základní",J188,0)</f>
        <v>0</v>
      </c>
      <c r="BF188" s="231">
        <f>IF(N188="snížená",J188,0)</f>
        <v>0</v>
      </c>
      <c r="BG188" s="231">
        <f>IF(N188="zákl. přenesená",J188,0)</f>
        <v>0</v>
      </c>
      <c r="BH188" s="231">
        <f>IF(N188="sníž. přenesená",J188,0)</f>
        <v>0</v>
      </c>
      <c r="BI188" s="231">
        <f>IF(N188="nulová",J188,0)</f>
        <v>0</v>
      </c>
      <c r="BJ188" s="17" t="s">
        <v>86</v>
      </c>
      <c r="BK188" s="231">
        <f>ROUND(I188*H188,2)</f>
        <v>0</v>
      </c>
      <c r="BL188" s="17" t="s">
        <v>177</v>
      </c>
      <c r="BM188" s="230" t="s">
        <v>827</v>
      </c>
    </row>
    <row r="189" spans="1:51" s="13" customFormat="1" ht="12">
      <c r="A189" s="13"/>
      <c r="B189" s="232"/>
      <c r="C189" s="233"/>
      <c r="D189" s="234" t="s">
        <v>182</v>
      </c>
      <c r="E189" s="235" t="s">
        <v>33</v>
      </c>
      <c r="F189" s="236" t="s">
        <v>828</v>
      </c>
      <c r="G189" s="233"/>
      <c r="H189" s="237">
        <v>361.9</v>
      </c>
      <c r="I189" s="238"/>
      <c r="J189" s="233"/>
      <c r="K189" s="233"/>
      <c r="L189" s="239"/>
      <c r="M189" s="240"/>
      <c r="N189" s="241"/>
      <c r="O189" s="241"/>
      <c r="P189" s="241"/>
      <c r="Q189" s="241"/>
      <c r="R189" s="241"/>
      <c r="S189" s="241"/>
      <c r="T189" s="242"/>
      <c r="U189" s="13"/>
      <c r="V189" s="13"/>
      <c r="W189" s="13"/>
      <c r="X189" s="13"/>
      <c r="Y189" s="13"/>
      <c r="Z189" s="13"/>
      <c r="AA189" s="13"/>
      <c r="AB189" s="13"/>
      <c r="AC189" s="13"/>
      <c r="AD189" s="13"/>
      <c r="AE189" s="13"/>
      <c r="AT189" s="243" t="s">
        <v>182</v>
      </c>
      <c r="AU189" s="243" t="s">
        <v>88</v>
      </c>
      <c r="AV189" s="13" t="s">
        <v>88</v>
      </c>
      <c r="AW189" s="13" t="s">
        <v>39</v>
      </c>
      <c r="AX189" s="13" t="s">
        <v>86</v>
      </c>
      <c r="AY189" s="243" t="s">
        <v>170</v>
      </c>
    </row>
    <row r="190" spans="1:65" s="2" customFormat="1" ht="21.75" customHeight="1">
      <c r="A190" s="39"/>
      <c r="B190" s="40"/>
      <c r="C190" s="219" t="s">
        <v>400</v>
      </c>
      <c r="D190" s="219" t="s">
        <v>172</v>
      </c>
      <c r="E190" s="220" t="s">
        <v>316</v>
      </c>
      <c r="F190" s="221" t="s">
        <v>317</v>
      </c>
      <c r="G190" s="222" t="s">
        <v>175</v>
      </c>
      <c r="H190" s="223">
        <v>345.45</v>
      </c>
      <c r="I190" s="224"/>
      <c r="J190" s="225">
        <f>ROUND(I190*H190,2)</f>
        <v>0</v>
      </c>
      <c r="K190" s="221" t="s">
        <v>176</v>
      </c>
      <c r="L190" s="45"/>
      <c r="M190" s="226" t="s">
        <v>33</v>
      </c>
      <c r="N190" s="227" t="s">
        <v>49</v>
      </c>
      <c r="O190" s="85"/>
      <c r="P190" s="228">
        <f>O190*H190</f>
        <v>0</v>
      </c>
      <c r="Q190" s="228">
        <v>0</v>
      </c>
      <c r="R190" s="228">
        <f>Q190*H190</f>
        <v>0</v>
      </c>
      <c r="S190" s="228">
        <v>0</v>
      </c>
      <c r="T190" s="229">
        <f>S190*H190</f>
        <v>0</v>
      </c>
      <c r="U190" s="39"/>
      <c r="V190" s="39"/>
      <c r="W190" s="39"/>
      <c r="X190" s="39"/>
      <c r="Y190" s="39"/>
      <c r="Z190" s="39"/>
      <c r="AA190" s="39"/>
      <c r="AB190" s="39"/>
      <c r="AC190" s="39"/>
      <c r="AD190" s="39"/>
      <c r="AE190" s="39"/>
      <c r="AR190" s="230" t="s">
        <v>177</v>
      </c>
      <c r="AT190" s="230" t="s">
        <v>172</v>
      </c>
      <c r="AU190" s="230" t="s">
        <v>88</v>
      </c>
      <c r="AY190" s="17" t="s">
        <v>170</v>
      </c>
      <c r="BE190" s="231">
        <f>IF(N190="základní",J190,0)</f>
        <v>0</v>
      </c>
      <c r="BF190" s="231">
        <f>IF(N190="snížená",J190,0)</f>
        <v>0</v>
      </c>
      <c r="BG190" s="231">
        <f>IF(N190="zákl. přenesená",J190,0)</f>
        <v>0</v>
      </c>
      <c r="BH190" s="231">
        <f>IF(N190="sníž. přenesená",J190,0)</f>
        <v>0</v>
      </c>
      <c r="BI190" s="231">
        <f>IF(N190="nulová",J190,0)</f>
        <v>0</v>
      </c>
      <c r="BJ190" s="17" t="s">
        <v>86</v>
      </c>
      <c r="BK190" s="231">
        <f>ROUND(I190*H190,2)</f>
        <v>0</v>
      </c>
      <c r="BL190" s="17" t="s">
        <v>177</v>
      </c>
      <c r="BM190" s="230" t="s">
        <v>829</v>
      </c>
    </row>
    <row r="191" spans="1:51" s="13" customFormat="1" ht="12">
      <c r="A191" s="13"/>
      <c r="B191" s="232"/>
      <c r="C191" s="233"/>
      <c r="D191" s="234" t="s">
        <v>182</v>
      </c>
      <c r="E191" s="235" t="s">
        <v>33</v>
      </c>
      <c r="F191" s="236" t="s">
        <v>830</v>
      </c>
      <c r="G191" s="233"/>
      <c r="H191" s="237">
        <v>345.45</v>
      </c>
      <c r="I191" s="238"/>
      <c r="J191" s="233"/>
      <c r="K191" s="233"/>
      <c r="L191" s="239"/>
      <c r="M191" s="240"/>
      <c r="N191" s="241"/>
      <c r="O191" s="241"/>
      <c r="P191" s="241"/>
      <c r="Q191" s="241"/>
      <c r="R191" s="241"/>
      <c r="S191" s="241"/>
      <c r="T191" s="242"/>
      <c r="U191" s="13"/>
      <c r="V191" s="13"/>
      <c r="W191" s="13"/>
      <c r="X191" s="13"/>
      <c r="Y191" s="13"/>
      <c r="Z191" s="13"/>
      <c r="AA191" s="13"/>
      <c r="AB191" s="13"/>
      <c r="AC191" s="13"/>
      <c r="AD191" s="13"/>
      <c r="AE191" s="13"/>
      <c r="AT191" s="243" t="s">
        <v>182</v>
      </c>
      <c r="AU191" s="243" t="s">
        <v>88</v>
      </c>
      <c r="AV191" s="13" t="s">
        <v>88</v>
      </c>
      <c r="AW191" s="13" t="s">
        <v>39</v>
      </c>
      <c r="AX191" s="13" t="s">
        <v>86</v>
      </c>
      <c r="AY191" s="243" t="s">
        <v>170</v>
      </c>
    </row>
    <row r="192" spans="1:65" s="2" customFormat="1" ht="66.75" customHeight="1">
      <c r="A192" s="39"/>
      <c r="B192" s="40"/>
      <c r="C192" s="219" t="s">
        <v>406</v>
      </c>
      <c r="D192" s="219" t="s">
        <v>172</v>
      </c>
      <c r="E192" s="220" t="s">
        <v>416</v>
      </c>
      <c r="F192" s="221" t="s">
        <v>417</v>
      </c>
      <c r="G192" s="222" t="s">
        <v>175</v>
      </c>
      <c r="H192" s="223">
        <v>329</v>
      </c>
      <c r="I192" s="224"/>
      <c r="J192" s="225">
        <f>ROUND(I192*H192,2)</f>
        <v>0</v>
      </c>
      <c r="K192" s="221" t="s">
        <v>176</v>
      </c>
      <c r="L192" s="45"/>
      <c r="M192" s="226" t="s">
        <v>33</v>
      </c>
      <c r="N192" s="227" t="s">
        <v>49</v>
      </c>
      <c r="O192" s="85"/>
      <c r="P192" s="228">
        <f>O192*H192</f>
        <v>0</v>
      </c>
      <c r="Q192" s="228">
        <v>0.08425</v>
      </c>
      <c r="R192" s="228">
        <f>Q192*H192</f>
        <v>27.71825</v>
      </c>
      <c r="S192" s="228">
        <v>0</v>
      </c>
      <c r="T192" s="229">
        <f>S192*H192</f>
        <v>0</v>
      </c>
      <c r="U192" s="39"/>
      <c r="V192" s="39"/>
      <c r="W192" s="39"/>
      <c r="X192" s="39"/>
      <c r="Y192" s="39"/>
      <c r="Z192" s="39"/>
      <c r="AA192" s="39"/>
      <c r="AB192" s="39"/>
      <c r="AC192" s="39"/>
      <c r="AD192" s="39"/>
      <c r="AE192" s="39"/>
      <c r="AR192" s="230" t="s">
        <v>177</v>
      </c>
      <c r="AT192" s="230" t="s">
        <v>172</v>
      </c>
      <c r="AU192" s="230" t="s">
        <v>88</v>
      </c>
      <c r="AY192" s="17" t="s">
        <v>170</v>
      </c>
      <c r="BE192" s="231">
        <f>IF(N192="základní",J192,0)</f>
        <v>0</v>
      </c>
      <c r="BF192" s="231">
        <f>IF(N192="snížená",J192,0)</f>
        <v>0</v>
      </c>
      <c r="BG192" s="231">
        <f>IF(N192="zákl. přenesená",J192,0)</f>
        <v>0</v>
      </c>
      <c r="BH192" s="231">
        <f>IF(N192="sníž. přenesená",J192,0)</f>
        <v>0</v>
      </c>
      <c r="BI192" s="231">
        <f>IF(N192="nulová",J192,0)</f>
        <v>0</v>
      </c>
      <c r="BJ192" s="17" t="s">
        <v>86</v>
      </c>
      <c r="BK192" s="231">
        <f>ROUND(I192*H192,2)</f>
        <v>0</v>
      </c>
      <c r="BL192" s="17" t="s">
        <v>177</v>
      </c>
      <c r="BM192" s="230" t="s">
        <v>831</v>
      </c>
    </row>
    <row r="193" spans="1:51" s="13" customFormat="1" ht="12">
      <c r="A193" s="13"/>
      <c r="B193" s="232"/>
      <c r="C193" s="233"/>
      <c r="D193" s="234" t="s">
        <v>182</v>
      </c>
      <c r="E193" s="235" t="s">
        <v>33</v>
      </c>
      <c r="F193" s="236" t="s">
        <v>832</v>
      </c>
      <c r="G193" s="233"/>
      <c r="H193" s="237">
        <v>310</v>
      </c>
      <c r="I193" s="238"/>
      <c r="J193" s="233"/>
      <c r="K193" s="233"/>
      <c r="L193" s="239"/>
      <c r="M193" s="240"/>
      <c r="N193" s="241"/>
      <c r="O193" s="241"/>
      <c r="P193" s="241"/>
      <c r="Q193" s="241"/>
      <c r="R193" s="241"/>
      <c r="S193" s="241"/>
      <c r="T193" s="242"/>
      <c r="U193" s="13"/>
      <c r="V193" s="13"/>
      <c r="W193" s="13"/>
      <c r="X193" s="13"/>
      <c r="Y193" s="13"/>
      <c r="Z193" s="13"/>
      <c r="AA193" s="13"/>
      <c r="AB193" s="13"/>
      <c r="AC193" s="13"/>
      <c r="AD193" s="13"/>
      <c r="AE193" s="13"/>
      <c r="AT193" s="243" t="s">
        <v>182</v>
      </c>
      <c r="AU193" s="243" t="s">
        <v>88</v>
      </c>
      <c r="AV193" s="13" t="s">
        <v>88</v>
      </c>
      <c r="AW193" s="13" t="s">
        <v>39</v>
      </c>
      <c r="AX193" s="13" t="s">
        <v>78</v>
      </c>
      <c r="AY193" s="243" t="s">
        <v>170</v>
      </c>
    </row>
    <row r="194" spans="1:51" s="13" customFormat="1" ht="12">
      <c r="A194" s="13"/>
      <c r="B194" s="232"/>
      <c r="C194" s="233"/>
      <c r="D194" s="234" t="s">
        <v>182</v>
      </c>
      <c r="E194" s="235" t="s">
        <v>33</v>
      </c>
      <c r="F194" s="236" t="s">
        <v>833</v>
      </c>
      <c r="G194" s="233"/>
      <c r="H194" s="237">
        <v>19</v>
      </c>
      <c r="I194" s="238"/>
      <c r="J194" s="233"/>
      <c r="K194" s="233"/>
      <c r="L194" s="239"/>
      <c r="M194" s="240"/>
      <c r="N194" s="241"/>
      <c r="O194" s="241"/>
      <c r="P194" s="241"/>
      <c r="Q194" s="241"/>
      <c r="R194" s="241"/>
      <c r="S194" s="241"/>
      <c r="T194" s="242"/>
      <c r="U194" s="13"/>
      <c r="V194" s="13"/>
      <c r="W194" s="13"/>
      <c r="X194" s="13"/>
      <c r="Y194" s="13"/>
      <c r="Z194" s="13"/>
      <c r="AA194" s="13"/>
      <c r="AB194" s="13"/>
      <c r="AC194" s="13"/>
      <c r="AD194" s="13"/>
      <c r="AE194" s="13"/>
      <c r="AT194" s="243" t="s">
        <v>182</v>
      </c>
      <c r="AU194" s="243" t="s">
        <v>88</v>
      </c>
      <c r="AV194" s="13" t="s">
        <v>88</v>
      </c>
      <c r="AW194" s="13" t="s">
        <v>39</v>
      </c>
      <c r="AX194" s="13" t="s">
        <v>78</v>
      </c>
      <c r="AY194" s="243" t="s">
        <v>170</v>
      </c>
    </row>
    <row r="195" spans="1:51" s="14" customFormat="1" ht="12">
      <c r="A195" s="14"/>
      <c r="B195" s="244"/>
      <c r="C195" s="245"/>
      <c r="D195" s="234" t="s">
        <v>182</v>
      </c>
      <c r="E195" s="246" t="s">
        <v>33</v>
      </c>
      <c r="F195" s="247" t="s">
        <v>200</v>
      </c>
      <c r="G195" s="245"/>
      <c r="H195" s="248">
        <v>329</v>
      </c>
      <c r="I195" s="249"/>
      <c r="J195" s="245"/>
      <c r="K195" s="245"/>
      <c r="L195" s="250"/>
      <c r="M195" s="251"/>
      <c r="N195" s="252"/>
      <c r="O195" s="252"/>
      <c r="P195" s="252"/>
      <c r="Q195" s="252"/>
      <c r="R195" s="252"/>
      <c r="S195" s="252"/>
      <c r="T195" s="253"/>
      <c r="U195" s="14"/>
      <c r="V195" s="14"/>
      <c r="W195" s="14"/>
      <c r="X195" s="14"/>
      <c r="Y195" s="14"/>
      <c r="Z195" s="14"/>
      <c r="AA195" s="14"/>
      <c r="AB195" s="14"/>
      <c r="AC195" s="14"/>
      <c r="AD195" s="14"/>
      <c r="AE195" s="14"/>
      <c r="AT195" s="254" t="s">
        <v>182</v>
      </c>
      <c r="AU195" s="254" t="s">
        <v>88</v>
      </c>
      <c r="AV195" s="14" t="s">
        <v>177</v>
      </c>
      <c r="AW195" s="14" t="s">
        <v>39</v>
      </c>
      <c r="AX195" s="14" t="s">
        <v>86</v>
      </c>
      <c r="AY195" s="254" t="s">
        <v>170</v>
      </c>
    </row>
    <row r="196" spans="1:65" s="2" customFormat="1" ht="16.5" customHeight="1">
      <c r="A196" s="39"/>
      <c r="B196" s="40"/>
      <c r="C196" s="258" t="s">
        <v>409</v>
      </c>
      <c r="D196" s="258" t="s">
        <v>214</v>
      </c>
      <c r="E196" s="259" t="s">
        <v>421</v>
      </c>
      <c r="F196" s="260" t="s">
        <v>422</v>
      </c>
      <c r="G196" s="261" t="s">
        <v>175</v>
      </c>
      <c r="H196" s="262">
        <v>313.1</v>
      </c>
      <c r="I196" s="263"/>
      <c r="J196" s="264">
        <f>ROUND(I196*H196,2)</f>
        <v>0</v>
      </c>
      <c r="K196" s="260" t="s">
        <v>176</v>
      </c>
      <c r="L196" s="265"/>
      <c r="M196" s="266" t="s">
        <v>33</v>
      </c>
      <c r="N196" s="267" t="s">
        <v>49</v>
      </c>
      <c r="O196" s="85"/>
      <c r="P196" s="228">
        <f>O196*H196</f>
        <v>0</v>
      </c>
      <c r="Q196" s="228">
        <v>0.131</v>
      </c>
      <c r="R196" s="228">
        <f>Q196*H196</f>
        <v>41.0161</v>
      </c>
      <c r="S196" s="228">
        <v>0</v>
      </c>
      <c r="T196" s="229">
        <f>S196*H196</f>
        <v>0</v>
      </c>
      <c r="U196" s="39"/>
      <c r="V196" s="39"/>
      <c r="W196" s="39"/>
      <c r="X196" s="39"/>
      <c r="Y196" s="39"/>
      <c r="Z196" s="39"/>
      <c r="AA196" s="39"/>
      <c r="AB196" s="39"/>
      <c r="AC196" s="39"/>
      <c r="AD196" s="39"/>
      <c r="AE196" s="39"/>
      <c r="AR196" s="230" t="s">
        <v>213</v>
      </c>
      <c r="AT196" s="230" t="s">
        <v>214</v>
      </c>
      <c r="AU196" s="230" t="s">
        <v>88</v>
      </c>
      <c r="AY196" s="17" t="s">
        <v>170</v>
      </c>
      <c r="BE196" s="231">
        <f>IF(N196="základní",J196,0)</f>
        <v>0</v>
      </c>
      <c r="BF196" s="231">
        <f>IF(N196="snížená",J196,0)</f>
        <v>0</v>
      </c>
      <c r="BG196" s="231">
        <f>IF(N196="zákl. přenesená",J196,0)</f>
        <v>0</v>
      </c>
      <c r="BH196" s="231">
        <f>IF(N196="sníž. přenesená",J196,0)</f>
        <v>0</v>
      </c>
      <c r="BI196" s="231">
        <f>IF(N196="nulová",J196,0)</f>
        <v>0</v>
      </c>
      <c r="BJ196" s="17" t="s">
        <v>86</v>
      </c>
      <c r="BK196" s="231">
        <f>ROUND(I196*H196,2)</f>
        <v>0</v>
      </c>
      <c r="BL196" s="17" t="s">
        <v>177</v>
      </c>
      <c r="BM196" s="230" t="s">
        <v>834</v>
      </c>
    </row>
    <row r="197" spans="1:47" s="2" customFormat="1" ht="12">
      <c r="A197" s="39"/>
      <c r="B197" s="40"/>
      <c r="C197" s="41"/>
      <c r="D197" s="234" t="s">
        <v>210</v>
      </c>
      <c r="E197" s="41"/>
      <c r="F197" s="255" t="s">
        <v>393</v>
      </c>
      <c r="G197" s="41"/>
      <c r="H197" s="41"/>
      <c r="I197" s="137"/>
      <c r="J197" s="41"/>
      <c r="K197" s="41"/>
      <c r="L197" s="45"/>
      <c r="M197" s="256"/>
      <c r="N197" s="257"/>
      <c r="O197" s="85"/>
      <c r="P197" s="85"/>
      <c r="Q197" s="85"/>
      <c r="R197" s="85"/>
      <c r="S197" s="85"/>
      <c r="T197" s="86"/>
      <c r="U197" s="39"/>
      <c r="V197" s="39"/>
      <c r="W197" s="39"/>
      <c r="X197" s="39"/>
      <c r="Y197" s="39"/>
      <c r="Z197" s="39"/>
      <c r="AA197" s="39"/>
      <c r="AB197" s="39"/>
      <c r="AC197" s="39"/>
      <c r="AD197" s="39"/>
      <c r="AE197" s="39"/>
      <c r="AT197" s="17" t="s">
        <v>210</v>
      </c>
      <c r="AU197" s="17" t="s">
        <v>88</v>
      </c>
    </row>
    <row r="198" spans="1:51" s="13" customFormat="1" ht="12">
      <c r="A198" s="13"/>
      <c r="B198" s="232"/>
      <c r="C198" s="233"/>
      <c r="D198" s="234" t="s">
        <v>182</v>
      </c>
      <c r="E198" s="235" t="s">
        <v>33</v>
      </c>
      <c r="F198" s="236" t="s">
        <v>835</v>
      </c>
      <c r="G198" s="233"/>
      <c r="H198" s="237">
        <v>313.1</v>
      </c>
      <c r="I198" s="238"/>
      <c r="J198" s="233"/>
      <c r="K198" s="233"/>
      <c r="L198" s="239"/>
      <c r="M198" s="240"/>
      <c r="N198" s="241"/>
      <c r="O198" s="241"/>
      <c r="P198" s="241"/>
      <c r="Q198" s="241"/>
      <c r="R198" s="241"/>
      <c r="S198" s="241"/>
      <c r="T198" s="242"/>
      <c r="U198" s="13"/>
      <c r="V198" s="13"/>
      <c r="W198" s="13"/>
      <c r="X198" s="13"/>
      <c r="Y198" s="13"/>
      <c r="Z198" s="13"/>
      <c r="AA198" s="13"/>
      <c r="AB198" s="13"/>
      <c r="AC198" s="13"/>
      <c r="AD198" s="13"/>
      <c r="AE198" s="13"/>
      <c r="AT198" s="243" t="s">
        <v>182</v>
      </c>
      <c r="AU198" s="243" t="s">
        <v>88</v>
      </c>
      <c r="AV198" s="13" t="s">
        <v>88</v>
      </c>
      <c r="AW198" s="13" t="s">
        <v>39</v>
      </c>
      <c r="AX198" s="13" t="s">
        <v>86</v>
      </c>
      <c r="AY198" s="243" t="s">
        <v>170</v>
      </c>
    </row>
    <row r="199" spans="1:65" s="2" customFormat="1" ht="21.75" customHeight="1">
      <c r="A199" s="39"/>
      <c r="B199" s="40"/>
      <c r="C199" s="258" t="s">
        <v>412</v>
      </c>
      <c r="D199" s="258" t="s">
        <v>214</v>
      </c>
      <c r="E199" s="259" t="s">
        <v>430</v>
      </c>
      <c r="F199" s="260" t="s">
        <v>836</v>
      </c>
      <c r="G199" s="261" t="s">
        <v>175</v>
      </c>
      <c r="H199" s="262">
        <v>19</v>
      </c>
      <c r="I199" s="263"/>
      <c r="J199" s="264">
        <f>ROUND(I199*H199,2)</f>
        <v>0</v>
      </c>
      <c r="K199" s="260" t="s">
        <v>176</v>
      </c>
      <c r="L199" s="265"/>
      <c r="M199" s="266" t="s">
        <v>33</v>
      </c>
      <c r="N199" s="267" t="s">
        <v>49</v>
      </c>
      <c r="O199" s="85"/>
      <c r="P199" s="228">
        <f>O199*H199</f>
        <v>0</v>
      </c>
      <c r="Q199" s="228">
        <v>0.131</v>
      </c>
      <c r="R199" s="228">
        <f>Q199*H199</f>
        <v>2.489</v>
      </c>
      <c r="S199" s="228">
        <v>0</v>
      </c>
      <c r="T199" s="229">
        <f>S199*H199</f>
        <v>0</v>
      </c>
      <c r="U199" s="39"/>
      <c r="V199" s="39"/>
      <c r="W199" s="39"/>
      <c r="X199" s="39"/>
      <c r="Y199" s="39"/>
      <c r="Z199" s="39"/>
      <c r="AA199" s="39"/>
      <c r="AB199" s="39"/>
      <c r="AC199" s="39"/>
      <c r="AD199" s="39"/>
      <c r="AE199" s="39"/>
      <c r="AR199" s="230" t="s">
        <v>213</v>
      </c>
      <c r="AT199" s="230" t="s">
        <v>214</v>
      </c>
      <c r="AU199" s="230" t="s">
        <v>88</v>
      </c>
      <c r="AY199" s="17" t="s">
        <v>170</v>
      </c>
      <c r="BE199" s="231">
        <f>IF(N199="základní",J199,0)</f>
        <v>0</v>
      </c>
      <c r="BF199" s="231">
        <f>IF(N199="snížená",J199,0)</f>
        <v>0</v>
      </c>
      <c r="BG199" s="231">
        <f>IF(N199="zákl. přenesená",J199,0)</f>
        <v>0</v>
      </c>
      <c r="BH199" s="231">
        <f>IF(N199="sníž. přenesená",J199,0)</f>
        <v>0</v>
      </c>
      <c r="BI199" s="231">
        <f>IF(N199="nulová",J199,0)</f>
        <v>0</v>
      </c>
      <c r="BJ199" s="17" t="s">
        <v>86</v>
      </c>
      <c r="BK199" s="231">
        <f>ROUND(I199*H199,2)</f>
        <v>0</v>
      </c>
      <c r="BL199" s="17" t="s">
        <v>177</v>
      </c>
      <c r="BM199" s="230" t="s">
        <v>837</v>
      </c>
    </row>
    <row r="200" spans="1:47" s="2" customFormat="1" ht="12">
      <c r="A200" s="39"/>
      <c r="B200" s="40"/>
      <c r="C200" s="41"/>
      <c r="D200" s="234" t="s">
        <v>210</v>
      </c>
      <c r="E200" s="41"/>
      <c r="F200" s="255" t="s">
        <v>393</v>
      </c>
      <c r="G200" s="41"/>
      <c r="H200" s="41"/>
      <c r="I200" s="137"/>
      <c r="J200" s="41"/>
      <c r="K200" s="41"/>
      <c r="L200" s="45"/>
      <c r="M200" s="256"/>
      <c r="N200" s="257"/>
      <c r="O200" s="85"/>
      <c r="P200" s="85"/>
      <c r="Q200" s="85"/>
      <c r="R200" s="85"/>
      <c r="S200" s="85"/>
      <c r="T200" s="86"/>
      <c r="U200" s="39"/>
      <c r="V200" s="39"/>
      <c r="W200" s="39"/>
      <c r="X200" s="39"/>
      <c r="Y200" s="39"/>
      <c r="Z200" s="39"/>
      <c r="AA200" s="39"/>
      <c r="AB200" s="39"/>
      <c r="AC200" s="39"/>
      <c r="AD200" s="39"/>
      <c r="AE200" s="39"/>
      <c r="AT200" s="17" t="s">
        <v>210</v>
      </c>
      <c r="AU200" s="17" t="s">
        <v>88</v>
      </c>
    </row>
    <row r="201" spans="1:51" s="13" customFormat="1" ht="12">
      <c r="A201" s="13"/>
      <c r="B201" s="232"/>
      <c r="C201" s="233"/>
      <c r="D201" s="234" t="s">
        <v>182</v>
      </c>
      <c r="E201" s="235" t="s">
        <v>33</v>
      </c>
      <c r="F201" s="236" t="s">
        <v>270</v>
      </c>
      <c r="G201" s="233"/>
      <c r="H201" s="237">
        <v>19</v>
      </c>
      <c r="I201" s="238"/>
      <c r="J201" s="233"/>
      <c r="K201" s="233"/>
      <c r="L201" s="239"/>
      <c r="M201" s="240"/>
      <c r="N201" s="241"/>
      <c r="O201" s="241"/>
      <c r="P201" s="241"/>
      <c r="Q201" s="241"/>
      <c r="R201" s="241"/>
      <c r="S201" s="241"/>
      <c r="T201" s="242"/>
      <c r="U201" s="13"/>
      <c r="V201" s="13"/>
      <c r="W201" s="13"/>
      <c r="X201" s="13"/>
      <c r="Y201" s="13"/>
      <c r="Z201" s="13"/>
      <c r="AA201" s="13"/>
      <c r="AB201" s="13"/>
      <c r="AC201" s="13"/>
      <c r="AD201" s="13"/>
      <c r="AE201" s="13"/>
      <c r="AT201" s="243" t="s">
        <v>182</v>
      </c>
      <c r="AU201" s="243" t="s">
        <v>88</v>
      </c>
      <c r="AV201" s="13" t="s">
        <v>88</v>
      </c>
      <c r="AW201" s="13" t="s">
        <v>39</v>
      </c>
      <c r="AX201" s="13" t="s">
        <v>86</v>
      </c>
      <c r="AY201" s="243" t="s">
        <v>170</v>
      </c>
    </row>
    <row r="202" spans="1:63" s="12" customFormat="1" ht="22.8" customHeight="1">
      <c r="A202" s="12"/>
      <c r="B202" s="203"/>
      <c r="C202" s="204"/>
      <c r="D202" s="205" t="s">
        <v>77</v>
      </c>
      <c r="E202" s="217" t="s">
        <v>433</v>
      </c>
      <c r="F202" s="217" t="s">
        <v>838</v>
      </c>
      <c r="G202" s="204"/>
      <c r="H202" s="204"/>
      <c r="I202" s="207"/>
      <c r="J202" s="218">
        <f>BK202</f>
        <v>0</v>
      </c>
      <c r="K202" s="204"/>
      <c r="L202" s="209"/>
      <c r="M202" s="210"/>
      <c r="N202" s="211"/>
      <c r="O202" s="211"/>
      <c r="P202" s="212">
        <f>SUM(P203:P207)</f>
        <v>0</v>
      </c>
      <c r="Q202" s="211"/>
      <c r="R202" s="212">
        <f>SUM(R203:R207)</f>
        <v>0</v>
      </c>
      <c r="S202" s="211"/>
      <c r="T202" s="213">
        <f>SUM(T203:T207)</f>
        <v>0</v>
      </c>
      <c r="U202" s="12"/>
      <c r="V202" s="12"/>
      <c r="W202" s="12"/>
      <c r="X202" s="12"/>
      <c r="Y202" s="12"/>
      <c r="Z202" s="12"/>
      <c r="AA202" s="12"/>
      <c r="AB202" s="12"/>
      <c r="AC202" s="12"/>
      <c r="AD202" s="12"/>
      <c r="AE202" s="12"/>
      <c r="AR202" s="214" t="s">
        <v>86</v>
      </c>
      <c r="AT202" s="215" t="s">
        <v>77</v>
      </c>
      <c r="AU202" s="215" t="s">
        <v>86</v>
      </c>
      <c r="AY202" s="214" t="s">
        <v>170</v>
      </c>
      <c r="BK202" s="216">
        <f>SUM(BK203:BK207)</f>
        <v>0</v>
      </c>
    </row>
    <row r="203" spans="1:65" s="2" customFormat="1" ht="16.5" customHeight="1">
      <c r="A203" s="39"/>
      <c r="B203" s="40"/>
      <c r="C203" s="219" t="s">
        <v>415</v>
      </c>
      <c r="D203" s="219" t="s">
        <v>172</v>
      </c>
      <c r="E203" s="220" t="s">
        <v>839</v>
      </c>
      <c r="F203" s="221" t="s">
        <v>840</v>
      </c>
      <c r="G203" s="222" t="s">
        <v>175</v>
      </c>
      <c r="H203" s="223">
        <v>68</v>
      </c>
      <c r="I203" s="224"/>
      <c r="J203" s="225">
        <f>ROUND(I203*H203,2)</f>
        <v>0</v>
      </c>
      <c r="K203" s="221" t="s">
        <v>33</v>
      </c>
      <c r="L203" s="45"/>
      <c r="M203" s="226" t="s">
        <v>33</v>
      </c>
      <c r="N203" s="227" t="s">
        <v>49</v>
      </c>
      <c r="O203" s="85"/>
      <c r="P203" s="228">
        <f>O203*H203</f>
        <v>0</v>
      </c>
      <c r="Q203" s="228">
        <v>0</v>
      </c>
      <c r="R203" s="228">
        <f>Q203*H203</f>
        <v>0</v>
      </c>
      <c r="S203" s="228">
        <v>0</v>
      </c>
      <c r="T203" s="229">
        <f>S203*H203</f>
        <v>0</v>
      </c>
      <c r="U203" s="39"/>
      <c r="V203" s="39"/>
      <c r="W203" s="39"/>
      <c r="X203" s="39"/>
      <c r="Y203" s="39"/>
      <c r="Z203" s="39"/>
      <c r="AA203" s="39"/>
      <c r="AB203" s="39"/>
      <c r="AC203" s="39"/>
      <c r="AD203" s="39"/>
      <c r="AE203" s="39"/>
      <c r="AR203" s="230" t="s">
        <v>177</v>
      </c>
      <c r="AT203" s="230" t="s">
        <v>172</v>
      </c>
      <c r="AU203" s="230" t="s">
        <v>88</v>
      </c>
      <c r="AY203" s="17" t="s">
        <v>170</v>
      </c>
      <c r="BE203" s="231">
        <f>IF(N203="základní",J203,0)</f>
        <v>0</v>
      </c>
      <c r="BF203" s="231">
        <f>IF(N203="snížená",J203,0)</f>
        <v>0</v>
      </c>
      <c r="BG203" s="231">
        <f>IF(N203="zákl. přenesená",J203,0)</f>
        <v>0</v>
      </c>
      <c r="BH203" s="231">
        <f>IF(N203="sníž. přenesená",J203,0)</f>
        <v>0</v>
      </c>
      <c r="BI203" s="231">
        <f>IF(N203="nulová",J203,0)</f>
        <v>0</v>
      </c>
      <c r="BJ203" s="17" t="s">
        <v>86</v>
      </c>
      <c r="BK203" s="231">
        <f>ROUND(I203*H203,2)</f>
        <v>0</v>
      </c>
      <c r="BL203" s="17" t="s">
        <v>177</v>
      </c>
      <c r="BM203" s="230" t="s">
        <v>841</v>
      </c>
    </row>
    <row r="204" spans="1:47" s="2" customFormat="1" ht="12">
      <c r="A204" s="39"/>
      <c r="B204" s="40"/>
      <c r="C204" s="41"/>
      <c r="D204" s="234" t="s">
        <v>210</v>
      </c>
      <c r="E204" s="41"/>
      <c r="F204" s="255" t="s">
        <v>842</v>
      </c>
      <c r="G204" s="41"/>
      <c r="H204" s="41"/>
      <c r="I204" s="137"/>
      <c r="J204" s="41"/>
      <c r="K204" s="41"/>
      <c r="L204" s="45"/>
      <c r="M204" s="256"/>
      <c r="N204" s="257"/>
      <c r="O204" s="85"/>
      <c r="P204" s="85"/>
      <c r="Q204" s="85"/>
      <c r="R204" s="85"/>
      <c r="S204" s="85"/>
      <c r="T204" s="86"/>
      <c r="U204" s="39"/>
      <c r="V204" s="39"/>
      <c r="W204" s="39"/>
      <c r="X204" s="39"/>
      <c r="Y204" s="39"/>
      <c r="Z204" s="39"/>
      <c r="AA204" s="39"/>
      <c r="AB204" s="39"/>
      <c r="AC204" s="39"/>
      <c r="AD204" s="39"/>
      <c r="AE204" s="39"/>
      <c r="AT204" s="17" t="s">
        <v>210</v>
      </c>
      <c r="AU204" s="17" t="s">
        <v>88</v>
      </c>
    </row>
    <row r="205" spans="1:65" s="2" customFormat="1" ht="21.75" customHeight="1">
      <c r="A205" s="39"/>
      <c r="B205" s="40"/>
      <c r="C205" s="219" t="s">
        <v>353</v>
      </c>
      <c r="D205" s="219" t="s">
        <v>172</v>
      </c>
      <c r="E205" s="220" t="s">
        <v>370</v>
      </c>
      <c r="F205" s="221" t="s">
        <v>371</v>
      </c>
      <c r="G205" s="222" t="s">
        <v>175</v>
      </c>
      <c r="H205" s="223">
        <v>142.8</v>
      </c>
      <c r="I205" s="224"/>
      <c r="J205" s="225">
        <f>ROUND(I205*H205,2)</f>
        <v>0</v>
      </c>
      <c r="K205" s="221" t="s">
        <v>176</v>
      </c>
      <c r="L205" s="45"/>
      <c r="M205" s="226" t="s">
        <v>33</v>
      </c>
      <c r="N205" s="227" t="s">
        <v>49</v>
      </c>
      <c r="O205" s="85"/>
      <c r="P205" s="228">
        <f>O205*H205</f>
        <v>0</v>
      </c>
      <c r="Q205" s="228">
        <v>0</v>
      </c>
      <c r="R205" s="228">
        <f>Q205*H205</f>
        <v>0</v>
      </c>
      <c r="S205" s="228">
        <v>0</v>
      </c>
      <c r="T205" s="229">
        <f>S205*H205</f>
        <v>0</v>
      </c>
      <c r="U205" s="39"/>
      <c r="V205" s="39"/>
      <c r="W205" s="39"/>
      <c r="X205" s="39"/>
      <c r="Y205" s="39"/>
      <c r="Z205" s="39"/>
      <c r="AA205" s="39"/>
      <c r="AB205" s="39"/>
      <c r="AC205" s="39"/>
      <c r="AD205" s="39"/>
      <c r="AE205" s="39"/>
      <c r="AR205" s="230" t="s">
        <v>177</v>
      </c>
      <c r="AT205" s="230" t="s">
        <v>172</v>
      </c>
      <c r="AU205" s="230" t="s">
        <v>88</v>
      </c>
      <c r="AY205" s="17" t="s">
        <v>170</v>
      </c>
      <c r="BE205" s="231">
        <f>IF(N205="základní",J205,0)</f>
        <v>0</v>
      </c>
      <c r="BF205" s="231">
        <f>IF(N205="snížená",J205,0)</f>
        <v>0</v>
      </c>
      <c r="BG205" s="231">
        <f>IF(N205="zákl. přenesená",J205,0)</f>
        <v>0</v>
      </c>
      <c r="BH205" s="231">
        <f>IF(N205="sníž. přenesená",J205,0)</f>
        <v>0</v>
      </c>
      <c r="BI205" s="231">
        <f>IF(N205="nulová",J205,0)</f>
        <v>0</v>
      </c>
      <c r="BJ205" s="17" t="s">
        <v>86</v>
      </c>
      <c r="BK205" s="231">
        <f>ROUND(I205*H205,2)</f>
        <v>0</v>
      </c>
      <c r="BL205" s="17" t="s">
        <v>177</v>
      </c>
      <c r="BM205" s="230" t="s">
        <v>843</v>
      </c>
    </row>
    <row r="206" spans="1:47" s="2" customFormat="1" ht="12">
      <c r="A206" s="39"/>
      <c r="B206" s="40"/>
      <c r="C206" s="41"/>
      <c r="D206" s="234" t="s">
        <v>210</v>
      </c>
      <c r="E206" s="41"/>
      <c r="F206" s="255" t="s">
        <v>844</v>
      </c>
      <c r="G206" s="41"/>
      <c r="H206" s="41"/>
      <c r="I206" s="137"/>
      <c r="J206" s="41"/>
      <c r="K206" s="41"/>
      <c r="L206" s="45"/>
      <c r="M206" s="256"/>
      <c r="N206" s="257"/>
      <c r="O206" s="85"/>
      <c r="P206" s="85"/>
      <c r="Q206" s="85"/>
      <c r="R206" s="85"/>
      <c r="S206" s="85"/>
      <c r="T206" s="86"/>
      <c r="U206" s="39"/>
      <c r="V206" s="39"/>
      <c r="W206" s="39"/>
      <c r="X206" s="39"/>
      <c r="Y206" s="39"/>
      <c r="Z206" s="39"/>
      <c r="AA206" s="39"/>
      <c r="AB206" s="39"/>
      <c r="AC206" s="39"/>
      <c r="AD206" s="39"/>
      <c r="AE206" s="39"/>
      <c r="AT206" s="17" t="s">
        <v>210</v>
      </c>
      <c r="AU206" s="17" t="s">
        <v>88</v>
      </c>
    </row>
    <row r="207" spans="1:51" s="13" customFormat="1" ht="12">
      <c r="A207" s="13"/>
      <c r="B207" s="232"/>
      <c r="C207" s="233"/>
      <c r="D207" s="234" t="s">
        <v>182</v>
      </c>
      <c r="E207" s="235" t="s">
        <v>33</v>
      </c>
      <c r="F207" s="236" t="s">
        <v>845</v>
      </c>
      <c r="G207" s="233"/>
      <c r="H207" s="237">
        <v>71.4</v>
      </c>
      <c r="I207" s="238"/>
      <c r="J207" s="233"/>
      <c r="K207" s="233"/>
      <c r="L207" s="239"/>
      <c r="M207" s="240"/>
      <c r="N207" s="241"/>
      <c r="O207" s="241"/>
      <c r="P207" s="241"/>
      <c r="Q207" s="241"/>
      <c r="R207" s="241"/>
      <c r="S207" s="241"/>
      <c r="T207" s="242"/>
      <c r="U207" s="13"/>
      <c r="V207" s="13"/>
      <c r="W207" s="13"/>
      <c r="X207" s="13"/>
      <c r="Y207" s="13"/>
      <c r="Z207" s="13"/>
      <c r="AA207" s="13"/>
      <c r="AB207" s="13"/>
      <c r="AC207" s="13"/>
      <c r="AD207" s="13"/>
      <c r="AE207" s="13"/>
      <c r="AT207" s="243" t="s">
        <v>182</v>
      </c>
      <c r="AU207" s="243" t="s">
        <v>88</v>
      </c>
      <c r="AV207" s="13" t="s">
        <v>88</v>
      </c>
      <c r="AW207" s="13" t="s">
        <v>39</v>
      </c>
      <c r="AX207" s="13" t="s">
        <v>86</v>
      </c>
      <c r="AY207" s="243" t="s">
        <v>170</v>
      </c>
    </row>
    <row r="208" spans="1:63" s="12" customFormat="1" ht="22.8" customHeight="1">
      <c r="A208" s="12"/>
      <c r="B208" s="203"/>
      <c r="C208" s="204"/>
      <c r="D208" s="205" t="s">
        <v>77</v>
      </c>
      <c r="E208" s="217" t="s">
        <v>451</v>
      </c>
      <c r="F208" s="217" t="s">
        <v>452</v>
      </c>
      <c r="G208" s="204"/>
      <c r="H208" s="204"/>
      <c r="I208" s="207"/>
      <c r="J208" s="218">
        <f>BK208</f>
        <v>0</v>
      </c>
      <c r="K208" s="204"/>
      <c r="L208" s="209"/>
      <c r="M208" s="210"/>
      <c r="N208" s="211"/>
      <c r="O208" s="211"/>
      <c r="P208" s="212">
        <f>SUM(P209:P216)</f>
        <v>0</v>
      </c>
      <c r="Q208" s="211"/>
      <c r="R208" s="212">
        <f>SUM(R209:R216)</f>
        <v>0</v>
      </c>
      <c r="S208" s="211"/>
      <c r="T208" s="213">
        <f>SUM(T209:T216)</f>
        <v>0</v>
      </c>
      <c r="U208" s="12"/>
      <c r="V208" s="12"/>
      <c r="W208" s="12"/>
      <c r="X208" s="12"/>
      <c r="Y208" s="12"/>
      <c r="Z208" s="12"/>
      <c r="AA208" s="12"/>
      <c r="AB208" s="12"/>
      <c r="AC208" s="12"/>
      <c r="AD208" s="12"/>
      <c r="AE208" s="12"/>
      <c r="AR208" s="214" t="s">
        <v>86</v>
      </c>
      <c r="AT208" s="215" t="s">
        <v>77</v>
      </c>
      <c r="AU208" s="215" t="s">
        <v>86</v>
      </c>
      <c r="AY208" s="214" t="s">
        <v>170</v>
      </c>
      <c r="BK208" s="216">
        <f>SUM(BK209:BK216)</f>
        <v>0</v>
      </c>
    </row>
    <row r="209" spans="1:65" s="2" customFormat="1" ht="44.25" customHeight="1">
      <c r="A209" s="39"/>
      <c r="B209" s="40"/>
      <c r="C209" s="219" t="s">
        <v>425</v>
      </c>
      <c r="D209" s="219" t="s">
        <v>172</v>
      </c>
      <c r="E209" s="220" t="s">
        <v>457</v>
      </c>
      <c r="F209" s="221" t="s">
        <v>458</v>
      </c>
      <c r="G209" s="222" t="s">
        <v>175</v>
      </c>
      <c r="H209" s="223">
        <v>23.1</v>
      </c>
      <c r="I209" s="224"/>
      <c r="J209" s="225">
        <f>ROUND(I209*H209,2)</f>
        <v>0</v>
      </c>
      <c r="K209" s="221" t="s">
        <v>176</v>
      </c>
      <c r="L209" s="45"/>
      <c r="M209" s="226" t="s">
        <v>33</v>
      </c>
      <c r="N209" s="227" t="s">
        <v>49</v>
      </c>
      <c r="O209" s="85"/>
      <c r="P209" s="228">
        <f>O209*H209</f>
        <v>0</v>
      </c>
      <c r="Q209" s="228">
        <v>0</v>
      </c>
      <c r="R209" s="228">
        <f>Q209*H209</f>
        <v>0</v>
      </c>
      <c r="S209" s="228">
        <v>0</v>
      </c>
      <c r="T209" s="229">
        <f>S209*H209</f>
        <v>0</v>
      </c>
      <c r="U209" s="39"/>
      <c r="V209" s="39"/>
      <c r="W209" s="39"/>
      <c r="X209" s="39"/>
      <c r="Y209" s="39"/>
      <c r="Z209" s="39"/>
      <c r="AA209" s="39"/>
      <c r="AB209" s="39"/>
      <c r="AC209" s="39"/>
      <c r="AD209" s="39"/>
      <c r="AE209" s="39"/>
      <c r="AR209" s="230" t="s">
        <v>177</v>
      </c>
      <c r="AT209" s="230" t="s">
        <v>172</v>
      </c>
      <c r="AU209" s="230" t="s">
        <v>88</v>
      </c>
      <c r="AY209" s="17" t="s">
        <v>170</v>
      </c>
      <c r="BE209" s="231">
        <f>IF(N209="základní",J209,0)</f>
        <v>0</v>
      </c>
      <c r="BF209" s="231">
        <f>IF(N209="snížená",J209,0)</f>
        <v>0</v>
      </c>
      <c r="BG209" s="231">
        <f>IF(N209="zákl. přenesená",J209,0)</f>
        <v>0</v>
      </c>
      <c r="BH209" s="231">
        <f>IF(N209="sníž. přenesená",J209,0)</f>
        <v>0</v>
      </c>
      <c r="BI209" s="231">
        <f>IF(N209="nulová",J209,0)</f>
        <v>0</v>
      </c>
      <c r="BJ209" s="17" t="s">
        <v>86</v>
      </c>
      <c r="BK209" s="231">
        <f>ROUND(I209*H209,2)</f>
        <v>0</v>
      </c>
      <c r="BL209" s="17" t="s">
        <v>177</v>
      </c>
      <c r="BM209" s="230" t="s">
        <v>846</v>
      </c>
    </row>
    <row r="210" spans="1:51" s="13" customFormat="1" ht="12">
      <c r="A210" s="13"/>
      <c r="B210" s="232"/>
      <c r="C210" s="233"/>
      <c r="D210" s="234" t="s">
        <v>182</v>
      </c>
      <c r="E210" s="235" t="s">
        <v>33</v>
      </c>
      <c r="F210" s="236" t="s">
        <v>847</v>
      </c>
      <c r="G210" s="233"/>
      <c r="H210" s="237">
        <v>23.1</v>
      </c>
      <c r="I210" s="238"/>
      <c r="J210" s="233"/>
      <c r="K210" s="233"/>
      <c r="L210" s="239"/>
      <c r="M210" s="240"/>
      <c r="N210" s="241"/>
      <c r="O210" s="241"/>
      <c r="P210" s="241"/>
      <c r="Q210" s="241"/>
      <c r="R210" s="241"/>
      <c r="S210" s="241"/>
      <c r="T210" s="242"/>
      <c r="U210" s="13"/>
      <c r="V210" s="13"/>
      <c r="W210" s="13"/>
      <c r="X210" s="13"/>
      <c r="Y210" s="13"/>
      <c r="Z210" s="13"/>
      <c r="AA210" s="13"/>
      <c r="AB210" s="13"/>
      <c r="AC210" s="13"/>
      <c r="AD210" s="13"/>
      <c r="AE210" s="13"/>
      <c r="AT210" s="243" t="s">
        <v>182</v>
      </c>
      <c r="AU210" s="243" t="s">
        <v>88</v>
      </c>
      <c r="AV210" s="13" t="s">
        <v>88</v>
      </c>
      <c r="AW210" s="13" t="s">
        <v>39</v>
      </c>
      <c r="AX210" s="13" t="s">
        <v>86</v>
      </c>
      <c r="AY210" s="243" t="s">
        <v>170</v>
      </c>
    </row>
    <row r="211" spans="1:65" s="2" customFormat="1" ht="21.75" customHeight="1">
      <c r="A211" s="39"/>
      <c r="B211" s="40"/>
      <c r="C211" s="219" t="s">
        <v>429</v>
      </c>
      <c r="D211" s="219" t="s">
        <v>172</v>
      </c>
      <c r="E211" s="220" t="s">
        <v>327</v>
      </c>
      <c r="F211" s="221" t="s">
        <v>328</v>
      </c>
      <c r="G211" s="222" t="s">
        <v>175</v>
      </c>
      <c r="H211" s="223">
        <v>24.2</v>
      </c>
      <c r="I211" s="224"/>
      <c r="J211" s="225">
        <f>ROUND(I211*H211,2)</f>
        <v>0</v>
      </c>
      <c r="K211" s="221" t="s">
        <v>176</v>
      </c>
      <c r="L211" s="45"/>
      <c r="M211" s="226" t="s">
        <v>33</v>
      </c>
      <c r="N211" s="227" t="s">
        <v>49</v>
      </c>
      <c r="O211" s="85"/>
      <c r="P211" s="228">
        <f>O211*H211</f>
        <v>0</v>
      </c>
      <c r="Q211" s="228">
        <v>0</v>
      </c>
      <c r="R211" s="228">
        <f>Q211*H211</f>
        <v>0</v>
      </c>
      <c r="S211" s="228">
        <v>0</v>
      </c>
      <c r="T211" s="229">
        <f>S211*H211</f>
        <v>0</v>
      </c>
      <c r="U211" s="39"/>
      <c r="V211" s="39"/>
      <c r="W211" s="39"/>
      <c r="X211" s="39"/>
      <c r="Y211" s="39"/>
      <c r="Z211" s="39"/>
      <c r="AA211" s="39"/>
      <c r="AB211" s="39"/>
      <c r="AC211" s="39"/>
      <c r="AD211" s="39"/>
      <c r="AE211" s="39"/>
      <c r="AR211" s="230" t="s">
        <v>177</v>
      </c>
      <c r="AT211" s="230" t="s">
        <v>172</v>
      </c>
      <c r="AU211" s="230" t="s">
        <v>88</v>
      </c>
      <c r="AY211" s="17" t="s">
        <v>170</v>
      </c>
      <c r="BE211" s="231">
        <f>IF(N211="základní",J211,0)</f>
        <v>0</v>
      </c>
      <c r="BF211" s="231">
        <f>IF(N211="snížená",J211,0)</f>
        <v>0</v>
      </c>
      <c r="BG211" s="231">
        <f>IF(N211="zákl. přenesená",J211,0)</f>
        <v>0</v>
      </c>
      <c r="BH211" s="231">
        <f>IF(N211="sníž. přenesená",J211,0)</f>
        <v>0</v>
      </c>
      <c r="BI211" s="231">
        <f>IF(N211="nulová",J211,0)</f>
        <v>0</v>
      </c>
      <c r="BJ211" s="17" t="s">
        <v>86</v>
      </c>
      <c r="BK211" s="231">
        <f>ROUND(I211*H211,2)</f>
        <v>0</v>
      </c>
      <c r="BL211" s="17" t="s">
        <v>177</v>
      </c>
      <c r="BM211" s="230" t="s">
        <v>848</v>
      </c>
    </row>
    <row r="212" spans="1:51" s="13" customFormat="1" ht="12">
      <c r="A212" s="13"/>
      <c r="B212" s="232"/>
      <c r="C212" s="233"/>
      <c r="D212" s="234" t="s">
        <v>182</v>
      </c>
      <c r="E212" s="235" t="s">
        <v>33</v>
      </c>
      <c r="F212" s="236" t="s">
        <v>849</v>
      </c>
      <c r="G212" s="233"/>
      <c r="H212" s="237">
        <v>24.2</v>
      </c>
      <c r="I212" s="238"/>
      <c r="J212" s="233"/>
      <c r="K212" s="233"/>
      <c r="L212" s="239"/>
      <c r="M212" s="240"/>
      <c r="N212" s="241"/>
      <c r="O212" s="241"/>
      <c r="P212" s="241"/>
      <c r="Q212" s="241"/>
      <c r="R212" s="241"/>
      <c r="S212" s="241"/>
      <c r="T212" s="242"/>
      <c r="U212" s="13"/>
      <c r="V212" s="13"/>
      <c r="W212" s="13"/>
      <c r="X212" s="13"/>
      <c r="Y212" s="13"/>
      <c r="Z212" s="13"/>
      <c r="AA212" s="13"/>
      <c r="AB212" s="13"/>
      <c r="AC212" s="13"/>
      <c r="AD212" s="13"/>
      <c r="AE212" s="13"/>
      <c r="AT212" s="243" t="s">
        <v>182</v>
      </c>
      <c r="AU212" s="243" t="s">
        <v>88</v>
      </c>
      <c r="AV212" s="13" t="s">
        <v>88</v>
      </c>
      <c r="AW212" s="13" t="s">
        <v>39</v>
      </c>
      <c r="AX212" s="13" t="s">
        <v>86</v>
      </c>
      <c r="AY212" s="243" t="s">
        <v>170</v>
      </c>
    </row>
    <row r="213" spans="1:65" s="2" customFormat="1" ht="21.75" customHeight="1">
      <c r="A213" s="39"/>
      <c r="B213" s="40"/>
      <c r="C213" s="219" t="s">
        <v>435</v>
      </c>
      <c r="D213" s="219" t="s">
        <v>172</v>
      </c>
      <c r="E213" s="220" t="s">
        <v>337</v>
      </c>
      <c r="F213" s="221" t="s">
        <v>338</v>
      </c>
      <c r="G213" s="222" t="s">
        <v>175</v>
      </c>
      <c r="H213" s="223">
        <v>23.1</v>
      </c>
      <c r="I213" s="224"/>
      <c r="J213" s="225">
        <f>ROUND(I213*H213,2)</f>
        <v>0</v>
      </c>
      <c r="K213" s="221" t="s">
        <v>176</v>
      </c>
      <c r="L213" s="45"/>
      <c r="M213" s="226" t="s">
        <v>33</v>
      </c>
      <c r="N213" s="227" t="s">
        <v>49</v>
      </c>
      <c r="O213" s="85"/>
      <c r="P213" s="228">
        <f>O213*H213</f>
        <v>0</v>
      </c>
      <c r="Q213" s="228">
        <v>0</v>
      </c>
      <c r="R213" s="228">
        <f>Q213*H213</f>
        <v>0</v>
      </c>
      <c r="S213" s="228">
        <v>0</v>
      </c>
      <c r="T213" s="229">
        <f>S213*H213</f>
        <v>0</v>
      </c>
      <c r="U213" s="39"/>
      <c r="V213" s="39"/>
      <c r="W213" s="39"/>
      <c r="X213" s="39"/>
      <c r="Y213" s="39"/>
      <c r="Z213" s="39"/>
      <c r="AA213" s="39"/>
      <c r="AB213" s="39"/>
      <c r="AC213" s="39"/>
      <c r="AD213" s="39"/>
      <c r="AE213" s="39"/>
      <c r="AR213" s="230" t="s">
        <v>177</v>
      </c>
      <c r="AT213" s="230" t="s">
        <v>172</v>
      </c>
      <c r="AU213" s="230" t="s">
        <v>88</v>
      </c>
      <c r="AY213" s="17" t="s">
        <v>170</v>
      </c>
      <c r="BE213" s="231">
        <f>IF(N213="základní",J213,0)</f>
        <v>0</v>
      </c>
      <c r="BF213" s="231">
        <f>IF(N213="snížená",J213,0)</f>
        <v>0</v>
      </c>
      <c r="BG213" s="231">
        <f>IF(N213="zákl. přenesená",J213,0)</f>
        <v>0</v>
      </c>
      <c r="BH213" s="231">
        <f>IF(N213="sníž. přenesená",J213,0)</f>
        <v>0</v>
      </c>
      <c r="BI213" s="231">
        <f>IF(N213="nulová",J213,0)</f>
        <v>0</v>
      </c>
      <c r="BJ213" s="17" t="s">
        <v>86</v>
      </c>
      <c r="BK213" s="231">
        <f>ROUND(I213*H213,2)</f>
        <v>0</v>
      </c>
      <c r="BL213" s="17" t="s">
        <v>177</v>
      </c>
      <c r="BM213" s="230" t="s">
        <v>850</v>
      </c>
    </row>
    <row r="214" spans="1:51" s="13" customFormat="1" ht="12">
      <c r="A214" s="13"/>
      <c r="B214" s="232"/>
      <c r="C214" s="233"/>
      <c r="D214" s="234" t="s">
        <v>182</v>
      </c>
      <c r="E214" s="235" t="s">
        <v>33</v>
      </c>
      <c r="F214" s="236" t="s">
        <v>847</v>
      </c>
      <c r="G214" s="233"/>
      <c r="H214" s="237">
        <v>23.1</v>
      </c>
      <c r="I214" s="238"/>
      <c r="J214" s="233"/>
      <c r="K214" s="233"/>
      <c r="L214" s="239"/>
      <c r="M214" s="240"/>
      <c r="N214" s="241"/>
      <c r="O214" s="241"/>
      <c r="P214" s="241"/>
      <c r="Q214" s="241"/>
      <c r="R214" s="241"/>
      <c r="S214" s="241"/>
      <c r="T214" s="242"/>
      <c r="U214" s="13"/>
      <c r="V214" s="13"/>
      <c r="W214" s="13"/>
      <c r="X214" s="13"/>
      <c r="Y214" s="13"/>
      <c r="Z214" s="13"/>
      <c r="AA214" s="13"/>
      <c r="AB214" s="13"/>
      <c r="AC214" s="13"/>
      <c r="AD214" s="13"/>
      <c r="AE214" s="13"/>
      <c r="AT214" s="243" t="s">
        <v>182</v>
      </c>
      <c r="AU214" s="243" t="s">
        <v>88</v>
      </c>
      <c r="AV214" s="13" t="s">
        <v>88</v>
      </c>
      <c r="AW214" s="13" t="s">
        <v>39</v>
      </c>
      <c r="AX214" s="13" t="s">
        <v>86</v>
      </c>
      <c r="AY214" s="243" t="s">
        <v>170</v>
      </c>
    </row>
    <row r="215" spans="1:65" s="2" customFormat="1" ht="33" customHeight="1">
      <c r="A215" s="39"/>
      <c r="B215" s="40"/>
      <c r="C215" s="219" t="s">
        <v>438</v>
      </c>
      <c r="D215" s="219" t="s">
        <v>172</v>
      </c>
      <c r="E215" s="220" t="s">
        <v>343</v>
      </c>
      <c r="F215" s="221" t="s">
        <v>344</v>
      </c>
      <c r="G215" s="222" t="s">
        <v>175</v>
      </c>
      <c r="H215" s="223">
        <v>22</v>
      </c>
      <c r="I215" s="224"/>
      <c r="J215" s="225">
        <f>ROUND(I215*H215,2)</f>
        <v>0</v>
      </c>
      <c r="K215" s="221" t="s">
        <v>176</v>
      </c>
      <c r="L215" s="45"/>
      <c r="M215" s="226" t="s">
        <v>33</v>
      </c>
      <c r="N215" s="227" t="s">
        <v>49</v>
      </c>
      <c r="O215" s="85"/>
      <c r="P215" s="228">
        <f>O215*H215</f>
        <v>0</v>
      </c>
      <c r="Q215" s="228">
        <v>0</v>
      </c>
      <c r="R215" s="228">
        <f>Q215*H215</f>
        <v>0</v>
      </c>
      <c r="S215" s="228">
        <v>0</v>
      </c>
      <c r="T215" s="229">
        <f>S215*H215</f>
        <v>0</v>
      </c>
      <c r="U215" s="39"/>
      <c r="V215" s="39"/>
      <c r="W215" s="39"/>
      <c r="X215" s="39"/>
      <c r="Y215" s="39"/>
      <c r="Z215" s="39"/>
      <c r="AA215" s="39"/>
      <c r="AB215" s="39"/>
      <c r="AC215" s="39"/>
      <c r="AD215" s="39"/>
      <c r="AE215" s="39"/>
      <c r="AR215" s="230" t="s">
        <v>177</v>
      </c>
      <c r="AT215" s="230" t="s">
        <v>172</v>
      </c>
      <c r="AU215" s="230" t="s">
        <v>88</v>
      </c>
      <c r="AY215" s="17" t="s">
        <v>170</v>
      </c>
      <c r="BE215" s="231">
        <f>IF(N215="základní",J215,0)</f>
        <v>0</v>
      </c>
      <c r="BF215" s="231">
        <f>IF(N215="snížená",J215,0)</f>
        <v>0</v>
      </c>
      <c r="BG215" s="231">
        <f>IF(N215="zákl. přenesená",J215,0)</f>
        <v>0</v>
      </c>
      <c r="BH215" s="231">
        <f>IF(N215="sníž. přenesená",J215,0)</f>
        <v>0</v>
      </c>
      <c r="BI215" s="231">
        <f>IF(N215="nulová",J215,0)</f>
        <v>0</v>
      </c>
      <c r="BJ215" s="17" t="s">
        <v>86</v>
      </c>
      <c r="BK215" s="231">
        <f>ROUND(I215*H215,2)</f>
        <v>0</v>
      </c>
      <c r="BL215" s="17" t="s">
        <v>177</v>
      </c>
      <c r="BM215" s="230" t="s">
        <v>851</v>
      </c>
    </row>
    <row r="216" spans="1:51" s="13" customFormat="1" ht="12">
      <c r="A216" s="13"/>
      <c r="B216" s="232"/>
      <c r="C216" s="233"/>
      <c r="D216" s="234" t="s">
        <v>182</v>
      </c>
      <c r="E216" s="235" t="s">
        <v>33</v>
      </c>
      <c r="F216" s="236" t="s">
        <v>282</v>
      </c>
      <c r="G216" s="233"/>
      <c r="H216" s="237">
        <v>22</v>
      </c>
      <c r="I216" s="238"/>
      <c r="J216" s="233"/>
      <c r="K216" s="233"/>
      <c r="L216" s="239"/>
      <c r="M216" s="240"/>
      <c r="N216" s="241"/>
      <c r="O216" s="241"/>
      <c r="P216" s="241"/>
      <c r="Q216" s="241"/>
      <c r="R216" s="241"/>
      <c r="S216" s="241"/>
      <c r="T216" s="242"/>
      <c r="U216" s="13"/>
      <c r="V216" s="13"/>
      <c r="W216" s="13"/>
      <c r="X216" s="13"/>
      <c r="Y216" s="13"/>
      <c r="Z216" s="13"/>
      <c r="AA216" s="13"/>
      <c r="AB216" s="13"/>
      <c r="AC216" s="13"/>
      <c r="AD216" s="13"/>
      <c r="AE216" s="13"/>
      <c r="AT216" s="243" t="s">
        <v>182</v>
      </c>
      <c r="AU216" s="243" t="s">
        <v>88</v>
      </c>
      <c r="AV216" s="13" t="s">
        <v>88</v>
      </c>
      <c r="AW216" s="13" t="s">
        <v>39</v>
      </c>
      <c r="AX216" s="13" t="s">
        <v>86</v>
      </c>
      <c r="AY216" s="243" t="s">
        <v>170</v>
      </c>
    </row>
    <row r="217" spans="1:63" s="12" customFormat="1" ht="22.8" customHeight="1">
      <c r="A217" s="12"/>
      <c r="B217" s="203"/>
      <c r="C217" s="204"/>
      <c r="D217" s="205" t="s">
        <v>77</v>
      </c>
      <c r="E217" s="217" t="s">
        <v>213</v>
      </c>
      <c r="F217" s="217" t="s">
        <v>465</v>
      </c>
      <c r="G217" s="204"/>
      <c r="H217" s="204"/>
      <c r="I217" s="207"/>
      <c r="J217" s="218">
        <f>BK217</f>
        <v>0</v>
      </c>
      <c r="K217" s="204"/>
      <c r="L217" s="209"/>
      <c r="M217" s="210"/>
      <c r="N217" s="211"/>
      <c r="O217" s="211"/>
      <c r="P217" s="212">
        <f>SUM(P218:P221)</f>
        <v>0</v>
      </c>
      <c r="Q217" s="211"/>
      <c r="R217" s="212">
        <f>SUM(R218:R221)</f>
        <v>0.77066</v>
      </c>
      <c r="S217" s="211"/>
      <c r="T217" s="213">
        <f>SUM(T218:T221)</f>
        <v>0</v>
      </c>
      <c r="U217" s="12"/>
      <c r="V217" s="12"/>
      <c r="W217" s="12"/>
      <c r="X217" s="12"/>
      <c r="Y217" s="12"/>
      <c r="Z217" s="12"/>
      <c r="AA217" s="12"/>
      <c r="AB217" s="12"/>
      <c r="AC217" s="12"/>
      <c r="AD217" s="12"/>
      <c r="AE217" s="12"/>
      <c r="AR217" s="214" t="s">
        <v>86</v>
      </c>
      <c r="AT217" s="215" t="s">
        <v>77</v>
      </c>
      <c r="AU217" s="215" t="s">
        <v>86</v>
      </c>
      <c r="AY217" s="214" t="s">
        <v>170</v>
      </c>
      <c r="BK217" s="216">
        <f>SUM(BK218:BK221)</f>
        <v>0</v>
      </c>
    </row>
    <row r="218" spans="1:65" s="2" customFormat="1" ht="33" customHeight="1">
      <c r="A218" s="39"/>
      <c r="B218" s="40"/>
      <c r="C218" s="219" t="s">
        <v>440</v>
      </c>
      <c r="D218" s="219" t="s">
        <v>172</v>
      </c>
      <c r="E218" s="220" t="s">
        <v>467</v>
      </c>
      <c r="F218" s="221" t="s">
        <v>468</v>
      </c>
      <c r="G218" s="222" t="s">
        <v>262</v>
      </c>
      <c r="H218" s="223">
        <v>2</v>
      </c>
      <c r="I218" s="224"/>
      <c r="J218" s="225">
        <f>ROUND(I218*H218,2)</f>
        <v>0</v>
      </c>
      <c r="K218" s="221" t="s">
        <v>176</v>
      </c>
      <c r="L218" s="45"/>
      <c r="M218" s="226" t="s">
        <v>33</v>
      </c>
      <c r="N218" s="227" t="s">
        <v>49</v>
      </c>
      <c r="O218" s="85"/>
      <c r="P218" s="228">
        <f>O218*H218</f>
        <v>0</v>
      </c>
      <c r="Q218" s="228">
        <v>0</v>
      </c>
      <c r="R218" s="228">
        <f>Q218*H218</f>
        <v>0</v>
      </c>
      <c r="S218" s="228">
        <v>0</v>
      </c>
      <c r="T218" s="229">
        <f>S218*H218</f>
        <v>0</v>
      </c>
      <c r="U218" s="39"/>
      <c r="V218" s="39"/>
      <c r="W218" s="39"/>
      <c r="X218" s="39"/>
      <c r="Y218" s="39"/>
      <c r="Z218" s="39"/>
      <c r="AA218" s="39"/>
      <c r="AB218" s="39"/>
      <c r="AC218" s="39"/>
      <c r="AD218" s="39"/>
      <c r="AE218" s="39"/>
      <c r="AR218" s="230" t="s">
        <v>177</v>
      </c>
      <c r="AT218" s="230" t="s">
        <v>172</v>
      </c>
      <c r="AU218" s="230" t="s">
        <v>88</v>
      </c>
      <c r="AY218" s="17" t="s">
        <v>170</v>
      </c>
      <c r="BE218" s="231">
        <f>IF(N218="základní",J218,0)</f>
        <v>0</v>
      </c>
      <c r="BF218" s="231">
        <f>IF(N218="snížená",J218,0)</f>
        <v>0</v>
      </c>
      <c r="BG218" s="231">
        <f>IF(N218="zákl. přenesená",J218,0)</f>
        <v>0</v>
      </c>
      <c r="BH218" s="231">
        <f>IF(N218="sníž. přenesená",J218,0)</f>
        <v>0</v>
      </c>
      <c r="BI218" s="231">
        <f>IF(N218="nulová",J218,0)</f>
        <v>0</v>
      </c>
      <c r="BJ218" s="17" t="s">
        <v>86</v>
      </c>
      <c r="BK218" s="231">
        <f>ROUND(I218*H218,2)</f>
        <v>0</v>
      </c>
      <c r="BL218" s="17" t="s">
        <v>177</v>
      </c>
      <c r="BM218" s="230" t="s">
        <v>852</v>
      </c>
    </row>
    <row r="219" spans="1:65" s="2" customFormat="1" ht="21.75" customHeight="1">
      <c r="A219" s="39"/>
      <c r="B219" s="40"/>
      <c r="C219" s="258" t="s">
        <v>443</v>
      </c>
      <c r="D219" s="258" t="s">
        <v>214</v>
      </c>
      <c r="E219" s="259" t="s">
        <v>471</v>
      </c>
      <c r="F219" s="260" t="s">
        <v>472</v>
      </c>
      <c r="G219" s="261" t="s">
        <v>262</v>
      </c>
      <c r="H219" s="262">
        <v>2</v>
      </c>
      <c r="I219" s="263"/>
      <c r="J219" s="264">
        <f>ROUND(I219*H219,2)</f>
        <v>0</v>
      </c>
      <c r="K219" s="260" t="s">
        <v>176</v>
      </c>
      <c r="L219" s="265"/>
      <c r="M219" s="266" t="s">
        <v>33</v>
      </c>
      <c r="N219" s="267" t="s">
        <v>49</v>
      </c>
      <c r="O219" s="85"/>
      <c r="P219" s="228">
        <f>O219*H219</f>
        <v>0</v>
      </c>
      <c r="Q219" s="228">
        <v>0.0002</v>
      </c>
      <c r="R219" s="228">
        <f>Q219*H219</f>
        <v>0.0004</v>
      </c>
      <c r="S219" s="228">
        <v>0</v>
      </c>
      <c r="T219" s="229">
        <f>S219*H219</f>
        <v>0</v>
      </c>
      <c r="U219" s="39"/>
      <c r="V219" s="39"/>
      <c r="W219" s="39"/>
      <c r="X219" s="39"/>
      <c r="Y219" s="39"/>
      <c r="Z219" s="39"/>
      <c r="AA219" s="39"/>
      <c r="AB219" s="39"/>
      <c r="AC219" s="39"/>
      <c r="AD219" s="39"/>
      <c r="AE219" s="39"/>
      <c r="AR219" s="230" t="s">
        <v>213</v>
      </c>
      <c r="AT219" s="230" t="s">
        <v>214</v>
      </c>
      <c r="AU219" s="230" t="s">
        <v>88</v>
      </c>
      <c r="AY219" s="17" t="s">
        <v>170</v>
      </c>
      <c r="BE219" s="231">
        <f>IF(N219="základní",J219,0)</f>
        <v>0</v>
      </c>
      <c r="BF219" s="231">
        <f>IF(N219="snížená",J219,0)</f>
        <v>0</v>
      </c>
      <c r="BG219" s="231">
        <f>IF(N219="zákl. přenesená",J219,0)</f>
        <v>0</v>
      </c>
      <c r="BH219" s="231">
        <f>IF(N219="sníž. přenesená",J219,0)</f>
        <v>0</v>
      </c>
      <c r="BI219" s="231">
        <f>IF(N219="nulová",J219,0)</f>
        <v>0</v>
      </c>
      <c r="BJ219" s="17" t="s">
        <v>86</v>
      </c>
      <c r="BK219" s="231">
        <f>ROUND(I219*H219,2)</f>
        <v>0</v>
      </c>
      <c r="BL219" s="17" t="s">
        <v>177</v>
      </c>
      <c r="BM219" s="230" t="s">
        <v>853</v>
      </c>
    </row>
    <row r="220" spans="1:65" s="2" customFormat="1" ht="44.25" customHeight="1">
      <c r="A220" s="39"/>
      <c r="B220" s="40"/>
      <c r="C220" s="219" t="s">
        <v>447</v>
      </c>
      <c r="D220" s="219" t="s">
        <v>172</v>
      </c>
      <c r="E220" s="220" t="s">
        <v>475</v>
      </c>
      <c r="F220" s="221" t="s">
        <v>476</v>
      </c>
      <c r="G220" s="222" t="s">
        <v>262</v>
      </c>
      <c r="H220" s="223">
        <v>2</v>
      </c>
      <c r="I220" s="224"/>
      <c r="J220" s="225">
        <f>ROUND(I220*H220,2)</f>
        <v>0</v>
      </c>
      <c r="K220" s="221" t="s">
        <v>176</v>
      </c>
      <c r="L220" s="45"/>
      <c r="M220" s="226" t="s">
        <v>33</v>
      </c>
      <c r="N220" s="227" t="s">
        <v>49</v>
      </c>
      <c r="O220" s="85"/>
      <c r="P220" s="228">
        <f>O220*H220</f>
        <v>0</v>
      </c>
      <c r="Q220" s="228">
        <v>0.15679</v>
      </c>
      <c r="R220" s="228">
        <f>Q220*H220</f>
        <v>0.31358</v>
      </c>
      <c r="S220" s="228">
        <v>0</v>
      </c>
      <c r="T220" s="229">
        <f>S220*H220</f>
        <v>0</v>
      </c>
      <c r="U220" s="39"/>
      <c r="V220" s="39"/>
      <c r="W220" s="39"/>
      <c r="X220" s="39"/>
      <c r="Y220" s="39"/>
      <c r="Z220" s="39"/>
      <c r="AA220" s="39"/>
      <c r="AB220" s="39"/>
      <c r="AC220" s="39"/>
      <c r="AD220" s="39"/>
      <c r="AE220" s="39"/>
      <c r="AR220" s="230" t="s">
        <v>177</v>
      </c>
      <c r="AT220" s="230" t="s">
        <v>172</v>
      </c>
      <c r="AU220" s="230" t="s">
        <v>88</v>
      </c>
      <c r="AY220" s="17" t="s">
        <v>170</v>
      </c>
      <c r="BE220" s="231">
        <f>IF(N220="základní",J220,0)</f>
        <v>0</v>
      </c>
      <c r="BF220" s="231">
        <f>IF(N220="snížená",J220,0)</f>
        <v>0</v>
      </c>
      <c r="BG220" s="231">
        <f>IF(N220="zákl. přenesená",J220,0)</f>
        <v>0</v>
      </c>
      <c r="BH220" s="231">
        <f>IF(N220="sníž. přenesená",J220,0)</f>
        <v>0</v>
      </c>
      <c r="BI220" s="231">
        <f>IF(N220="nulová",J220,0)</f>
        <v>0</v>
      </c>
      <c r="BJ220" s="17" t="s">
        <v>86</v>
      </c>
      <c r="BK220" s="231">
        <f>ROUND(I220*H220,2)</f>
        <v>0</v>
      </c>
      <c r="BL220" s="17" t="s">
        <v>177</v>
      </c>
      <c r="BM220" s="230" t="s">
        <v>854</v>
      </c>
    </row>
    <row r="221" spans="1:65" s="2" customFormat="1" ht="33" customHeight="1">
      <c r="A221" s="39"/>
      <c r="B221" s="40"/>
      <c r="C221" s="219" t="s">
        <v>453</v>
      </c>
      <c r="D221" s="219" t="s">
        <v>172</v>
      </c>
      <c r="E221" s="220" t="s">
        <v>479</v>
      </c>
      <c r="F221" s="221" t="s">
        <v>480</v>
      </c>
      <c r="G221" s="222" t="s">
        <v>262</v>
      </c>
      <c r="H221" s="223">
        <v>2</v>
      </c>
      <c r="I221" s="224"/>
      <c r="J221" s="225">
        <f>ROUND(I221*H221,2)</f>
        <v>0</v>
      </c>
      <c r="K221" s="221" t="s">
        <v>176</v>
      </c>
      <c r="L221" s="45"/>
      <c r="M221" s="226" t="s">
        <v>33</v>
      </c>
      <c r="N221" s="227" t="s">
        <v>49</v>
      </c>
      <c r="O221" s="85"/>
      <c r="P221" s="228">
        <f>O221*H221</f>
        <v>0</v>
      </c>
      <c r="Q221" s="228">
        <v>0.22834</v>
      </c>
      <c r="R221" s="228">
        <f>Q221*H221</f>
        <v>0.45668</v>
      </c>
      <c r="S221" s="228">
        <v>0</v>
      </c>
      <c r="T221" s="229">
        <f>S221*H221</f>
        <v>0</v>
      </c>
      <c r="U221" s="39"/>
      <c r="V221" s="39"/>
      <c r="W221" s="39"/>
      <c r="X221" s="39"/>
      <c r="Y221" s="39"/>
      <c r="Z221" s="39"/>
      <c r="AA221" s="39"/>
      <c r="AB221" s="39"/>
      <c r="AC221" s="39"/>
      <c r="AD221" s="39"/>
      <c r="AE221" s="39"/>
      <c r="AR221" s="230" t="s">
        <v>177</v>
      </c>
      <c r="AT221" s="230" t="s">
        <v>172</v>
      </c>
      <c r="AU221" s="230" t="s">
        <v>88</v>
      </c>
      <c r="AY221" s="17" t="s">
        <v>170</v>
      </c>
      <c r="BE221" s="231">
        <f>IF(N221="základní",J221,0)</f>
        <v>0</v>
      </c>
      <c r="BF221" s="231">
        <f>IF(N221="snížená",J221,0)</f>
        <v>0</v>
      </c>
      <c r="BG221" s="231">
        <f>IF(N221="zákl. přenesená",J221,0)</f>
        <v>0</v>
      </c>
      <c r="BH221" s="231">
        <f>IF(N221="sníž. přenesená",J221,0)</f>
        <v>0</v>
      </c>
      <c r="BI221" s="231">
        <f>IF(N221="nulová",J221,0)</f>
        <v>0</v>
      </c>
      <c r="BJ221" s="17" t="s">
        <v>86</v>
      </c>
      <c r="BK221" s="231">
        <f>ROUND(I221*H221,2)</f>
        <v>0</v>
      </c>
      <c r="BL221" s="17" t="s">
        <v>177</v>
      </c>
      <c r="BM221" s="230" t="s">
        <v>855</v>
      </c>
    </row>
    <row r="222" spans="1:63" s="12" customFormat="1" ht="22.8" customHeight="1">
      <c r="A222" s="12"/>
      <c r="B222" s="203"/>
      <c r="C222" s="204"/>
      <c r="D222" s="205" t="s">
        <v>77</v>
      </c>
      <c r="E222" s="217" t="s">
        <v>219</v>
      </c>
      <c r="F222" s="217" t="s">
        <v>486</v>
      </c>
      <c r="G222" s="204"/>
      <c r="H222" s="204"/>
      <c r="I222" s="207"/>
      <c r="J222" s="218">
        <f>BK222</f>
        <v>0</v>
      </c>
      <c r="K222" s="204"/>
      <c r="L222" s="209"/>
      <c r="M222" s="210"/>
      <c r="N222" s="211"/>
      <c r="O222" s="211"/>
      <c r="P222" s="212">
        <f>SUM(P223:P263)</f>
        <v>0</v>
      </c>
      <c r="Q222" s="211"/>
      <c r="R222" s="212">
        <f>SUM(R223:R263)</f>
        <v>65.06232000000001</v>
      </c>
      <c r="S222" s="211"/>
      <c r="T222" s="213">
        <f>SUM(T223:T263)</f>
        <v>50.45844</v>
      </c>
      <c r="U222" s="12"/>
      <c r="V222" s="12"/>
      <c r="W222" s="12"/>
      <c r="X222" s="12"/>
      <c r="Y222" s="12"/>
      <c r="Z222" s="12"/>
      <c r="AA222" s="12"/>
      <c r="AB222" s="12"/>
      <c r="AC222" s="12"/>
      <c r="AD222" s="12"/>
      <c r="AE222" s="12"/>
      <c r="AR222" s="214" t="s">
        <v>86</v>
      </c>
      <c r="AT222" s="215" t="s">
        <v>77</v>
      </c>
      <c r="AU222" s="215" t="s">
        <v>86</v>
      </c>
      <c r="AY222" s="214" t="s">
        <v>170</v>
      </c>
      <c r="BK222" s="216">
        <f>SUM(BK223:BK263)</f>
        <v>0</v>
      </c>
    </row>
    <row r="223" spans="1:65" s="2" customFormat="1" ht="21.75" customHeight="1">
      <c r="A223" s="39"/>
      <c r="B223" s="40"/>
      <c r="C223" s="219" t="s">
        <v>456</v>
      </c>
      <c r="D223" s="219" t="s">
        <v>172</v>
      </c>
      <c r="E223" s="220" t="s">
        <v>856</v>
      </c>
      <c r="F223" s="221" t="s">
        <v>857</v>
      </c>
      <c r="G223" s="222" t="s">
        <v>175</v>
      </c>
      <c r="H223" s="223">
        <v>12</v>
      </c>
      <c r="I223" s="224"/>
      <c r="J223" s="225">
        <f>ROUND(I223*H223,2)</f>
        <v>0</v>
      </c>
      <c r="K223" s="221" t="s">
        <v>176</v>
      </c>
      <c r="L223" s="45"/>
      <c r="M223" s="226" t="s">
        <v>33</v>
      </c>
      <c r="N223" s="227" t="s">
        <v>49</v>
      </c>
      <c r="O223" s="85"/>
      <c r="P223" s="228">
        <f>O223*H223</f>
        <v>0</v>
      </c>
      <c r="Q223" s="228">
        <v>0</v>
      </c>
      <c r="R223" s="228">
        <f>Q223*H223</f>
        <v>0</v>
      </c>
      <c r="S223" s="228">
        <v>0</v>
      </c>
      <c r="T223" s="229">
        <f>S223*H223</f>
        <v>0</v>
      </c>
      <c r="U223" s="39"/>
      <c r="V223" s="39"/>
      <c r="W223" s="39"/>
      <c r="X223" s="39"/>
      <c r="Y223" s="39"/>
      <c r="Z223" s="39"/>
      <c r="AA223" s="39"/>
      <c r="AB223" s="39"/>
      <c r="AC223" s="39"/>
      <c r="AD223" s="39"/>
      <c r="AE223" s="39"/>
      <c r="AR223" s="230" t="s">
        <v>177</v>
      </c>
      <c r="AT223" s="230" t="s">
        <v>172</v>
      </c>
      <c r="AU223" s="230" t="s">
        <v>88</v>
      </c>
      <c r="AY223" s="17" t="s">
        <v>170</v>
      </c>
      <c r="BE223" s="231">
        <f>IF(N223="základní",J223,0)</f>
        <v>0</v>
      </c>
      <c r="BF223" s="231">
        <f>IF(N223="snížená",J223,0)</f>
        <v>0</v>
      </c>
      <c r="BG223" s="231">
        <f>IF(N223="zákl. přenesená",J223,0)</f>
        <v>0</v>
      </c>
      <c r="BH223" s="231">
        <f>IF(N223="sníž. přenesená",J223,0)</f>
        <v>0</v>
      </c>
      <c r="BI223" s="231">
        <f>IF(N223="nulová",J223,0)</f>
        <v>0</v>
      </c>
      <c r="BJ223" s="17" t="s">
        <v>86</v>
      </c>
      <c r="BK223" s="231">
        <f>ROUND(I223*H223,2)</f>
        <v>0</v>
      </c>
      <c r="BL223" s="17" t="s">
        <v>177</v>
      </c>
      <c r="BM223" s="230" t="s">
        <v>858</v>
      </c>
    </row>
    <row r="224" spans="1:51" s="13" customFormat="1" ht="12">
      <c r="A224" s="13"/>
      <c r="B224" s="232"/>
      <c r="C224" s="233"/>
      <c r="D224" s="234" t="s">
        <v>182</v>
      </c>
      <c r="E224" s="235" t="s">
        <v>33</v>
      </c>
      <c r="F224" s="236" t="s">
        <v>859</v>
      </c>
      <c r="G224" s="233"/>
      <c r="H224" s="237">
        <v>12</v>
      </c>
      <c r="I224" s="238"/>
      <c r="J224" s="233"/>
      <c r="K224" s="233"/>
      <c r="L224" s="239"/>
      <c r="M224" s="240"/>
      <c r="N224" s="241"/>
      <c r="O224" s="241"/>
      <c r="P224" s="241"/>
      <c r="Q224" s="241"/>
      <c r="R224" s="241"/>
      <c r="S224" s="241"/>
      <c r="T224" s="242"/>
      <c r="U224" s="13"/>
      <c r="V224" s="13"/>
      <c r="W224" s="13"/>
      <c r="X224" s="13"/>
      <c r="Y224" s="13"/>
      <c r="Z224" s="13"/>
      <c r="AA224" s="13"/>
      <c r="AB224" s="13"/>
      <c r="AC224" s="13"/>
      <c r="AD224" s="13"/>
      <c r="AE224" s="13"/>
      <c r="AT224" s="243" t="s">
        <v>182</v>
      </c>
      <c r="AU224" s="243" t="s">
        <v>88</v>
      </c>
      <c r="AV224" s="13" t="s">
        <v>88</v>
      </c>
      <c r="AW224" s="13" t="s">
        <v>39</v>
      </c>
      <c r="AX224" s="13" t="s">
        <v>86</v>
      </c>
      <c r="AY224" s="243" t="s">
        <v>170</v>
      </c>
    </row>
    <row r="225" spans="1:65" s="2" customFormat="1" ht="21.75" customHeight="1">
      <c r="A225" s="39"/>
      <c r="B225" s="40"/>
      <c r="C225" s="219" t="s">
        <v>460</v>
      </c>
      <c r="D225" s="219" t="s">
        <v>172</v>
      </c>
      <c r="E225" s="220" t="s">
        <v>488</v>
      </c>
      <c r="F225" s="221" t="s">
        <v>489</v>
      </c>
      <c r="G225" s="222" t="s">
        <v>262</v>
      </c>
      <c r="H225" s="223">
        <v>6</v>
      </c>
      <c r="I225" s="224"/>
      <c r="J225" s="225">
        <f>ROUND(I225*H225,2)</f>
        <v>0</v>
      </c>
      <c r="K225" s="221" t="s">
        <v>176</v>
      </c>
      <c r="L225" s="45"/>
      <c r="M225" s="226" t="s">
        <v>33</v>
      </c>
      <c r="N225" s="227" t="s">
        <v>49</v>
      </c>
      <c r="O225" s="85"/>
      <c r="P225" s="228">
        <f>O225*H225</f>
        <v>0</v>
      </c>
      <c r="Q225" s="228">
        <v>0.0007</v>
      </c>
      <c r="R225" s="228">
        <f>Q225*H225</f>
        <v>0.0042</v>
      </c>
      <c r="S225" s="228">
        <v>0</v>
      </c>
      <c r="T225" s="229">
        <f>S225*H225</f>
        <v>0</v>
      </c>
      <c r="U225" s="39"/>
      <c r="V225" s="39"/>
      <c r="W225" s="39"/>
      <c r="X225" s="39"/>
      <c r="Y225" s="39"/>
      <c r="Z225" s="39"/>
      <c r="AA225" s="39"/>
      <c r="AB225" s="39"/>
      <c r="AC225" s="39"/>
      <c r="AD225" s="39"/>
      <c r="AE225" s="39"/>
      <c r="AR225" s="230" t="s">
        <v>177</v>
      </c>
      <c r="AT225" s="230" t="s">
        <v>172</v>
      </c>
      <c r="AU225" s="230" t="s">
        <v>88</v>
      </c>
      <c r="AY225" s="17" t="s">
        <v>170</v>
      </c>
      <c r="BE225" s="231">
        <f>IF(N225="základní",J225,0)</f>
        <v>0</v>
      </c>
      <c r="BF225" s="231">
        <f>IF(N225="snížená",J225,0)</f>
        <v>0</v>
      </c>
      <c r="BG225" s="231">
        <f>IF(N225="zákl. přenesená",J225,0)</f>
        <v>0</v>
      </c>
      <c r="BH225" s="231">
        <f>IF(N225="sníž. přenesená",J225,0)</f>
        <v>0</v>
      </c>
      <c r="BI225" s="231">
        <f>IF(N225="nulová",J225,0)</f>
        <v>0</v>
      </c>
      <c r="BJ225" s="17" t="s">
        <v>86</v>
      </c>
      <c r="BK225" s="231">
        <f>ROUND(I225*H225,2)</f>
        <v>0</v>
      </c>
      <c r="BL225" s="17" t="s">
        <v>177</v>
      </c>
      <c r="BM225" s="230" t="s">
        <v>860</v>
      </c>
    </row>
    <row r="226" spans="1:65" s="2" customFormat="1" ht="16.5" customHeight="1">
      <c r="A226" s="39"/>
      <c r="B226" s="40"/>
      <c r="C226" s="258" t="s">
        <v>463</v>
      </c>
      <c r="D226" s="258" t="s">
        <v>214</v>
      </c>
      <c r="E226" s="259" t="s">
        <v>496</v>
      </c>
      <c r="F226" s="260" t="s">
        <v>497</v>
      </c>
      <c r="G226" s="261" t="s">
        <v>262</v>
      </c>
      <c r="H226" s="262">
        <v>1</v>
      </c>
      <c r="I226" s="263"/>
      <c r="J226" s="264">
        <f>ROUND(I226*H226,2)</f>
        <v>0</v>
      </c>
      <c r="K226" s="260" t="s">
        <v>176</v>
      </c>
      <c r="L226" s="265"/>
      <c r="M226" s="266" t="s">
        <v>33</v>
      </c>
      <c r="N226" s="267" t="s">
        <v>49</v>
      </c>
      <c r="O226" s="85"/>
      <c r="P226" s="228">
        <f>O226*H226</f>
        <v>0</v>
      </c>
      <c r="Q226" s="228">
        <v>0.005</v>
      </c>
      <c r="R226" s="228">
        <f>Q226*H226</f>
        <v>0.005</v>
      </c>
      <c r="S226" s="228">
        <v>0</v>
      </c>
      <c r="T226" s="229">
        <f>S226*H226</f>
        <v>0</v>
      </c>
      <c r="U226" s="39"/>
      <c r="V226" s="39"/>
      <c r="W226" s="39"/>
      <c r="X226" s="39"/>
      <c r="Y226" s="39"/>
      <c r="Z226" s="39"/>
      <c r="AA226" s="39"/>
      <c r="AB226" s="39"/>
      <c r="AC226" s="39"/>
      <c r="AD226" s="39"/>
      <c r="AE226" s="39"/>
      <c r="AR226" s="230" t="s">
        <v>213</v>
      </c>
      <c r="AT226" s="230" t="s">
        <v>214</v>
      </c>
      <c r="AU226" s="230" t="s">
        <v>88</v>
      </c>
      <c r="AY226" s="17" t="s">
        <v>170</v>
      </c>
      <c r="BE226" s="231">
        <f>IF(N226="základní",J226,0)</f>
        <v>0</v>
      </c>
      <c r="BF226" s="231">
        <f>IF(N226="snížená",J226,0)</f>
        <v>0</v>
      </c>
      <c r="BG226" s="231">
        <f>IF(N226="zákl. přenesená",J226,0)</f>
        <v>0</v>
      </c>
      <c r="BH226" s="231">
        <f>IF(N226="sníž. přenesená",J226,0)</f>
        <v>0</v>
      </c>
      <c r="BI226" s="231">
        <f>IF(N226="nulová",J226,0)</f>
        <v>0</v>
      </c>
      <c r="BJ226" s="17" t="s">
        <v>86</v>
      </c>
      <c r="BK226" s="231">
        <f>ROUND(I226*H226,2)</f>
        <v>0</v>
      </c>
      <c r="BL226" s="17" t="s">
        <v>177</v>
      </c>
      <c r="BM226" s="230" t="s">
        <v>861</v>
      </c>
    </row>
    <row r="227" spans="1:65" s="2" customFormat="1" ht="21.75" customHeight="1">
      <c r="A227" s="39"/>
      <c r="B227" s="40"/>
      <c r="C227" s="258" t="s">
        <v>466</v>
      </c>
      <c r="D227" s="258" t="s">
        <v>214</v>
      </c>
      <c r="E227" s="259" t="s">
        <v>862</v>
      </c>
      <c r="F227" s="260" t="s">
        <v>863</v>
      </c>
      <c r="G227" s="261" t="s">
        <v>262</v>
      </c>
      <c r="H227" s="262">
        <v>1</v>
      </c>
      <c r="I227" s="263"/>
      <c r="J227" s="264">
        <f>ROUND(I227*H227,2)</f>
        <v>0</v>
      </c>
      <c r="K227" s="260" t="s">
        <v>176</v>
      </c>
      <c r="L227" s="265"/>
      <c r="M227" s="266" t="s">
        <v>33</v>
      </c>
      <c r="N227" s="267" t="s">
        <v>49</v>
      </c>
      <c r="O227" s="85"/>
      <c r="P227" s="228">
        <f>O227*H227</f>
        <v>0</v>
      </c>
      <c r="Q227" s="228">
        <v>0.0035</v>
      </c>
      <c r="R227" s="228">
        <f>Q227*H227</f>
        <v>0.0035</v>
      </c>
      <c r="S227" s="228">
        <v>0</v>
      </c>
      <c r="T227" s="229">
        <f>S227*H227</f>
        <v>0</v>
      </c>
      <c r="U227" s="39"/>
      <c r="V227" s="39"/>
      <c r="W227" s="39"/>
      <c r="X227" s="39"/>
      <c r="Y227" s="39"/>
      <c r="Z227" s="39"/>
      <c r="AA227" s="39"/>
      <c r="AB227" s="39"/>
      <c r="AC227" s="39"/>
      <c r="AD227" s="39"/>
      <c r="AE227" s="39"/>
      <c r="AR227" s="230" t="s">
        <v>213</v>
      </c>
      <c r="AT227" s="230" t="s">
        <v>214</v>
      </c>
      <c r="AU227" s="230" t="s">
        <v>88</v>
      </c>
      <c r="AY227" s="17" t="s">
        <v>170</v>
      </c>
      <c r="BE227" s="231">
        <f>IF(N227="základní",J227,0)</f>
        <v>0</v>
      </c>
      <c r="BF227" s="231">
        <f>IF(N227="snížená",J227,0)</f>
        <v>0</v>
      </c>
      <c r="BG227" s="231">
        <f>IF(N227="zákl. přenesená",J227,0)</f>
        <v>0</v>
      </c>
      <c r="BH227" s="231">
        <f>IF(N227="sníž. přenesená",J227,0)</f>
        <v>0</v>
      </c>
      <c r="BI227" s="231">
        <f>IF(N227="nulová",J227,0)</f>
        <v>0</v>
      </c>
      <c r="BJ227" s="17" t="s">
        <v>86</v>
      </c>
      <c r="BK227" s="231">
        <f>ROUND(I227*H227,2)</f>
        <v>0</v>
      </c>
      <c r="BL227" s="17" t="s">
        <v>177</v>
      </c>
      <c r="BM227" s="230" t="s">
        <v>864</v>
      </c>
    </row>
    <row r="228" spans="1:65" s="2" customFormat="1" ht="16.5" customHeight="1">
      <c r="A228" s="39"/>
      <c r="B228" s="40"/>
      <c r="C228" s="258" t="s">
        <v>470</v>
      </c>
      <c r="D228" s="258" t="s">
        <v>214</v>
      </c>
      <c r="E228" s="259" t="s">
        <v>865</v>
      </c>
      <c r="F228" s="260" t="s">
        <v>866</v>
      </c>
      <c r="G228" s="261" t="s">
        <v>262</v>
      </c>
      <c r="H228" s="262">
        <v>2</v>
      </c>
      <c r="I228" s="263"/>
      <c r="J228" s="264">
        <f>ROUND(I228*H228,2)</f>
        <v>0</v>
      </c>
      <c r="K228" s="260" t="s">
        <v>176</v>
      </c>
      <c r="L228" s="265"/>
      <c r="M228" s="266" t="s">
        <v>33</v>
      </c>
      <c r="N228" s="267" t="s">
        <v>49</v>
      </c>
      <c r="O228" s="85"/>
      <c r="P228" s="228">
        <f>O228*H228</f>
        <v>0</v>
      </c>
      <c r="Q228" s="228">
        <v>0.004</v>
      </c>
      <c r="R228" s="228">
        <f>Q228*H228</f>
        <v>0.008</v>
      </c>
      <c r="S228" s="228">
        <v>0</v>
      </c>
      <c r="T228" s="229">
        <f>S228*H228</f>
        <v>0</v>
      </c>
      <c r="U228" s="39"/>
      <c r="V228" s="39"/>
      <c r="W228" s="39"/>
      <c r="X228" s="39"/>
      <c r="Y228" s="39"/>
      <c r="Z228" s="39"/>
      <c r="AA228" s="39"/>
      <c r="AB228" s="39"/>
      <c r="AC228" s="39"/>
      <c r="AD228" s="39"/>
      <c r="AE228" s="39"/>
      <c r="AR228" s="230" t="s">
        <v>213</v>
      </c>
      <c r="AT228" s="230" t="s">
        <v>214</v>
      </c>
      <c r="AU228" s="230" t="s">
        <v>88</v>
      </c>
      <c r="AY228" s="17" t="s">
        <v>170</v>
      </c>
      <c r="BE228" s="231">
        <f>IF(N228="základní",J228,0)</f>
        <v>0</v>
      </c>
      <c r="BF228" s="231">
        <f>IF(N228="snížená",J228,0)</f>
        <v>0</v>
      </c>
      <c r="BG228" s="231">
        <f>IF(N228="zákl. přenesená",J228,0)</f>
        <v>0</v>
      </c>
      <c r="BH228" s="231">
        <f>IF(N228="sníž. přenesená",J228,0)</f>
        <v>0</v>
      </c>
      <c r="BI228" s="231">
        <f>IF(N228="nulová",J228,0)</f>
        <v>0</v>
      </c>
      <c r="BJ228" s="17" t="s">
        <v>86</v>
      </c>
      <c r="BK228" s="231">
        <f>ROUND(I228*H228,2)</f>
        <v>0</v>
      </c>
      <c r="BL228" s="17" t="s">
        <v>177</v>
      </c>
      <c r="BM228" s="230" t="s">
        <v>867</v>
      </c>
    </row>
    <row r="229" spans="1:65" s="2" customFormat="1" ht="21.75" customHeight="1">
      <c r="A229" s="39"/>
      <c r="B229" s="40"/>
      <c r="C229" s="219" t="s">
        <v>474</v>
      </c>
      <c r="D229" s="219" t="s">
        <v>172</v>
      </c>
      <c r="E229" s="220" t="s">
        <v>517</v>
      </c>
      <c r="F229" s="221" t="s">
        <v>518</v>
      </c>
      <c r="G229" s="222" t="s">
        <v>262</v>
      </c>
      <c r="H229" s="223">
        <v>5</v>
      </c>
      <c r="I229" s="224"/>
      <c r="J229" s="225">
        <f>ROUND(I229*H229,2)</f>
        <v>0</v>
      </c>
      <c r="K229" s="221" t="s">
        <v>176</v>
      </c>
      <c r="L229" s="45"/>
      <c r="M229" s="226" t="s">
        <v>33</v>
      </c>
      <c r="N229" s="227" t="s">
        <v>49</v>
      </c>
      <c r="O229" s="85"/>
      <c r="P229" s="228">
        <f>O229*H229</f>
        <v>0</v>
      </c>
      <c r="Q229" s="228">
        <v>0.10941</v>
      </c>
      <c r="R229" s="228">
        <f>Q229*H229</f>
        <v>0.5470499999999999</v>
      </c>
      <c r="S229" s="228">
        <v>0</v>
      </c>
      <c r="T229" s="229">
        <f>S229*H229</f>
        <v>0</v>
      </c>
      <c r="U229" s="39"/>
      <c r="V229" s="39"/>
      <c r="W229" s="39"/>
      <c r="X229" s="39"/>
      <c r="Y229" s="39"/>
      <c r="Z229" s="39"/>
      <c r="AA229" s="39"/>
      <c r="AB229" s="39"/>
      <c r="AC229" s="39"/>
      <c r="AD229" s="39"/>
      <c r="AE229" s="39"/>
      <c r="AR229" s="230" t="s">
        <v>177</v>
      </c>
      <c r="AT229" s="230" t="s">
        <v>172</v>
      </c>
      <c r="AU229" s="230" t="s">
        <v>88</v>
      </c>
      <c r="AY229" s="17" t="s">
        <v>170</v>
      </c>
      <c r="BE229" s="231">
        <f>IF(N229="základní",J229,0)</f>
        <v>0</v>
      </c>
      <c r="BF229" s="231">
        <f>IF(N229="snížená",J229,0)</f>
        <v>0</v>
      </c>
      <c r="BG229" s="231">
        <f>IF(N229="zákl. přenesená",J229,0)</f>
        <v>0</v>
      </c>
      <c r="BH229" s="231">
        <f>IF(N229="sníž. přenesená",J229,0)</f>
        <v>0</v>
      </c>
      <c r="BI229" s="231">
        <f>IF(N229="nulová",J229,0)</f>
        <v>0</v>
      </c>
      <c r="BJ229" s="17" t="s">
        <v>86</v>
      </c>
      <c r="BK229" s="231">
        <f>ROUND(I229*H229,2)</f>
        <v>0</v>
      </c>
      <c r="BL229" s="17" t="s">
        <v>177</v>
      </c>
      <c r="BM229" s="230" t="s">
        <v>868</v>
      </c>
    </row>
    <row r="230" spans="1:65" s="2" customFormat="1" ht="16.5" customHeight="1">
      <c r="A230" s="39"/>
      <c r="B230" s="40"/>
      <c r="C230" s="258" t="s">
        <v>478</v>
      </c>
      <c r="D230" s="258" t="s">
        <v>214</v>
      </c>
      <c r="E230" s="259" t="s">
        <v>521</v>
      </c>
      <c r="F230" s="260" t="s">
        <v>522</v>
      </c>
      <c r="G230" s="261" t="s">
        <v>262</v>
      </c>
      <c r="H230" s="262">
        <v>5</v>
      </c>
      <c r="I230" s="263"/>
      <c r="J230" s="264">
        <f>ROUND(I230*H230,2)</f>
        <v>0</v>
      </c>
      <c r="K230" s="260" t="s">
        <v>176</v>
      </c>
      <c r="L230" s="265"/>
      <c r="M230" s="266" t="s">
        <v>33</v>
      </c>
      <c r="N230" s="267" t="s">
        <v>49</v>
      </c>
      <c r="O230" s="85"/>
      <c r="P230" s="228">
        <f>O230*H230</f>
        <v>0</v>
      </c>
      <c r="Q230" s="228">
        <v>0.0061</v>
      </c>
      <c r="R230" s="228">
        <f>Q230*H230</f>
        <v>0.030500000000000003</v>
      </c>
      <c r="S230" s="228">
        <v>0</v>
      </c>
      <c r="T230" s="229">
        <f>S230*H230</f>
        <v>0</v>
      </c>
      <c r="U230" s="39"/>
      <c r="V230" s="39"/>
      <c r="W230" s="39"/>
      <c r="X230" s="39"/>
      <c r="Y230" s="39"/>
      <c r="Z230" s="39"/>
      <c r="AA230" s="39"/>
      <c r="AB230" s="39"/>
      <c r="AC230" s="39"/>
      <c r="AD230" s="39"/>
      <c r="AE230" s="39"/>
      <c r="AR230" s="230" t="s">
        <v>213</v>
      </c>
      <c r="AT230" s="230" t="s">
        <v>214</v>
      </c>
      <c r="AU230" s="230" t="s">
        <v>88</v>
      </c>
      <c r="AY230" s="17" t="s">
        <v>170</v>
      </c>
      <c r="BE230" s="231">
        <f>IF(N230="základní",J230,0)</f>
        <v>0</v>
      </c>
      <c r="BF230" s="231">
        <f>IF(N230="snížená",J230,0)</f>
        <v>0</v>
      </c>
      <c r="BG230" s="231">
        <f>IF(N230="zákl. přenesená",J230,0)</f>
        <v>0</v>
      </c>
      <c r="BH230" s="231">
        <f>IF(N230="sníž. přenesená",J230,0)</f>
        <v>0</v>
      </c>
      <c r="BI230" s="231">
        <f>IF(N230="nulová",J230,0)</f>
        <v>0</v>
      </c>
      <c r="BJ230" s="17" t="s">
        <v>86</v>
      </c>
      <c r="BK230" s="231">
        <f>ROUND(I230*H230,2)</f>
        <v>0</v>
      </c>
      <c r="BL230" s="17" t="s">
        <v>177</v>
      </c>
      <c r="BM230" s="230" t="s">
        <v>869</v>
      </c>
    </row>
    <row r="231" spans="1:65" s="2" customFormat="1" ht="21.75" customHeight="1">
      <c r="A231" s="39"/>
      <c r="B231" s="40"/>
      <c r="C231" s="219" t="s">
        <v>482</v>
      </c>
      <c r="D231" s="219" t="s">
        <v>172</v>
      </c>
      <c r="E231" s="220" t="s">
        <v>529</v>
      </c>
      <c r="F231" s="221" t="s">
        <v>530</v>
      </c>
      <c r="G231" s="222" t="s">
        <v>191</v>
      </c>
      <c r="H231" s="223">
        <v>3</v>
      </c>
      <c r="I231" s="224"/>
      <c r="J231" s="225">
        <f>ROUND(I231*H231,2)</f>
        <v>0</v>
      </c>
      <c r="K231" s="221" t="s">
        <v>176</v>
      </c>
      <c r="L231" s="45"/>
      <c r="M231" s="226" t="s">
        <v>33</v>
      </c>
      <c r="N231" s="227" t="s">
        <v>49</v>
      </c>
      <c r="O231" s="85"/>
      <c r="P231" s="228">
        <f>O231*H231</f>
        <v>0</v>
      </c>
      <c r="Q231" s="228">
        <v>0.0004</v>
      </c>
      <c r="R231" s="228">
        <f>Q231*H231</f>
        <v>0.0012000000000000001</v>
      </c>
      <c r="S231" s="228">
        <v>0</v>
      </c>
      <c r="T231" s="229">
        <f>S231*H231</f>
        <v>0</v>
      </c>
      <c r="U231" s="39"/>
      <c r="V231" s="39"/>
      <c r="W231" s="39"/>
      <c r="X231" s="39"/>
      <c r="Y231" s="39"/>
      <c r="Z231" s="39"/>
      <c r="AA231" s="39"/>
      <c r="AB231" s="39"/>
      <c r="AC231" s="39"/>
      <c r="AD231" s="39"/>
      <c r="AE231" s="39"/>
      <c r="AR231" s="230" t="s">
        <v>177</v>
      </c>
      <c r="AT231" s="230" t="s">
        <v>172</v>
      </c>
      <c r="AU231" s="230" t="s">
        <v>88</v>
      </c>
      <c r="AY231" s="17" t="s">
        <v>170</v>
      </c>
      <c r="BE231" s="231">
        <f>IF(N231="základní",J231,0)</f>
        <v>0</v>
      </c>
      <c r="BF231" s="231">
        <f>IF(N231="snížená",J231,0)</f>
        <v>0</v>
      </c>
      <c r="BG231" s="231">
        <f>IF(N231="zákl. přenesená",J231,0)</f>
        <v>0</v>
      </c>
      <c r="BH231" s="231">
        <f>IF(N231="sníž. přenesená",J231,0)</f>
        <v>0</v>
      </c>
      <c r="BI231" s="231">
        <f>IF(N231="nulová",J231,0)</f>
        <v>0</v>
      </c>
      <c r="BJ231" s="17" t="s">
        <v>86</v>
      </c>
      <c r="BK231" s="231">
        <f>ROUND(I231*H231,2)</f>
        <v>0</v>
      </c>
      <c r="BL231" s="17" t="s">
        <v>177</v>
      </c>
      <c r="BM231" s="230" t="s">
        <v>870</v>
      </c>
    </row>
    <row r="232" spans="1:65" s="2" customFormat="1" ht="33" customHeight="1">
      <c r="A232" s="39"/>
      <c r="B232" s="40"/>
      <c r="C232" s="219" t="s">
        <v>487</v>
      </c>
      <c r="D232" s="219" t="s">
        <v>172</v>
      </c>
      <c r="E232" s="220" t="s">
        <v>533</v>
      </c>
      <c r="F232" s="221" t="s">
        <v>534</v>
      </c>
      <c r="G232" s="222" t="s">
        <v>175</v>
      </c>
      <c r="H232" s="223">
        <v>4</v>
      </c>
      <c r="I232" s="224"/>
      <c r="J232" s="225">
        <f>ROUND(I232*H232,2)</f>
        <v>0</v>
      </c>
      <c r="K232" s="221" t="s">
        <v>176</v>
      </c>
      <c r="L232" s="45"/>
      <c r="M232" s="226" t="s">
        <v>33</v>
      </c>
      <c r="N232" s="227" t="s">
        <v>49</v>
      </c>
      <c r="O232" s="85"/>
      <c r="P232" s="228">
        <f>O232*H232</f>
        <v>0</v>
      </c>
      <c r="Q232" s="228">
        <v>0.0016</v>
      </c>
      <c r="R232" s="228">
        <f>Q232*H232</f>
        <v>0.0064</v>
      </c>
      <c r="S232" s="228">
        <v>0</v>
      </c>
      <c r="T232" s="229">
        <f>S232*H232</f>
        <v>0</v>
      </c>
      <c r="U232" s="39"/>
      <c r="V232" s="39"/>
      <c r="W232" s="39"/>
      <c r="X232" s="39"/>
      <c r="Y232" s="39"/>
      <c r="Z232" s="39"/>
      <c r="AA232" s="39"/>
      <c r="AB232" s="39"/>
      <c r="AC232" s="39"/>
      <c r="AD232" s="39"/>
      <c r="AE232" s="39"/>
      <c r="AR232" s="230" t="s">
        <v>177</v>
      </c>
      <c r="AT232" s="230" t="s">
        <v>172</v>
      </c>
      <c r="AU232" s="230" t="s">
        <v>88</v>
      </c>
      <c r="AY232" s="17" t="s">
        <v>170</v>
      </c>
      <c r="BE232" s="231">
        <f>IF(N232="základní",J232,0)</f>
        <v>0</v>
      </c>
      <c r="BF232" s="231">
        <f>IF(N232="snížená",J232,0)</f>
        <v>0</v>
      </c>
      <c r="BG232" s="231">
        <f>IF(N232="zákl. přenesená",J232,0)</f>
        <v>0</v>
      </c>
      <c r="BH232" s="231">
        <f>IF(N232="sníž. přenesená",J232,0)</f>
        <v>0</v>
      </c>
      <c r="BI232" s="231">
        <f>IF(N232="nulová",J232,0)</f>
        <v>0</v>
      </c>
      <c r="BJ232" s="17" t="s">
        <v>86</v>
      </c>
      <c r="BK232" s="231">
        <f>ROUND(I232*H232,2)</f>
        <v>0</v>
      </c>
      <c r="BL232" s="17" t="s">
        <v>177</v>
      </c>
      <c r="BM232" s="230" t="s">
        <v>871</v>
      </c>
    </row>
    <row r="233" spans="1:51" s="13" customFormat="1" ht="12">
      <c r="A233" s="13"/>
      <c r="B233" s="232"/>
      <c r="C233" s="233"/>
      <c r="D233" s="234" t="s">
        <v>182</v>
      </c>
      <c r="E233" s="235" t="s">
        <v>33</v>
      </c>
      <c r="F233" s="236" t="s">
        <v>872</v>
      </c>
      <c r="G233" s="233"/>
      <c r="H233" s="237">
        <v>4</v>
      </c>
      <c r="I233" s="238"/>
      <c r="J233" s="233"/>
      <c r="K233" s="233"/>
      <c r="L233" s="239"/>
      <c r="M233" s="240"/>
      <c r="N233" s="241"/>
      <c r="O233" s="241"/>
      <c r="P233" s="241"/>
      <c r="Q233" s="241"/>
      <c r="R233" s="241"/>
      <c r="S233" s="241"/>
      <c r="T233" s="242"/>
      <c r="U233" s="13"/>
      <c r="V233" s="13"/>
      <c r="W233" s="13"/>
      <c r="X233" s="13"/>
      <c r="Y233" s="13"/>
      <c r="Z233" s="13"/>
      <c r="AA233" s="13"/>
      <c r="AB233" s="13"/>
      <c r="AC233" s="13"/>
      <c r="AD233" s="13"/>
      <c r="AE233" s="13"/>
      <c r="AT233" s="243" t="s">
        <v>182</v>
      </c>
      <c r="AU233" s="243" t="s">
        <v>88</v>
      </c>
      <c r="AV233" s="13" t="s">
        <v>88</v>
      </c>
      <c r="AW233" s="13" t="s">
        <v>39</v>
      </c>
      <c r="AX233" s="13" t="s">
        <v>86</v>
      </c>
      <c r="AY233" s="243" t="s">
        <v>170</v>
      </c>
    </row>
    <row r="234" spans="1:65" s="2" customFormat="1" ht="44.25" customHeight="1">
      <c r="A234" s="39"/>
      <c r="B234" s="40"/>
      <c r="C234" s="219" t="s">
        <v>495</v>
      </c>
      <c r="D234" s="219" t="s">
        <v>172</v>
      </c>
      <c r="E234" s="220" t="s">
        <v>545</v>
      </c>
      <c r="F234" s="221" t="s">
        <v>546</v>
      </c>
      <c r="G234" s="222" t="s">
        <v>191</v>
      </c>
      <c r="H234" s="223">
        <v>166</v>
      </c>
      <c r="I234" s="224"/>
      <c r="J234" s="225">
        <f>ROUND(I234*H234,2)</f>
        <v>0</v>
      </c>
      <c r="K234" s="221" t="s">
        <v>176</v>
      </c>
      <c r="L234" s="45"/>
      <c r="M234" s="226" t="s">
        <v>33</v>
      </c>
      <c r="N234" s="227" t="s">
        <v>49</v>
      </c>
      <c r="O234" s="85"/>
      <c r="P234" s="228">
        <f>O234*H234</f>
        <v>0</v>
      </c>
      <c r="Q234" s="228">
        <v>0.1554</v>
      </c>
      <c r="R234" s="228">
        <f>Q234*H234</f>
        <v>25.796400000000002</v>
      </c>
      <c r="S234" s="228">
        <v>0</v>
      </c>
      <c r="T234" s="229">
        <f>S234*H234</f>
        <v>0</v>
      </c>
      <c r="U234" s="39"/>
      <c r="V234" s="39"/>
      <c r="W234" s="39"/>
      <c r="X234" s="39"/>
      <c r="Y234" s="39"/>
      <c r="Z234" s="39"/>
      <c r="AA234" s="39"/>
      <c r="AB234" s="39"/>
      <c r="AC234" s="39"/>
      <c r="AD234" s="39"/>
      <c r="AE234" s="39"/>
      <c r="AR234" s="230" t="s">
        <v>177</v>
      </c>
      <c r="AT234" s="230" t="s">
        <v>172</v>
      </c>
      <c r="AU234" s="230" t="s">
        <v>88</v>
      </c>
      <c r="AY234" s="17" t="s">
        <v>170</v>
      </c>
      <c r="BE234" s="231">
        <f>IF(N234="základní",J234,0)</f>
        <v>0</v>
      </c>
      <c r="BF234" s="231">
        <f>IF(N234="snížená",J234,0)</f>
        <v>0</v>
      </c>
      <c r="BG234" s="231">
        <f>IF(N234="zákl. přenesená",J234,0)</f>
        <v>0</v>
      </c>
      <c r="BH234" s="231">
        <f>IF(N234="sníž. přenesená",J234,0)</f>
        <v>0</v>
      </c>
      <c r="BI234" s="231">
        <f>IF(N234="nulová",J234,0)</f>
        <v>0</v>
      </c>
      <c r="BJ234" s="17" t="s">
        <v>86</v>
      </c>
      <c r="BK234" s="231">
        <f>ROUND(I234*H234,2)</f>
        <v>0</v>
      </c>
      <c r="BL234" s="17" t="s">
        <v>177</v>
      </c>
      <c r="BM234" s="230" t="s">
        <v>873</v>
      </c>
    </row>
    <row r="235" spans="1:65" s="2" customFormat="1" ht="16.5" customHeight="1">
      <c r="A235" s="39"/>
      <c r="B235" s="40"/>
      <c r="C235" s="258" t="s">
        <v>499</v>
      </c>
      <c r="D235" s="258" t="s">
        <v>214</v>
      </c>
      <c r="E235" s="259" t="s">
        <v>550</v>
      </c>
      <c r="F235" s="260" t="s">
        <v>551</v>
      </c>
      <c r="G235" s="261" t="s">
        <v>191</v>
      </c>
      <c r="H235" s="262">
        <v>166</v>
      </c>
      <c r="I235" s="263"/>
      <c r="J235" s="264">
        <f>ROUND(I235*H235,2)</f>
        <v>0</v>
      </c>
      <c r="K235" s="260" t="s">
        <v>176</v>
      </c>
      <c r="L235" s="265"/>
      <c r="M235" s="266" t="s">
        <v>33</v>
      </c>
      <c r="N235" s="267" t="s">
        <v>49</v>
      </c>
      <c r="O235" s="85"/>
      <c r="P235" s="228">
        <f>O235*H235</f>
        <v>0</v>
      </c>
      <c r="Q235" s="228">
        <v>0.08</v>
      </c>
      <c r="R235" s="228">
        <f>Q235*H235</f>
        <v>13.280000000000001</v>
      </c>
      <c r="S235" s="228">
        <v>0</v>
      </c>
      <c r="T235" s="229">
        <f>S235*H235</f>
        <v>0</v>
      </c>
      <c r="U235" s="39"/>
      <c r="V235" s="39"/>
      <c r="W235" s="39"/>
      <c r="X235" s="39"/>
      <c r="Y235" s="39"/>
      <c r="Z235" s="39"/>
      <c r="AA235" s="39"/>
      <c r="AB235" s="39"/>
      <c r="AC235" s="39"/>
      <c r="AD235" s="39"/>
      <c r="AE235" s="39"/>
      <c r="AR235" s="230" t="s">
        <v>213</v>
      </c>
      <c r="AT235" s="230" t="s">
        <v>214</v>
      </c>
      <c r="AU235" s="230" t="s">
        <v>88</v>
      </c>
      <c r="AY235" s="17" t="s">
        <v>170</v>
      </c>
      <c r="BE235" s="231">
        <f>IF(N235="základní",J235,0)</f>
        <v>0</v>
      </c>
      <c r="BF235" s="231">
        <f>IF(N235="snížená",J235,0)</f>
        <v>0</v>
      </c>
      <c r="BG235" s="231">
        <f>IF(N235="zákl. přenesená",J235,0)</f>
        <v>0</v>
      </c>
      <c r="BH235" s="231">
        <f>IF(N235="sníž. přenesená",J235,0)</f>
        <v>0</v>
      </c>
      <c r="BI235" s="231">
        <f>IF(N235="nulová",J235,0)</f>
        <v>0</v>
      </c>
      <c r="BJ235" s="17" t="s">
        <v>86</v>
      </c>
      <c r="BK235" s="231">
        <f>ROUND(I235*H235,2)</f>
        <v>0</v>
      </c>
      <c r="BL235" s="17" t="s">
        <v>177</v>
      </c>
      <c r="BM235" s="230" t="s">
        <v>874</v>
      </c>
    </row>
    <row r="236" spans="1:47" s="2" customFormat="1" ht="12">
      <c r="A236" s="39"/>
      <c r="B236" s="40"/>
      <c r="C236" s="41"/>
      <c r="D236" s="234" t="s">
        <v>210</v>
      </c>
      <c r="E236" s="41"/>
      <c r="F236" s="255" t="s">
        <v>393</v>
      </c>
      <c r="G236" s="41"/>
      <c r="H236" s="41"/>
      <c r="I236" s="137"/>
      <c r="J236" s="41"/>
      <c r="K236" s="41"/>
      <c r="L236" s="45"/>
      <c r="M236" s="256"/>
      <c r="N236" s="257"/>
      <c r="O236" s="85"/>
      <c r="P236" s="85"/>
      <c r="Q236" s="85"/>
      <c r="R236" s="85"/>
      <c r="S236" s="85"/>
      <c r="T236" s="86"/>
      <c r="U236" s="39"/>
      <c r="V236" s="39"/>
      <c r="W236" s="39"/>
      <c r="X236" s="39"/>
      <c r="Y236" s="39"/>
      <c r="Z236" s="39"/>
      <c r="AA236" s="39"/>
      <c r="AB236" s="39"/>
      <c r="AC236" s="39"/>
      <c r="AD236" s="39"/>
      <c r="AE236" s="39"/>
      <c r="AT236" s="17" t="s">
        <v>210</v>
      </c>
      <c r="AU236" s="17" t="s">
        <v>88</v>
      </c>
    </row>
    <row r="237" spans="1:65" s="2" customFormat="1" ht="44.25" customHeight="1">
      <c r="A237" s="39"/>
      <c r="B237" s="40"/>
      <c r="C237" s="219" t="s">
        <v>503</v>
      </c>
      <c r="D237" s="219" t="s">
        <v>172</v>
      </c>
      <c r="E237" s="220" t="s">
        <v>558</v>
      </c>
      <c r="F237" s="221" t="s">
        <v>559</v>
      </c>
      <c r="G237" s="222" t="s">
        <v>191</v>
      </c>
      <c r="H237" s="223">
        <v>135</v>
      </c>
      <c r="I237" s="224"/>
      <c r="J237" s="225">
        <f>ROUND(I237*H237,2)</f>
        <v>0</v>
      </c>
      <c r="K237" s="221" t="s">
        <v>176</v>
      </c>
      <c r="L237" s="45"/>
      <c r="M237" s="226" t="s">
        <v>33</v>
      </c>
      <c r="N237" s="227" t="s">
        <v>49</v>
      </c>
      <c r="O237" s="85"/>
      <c r="P237" s="228">
        <f>O237*H237</f>
        <v>0</v>
      </c>
      <c r="Q237" s="228">
        <v>0.1295</v>
      </c>
      <c r="R237" s="228">
        <f>Q237*H237</f>
        <v>17.4825</v>
      </c>
      <c r="S237" s="228">
        <v>0</v>
      </c>
      <c r="T237" s="229">
        <f>S237*H237</f>
        <v>0</v>
      </c>
      <c r="U237" s="39"/>
      <c r="V237" s="39"/>
      <c r="W237" s="39"/>
      <c r="X237" s="39"/>
      <c r="Y237" s="39"/>
      <c r="Z237" s="39"/>
      <c r="AA237" s="39"/>
      <c r="AB237" s="39"/>
      <c r="AC237" s="39"/>
      <c r="AD237" s="39"/>
      <c r="AE237" s="39"/>
      <c r="AR237" s="230" t="s">
        <v>177</v>
      </c>
      <c r="AT237" s="230" t="s">
        <v>172</v>
      </c>
      <c r="AU237" s="230" t="s">
        <v>88</v>
      </c>
      <c r="AY237" s="17" t="s">
        <v>170</v>
      </c>
      <c r="BE237" s="231">
        <f>IF(N237="základní",J237,0)</f>
        <v>0</v>
      </c>
      <c r="BF237" s="231">
        <f>IF(N237="snížená",J237,0)</f>
        <v>0</v>
      </c>
      <c r="BG237" s="231">
        <f>IF(N237="zákl. přenesená",J237,0)</f>
        <v>0</v>
      </c>
      <c r="BH237" s="231">
        <f>IF(N237="sníž. přenesená",J237,0)</f>
        <v>0</v>
      </c>
      <c r="BI237" s="231">
        <f>IF(N237="nulová",J237,0)</f>
        <v>0</v>
      </c>
      <c r="BJ237" s="17" t="s">
        <v>86</v>
      </c>
      <c r="BK237" s="231">
        <f>ROUND(I237*H237,2)</f>
        <v>0</v>
      </c>
      <c r="BL237" s="17" t="s">
        <v>177</v>
      </c>
      <c r="BM237" s="230" t="s">
        <v>875</v>
      </c>
    </row>
    <row r="238" spans="1:65" s="2" customFormat="1" ht="16.5" customHeight="1">
      <c r="A238" s="39"/>
      <c r="B238" s="40"/>
      <c r="C238" s="258" t="s">
        <v>507</v>
      </c>
      <c r="D238" s="258" t="s">
        <v>214</v>
      </c>
      <c r="E238" s="259" t="s">
        <v>562</v>
      </c>
      <c r="F238" s="260" t="s">
        <v>563</v>
      </c>
      <c r="G238" s="261" t="s">
        <v>191</v>
      </c>
      <c r="H238" s="262">
        <v>130</v>
      </c>
      <c r="I238" s="263"/>
      <c r="J238" s="264">
        <f>ROUND(I238*H238,2)</f>
        <v>0</v>
      </c>
      <c r="K238" s="260" t="s">
        <v>176</v>
      </c>
      <c r="L238" s="265"/>
      <c r="M238" s="266" t="s">
        <v>33</v>
      </c>
      <c r="N238" s="267" t="s">
        <v>49</v>
      </c>
      <c r="O238" s="85"/>
      <c r="P238" s="228">
        <f>O238*H238</f>
        <v>0</v>
      </c>
      <c r="Q238" s="228">
        <v>0.045</v>
      </c>
      <c r="R238" s="228">
        <f>Q238*H238</f>
        <v>5.85</v>
      </c>
      <c r="S238" s="228">
        <v>0</v>
      </c>
      <c r="T238" s="229">
        <f>S238*H238</f>
        <v>0</v>
      </c>
      <c r="U238" s="39"/>
      <c r="V238" s="39"/>
      <c r="W238" s="39"/>
      <c r="X238" s="39"/>
      <c r="Y238" s="39"/>
      <c r="Z238" s="39"/>
      <c r="AA238" s="39"/>
      <c r="AB238" s="39"/>
      <c r="AC238" s="39"/>
      <c r="AD238" s="39"/>
      <c r="AE238" s="39"/>
      <c r="AR238" s="230" t="s">
        <v>213</v>
      </c>
      <c r="AT238" s="230" t="s">
        <v>214</v>
      </c>
      <c r="AU238" s="230" t="s">
        <v>88</v>
      </c>
      <c r="AY238" s="17" t="s">
        <v>170</v>
      </c>
      <c r="BE238" s="231">
        <f>IF(N238="základní",J238,0)</f>
        <v>0</v>
      </c>
      <c r="BF238" s="231">
        <f>IF(N238="snížená",J238,0)</f>
        <v>0</v>
      </c>
      <c r="BG238" s="231">
        <f>IF(N238="zákl. přenesená",J238,0)</f>
        <v>0</v>
      </c>
      <c r="BH238" s="231">
        <f>IF(N238="sníž. přenesená",J238,0)</f>
        <v>0</v>
      </c>
      <c r="BI238" s="231">
        <f>IF(N238="nulová",J238,0)</f>
        <v>0</v>
      </c>
      <c r="BJ238" s="17" t="s">
        <v>86</v>
      </c>
      <c r="BK238" s="231">
        <f>ROUND(I238*H238,2)</f>
        <v>0</v>
      </c>
      <c r="BL238" s="17" t="s">
        <v>177</v>
      </c>
      <c r="BM238" s="230" t="s">
        <v>876</v>
      </c>
    </row>
    <row r="239" spans="1:47" s="2" customFormat="1" ht="12">
      <c r="A239" s="39"/>
      <c r="B239" s="40"/>
      <c r="C239" s="41"/>
      <c r="D239" s="234" t="s">
        <v>210</v>
      </c>
      <c r="E239" s="41"/>
      <c r="F239" s="255" t="s">
        <v>393</v>
      </c>
      <c r="G239" s="41"/>
      <c r="H239" s="41"/>
      <c r="I239" s="137"/>
      <c r="J239" s="41"/>
      <c r="K239" s="41"/>
      <c r="L239" s="45"/>
      <c r="M239" s="256"/>
      <c r="N239" s="257"/>
      <c r="O239" s="85"/>
      <c r="P239" s="85"/>
      <c r="Q239" s="85"/>
      <c r="R239" s="85"/>
      <c r="S239" s="85"/>
      <c r="T239" s="86"/>
      <c r="U239" s="39"/>
      <c r="V239" s="39"/>
      <c r="W239" s="39"/>
      <c r="X239" s="39"/>
      <c r="Y239" s="39"/>
      <c r="Z239" s="39"/>
      <c r="AA239" s="39"/>
      <c r="AB239" s="39"/>
      <c r="AC239" s="39"/>
      <c r="AD239" s="39"/>
      <c r="AE239" s="39"/>
      <c r="AT239" s="17" t="s">
        <v>210</v>
      </c>
      <c r="AU239" s="17" t="s">
        <v>88</v>
      </c>
    </row>
    <row r="240" spans="1:65" s="2" customFormat="1" ht="16.5" customHeight="1">
      <c r="A240" s="39"/>
      <c r="B240" s="40"/>
      <c r="C240" s="258" t="s">
        <v>511</v>
      </c>
      <c r="D240" s="258" t="s">
        <v>214</v>
      </c>
      <c r="E240" s="259" t="s">
        <v>566</v>
      </c>
      <c r="F240" s="260" t="s">
        <v>567</v>
      </c>
      <c r="G240" s="261" t="s">
        <v>191</v>
      </c>
      <c r="H240" s="262">
        <v>5</v>
      </c>
      <c r="I240" s="263"/>
      <c r="J240" s="264">
        <f>ROUND(I240*H240,2)</f>
        <v>0</v>
      </c>
      <c r="K240" s="260" t="s">
        <v>33</v>
      </c>
      <c r="L240" s="265"/>
      <c r="M240" s="266" t="s">
        <v>33</v>
      </c>
      <c r="N240" s="267" t="s">
        <v>49</v>
      </c>
      <c r="O240" s="85"/>
      <c r="P240" s="228">
        <f>O240*H240</f>
        <v>0</v>
      </c>
      <c r="Q240" s="228">
        <v>0.045</v>
      </c>
      <c r="R240" s="228">
        <f>Q240*H240</f>
        <v>0.22499999999999998</v>
      </c>
      <c r="S240" s="228">
        <v>0</v>
      </c>
      <c r="T240" s="229">
        <f>S240*H240</f>
        <v>0</v>
      </c>
      <c r="U240" s="39"/>
      <c r="V240" s="39"/>
      <c r="W240" s="39"/>
      <c r="X240" s="39"/>
      <c r="Y240" s="39"/>
      <c r="Z240" s="39"/>
      <c r="AA240" s="39"/>
      <c r="AB240" s="39"/>
      <c r="AC240" s="39"/>
      <c r="AD240" s="39"/>
      <c r="AE240" s="39"/>
      <c r="AR240" s="230" t="s">
        <v>213</v>
      </c>
      <c r="AT240" s="230" t="s">
        <v>214</v>
      </c>
      <c r="AU240" s="230" t="s">
        <v>88</v>
      </c>
      <c r="AY240" s="17" t="s">
        <v>170</v>
      </c>
      <c r="BE240" s="231">
        <f>IF(N240="základní",J240,0)</f>
        <v>0</v>
      </c>
      <c r="BF240" s="231">
        <f>IF(N240="snížená",J240,0)</f>
        <v>0</v>
      </c>
      <c r="BG240" s="231">
        <f>IF(N240="zákl. přenesená",J240,0)</f>
        <v>0</v>
      </c>
      <c r="BH240" s="231">
        <f>IF(N240="sníž. přenesená",J240,0)</f>
        <v>0</v>
      </c>
      <c r="BI240" s="231">
        <f>IF(N240="nulová",J240,0)</f>
        <v>0</v>
      </c>
      <c r="BJ240" s="17" t="s">
        <v>86</v>
      </c>
      <c r="BK240" s="231">
        <f>ROUND(I240*H240,2)</f>
        <v>0</v>
      </c>
      <c r="BL240" s="17" t="s">
        <v>177</v>
      </c>
      <c r="BM240" s="230" t="s">
        <v>877</v>
      </c>
    </row>
    <row r="241" spans="1:47" s="2" customFormat="1" ht="12">
      <c r="A241" s="39"/>
      <c r="B241" s="40"/>
      <c r="C241" s="41"/>
      <c r="D241" s="234" t="s">
        <v>210</v>
      </c>
      <c r="E241" s="41"/>
      <c r="F241" s="255" t="s">
        <v>393</v>
      </c>
      <c r="G241" s="41"/>
      <c r="H241" s="41"/>
      <c r="I241" s="137"/>
      <c r="J241" s="41"/>
      <c r="K241" s="41"/>
      <c r="L241" s="45"/>
      <c r="M241" s="256"/>
      <c r="N241" s="257"/>
      <c r="O241" s="85"/>
      <c r="P241" s="85"/>
      <c r="Q241" s="85"/>
      <c r="R241" s="85"/>
      <c r="S241" s="85"/>
      <c r="T241" s="86"/>
      <c r="U241" s="39"/>
      <c r="V241" s="39"/>
      <c r="W241" s="39"/>
      <c r="X241" s="39"/>
      <c r="Y241" s="39"/>
      <c r="Z241" s="39"/>
      <c r="AA241" s="39"/>
      <c r="AB241" s="39"/>
      <c r="AC241" s="39"/>
      <c r="AD241" s="39"/>
      <c r="AE241" s="39"/>
      <c r="AT241" s="17" t="s">
        <v>210</v>
      </c>
      <c r="AU241" s="17" t="s">
        <v>88</v>
      </c>
    </row>
    <row r="242" spans="1:65" s="2" customFormat="1" ht="33" customHeight="1">
      <c r="A242" s="39"/>
      <c r="B242" s="40"/>
      <c r="C242" s="219" t="s">
        <v>516</v>
      </c>
      <c r="D242" s="219" t="s">
        <v>172</v>
      </c>
      <c r="E242" s="220" t="s">
        <v>570</v>
      </c>
      <c r="F242" s="221" t="s">
        <v>571</v>
      </c>
      <c r="G242" s="222" t="s">
        <v>191</v>
      </c>
      <c r="H242" s="223">
        <v>72</v>
      </c>
      <c r="I242" s="224"/>
      <c r="J242" s="225">
        <f>ROUND(I242*H242,2)</f>
        <v>0</v>
      </c>
      <c r="K242" s="221" t="s">
        <v>176</v>
      </c>
      <c r="L242" s="45"/>
      <c r="M242" s="226" t="s">
        <v>33</v>
      </c>
      <c r="N242" s="227" t="s">
        <v>49</v>
      </c>
      <c r="O242" s="85"/>
      <c r="P242" s="228">
        <f>O242*H242</f>
        <v>0</v>
      </c>
      <c r="Q242" s="228">
        <v>0.01427</v>
      </c>
      <c r="R242" s="228">
        <f>Q242*H242</f>
        <v>1.02744</v>
      </c>
      <c r="S242" s="228">
        <v>0</v>
      </c>
      <c r="T242" s="229">
        <f>S242*H242</f>
        <v>0</v>
      </c>
      <c r="U242" s="39"/>
      <c r="V242" s="39"/>
      <c r="W242" s="39"/>
      <c r="X242" s="39"/>
      <c r="Y242" s="39"/>
      <c r="Z242" s="39"/>
      <c r="AA242" s="39"/>
      <c r="AB242" s="39"/>
      <c r="AC242" s="39"/>
      <c r="AD242" s="39"/>
      <c r="AE242" s="39"/>
      <c r="AR242" s="230" t="s">
        <v>177</v>
      </c>
      <c r="AT242" s="230" t="s">
        <v>172</v>
      </c>
      <c r="AU242" s="230" t="s">
        <v>88</v>
      </c>
      <c r="AY242" s="17" t="s">
        <v>170</v>
      </c>
      <c r="BE242" s="231">
        <f>IF(N242="základní",J242,0)</f>
        <v>0</v>
      </c>
      <c r="BF242" s="231">
        <f>IF(N242="snížená",J242,0)</f>
        <v>0</v>
      </c>
      <c r="BG242" s="231">
        <f>IF(N242="zákl. přenesená",J242,0)</f>
        <v>0</v>
      </c>
      <c r="BH242" s="231">
        <f>IF(N242="sníž. přenesená",J242,0)</f>
        <v>0</v>
      </c>
      <c r="BI242" s="231">
        <f>IF(N242="nulová",J242,0)</f>
        <v>0</v>
      </c>
      <c r="BJ242" s="17" t="s">
        <v>86</v>
      </c>
      <c r="BK242" s="231">
        <f>ROUND(I242*H242,2)</f>
        <v>0</v>
      </c>
      <c r="BL242" s="17" t="s">
        <v>177</v>
      </c>
      <c r="BM242" s="230" t="s">
        <v>878</v>
      </c>
    </row>
    <row r="243" spans="1:47" s="2" customFormat="1" ht="12">
      <c r="A243" s="39"/>
      <c r="B243" s="40"/>
      <c r="C243" s="41"/>
      <c r="D243" s="234" t="s">
        <v>210</v>
      </c>
      <c r="E243" s="41"/>
      <c r="F243" s="255" t="s">
        <v>573</v>
      </c>
      <c r="G243" s="41"/>
      <c r="H243" s="41"/>
      <c r="I243" s="137"/>
      <c r="J243" s="41"/>
      <c r="K243" s="41"/>
      <c r="L243" s="45"/>
      <c r="M243" s="256"/>
      <c r="N243" s="257"/>
      <c r="O243" s="85"/>
      <c r="P243" s="85"/>
      <c r="Q243" s="85"/>
      <c r="R243" s="85"/>
      <c r="S243" s="85"/>
      <c r="T243" s="86"/>
      <c r="U243" s="39"/>
      <c r="V243" s="39"/>
      <c r="W243" s="39"/>
      <c r="X243" s="39"/>
      <c r="Y243" s="39"/>
      <c r="Z243" s="39"/>
      <c r="AA243" s="39"/>
      <c r="AB243" s="39"/>
      <c r="AC243" s="39"/>
      <c r="AD243" s="39"/>
      <c r="AE243" s="39"/>
      <c r="AT243" s="17" t="s">
        <v>210</v>
      </c>
      <c r="AU243" s="17" t="s">
        <v>88</v>
      </c>
    </row>
    <row r="244" spans="1:65" s="2" customFormat="1" ht="21.75" customHeight="1">
      <c r="A244" s="39"/>
      <c r="B244" s="40"/>
      <c r="C244" s="219" t="s">
        <v>520</v>
      </c>
      <c r="D244" s="219" t="s">
        <v>172</v>
      </c>
      <c r="E244" s="220" t="s">
        <v>587</v>
      </c>
      <c r="F244" s="221" t="s">
        <v>588</v>
      </c>
      <c r="G244" s="222" t="s">
        <v>191</v>
      </c>
      <c r="H244" s="223">
        <v>20</v>
      </c>
      <c r="I244" s="224"/>
      <c r="J244" s="225">
        <f>ROUND(I244*H244,2)</f>
        <v>0</v>
      </c>
      <c r="K244" s="221" t="s">
        <v>176</v>
      </c>
      <c r="L244" s="45"/>
      <c r="M244" s="226" t="s">
        <v>33</v>
      </c>
      <c r="N244" s="227" t="s">
        <v>49</v>
      </c>
      <c r="O244" s="85"/>
      <c r="P244" s="228">
        <f>O244*H244</f>
        <v>0</v>
      </c>
      <c r="Q244" s="228">
        <v>0</v>
      </c>
      <c r="R244" s="228">
        <f>Q244*H244</f>
        <v>0</v>
      </c>
      <c r="S244" s="228">
        <v>0</v>
      </c>
      <c r="T244" s="229">
        <f>S244*H244</f>
        <v>0</v>
      </c>
      <c r="U244" s="39"/>
      <c r="V244" s="39"/>
      <c r="W244" s="39"/>
      <c r="X244" s="39"/>
      <c r="Y244" s="39"/>
      <c r="Z244" s="39"/>
      <c r="AA244" s="39"/>
      <c r="AB244" s="39"/>
      <c r="AC244" s="39"/>
      <c r="AD244" s="39"/>
      <c r="AE244" s="39"/>
      <c r="AR244" s="230" t="s">
        <v>177</v>
      </c>
      <c r="AT244" s="230" t="s">
        <v>172</v>
      </c>
      <c r="AU244" s="230" t="s">
        <v>88</v>
      </c>
      <c r="AY244" s="17" t="s">
        <v>170</v>
      </c>
      <c r="BE244" s="231">
        <f>IF(N244="základní",J244,0)</f>
        <v>0</v>
      </c>
      <c r="BF244" s="231">
        <f>IF(N244="snížená",J244,0)</f>
        <v>0</v>
      </c>
      <c r="BG244" s="231">
        <f>IF(N244="zákl. přenesená",J244,0)</f>
        <v>0</v>
      </c>
      <c r="BH244" s="231">
        <f>IF(N244="sníž. přenesená",J244,0)</f>
        <v>0</v>
      </c>
      <c r="BI244" s="231">
        <f>IF(N244="nulová",J244,0)</f>
        <v>0</v>
      </c>
      <c r="BJ244" s="17" t="s">
        <v>86</v>
      </c>
      <c r="BK244" s="231">
        <f>ROUND(I244*H244,2)</f>
        <v>0</v>
      </c>
      <c r="BL244" s="17" t="s">
        <v>177</v>
      </c>
      <c r="BM244" s="230" t="s">
        <v>879</v>
      </c>
    </row>
    <row r="245" spans="1:51" s="13" customFormat="1" ht="12">
      <c r="A245" s="13"/>
      <c r="B245" s="232"/>
      <c r="C245" s="233"/>
      <c r="D245" s="234" t="s">
        <v>182</v>
      </c>
      <c r="E245" s="235" t="s">
        <v>33</v>
      </c>
      <c r="F245" s="236" t="s">
        <v>274</v>
      </c>
      <c r="G245" s="233"/>
      <c r="H245" s="237">
        <v>20</v>
      </c>
      <c r="I245" s="238"/>
      <c r="J245" s="233"/>
      <c r="K245" s="233"/>
      <c r="L245" s="239"/>
      <c r="M245" s="240"/>
      <c r="N245" s="241"/>
      <c r="O245" s="241"/>
      <c r="P245" s="241"/>
      <c r="Q245" s="241"/>
      <c r="R245" s="241"/>
      <c r="S245" s="241"/>
      <c r="T245" s="242"/>
      <c r="U245" s="13"/>
      <c r="V245" s="13"/>
      <c r="W245" s="13"/>
      <c r="X245" s="13"/>
      <c r="Y245" s="13"/>
      <c r="Z245" s="13"/>
      <c r="AA245" s="13"/>
      <c r="AB245" s="13"/>
      <c r="AC245" s="13"/>
      <c r="AD245" s="13"/>
      <c r="AE245" s="13"/>
      <c r="AT245" s="243" t="s">
        <v>182</v>
      </c>
      <c r="AU245" s="243" t="s">
        <v>88</v>
      </c>
      <c r="AV245" s="13" t="s">
        <v>88</v>
      </c>
      <c r="AW245" s="13" t="s">
        <v>39</v>
      </c>
      <c r="AX245" s="13" t="s">
        <v>86</v>
      </c>
      <c r="AY245" s="243" t="s">
        <v>170</v>
      </c>
    </row>
    <row r="246" spans="1:65" s="2" customFormat="1" ht="21.75" customHeight="1">
      <c r="A246" s="39"/>
      <c r="B246" s="40"/>
      <c r="C246" s="219" t="s">
        <v>524</v>
      </c>
      <c r="D246" s="219" t="s">
        <v>172</v>
      </c>
      <c r="E246" s="220" t="s">
        <v>591</v>
      </c>
      <c r="F246" s="221" t="s">
        <v>592</v>
      </c>
      <c r="G246" s="222" t="s">
        <v>191</v>
      </c>
      <c r="H246" s="223">
        <v>20</v>
      </c>
      <c r="I246" s="224"/>
      <c r="J246" s="225">
        <f>ROUND(I246*H246,2)</f>
        <v>0</v>
      </c>
      <c r="K246" s="221" t="s">
        <v>176</v>
      </c>
      <c r="L246" s="45"/>
      <c r="M246" s="226" t="s">
        <v>33</v>
      </c>
      <c r="N246" s="227" t="s">
        <v>49</v>
      </c>
      <c r="O246" s="85"/>
      <c r="P246" s="228">
        <f>O246*H246</f>
        <v>0</v>
      </c>
      <c r="Q246" s="228">
        <v>0.0036</v>
      </c>
      <c r="R246" s="228">
        <f>Q246*H246</f>
        <v>0.072</v>
      </c>
      <c r="S246" s="228">
        <v>0</v>
      </c>
      <c r="T246" s="229">
        <f>S246*H246</f>
        <v>0</v>
      </c>
      <c r="U246" s="39"/>
      <c r="V246" s="39"/>
      <c r="W246" s="39"/>
      <c r="X246" s="39"/>
      <c r="Y246" s="39"/>
      <c r="Z246" s="39"/>
      <c r="AA246" s="39"/>
      <c r="AB246" s="39"/>
      <c r="AC246" s="39"/>
      <c r="AD246" s="39"/>
      <c r="AE246" s="39"/>
      <c r="AR246" s="230" t="s">
        <v>177</v>
      </c>
      <c r="AT246" s="230" t="s">
        <v>172</v>
      </c>
      <c r="AU246" s="230" t="s">
        <v>88</v>
      </c>
      <c r="AY246" s="17" t="s">
        <v>170</v>
      </c>
      <c r="BE246" s="231">
        <f>IF(N246="základní",J246,0)</f>
        <v>0</v>
      </c>
      <c r="BF246" s="231">
        <f>IF(N246="snížená",J246,0)</f>
        <v>0</v>
      </c>
      <c r="BG246" s="231">
        <f>IF(N246="zákl. přenesená",J246,0)</f>
        <v>0</v>
      </c>
      <c r="BH246" s="231">
        <f>IF(N246="sníž. přenesená",J246,0)</f>
        <v>0</v>
      </c>
      <c r="BI246" s="231">
        <f>IF(N246="nulová",J246,0)</f>
        <v>0</v>
      </c>
      <c r="BJ246" s="17" t="s">
        <v>86</v>
      </c>
      <c r="BK246" s="231">
        <f>ROUND(I246*H246,2)</f>
        <v>0</v>
      </c>
      <c r="BL246" s="17" t="s">
        <v>177</v>
      </c>
      <c r="BM246" s="230" t="s">
        <v>880</v>
      </c>
    </row>
    <row r="247" spans="1:51" s="13" customFormat="1" ht="12">
      <c r="A247" s="13"/>
      <c r="B247" s="232"/>
      <c r="C247" s="233"/>
      <c r="D247" s="234" t="s">
        <v>182</v>
      </c>
      <c r="E247" s="235" t="s">
        <v>33</v>
      </c>
      <c r="F247" s="236" t="s">
        <v>274</v>
      </c>
      <c r="G247" s="233"/>
      <c r="H247" s="237">
        <v>20</v>
      </c>
      <c r="I247" s="238"/>
      <c r="J247" s="233"/>
      <c r="K247" s="233"/>
      <c r="L247" s="239"/>
      <c r="M247" s="240"/>
      <c r="N247" s="241"/>
      <c r="O247" s="241"/>
      <c r="P247" s="241"/>
      <c r="Q247" s="241"/>
      <c r="R247" s="241"/>
      <c r="S247" s="241"/>
      <c r="T247" s="242"/>
      <c r="U247" s="13"/>
      <c r="V247" s="13"/>
      <c r="W247" s="13"/>
      <c r="X247" s="13"/>
      <c r="Y247" s="13"/>
      <c r="Z247" s="13"/>
      <c r="AA247" s="13"/>
      <c r="AB247" s="13"/>
      <c r="AC247" s="13"/>
      <c r="AD247" s="13"/>
      <c r="AE247" s="13"/>
      <c r="AT247" s="243" t="s">
        <v>182</v>
      </c>
      <c r="AU247" s="243" t="s">
        <v>88</v>
      </c>
      <c r="AV247" s="13" t="s">
        <v>88</v>
      </c>
      <c r="AW247" s="13" t="s">
        <v>39</v>
      </c>
      <c r="AX247" s="13" t="s">
        <v>86</v>
      </c>
      <c r="AY247" s="243" t="s">
        <v>170</v>
      </c>
    </row>
    <row r="248" spans="1:65" s="2" customFormat="1" ht="16.5" customHeight="1">
      <c r="A248" s="39"/>
      <c r="B248" s="40"/>
      <c r="C248" s="219" t="s">
        <v>528</v>
      </c>
      <c r="D248" s="219" t="s">
        <v>172</v>
      </c>
      <c r="E248" s="220" t="s">
        <v>595</v>
      </c>
      <c r="F248" s="221" t="s">
        <v>596</v>
      </c>
      <c r="G248" s="222" t="s">
        <v>191</v>
      </c>
      <c r="H248" s="223">
        <v>20</v>
      </c>
      <c r="I248" s="224"/>
      <c r="J248" s="225">
        <f>ROUND(I248*H248,2)</f>
        <v>0</v>
      </c>
      <c r="K248" s="221" t="s">
        <v>176</v>
      </c>
      <c r="L248" s="45"/>
      <c r="M248" s="226" t="s">
        <v>33</v>
      </c>
      <c r="N248" s="227" t="s">
        <v>49</v>
      </c>
      <c r="O248" s="85"/>
      <c r="P248" s="228">
        <f>O248*H248</f>
        <v>0</v>
      </c>
      <c r="Q248" s="228">
        <v>0.00011</v>
      </c>
      <c r="R248" s="228">
        <f>Q248*H248</f>
        <v>0.0022</v>
      </c>
      <c r="S248" s="228">
        <v>0</v>
      </c>
      <c r="T248" s="229">
        <f>S248*H248</f>
        <v>0</v>
      </c>
      <c r="U248" s="39"/>
      <c r="V248" s="39"/>
      <c r="W248" s="39"/>
      <c r="X248" s="39"/>
      <c r="Y248" s="39"/>
      <c r="Z248" s="39"/>
      <c r="AA248" s="39"/>
      <c r="AB248" s="39"/>
      <c r="AC248" s="39"/>
      <c r="AD248" s="39"/>
      <c r="AE248" s="39"/>
      <c r="AR248" s="230" t="s">
        <v>177</v>
      </c>
      <c r="AT248" s="230" t="s">
        <v>172</v>
      </c>
      <c r="AU248" s="230" t="s">
        <v>88</v>
      </c>
      <c r="AY248" s="17" t="s">
        <v>170</v>
      </c>
      <c r="BE248" s="231">
        <f>IF(N248="základní",J248,0)</f>
        <v>0</v>
      </c>
      <c r="BF248" s="231">
        <f>IF(N248="snížená",J248,0)</f>
        <v>0</v>
      </c>
      <c r="BG248" s="231">
        <f>IF(N248="zákl. přenesená",J248,0)</f>
        <v>0</v>
      </c>
      <c r="BH248" s="231">
        <f>IF(N248="sníž. přenesená",J248,0)</f>
        <v>0</v>
      </c>
      <c r="BI248" s="231">
        <f>IF(N248="nulová",J248,0)</f>
        <v>0</v>
      </c>
      <c r="BJ248" s="17" t="s">
        <v>86</v>
      </c>
      <c r="BK248" s="231">
        <f>ROUND(I248*H248,2)</f>
        <v>0</v>
      </c>
      <c r="BL248" s="17" t="s">
        <v>177</v>
      </c>
      <c r="BM248" s="230" t="s">
        <v>881</v>
      </c>
    </row>
    <row r="249" spans="1:65" s="2" customFormat="1" ht="16.5" customHeight="1">
      <c r="A249" s="39"/>
      <c r="B249" s="40"/>
      <c r="C249" s="219" t="s">
        <v>532</v>
      </c>
      <c r="D249" s="219" t="s">
        <v>172</v>
      </c>
      <c r="E249" s="220" t="s">
        <v>882</v>
      </c>
      <c r="F249" s="221" t="s">
        <v>883</v>
      </c>
      <c r="G249" s="222" t="s">
        <v>196</v>
      </c>
      <c r="H249" s="223">
        <v>6</v>
      </c>
      <c r="I249" s="224"/>
      <c r="J249" s="225">
        <f>ROUND(I249*H249,2)</f>
        <v>0</v>
      </c>
      <c r="K249" s="221" t="s">
        <v>176</v>
      </c>
      <c r="L249" s="45"/>
      <c r="M249" s="226" t="s">
        <v>33</v>
      </c>
      <c r="N249" s="227" t="s">
        <v>49</v>
      </c>
      <c r="O249" s="85"/>
      <c r="P249" s="228">
        <f>O249*H249</f>
        <v>0</v>
      </c>
      <c r="Q249" s="228">
        <v>0.12</v>
      </c>
      <c r="R249" s="228">
        <f>Q249*H249</f>
        <v>0.72</v>
      </c>
      <c r="S249" s="228">
        <v>2.2</v>
      </c>
      <c r="T249" s="229">
        <f>S249*H249</f>
        <v>13.200000000000001</v>
      </c>
      <c r="U249" s="39"/>
      <c r="V249" s="39"/>
      <c r="W249" s="39"/>
      <c r="X249" s="39"/>
      <c r="Y249" s="39"/>
      <c r="Z249" s="39"/>
      <c r="AA249" s="39"/>
      <c r="AB249" s="39"/>
      <c r="AC249" s="39"/>
      <c r="AD249" s="39"/>
      <c r="AE249" s="39"/>
      <c r="AR249" s="230" t="s">
        <v>177</v>
      </c>
      <c r="AT249" s="230" t="s">
        <v>172</v>
      </c>
      <c r="AU249" s="230" t="s">
        <v>88</v>
      </c>
      <c r="AY249" s="17" t="s">
        <v>170</v>
      </c>
      <c r="BE249" s="231">
        <f>IF(N249="základní",J249,0)</f>
        <v>0</v>
      </c>
      <c r="BF249" s="231">
        <f>IF(N249="snížená",J249,0)</f>
        <v>0</v>
      </c>
      <c r="BG249" s="231">
        <f>IF(N249="zákl. přenesená",J249,0)</f>
        <v>0</v>
      </c>
      <c r="BH249" s="231">
        <f>IF(N249="sníž. přenesená",J249,0)</f>
        <v>0</v>
      </c>
      <c r="BI249" s="231">
        <f>IF(N249="nulová",J249,0)</f>
        <v>0</v>
      </c>
      <c r="BJ249" s="17" t="s">
        <v>86</v>
      </c>
      <c r="BK249" s="231">
        <f>ROUND(I249*H249,2)</f>
        <v>0</v>
      </c>
      <c r="BL249" s="17" t="s">
        <v>177</v>
      </c>
      <c r="BM249" s="230" t="s">
        <v>884</v>
      </c>
    </row>
    <row r="250" spans="1:51" s="13" customFormat="1" ht="12">
      <c r="A250" s="13"/>
      <c r="B250" s="232"/>
      <c r="C250" s="233"/>
      <c r="D250" s="234" t="s">
        <v>182</v>
      </c>
      <c r="E250" s="235" t="s">
        <v>33</v>
      </c>
      <c r="F250" s="236" t="s">
        <v>602</v>
      </c>
      <c r="G250" s="233"/>
      <c r="H250" s="237">
        <v>6</v>
      </c>
      <c r="I250" s="238"/>
      <c r="J250" s="233"/>
      <c r="K250" s="233"/>
      <c r="L250" s="239"/>
      <c r="M250" s="240"/>
      <c r="N250" s="241"/>
      <c r="O250" s="241"/>
      <c r="P250" s="241"/>
      <c r="Q250" s="241"/>
      <c r="R250" s="241"/>
      <c r="S250" s="241"/>
      <c r="T250" s="242"/>
      <c r="U250" s="13"/>
      <c r="V250" s="13"/>
      <c r="W250" s="13"/>
      <c r="X250" s="13"/>
      <c r="Y250" s="13"/>
      <c r="Z250" s="13"/>
      <c r="AA250" s="13"/>
      <c r="AB250" s="13"/>
      <c r="AC250" s="13"/>
      <c r="AD250" s="13"/>
      <c r="AE250" s="13"/>
      <c r="AT250" s="243" t="s">
        <v>182</v>
      </c>
      <c r="AU250" s="243" t="s">
        <v>88</v>
      </c>
      <c r="AV250" s="13" t="s">
        <v>88</v>
      </c>
      <c r="AW250" s="13" t="s">
        <v>39</v>
      </c>
      <c r="AX250" s="13" t="s">
        <v>86</v>
      </c>
      <c r="AY250" s="243" t="s">
        <v>170</v>
      </c>
    </row>
    <row r="251" spans="1:65" s="2" customFormat="1" ht="66.75" customHeight="1">
      <c r="A251" s="39"/>
      <c r="B251" s="40"/>
      <c r="C251" s="219" t="s">
        <v>539</v>
      </c>
      <c r="D251" s="219" t="s">
        <v>172</v>
      </c>
      <c r="E251" s="220" t="s">
        <v>885</v>
      </c>
      <c r="F251" s="221" t="s">
        <v>886</v>
      </c>
      <c r="G251" s="222" t="s">
        <v>191</v>
      </c>
      <c r="H251" s="223">
        <v>85</v>
      </c>
      <c r="I251" s="224"/>
      <c r="J251" s="225">
        <f>ROUND(I251*H251,2)</f>
        <v>0</v>
      </c>
      <c r="K251" s="221" t="s">
        <v>176</v>
      </c>
      <c r="L251" s="45"/>
      <c r="M251" s="226" t="s">
        <v>33</v>
      </c>
      <c r="N251" s="227" t="s">
        <v>49</v>
      </c>
      <c r="O251" s="85"/>
      <c r="P251" s="228">
        <f>O251*H251</f>
        <v>0</v>
      </c>
      <c r="Q251" s="228">
        <v>0</v>
      </c>
      <c r="R251" s="228">
        <f>Q251*H251</f>
        <v>0</v>
      </c>
      <c r="S251" s="228">
        <v>0.025</v>
      </c>
      <c r="T251" s="229">
        <f>S251*H251</f>
        <v>2.125</v>
      </c>
      <c r="U251" s="39"/>
      <c r="V251" s="39"/>
      <c r="W251" s="39"/>
      <c r="X251" s="39"/>
      <c r="Y251" s="39"/>
      <c r="Z251" s="39"/>
      <c r="AA251" s="39"/>
      <c r="AB251" s="39"/>
      <c r="AC251" s="39"/>
      <c r="AD251" s="39"/>
      <c r="AE251" s="39"/>
      <c r="AR251" s="230" t="s">
        <v>177</v>
      </c>
      <c r="AT251" s="230" t="s">
        <v>172</v>
      </c>
      <c r="AU251" s="230" t="s">
        <v>88</v>
      </c>
      <c r="AY251" s="17" t="s">
        <v>170</v>
      </c>
      <c r="BE251" s="231">
        <f>IF(N251="základní",J251,0)</f>
        <v>0</v>
      </c>
      <c r="BF251" s="231">
        <f>IF(N251="snížená",J251,0)</f>
        <v>0</v>
      </c>
      <c r="BG251" s="231">
        <f>IF(N251="zákl. přenesená",J251,0)</f>
        <v>0</v>
      </c>
      <c r="BH251" s="231">
        <f>IF(N251="sníž. přenesená",J251,0)</f>
        <v>0</v>
      </c>
      <c r="BI251" s="231">
        <f>IF(N251="nulová",J251,0)</f>
        <v>0</v>
      </c>
      <c r="BJ251" s="17" t="s">
        <v>86</v>
      </c>
      <c r="BK251" s="231">
        <f>ROUND(I251*H251,2)</f>
        <v>0</v>
      </c>
      <c r="BL251" s="17" t="s">
        <v>177</v>
      </c>
      <c r="BM251" s="230" t="s">
        <v>887</v>
      </c>
    </row>
    <row r="252" spans="1:51" s="13" customFormat="1" ht="12">
      <c r="A252" s="13"/>
      <c r="B252" s="232"/>
      <c r="C252" s="233"/>
      <c r="D252" s="234" t="s">
        <v>182</v>
      </c>
      <c r="E252" s="235" t="s">
        <v>33</v>
      </c>
      <c r="F252" s="236" t="s">
        <v>888</v>
      </c>
      <c r="G252" s="233"/>
      <c r="H252" s="237">
        <v>85</v>
      </c>
      <c r="I252" s="238"/>
      <c r="J252" s="233"/>
      <c r="K252" s="233"/>
      <c r="L252" s="239"/>
      <c r="M252" s="240"/>
      <c r="N252" s="241"/>
      <c r="O252" s="241"/>
      <c r="P252" s="241"/>
      <c r="Q252" s="241"/>
      <c r="R252" s="241"/>
      <c r="S252" s="241"/>
      <c r="T252" s="242"/>
      <c r="U252" s="13"/>
      <c r="V252" s="13"/>
      <c r="W252" s="13"/>
      <c r="X252" s="13"/>
      <c r="Y252" s="13"/>
      <c r="Z252" s="13"/>
      <c r="AA252" s="13"/>
      <c r="AB252" s="13"/>
      <c r="AC252" s="13"/>
      <c r="AD252" s="13"/>
      <c r="AE252" s="13"/>
      <c r="AT252" s="243" t="s">
        <v>182</v>
      </c>
      <c r="AU252" s="243" t="s">
        <v>88</v>
      </c>
      <c r="AV252" s="13" t="s">
        <v>88</v>
      </c>
      <c r="AW252" s="13" t="s">
        <v>39</v>
      </c>
      <c r="AX252" s="13" t="s">
        <v>86</v>
      </c>
      <c r="AY252" s="243" t="s">
        <v>170</v>
      </c>
    </row>
    <row r="253" spans="1:65" s="2" customFormat="1" ht="44.25" customHeight="1">
      <c r="A253" s="39"/>
      <c r="B253" s="40"/>
      <c r="C253" s="219" t="s">
        <v>544</v>
      </c>
      <c r="D253" s="219" t="s">
        <v>172</v>
      </c>
      <c r="E253" s="220" t="s">
        <v>608</v>
      </c>
      <c r="F253" s="221" t="s">
        <v>609</v>
      </c>
      <c r="G253" s="222" t="s">
        <v>262</v>
      </c>
      <c r="H253" s="223">
        <v>3</v>
      </c>
      <c r="I253" s="224"/>
      <c r="J253" s="225">
        <f>ROUND(I253*H253,2)</f>
        <v>0</v>
      </c>
      <c r="K253" s="221" t="s">
        <v>176</v>
      </c>
      <c r="L253" s="45"/>
      <c r="M253" s="226" t="s">
        <v>33</v>
      </c>
      <c r="N253" s="227" t="s">
        <v>49</v>
      </c>
      <c r="O253" s="85"/>
      <c r="P253" s="228">
        <f>O253*H253</f>
        <v>0</v>
      </c>
      <c r="Q253" s="228">
        <v>0</v>
      </c>
      <c r="R253" s="228">
        <f>Q253*H253</f>
        <v>0</v>
      </c>
      <c r="S253" s="228">
        <v>0.082</v>
      </c>
      <c r="T253" s="229">
        <f>S253*H253</f>
        <v>0.246</v>
      </c>
      <c r="U253" s="39"/>
      <c r="V253" s="39"/>
      <c r="W253" s="39"/>
      <c r="X253" s="39"/>
      <c r="Y253" s="39"/>
      <c r="Z253" s="39"/>
      <c r="AA253" s="39"/>
      <c r="AB253" s="39"/>
      <c r="AC253" s="39"/>
      <c r="AD253" s="39"/>
      <c r="AE253" s="39"/>
      <c r="AR253" s="230" t="s">
        <v>177</v>
      </c>
      <c r="AT253" s="230" t="s">
        <v>172</v>
      </c>
      <c r="AU253" s="230" t="s">
        <v>88</v>
      </c>
      <c r="AY253" s="17" t="s">
        <v>170</v>
      </c>
      <c r="BE253" s="231">
        <f>IF(N253="základní",J253,0)</f>
        <v>0</v>
      </c>
      <c r="BF253" s="231">
        <f>IF(N253="snížená",J253,0)</f>
        <v>0</v>
      </c>
      <c r="BG253" s="231">
        <f>IF(N253="zákl. přenesená",J253,0)</f>
        <v>0</v>
      </c>
      <c r="BH253" s="231">
        <f>IF(N253="sníž. přenesená",J253,0)</f>
        <v>0</v>
      </c>
      <c r="BI253" s="231">
        <f>IF(N253="nulová",J253,0)</f>
        <v>0</v>
      </c>
      <c r="BJ253" s="17" t="s">
        <v>86</v>
      </c>
      <c r="BK253" s="231">
        <f>ROUND(I253*H253,2)</f>
        <v>0</v>
      </c>
      <c r="BL253" s="17" t="s">
        <v>177</v>
      </c>
      <c r="BM253" s="230" t="s">
        <v>889</v>
      </c>
    </row>
    <row r="254" spans="1:65" s="2" customFormat="1" ht="44.25" customHeight="1">
      <c r="A254" s="39"/>
      <c r="B254" s="40"/>
      <c r="C254" s="219" t="s">
        <v>549</v>
      </c>
      <c r="D254" s="219" t="s">
        <v>172</v>
      </c>
      <c r="E254" s="220" t="s">
        <v>604</v>
      </c>
      <c r="F254" s="221" t="s">
        <v>605</v>
      </c>
      <c r="G254" s="222" t="s">
        <v>262</v>
      </c>
      <c r="H254" s="223">
        <v>4</v>
      </c>
      <c r="I254" s="224"/>
      <c r="J254" s="225">
        <f>ROUND(I254*H254,2)</f>
        <v>0</v>
      </c>
      <c r="K254" s="221" t="s">
        <v>176</v>
      </c>
      <c r="L254" s="45"/>
      <c r="M254" s="226" t="s">
        <v>33</v>
      </c>
      <c r="N254" s="227" t="s">
        <v>49</v>
      </c>
      <c r="O254" s="85"/>
      <c r="P254" s="228">
        <f>O254*H254</f>
        <v>0</v>
      </c>
      <c r="Q254" s="228">
        <v>0</v>
      </c>
      <c r="R254" s="228">
        <f>Q254*H254</f>
        <v>0</v>
      </c>
      <c r="S254" s="228">
        <v>0.004</v>
      </c>
      <c r="T254" s="229">
        <f>S254*H254</f>
        <v>0.016</v>
      </c>
      <c r="U254" s="39"/>
      <c r="V254" s="39"/>
      <c r="W254" s="39"/>
      <c r="X254" s="39"/>
      <c r="Y254" s="39"/>
      <c r="Z254" s="39"/>
      <c r="AA254" s="39"/>
      <c r="AB254" s="39"/>
      <c r="AC254" s="39"/>
      <c r="AD254" s="39"/>
      <c r="AE254" s="39"/>
      <c r="AR254" s="230" t="s">
        <v>177</v>
      </c>
      <c r="AT254" s="230" t="s">
        <v>172</v>
      </c>
      <c r="AU254" s="230" t="s">
        <v>88</v>
      </c>
      <c r="AY254" s="17" t="s">
        <v>170</v>
      </c>
      <c r="BE254" s="231">
        <f>IF(N254="základní",J254,0)</f>
        <v>0</v>
      </c>
      <c r="BF254" s="231">
        <f>IF(N254="snížená",J254,0)</f>
        <v>0</v>
      </c>
      <c r="BG254" s="231">
        <f>IF(N254="zákl. přenesená",J254,0)</f>
        <v>0</v>
      </c>
      <c r="BH254" s="231">
        <f>IF(N254="sníž. přenesená",J254,0)</f>
        <v>0</v>
      </c>
      <c r="BI254" s="231">
        <f>IF(N254="nulová",J254,0)</f>
        <v>0</v>
      </c>
      <c r="BJ254" s="17" t="s">
        <v>86</v>
      </c>
      <c r="BK254" s="231">
        <f>ROUND(I254*H254,2)</f>
        <v>0</v>
      </c>
      <c r="BL254" s="17" t="s">
        <v>177</v>
      </c>
      <c r="BM254" s="230" t="s">
        <v>890</v>
      </c>
    </row>
    <row r="255" spans="1:65" s="2" customFormat="1" ht="21.75" customHeight="1">
      <c r="A255" s="39"/>
      <c r="B255" s="40"/>
      <c r="C255" s="219" t="s">
        <v>553</v>
      </c>
      <c r="D255" s="219" t="s">
        <v>172</v>
      </c>
      <c r="E255" s="220" t="s">
        <v>891</v>
      </c>
      <c r="F255" s="221" t="s">
        <v>892</v>
      </c>
      <c r="G255" s="222" t="s">
        <v>196</v>
      </c>
      <c r="H255" s="223">
        <v>13</v>
      </c>
      <c r="I255" s="224"/>
      <c r="J255" s="225">
        <f>ROUND(I255*H255,2)</f>
        <v>0</v>
      </c>
      <c r="K255" s="221" t="s">
        <v>176</v>
      </c>
      <c r="L255" s="45"/>
      <c r="M255" s="226" t="s">
        <v>33</v>
      </c>
      <c r="N255" s="227" t="s">
        <v>49</v>
      </c>
      <c r="O255" s="85"/>
      <c r="P255" s="228">
        <f>O255*H255</f>
        <v>0</v>
      </c>
      <c r="Q255" s="228">
        <v>0</v>
      </c>
      <c r="R255" s="228">
        <f>Q255*H255</f>
        <v>0</v>
      </c>
      <c r="S255" s="228">
        <v>2.6</v>
      </c>
      <c r="T255" s="229">
        <f>S255*H255</f>
        <v>33.800000000000004</v>
      </c>
      <c r="U255" s="39"/>
      <c r="V255" s="39"/>
      <c r="W255" s="39"/>
      <c r="X255" s="39"/>
      <c r="Y255" s="39"/>
      <c r="Z255" s="39"/>
      <c r="AA255" s="39"/>
      <c r="AB255" s="39"/>
      <c r="AC255" s="39"/>
      <c r="AD255" s="39"/>
      <c r="AE255" s="39"/>
      <c r="AR255" s="230" t="s">
        <v>177</v>
      </c>
      <c r="AT255" s="230" t="s">
        <v>172</v>
      </c>
      <c r="AU255" s="230" t="s">
        <v>88</v>
      </c>
      <c r="AY255" s="17" t="s">
        <v>170</v>
      </c>
      <c r="BE255" s="231">
        <f>IF(N255="základní",J255,0)</f>
        <v>0</v>
      </c>
      <c r="BF255" s="231">
        <f>IF(N255="snížená",J255,0)</f>
        <v>0</v>
      </c>
      <c r="BG255" s="231">
        <f>IF(N255="zákl. přenesená",J255,0)</f>
        <v>0</v>
      </c>
      <c r="BH255" s="231">
        <f>IF(N255="sníž. přenesená",J255,0)</f>
        <v>0</v>
      </c>
      <c r="BI255" s="231">
        <f>IF(N255="nulová",J255,0)</f>
        <v>0</v>
      </c>
      <c r="BJ255" s="17" t="s">
        <v>86</v>
      </c>
      <c r="BK255" s="231">
        <f>ROUND(I255*H255,2)</f>
        <v>0</v>
      </c>
      <c r="BL255" s="17" t="s">
        <v>177</v>
      </c>
      <c r="BM255" s="230" t="s">
        <v>893</v>
      </c>
    </row>
    <row r="256" spans="1:51" s="13" customFormat="1" ht="12">
      <c r="A256" s="13"/>
      <c r="B256" s="232"/>
      <c r="C256" s="233"/>
      <c r="D256" s="234" t="s">
        <v>182</v>
      </c>
      <c r="E256" s="235" t="s">
        <v>33</v>
      </c>
      <c r="F256" s="236" t="s">
        <v>894</v>
      </c>
      <c r="G256" s="233"/>
      <c r="H256" s="237">
        <v>13</v>
      </c>
      <c r="I256" s="238"/>
      <c r="J256" s="233"/>
      <c r="K256" s="233"/>
      <c r="L256" s="239"/>
      <c r="M256" s="240"/>
      <c r="N256" s="241"/>
      <c r="O256" s="241"/>
      <c r="P256" s="241"/>
      <c r="Q256" s="241"/>
      <c r="R256" s="241"/>
      <c r="S256" s="241"/>
      <c r="T256" s="242"/>
      <c r="U256" s="13"/>
      <c r="V256" s="13"/>
      <c r="W256" s="13"/>
      <c r="X256" s="13"/>
      <c r="Y256" s="13"/>
      <c r="Z256" s="13"/>
      <c r="AA256" s="13"/>
      <c r="AB256" s="13"/>
      <c r="AC256" s="13"/>
      <c r="AD256" s="13"/>
      <c r="AE256" s="13"/>
      <c r="AT256" s="243" t="s">
        <v>182</v>
      </c>
      <c r="AU256" s="243" t="s">
        <v>88</v>
      </c>
      <c r="AV256" s="13" t="s">
        <v>88</v>
      </c>
      <c r="AW256" s="13" t="s">
        <v>39</v>
      </c>
      <c r="AX256" s="13" t="s">
        <v>86</v>
      </c>
      <c r="AY256" s="243" t="s">
        <v>170</v>
      </c>
    </row>
    <row r="257" spans="1:65" s="2" customFormat="1" ht="21.75" customHeight="1">
      <c r="A257" s="39"/>
      <c r="B257" s="40"/>
      <c r="C257" s="219" t="s">
        <v>557</v>
      </c>
      <c r="D257" s="219" t="s">
        <v>172</v>
      </c>
      <c r="E257" s="220" t="s">
        <v>895</v>
      </c>
      <c r="F257" s="221" t="s">
        <v>896</v>
      </c>
      <c r="G257" s="222" t="s">
        <v>191</v>
      </c>
      <c r="H257" s="223">
        <v>28</v>
      </c>
      <c r="I257" s="224"/>
      <c r="J257" s="225">
        <f>ROUND(I257*H257,2)</f>
        <v>0</v>
      </c>
      <c r="K257" s="221" t="s">
        <v>176</v>
      </c>
      <c r="L257" s="45"/>
      <c r="M257" s="226" t="s">
        <v>33</v>
      </c>
      <c r="N257" s="227" t="s">
        <v>49</v>
      </c>
      <c r="O257" s="85"/>
      <c r="P257" s="228">
        <f>O257*H257</f>
        <v>0</v>
      </c>
      <c r="Q257" s="228">
        <v>0</v>
      </c>
      <c r="R257" s="228">
        <f>Q257*H257</f>
        <v>0</v>
      </c>
      <c r="S257" s="228">
        <v>0.00248</v>
      </c>
      <c r="T257" s="229">
        <f>S257*H257</f>
        <v>0.06944</v>
      </c>
      <c r="U257" s="39"/>
      <c r="V257" s="39"/>
      <c r="W257" s="39"/>
      <c r="X257" s="39"/>
      <c r="Y257" s="39"/>
      <c r="Z257" s="39"/>
      <c r="AA257" s="39"/>
      <c r="AB257" s="39"/>
      <c r="AC257" s="39"/>
      <c r="AD257" s="39"/>
      <c r="AE257" s="39"/>
      <c r="AR257" s="230" t="s">
        <v>177</v>
      </c>
      <c r="AT257" s="230" t="s">
        <v>172</v>
      </c>
      <c r="AU257" s="230" t="s">
        <v>88</v>
      </c>
      <c r="AY257" s="17" t="s">
        <v>170</v>
      </c>
      <c r="BE257" s="231">
        <f>IF(N257="základní",J257,0)</f>
        <v>0</v>
      </c>
      <c r="BF257" s="231">
        <f>IF(N257="snížená",J257,0)</f>
        <v>0</v>
      </c>
      <c r="BG257" s="231">
        <f>IF(N257="zákl. přenesená",J257,0)</f>
        <v>0</v>
      </c>
      <c r="BH257" s="231">
        <f>IF(N257="sníž. přenesená",J257,0)</f>
        <v>0</v>
      </c>
      <c r="BI257" s="231">
        <f>IF(N257="nulová",J257,0)</f>
        <v>0</v>
      </c>
      <c r="BJ257" s="17" t="s">
        <v>86</v>
      </c>
      <c r="BK257" s="231">
        <f>ROUND(I257*H257,2)</f>
        <v>0</v>
      </c>
      <c r="BL257" s="17" t="s">
        <v>177</v>
      </c>
      <c r="BM257" s="230" t="s">
        <v>897</v>
      </c>
    </row>
    <row r="258" spans="1:51" s="13" customFormat="1" ht="12">
      <c r="A258" s="13"/>
      <c r="B258" s="232"/>
      <c r="C258" s="233"/>
      <c r="D258" s="234" t="s">
        <v>182</v>
      </c>
      <c r="E258" s="235" t="s">
        <v>33</v>
      </c>
      <c r="F258" s="236" t="s">
        <v>898</v>
      </c>
      <c r="G258" s="233"/>
      <c r="H258" s="237">
        <v>28</v>
      </c>
      <c r="I258" s="238"/>
      <c r="J258" s="233"/>
      <c r="K258" s="233"/>
      <c r="L258" s="239"/>
      <c r="M258" s="240"/>
      <c r="N258" s="241"/>
      <c r="O258" s="241"/>
      <c r="P258" s="241"/>
      <c r="Q258" s="241"/>
      <c r="R258" s="241"/>
      <c r="S258" s="241"/>
      <c r="T258" s="242"/>
      <c r="U258" s="13"/>
      <c r="V258" s="13"/>
      <c r="W258" s="13"/>
      <c r="X258" s="13"/>
      <c r="Y258" s="13"/>
      <c r="Z258" s="13"/>
      <c r="AA258" s="13"/>
      <c r="AB258" s="13"/>
      <c r="AC258" s="13"/>
      <c r="AD258" s="13"/>
      <c r="AE258" s="13"/>
      <c r="AT258" s="243" t="s">
        <v>182</v>
      </c>
      <c r="AU258" s="243" t="s">
        <v>88</v>
      </c>
      <c r="AV258" s="13" t="s">
        <v>88</v>
      </c>
      <c r="AW258" s="13" t="s">
        <v>39</v>
      </c>
      <c r="AX258" s="13" t="s">
        <v>86</v>
      </c>
      <c r="AY258" s="243" t="s">
        <v>170</v>
      </c>
    </row>
    <row r="259" spans="1:65" s="2" customFormat="1" ht="33" customHeight="1">
      <c r="A259" s="39"/>
      <c r="B259" s="40"/>
      <c r="C259" s="219" t="s">
        <v>561</v>
      </c>
      <c r="D259" s="219" t="s">
        <v>172</v>
      </c>
      <c r="E259" s="220" t="s">
        <v>899</v>
      </c>
      <c r="F259" s="221" t="s">
        <v>900</v>
      </c>
      <c r="G259" s="222" t="s">
        <v>262</v>
      </c>
      <c r="H259" s="223">
        <v>1</v>
      </c>
      <c r="I259" s="224"/>
      <c r="J259" s="225">
        <f>ROUND(I259*H259,2)</f>
        <v>0</v>
      </c>
      <c r="K259" s="221" t="s">
        <v>176</v>
      </c>
      <c r="L259" s="45"/>
      <c r="M259" s="226" t="s">
        <v>33</v>
      </c>
      <c r="N259" s="227" t="s">
        <v>49</v>
      </c>
      <c r="O259" s="85"/>
      <c r="P259" s="228">
        <f>O259*H259</f>
        <v>0</v>
      </c>
      <c r="Q259" s="228">
        <v>6E-05</v>
      </c>
      <c r="R259" s="228">
        <f>Q259*H259</f>
        <v>6E-05</v>
      </c>
      <c r="S259" s="228">
        <v>0.184</v>
      </c>
      <c r="T259" s="229">
        <f>S259*H259</f>
        <v>0.184</v>
      </c>
      <c r="U259" s="39"/>
      <c r="V259" s="39"/>
      <c r="W259" s="39"/>
      <c r="X259" s="39"/>
      <c r="Y259" s="39"/>
      <c r="Z259" s="39"/>
      <c r="AA259" s="39"/>
      <c r="AB259" s="39"/>
      <c r="AC259" s="39"/>
      <c r="AD259" s="39"/>
      <c r="AE259" s="39"/>
      <c r="AR259" s="230" t="s">
        <v>177</v>
      </c>
      <c r="AT259" s="230" t="s">
        <v>172</v>
      </c>
      <c r="AU259" s="230" t="s">
        <v>88</v>
      </c>
      <c r="AY259" s="17" t="s">
        <v>170</v>
      </c>
      <c r="BE259" s="231">
        <f>IF(N259="základní",J259,0)</f>
        <v>0</v>
      </c>
      <c r="BF259" s="231">
        <f>IF(N259="snížená",J259,0)</f>
        <v>0</v>
      </c>
      <c r="BG259" s="231">
        <f>IF(N259="zákl. přenesená",J259,0)</f>
        <v>0</v>
      </c>
      <c r="BH259" s="231">
        <f>IF(N259="sníž. přenesená",J259,0)</f>
        <v>0</v>
      </c>
      <c r="BI259" s="231">
        <f>IF(N259="nulová",J259,0)</f>
        <v>0</v>
      </c>
      <c r="BJ259" s="17" t="s">
        <v>86</v>
      </c>
      <c r="BK259" s="231">
        <f>ROUND(I259*H259,2)</f>
        <v>0</v>
      </c>
      <c r="BL259" s="17" t="s">
        <v>177</v>
      </c>
      <c r="BM259" s="230" t="s">
        <v>901</v>
      </c>
    </row>
    <row r="260" spans="1:51" s="13" customFormat="1" ht="12">
      <c r="A260" s="13"/>
      <c r="B260" s="232"/>
      <c r="C260" s="233"/>
      <c r="D260" s="234" t="s">
        <v>182</v>
      </c>
      <c r="E260" s="235" t="s">
        <v>33</v>
      </c>
      <c r="F260" s="236" t="s">
        <v>902</v>
      </c>
      <c r="G260" s="233"/>
      <c r="H260" s="237">
        <v>1</v>
      </c>
      <c r="I260" s="238"/>
      <c r="J260" s="233"/>
      <c r="K260" s="233"/>
      <c r="L260" s="239"/>
      <c r="M260" s="240"/>
      <c r="N260" s="241"/>
      <c r="O260" s="241"/>
      <c r="P260" s="241"/>
      <c r="Q260" s="241"/>
      <c r="R260" s="241"/>
      <c r="S260" s="241"/>
      <c r="T260" s="242"/>
      <c r="U260" s="13"/>
      <c r="V260" s="13"/>
      <c r="W260" s="13"/>
      <c r="X260" s="13"/>
      <c r="Y260" s="13"/>
      <c r="Z260" s="13"/>
      <c r="AA260" s="13"/>
      <c r="AB260" s="13"/>
      <c r="AC260" s="13"/>
      <c r="AD260" s="13"/>
      <c r="AE260" s="13"/>
      <c r="AT260" s="243" t="s">
        <v>182</v>
      </c>
      <c r="AU260" s="243" t="s">
        <v>88</v>
      </c>
      <c r="AV260" s="13" t="s">
        <v>88</v>
      </c>
      <c r="AW260" s="13" t="s">
        <v>39</v>
      </c>
      <c r="AX260" s="13" t="s">
        <v>86</v>
      </c>
      <c r="AY260" s="243" t="s">
        <v>170</v>
      </c>
    </row>
    <row r="261" spans="1:65" s="2" customFormat="1" ht="33" customHeight="1">
      <c r="A261" s="39"/>
      <c r="B261" s="40"/>
      <c r="C261" s="219" t="s">
        <v>565</v>
      </c>
      <c r="D261" s="219" t="s">
        <v>172</v>
      </c>
      <c r="E261" s="220" t="s">
        <v>903</v>
      </c>
      <c r="F261" s="221" t="s">
        <v>904</v>
      </c>
      <c r="G261" s="222" t="s">
        <v>262</v>
      </c>
      <c r="H261" s="223">
        <v>1</v>
      </c>
      <c r="I261" s="224"/>
      <c r="J261" s="225">
        <f>ROUND(I261*H261,2)</f>
        <v>0</v>
      </c>
      <c r="K261" s="221" t="s">
        <v>176</v>
      </c>
      <c r="L261" s="45"/>
      <c r="M261" s="226" t="s">
        <v>33</v>
      </c>
      <c r="N261" s="227" t="s">
        <v>49</v>
      </c>
      <c r="O261" s="85"/>
      <c r="P261" s="228">
        <f>O261*H261</f>
        <v>0</v>
      </c>
      <c r="Q261" s="228">
        <v>0.00087</v>
      </c>
      <c r="R261" s="228">
        <f>Q261*H261</f>
        <v>0.00087</v>
      </c>
      <c r="S261" s="228">
        <v>0.818</v>
      </c>
      <c r="T261" s="229">
        <f>S261*H261</f>
        <v>0.818</v>
      </c>
      <c r="U261" s="39"/>
      <c r="V261" s="39"/>
      <c r="W261" s="39"/>
      <c r="X261" s="39"/>
      <c r="Y261" s="39"/>
      <c r="Z261" s="39"/>
      <c r="AA261" s="39"/>
      <c r="AB261" s="39"/>
      <c r="AC261" s="39"/>
      <c r="AD261" s="39"/>
      <c r="AE261" s="39"/>
      <c r="AR261" s="230" t="s">
        <v>177</v>
      </c>
      <c r="AT261" s="230" t="s">
        <v>172</v>
      </c>
      <c r="AU261" s="230" t="s">
        <v>88</v>
      </c>
      <c r="AY261" s="17" t="s">
        <v>170</v>
      </c>
      <c r="BE261" s="231">
        <f>IF(N261="základní",J261,0)</f>
        <v>0</v>
      </c>
      <c r="BF261" s="231">
        <f>IF(N261="snížená",J261,0)</f>
        <v>0</v>
      </c>
      <c r="BG261" s="231">
        <f>IF(N261="zákl. přenesená",J261,0)</f>
        <v>0</v>
      </c>
      <c r="BH261" s="231">
        <f>IF(N261="sníž. přenesená",J261,0)</f>
        <v>0</v>
      </c>
      <c r="BI261" s="231">
        <f>IF(N261="nulová",J261,0)</f>
        <v>0</v>
      </c>
      <c r="BJ261" s="17" t="s">
        <v>86</v>
      </c>
      <c r="BK261" s="231">
        <f>ROUND(I261*H261,2)</f>
        <v>0</v>
      </c>
      <c r="BL261" s="17" t="s">
        <v>177</v>
      </c>
      <c r="BM261" s="230" t="s">
        <v>905</v>
      </c>
    </row>
    <row r="262" spans="1:51" s="13" customFormat="1" ht="12">
      <c r="A262" s="13"/>
      <c r="B262" s="232"/>
      <c r="C262" s="233"/>
      <c r="D262" s="234" t="s">
        <v>182</v>
      </c>
      <c r="E262" s="235" t="s">
        <v>33</v>
      </c>
      <c r="F262" s="236" t="s">
        <v>906</v>
      </c>
      <c r="G262" s="233"/>
      <c r="H262" s="237">
        <v>1</v>
      </c>
      <c r="I262" s="238"/>
      <c r="J262" s="233"/>
      <c r="K262" s="233"/>
      <c r="L262" s="239"/>
      <c r="M262" s="240"/>
      <c r="N262" s="241"/>
      <c r="O262" s="241"/>
      <c r="P262" s="241"/>
      <c r="Q262" s="241"/>
      <c r="R262" s="241"/>
      <c r="S262" s="241"/>
      <c r="T262" s="242"/>
      <c r="U262" s="13"/>
      <c r="V262" s="13"/>
      <c r="W262" s="13"/>
      <c r="X262" s="13"/>
      <c r="Y262" s="13"/>
      <c r="Z262" s="13"/>
      <c r="AA262" s="13"/>
      <c r="AB262" s="13"/>
      <c r="AC262" s="13"/>
      <c r="AD262" s="13"/>
      <c r="AE262" s="13"/>
      <c r="AT262" s="243" t="s">
        <v>182</v>
      </c>
      <c r="AU262" s="243" t="s">
        <v>88</v>
      </c>
      <c r="AV262" s="13" t="s">
        <v>88</v>
      </c>
      <c r="AW262" s="13" t="s">
        <v>39</v>
      </c>
      <c r="AX262" s="13" t="s">
        <v>86</v>
      </c>
      <c r="AY262" s="243" t="s">
        <v>170</v>
      </c>
    </row>
    <row r="263" spans="1:65" s="2" customFormat="1" ht="66.75" customHeight="1">
      <c r="A263" s="39"/>
      <c r="B263" s="40"/>
      <c r="C263" s="219" t="s">
        <v>569</v>
      </c>
      <c r="D263" s="219" t="s">
        <v>172</v>
      </c>
      <c r="E263" s="220" t="s">
        <v>907</v>
      </c>
      <c r="F263" s="221" t="s">
        <v>908</v>
      </c>
      <c r="G263" s="222" t="s">
        <v>175</v>
      </c>
      <c r="H263" s="223">
        <v>702</v>
      </c>
      <c r="I263" s="224"/>
      <c r="J263" s="225">
        <f>ROUND(I263*H263,2)</f>
        <v>0</v>
      </c>
      <c r="K263" s="221" t="s">
        <v>176</v>
      </c>
      <c r="L263" s="45"/>
      <c r="M263" s="226" t="s">
        <v>33</v>
      </c>
      <c r="N263" s="227" t="s">
        <v>49</v>
      </c>
      <c r="O263" s="85"/>
      <c r="P263" s="228">
        <f>O263*H263</f>
        <v>0</v>
      </c>
      <c r="Q263" s="228">
        <v>0</v>
      </c>
      <c r="R263" s="228">
        <f>Q263*H263</f>
        <v>0</v>
      </c>
      <c r="S263" s="228">
        <v>0</v>
      </c>
      <c r="T263" s="229">
        <f>S263*H263</f>
        <v>0</v>
      </c>
      <c r="U263" s="39"/>
      <c r="V263" s="39"/>
      <c r="W263" s="39"/>
      <c r="X263" s="39"/>
      <c r="Y263" s="39"/>
      <c r="Z263" s="39"/>
      <c r="AA263" s="39"/>
      <c r="AB263" s="39"/>
      <c r="AC263" s="39"/>
      <c r="AD263" s="39"/>
      <c r="AE263" s="39"/>
      <c r="AR263" s="230" t="s">
        <v>177</v>
      </c>
      <c r="AT263" s="230" t="s">
        <v>172</v>
      </c>
      <c r="AU263" s="230" t="s">
        <v>88</v>
      </c>
      <c r="AY263" s="17" t="s">
        <v>170</v>
      </c>
      <c r="BE263" s="231">
        <f>IF(N263="základní",J263,0)</f>
        <v>0</v>
      </c>
      <c r="BF263" s="231">
        <f>IF(N263="snížená",J263,0)</f>
        <v>0</v>
      </c>
      <c r="BG263" s="231">
        <f>IF(N263="zákl. přenesená",J263,0)</f>
        <v>0</v>
      </c>
      <c r="BH263" s="231">
        <f>IF(N263="sníž. přenesená",J263,0)</f>
        <v>0</v>
      </c>
      <c r="BI263" s="231">
        <f>IF(N263="nulová",J263,0)</f>
        <v>0</v>
      </c>
      <c r="BJ263" s="17" t="s">
        <v>86</v>
      </c>
      <c r="BK263" s="231">
        <f>ROUND(I263*H263,2)</f>
        <v>0</v>
      </c>
      <c r="BL263" s="17" t="s">
        <v>177</v>
      </c>
      <c r="BM263" s="230" t="s">
        <v>909</v>
      </c>
    </row>
    <row r="264" spans="1:63" s="12" customFormat="1" ht="22.8" customHeight="1">
      <c r="A264" s="12"/>
      <c r="B264" s="203"/>
      <c r="C264" s="204"/>
      <c r="D264" s="205" t="s">
        <v>77</v>
      </c>
      <c r="E264" s="217" t="s">
        <v>685</v>
      </c>
      <c r="F264" s="217" t="s">
        <v>686</v>
      </c>
      <c r="G264" s="204"/>
      <c r="H264" s="204"/>
      <c r="I264" s="207"/>
      <c r="J264" s="218">
        <f>BK264</f>
        <v>0</v>
      </c>
      <c r="K264" s="204"/>
      <c r="L264" s="209"/>
      <c r="M264" s="210"/>
      <c r="N264" s="211"/>
      <c r="O264" s="211"/>
      <c r="P264" s="212">
        <f>SUM(P265:P279)</f>
        <v>0</v>
      </c>
      <c r="Q264" s="211"/>
      <c r="R264" s="212">
        <f>SUM(R265:R279)</f>
        <v>0</v>
      </c>
      <c r="S264" s="211"/>
      <c r="T264" s="213">
        <f>SUM(T265:T279)</f>
        <v>0</v>
      </c>
      <c r="U264" s="12"/>
      <c r="V264" s="12"/>
      <c r="W264" s="12"/>
      <c r="X264" s="12"/>
      <c r="Y264" s="12"/>
      <c r="Z264" s="12"/>
      <c r="AA264" s="12"/>
      <c r="AB264" s="12"/>
      <c r="AC264" s="12"/>
      <c r="AD264" s="12"/>
      <c r="AE264" s="12"/>
      <c r="AR264" s="214" t="s">
        <v>86</v>
      </c>
      <c r="AT264" s="215" t="s">
        <v>77</v>
      </c>
      <c r="AU264" s="215" t="s">
        <v>86</v>
      </c>
      <c r="AY264" s="214" t="s">
        <v>170</v>
      </c>
      <c r="BK264" s="216">
        <f>SUM(BK265:BK279)</f>
        <v>0</v>
      </c>
    </row>
    <row r="265" spans="1:65" s="2" customFormat="1" ht="33" customHeight="1">
      <c r="A265" s="39"/>
      <c r="B265" s="40"/>
      <c r="C265" s="219" t="s">
        <v>574</v>
      </c>
      <c r="D265" s="219" t="s">
        <v>172</v>
      </c>
      <c r="E265" s="220" t="s">
        <v>688</v>
      </c>
      <c r="F265" s="221" t="s">
        <v>689</v>
      </c>
      <c r="G265" s="222" t="s">
        <v>232</v>
      </c>
      <c r="H265" s="223">
        <v>445.978</v>
      </c>
      <c r="I265" s="224"/>
      <c r="J265" s="225">
        <f>ROUND(I265*H265,2)</f>
        <v>0</v>
      </c>
      <c r="K265" s="221" t="s">
        <v>176</v>
      </c>
      <c r="L265" s="45"/>
      <c r="M265" s="226" t="s">
        <v>33</v>
      </c>
      <c r="N265" s="227" t="s">
        <v>49</v>
      </c>
      <c r="O265" s="85"/>
      <c r="P265" s="228">
        <f>O265*H265</f>
        <v>0</v>
      </c>
      <c r="Q265" s="228">
        <v>0</v>
      </c>
      <c r="R265" s="228">
        <f>Q265*H265</f>
        <v>0</v>
      </c>
      <c r="S265" s="228">
        <v>0</v>
      </c>
      <c r="T265" s="229">
        <f>S265*H265</f>
        <v>0</v>
      </c>
      <c r="U265" s="39"/>
      <c r="V265" s="39"/>
      <c r="W265" s="39"/>
      <c r="X265" s="39"/>
      <c r="Y265" s="39"/>
      <c r="Z265" s="39"/>
      <c r="AA265" s="39"/>
      <c r="AB265" s="39"/>
      <c r="AC265" s="39"/>
      <c r="AD265" s="39"/>
      <c r="AE265" s="39"/>
      <c r="AR265" s="230" t="s">
        <v>177</v>
      </c>
      <c r="AT265" s="230" t="s">
        <v>172</v>
      </c>
      <c r="AU265" s="230" t="s">
        <v>88</v>
      </c>
      <c r="AY265" s="17" t="s">
        <v>170</v>
      </c>
      <c r="BE265" s="231">
        <f>IF(N265="základní",J265,0)</f>
        <v>0</v>
      </c>
      <c r="BF265" s="231">
        <f>IF(N265="snížená",J265,0)</f>
        <v>0</v>
      </c>
      <c r="BG265" s="231">
        <f>IF(N265="zákl. přenesená",J265,0)</f>
        <v>0</v>
      </c>
      <c r="BH265" s="231">
        <f>IF(N265="sníž. přenesená",J265,0)</f>
        <v>0</v>
      </c>
      <c r="BI265" s="231">
        <f>IF(N265="nulová",J265,0)</f>
        <v>0</v>
      </c>
      <c r="BJ265" s="17" t="s">
        <v>86</v>
      </c>
      <c r="BK265" s="231">
        <f>ROUND(I265*H265,2)</f>
        <v>0</v>
      </c>
      <c r="BL265" s="17" t="s">
        <v>177</v>
      </c>
      <c r="BM265" s="230" t="s">
        <v>910</v>
      </c>
    </row>
    <row r="266" spans="1:47" s="2" customFormat="1" ht="12">
      <c r="A266" s="39"/>
      <c r="B266" s="40"/>
      <c r="C266" s="41"/>
      <c r="D266" s="234" t="s">
        <v>210</v>
      </c>
      <c r="E266" s="41"/>
      <c r="F266" s="255" t="s">
        <v>911</v>
      </c>
      <c r="G266" s="41"/>
      <c r="H266" s="41"/>
      <c r="I266" s="137"/>
      <c r="J266" s="41"/>
      <c r="K266" s="41"/>
      <c r="L266" s="45"/>
      <c r="M266" s="256"/>
      <c r="N266" s="257"/>
      <c r="O266" s="85"/>
      <c r="P266" s="85"/>
      <c r="Q266" s="85"/>
      <c r="R266" s="85"/>
      <c r="S266" s="85"/>
      <c r="T266" s="86"/>
      <c r="U266" s="39"/>
      <c r="V266" s="39"/>
      <c r="W266" s="39"/>
      <c r="X266" s="39"/>
      <c r="Y266" s="39"/>
      <c r="Z266" s="39"/>
      <c r="AA266" s="39"/>
      <c r="AB266" s="39"/>
      <c r="AC266" s="39"/>
      <c r="AD266" s="39"/>
      <c r="AE266" s="39"/>
      <c r="AT266" s="17" t="s">
        <v>210</v>
      </c>
      <c r="AU266" s="17" t="s">
        <v>88</v>
      </c>
    </row>
    <row r="267" spans="1:65" s="2" customFormat="1" ht="33" customHeight="1">
      <c r="A267" s="39"/>
      <c r="B267" s="40"/>
      <c r="C267" s="219" t="s">
        <v>578</v>
      </c>
      <c r="D267" s="219" t="s">
        <v>172</v>
      </c>
      <c r="E267" s="220" t="s">
        <v>692</v>
      </c>
      <c r="F267" s="221" t="s">
        <v>693</v>
      </c>
      <c r="G267" s="222" t="s">
        <v>232</v>
      </c>
      <c r="H267" s="223">
        <v>10703.993</v>
      </c>
      <c r="I267" s="224"/>
      <c r="J267" s="225">
        <f>ROUND(I267*H267,2)</f>
        <v>0</v>
      </c>
      <c r="K267" s="221" t="s">
        <v>176</v>
      </c>
      <c r="L267" s="45"/>
      <c r="M267" s="226" t="s">
        <v>33</v>
      </c>
      <c r="N267" s="227" t="s">
        <v>49</v>
      </c>
      <c r="O267" s="85"/>
      <c r="P267" s="228">
        <f>O267*H267</f>
        <v>0</v>
      </c>
      <c r="Q267" s="228">
        <v>0</v>
      </c>
      <c r="R267" s="228">
        <f>Q267*H267</f>
        <v>0</v>
      </c>
      <c r="S267" s="228">
        <v>0</v>
      </c>
      <c r="T267" s="229">
        <f>S267*H267</f>
        <v>0</v>
      </c>
      <c r="U267" s="39"/>
      <c r="V267" s="39"/>
      <c r="W267" s="39"/>
      <c r="X267" s="39"/>
      <c r="Y267" s="39"/>
      <c r="Z267" s="39"/>
      <c r="AA267" s="39"/>
      <c r="AB267" s="39"/>
      <c r="AC267" s="39"/>
      <c r="AD267" s="39"/>
      <c r="AE267" s="39"/>
      <c r="AR267" s="230" t="s">
        <v>177</v>
      </c>
      <c r="AT267" s="230" t="s">
        <v>172</v>
      </c>
      <c r="AU267" s="230" t="s">
        <v>88</v>
      </c>
      <c r="AY267" s="17" t="s">
        <v>170</v>
      </c>
      <c r="BE267" s="231">
        <f>IF(N267="základní",J267,0)</f>
        <v>0</v>
      </c>
      <c r="BF267" s="231">
        <f>IF(N267="snížená",J267,0)</f>
        <v>0</v>
      </c>
      <c r="BG267" s="231">
        <f>IF(N267="zákl. přenesená",J267,0)</f>
        <v>0</v>
      </c>
      <c r="BH267" s="231">
        <f>IF(N267="sníž. přenesená",J267,0)</f>
        <v>0</v>
      </c>
      <c r="BI267" s="231">
        <f>IF(N267="nulová",J267,0)</f>
        <v>0</v>
      </c>
      <c r="BJ267" s="17" t="s">
        <v>86</v>
      </c>
      <c r="BK267" s="231">
        <f>ROUND(I267*H267,2)</f>
        <v>0</v>
      </c>
      <c r="BL267" s="17" t="s">
        <v>177</v>
      </c>
      <c r="BM267" s="230" t="s">
        <v>912</v>
      </c>
    </row>
    <row r="268" spans="1:47" s="2" customFormat="1" ht="12">
      <c r="A268" s="39"/>
      <c r="B268" s="40"/>
      <c r="C268" s="41"/>
      <c r="D268" s="234" t="s">
        <v>210</v>
      </c>
      <c r="E268" s="41"/>
      <c r="F268" s="255" t="s">
        <v>913</v>
      </c>
      <c r="G268" s="41"/>
      <c r="H268" s="41"/>
      <c r="I268" s="137"/>
      <c r="J268" s="41"/>
      <c r="K268" s="41"/>
      <c r="L268" s="45"/>
      <c r="M268" s="256"/>
      <c r="N268" s="257"/>
      <c r="O268" s="85"/>
      <c r="P268" s="85"/>
      <c r="Q268" s="85"/>
      <c r="R268" s="85"/>
      <c r="S268" s="85"/>
      <c r="T268" s="86"/>
      <c r="U268" s="39"/>
      <c r="V268" s="39"/>
      <c r="W268" s="39"/>
      <c r="X268" s="39"/>
      <c r="Y268" s="39"/>
      <c r="Z268" s="39"/>
      <c r="AA268" s="39"/>
      <c r="AB268" s="39"/>
      <c r="AC268" s="39"/>
      <c r="AD268" s="39"/>
      <c r="AE268" s="39"/>
      <c r="AT268" s="17" t="s">
        <v>210</v>
      </c>
      <c r="AU268" s="17" t="s">
        <v>88</v>
      </c>
    </row>
    <row r="269" spans="1:51" s="13" customFormat="1" ht="12">
      <c r="A269" s="13"/>
      <c r="B269" s="232"/>
      <c r="C269" s="233"/>
      <c r="D269" s="234" t="s">
        <v>182</v>
      </c>
      <c r="E269" s="233"/>
      <c r="F269" s="236" t="s">
        <v>914</v>
      </c>
      <c r="G269" s="233"/>
      <c r="H269" s="237">
        <v>10703.993</v>
      </c>
      <c r="I269" s="238"/>
      <c r="J269" s="233"/>
      <c r="K269" s="233"/>
      <c r="L269" s="239"/>
      <c r="M269" s="240"/>
      <c r="N269" s="241"/>
      <c r="O269" s="241"/>
      <c r="P269" s="241"/>
      <c r="Q269" s="241"/>
      <c r="R269" s="241"/>
      <c r="S269" s="241"/>
      <c r="T269" s="242"/>
      <c r="U269" s="13"/>
      <c r="V269" s="13"/>
      <c r="W269" s="13"/>
      <c r="X269" s="13"/>
      <c r="Y269" s="13"/>
      <c r="Z269" s="13"/>
      <c r="AA269" s="13"/>
      <c r="AB269" s="13"/>
      <c r="AC269" s="13"/>
      <c r="AD269" s="13"/>
      <c r="AE269" s="13"/>
      <c r="AT269" s="243" t="s">
        <v>182</v>
      </c>
      <c r="AU269" s="243" t="s">
        <v>88</v>
      </c>
      <c r="AV269" s="13" t="s">
        <v>88</v>
      </c>
      <c r="AW269" s="13" t="s">
        <v>4</v>
      </c>
      <c r="AX269" s="13" t="s">
        <v>86</v>
      </c>
      <c r="AY269" s="243" t="s">
        <v>170</v>
      </c>
    </row>
    <row r="270" spans="1:65" s="2" customFormat="1" ht="33" customHeight="1">
      <c r="A270" s="39"/>
      <c r="B270" s="40"/>
      <c r="C270" s="219" t="s">
        <v>582</v>
      </c>
      <c r="D270" s="219" t="s">
        <v>172</v>
      </c>
      <c r="E270" s="220" t="s">
        <v>702</v>
      </c>
      <c r="F270" s="221" t="s">
        <v>703</v>
      </c>
      <c r="G270" s="222" t="s">
        <v>232</v>
      </c>
      <c r="H270" s="223">
        <v>0.48</v>
      </c>
      <c r="I270" s="224"/>
      <c r="J270" s="225">
        <f>ROUND(I270*H270,2)</f>
        <v>0</v>
      </c>
      <c r="K270" s="221" t="s">
        <v>176</v>
      </c>
      <c r="L270" s="45"/>
      <c r="M270" s="226" t="s">
        <v>33</v>
      </c>
      <c r="N270" s="227" t="s">
        <v>49</v>
      </c>
      <c r="O270" s="85"/>
      <c r="P270" s="228">
        <f>O270*H270</f>
        <v>0</v>
      </c>
      <c r="Q270" s="228">
        <v>0</v>
      </c>
      <c r="R270" s="228">
        <f>Q270*H270</f>
        <v>0</v>
      </c>
      <c r="S270" s="228">
        <v>0</v>
      </c>
      <c r="T270" s="229">
        <f>S270*H270</f>
        <v>0</v>
      </c>
      <c r="U270" s="39"/>
      <c r="V270" s="39"/>
      <c r="W270" s="39"/>
      <c r="X270" s="39"/>
      <c r="Y270" s="39"/>
      <c r="Z270" s="39"/>
      <c r="AA270" s="39"/>
      <c r="AB270" s="39"/>
      <c r="AC270" s="39"/>
      <c r="AD270" s="39"/>
      <c r="AE270" s="39"/>
      <c r="AR270" s="230" t="s">
        <v>177</v>
      </c>
      <c r="AT270" s="230" t="s">
        <v>172</v>
      </c>
      <c r="AU270" s="230" t="s">
        <v>88</v>
      </c>
      <c r="AY270" s="17" t="s">
        <v>170</v>
      </c>
      <c r="BE270" s="231">
        <f>IF(N270="základní",J270,0)</f>
        <v>0</v>
      </c>
      <c r="BF270" s="231">
        <f>IF(N270="snížená",J270,0)</f>
        <v>0</v>
      </c>
      <c r="BG270" s="231">
        <f>IF(N270="zákl. přenesená",J270,0)</f>
        <v>0</v>
      </c>
      <c r="BH270" s="231">
        <f>IF(N270="sníž. přenesená",J270,0)</f>
        <v>0</v>
      </c>
      <c r="BI270" s="231">
        <f>IF(N270="nulová",J270,0)</f>
        <v>0</v>
      </c>
      <c r="BJ270" s="17" t="s">
        <v>86</v>
      </c>
      <c r="BK270" s="231">
        <f>ROUND(I270*H270,2)</f>
        <v>0</v>
      </c>
      <c r="BL270" s="17" t="s">
        <v>177</v>
      </c>
      <c r="BM270" s="230" t="s">
        <v>915</v>
      </c>
    </row>
    <row r="271" spans="1:65" s="2" customFormat="1" ht="33" customHeight="1">
      <c r="A271" s="39"/>
      <c r="B271" s="40"/>
      <c r="C271" s="219" t="s">
        <v>586</v>
      </c>
      <c r="D271" s="219" t="s">
        <v>172</v>
      </c>
      <c r="E271" s="220" t="s">
        <v>697</v>
      </c>
      <c r="F271" s="221" t="s">
        <v>698</v>
      </c>
      <c r="G271" s="222" t="s">
        <v>232</v>
      </c>
      <c r="H271" s="223">
        <v>36.446</v>
      </c>
      <c r="I271" s="224"/>
      <c r="J271" s="225">
        <f>ROUND(I271*H271,2)</f>
        <v>0</v>
      </c>
      <c r="K271" s="221" t="s">
        <v>176</v>
      </c>
      <c r="L271" s="45"/>
      <c r="M271" s="226" t="s">
        <v>33</v>
      </c>
      <c r="N271" s="227" t="s">
        <v>49</v>
      </c>
      <c r="O271" s="85"/>
      <c r="P271" s="228">
        <f>O271*H271</f>
        <v>0</v>
      </c>
      <c r="Q271" s="228">
        <v>0</v>
      </c>
      <c r="R271" s="228">
        <f>Q271*H271</f>
        <v>0</v>
      </c>
      <c r="S271" s="228">
        <v>0</v>
      </c>
      <c r="T271" s="229">
        <f>S271*H271</f>
        <v>0</v>
      </c>
      <c r="U271" s="39"/>
      <c r="V271" s="39"/>
      <c r="W271" s="39"/>
      <c r="X271" s="39"/>
      <c r="Y271" s="39"/>
      <c r="Z271" s="39"/>
      <c r="AA271" s="39"/>
      <c r="AB271" s="39"/>
      <c r="AC271" s="39"/>
      <c r="AD271" s="39"/>
      <c r="AE271" s="39"/>
      <c r="AR271" s="230" t="s">
        <v>177</v>
      </c>
      <c r="AT271" s="230" t="s">
        <v>172</v>
      </c>
      <c r="AU271" s="230" t="s">
        <v>88</v>
      </c>
      <c r="AY271" s="17" t="s">
        <v>170</v>
      </c>
      <c r="BE271" s="231">
        <f>IF(N271="základní",J271,0)</f>
        <v>0</v>
      </c>
      <c r="BF271" s="231">
        <f>IF(N271="snížená",J271,0)</f>
        <v>0</v>
      </c>
      <c r="BG271" s="231">
        <f>IF(N271="zákl. přenesená",J271,0)</f>
        <v>0</v>
      </c>
      <c r="BH271" s="231">
        <f>IF(N271="sníž. přenesená",J271,0)</f>
        <v>0</v>
      </c>
      <c r="BI271" s="231">
        <f>IF(N271="nulová",J271,0)</f>
        <v>0</v>
      </c>
      <c r="BJ271" s="17" t="s">
        <v>86</v>
      </c>
      <c r="BK271" s="231">
        <f>ROUND(I271*H271,2)</f>
        <v>0</v>
      </c>
      <c r="BL271" s="17" t="s">
        <v>177</v>
      </c>
      <c r="BM271" s="230" t="s">
        <v>916</v>
      </c>
    </row>
    <row r="272" spans="1:51" s="13" customFormat="1" ht="12">
      <c r="A272" s="13"/>
      <c r="B272" s="232"/>
      <c r="C272" s="233"/>
      <c r="D272" s="234" t="s">
        <v>182</v>
      </c>
      <c r="E272" s="235" t="s">
        <v>33</v>
      </c>
      <c r="F272" s="236" t="s">
        <v>917</v>
      </c>
      <c r="G272" s="233"/>
      <c r="H272" s="237">
        <v>36.446</v>
      </c>
      <c r="I272" s="238"/>
      <c r="J272" s="233"/>
      <c r="K272" s="233"/>
      <c r="L272" s="239"/>
      <c r="M272" s="240"/>
      <c r="N272" s="241"/>
      <c r="O272" s="241"/>
      <c r="P272" s="241"/>
      <c r="Q272" s="241"/>
      <c r="R272" s="241"/>
      <c r="S272" s="241"/>
      <c r="T272" s="242"/>
      <c r="U272" s="13"/>
      <c r="V272" s="13"/>
      <c r="W272" s="13"/>
      <c r="X272" s="13"/>
      <c r="Y272" s="13"/>
      <c r="Z272" s="13"/>
      <c r="AA272" s="13"/>
      <c r="AB272" s="13"/>
      <c r="AC272" s="13"/>
      <c r="AD272" s="13"/>
      <c r="AE272" s="13"/>
      <c r="AT272" s="243" t="s">
        <v>182</v>
      </c>
      <c r="AU272" s="243" t="s">
        <v>88</v>
      </c>
      <c r="AV272" s="13" t="s">
        <v>88</v>
      </c>
      <c r="AW272" s="13" t="s">
        <v>39</v>
      </c>
      <c r="AX272" s="13" t="s">
        <v>86</v>
      </c>
      <c r="AY272" s="243" t="s">
        <v>170</v>
      </c>
    </row>
    <row r="273" spans="1:65" s="2" customFormat="1" ht="33" customHeight="1">
      <c r="A273" s="39"/>
      <c r="B273" s="40"/>
      <c r="C273" s="219" t="s">
        <v>590</v>
      </c>
      <c r="D273" s="219" t="s">
        <v>172</v>
      </c>
      <c r="E273" s="220" t="s">
        <v>711</v>
      </c>
      <c r="F273" s="221" t="s">
        <v>712</v>
      </c>
      <c r="G273" s="222" t="s">
        <v>232</v>
      </c>
      <c r="H273" s="223">
        <v>1333.84</v>
      </c>
      <c r="I273" s="224"/>
      <c r="J273" s="225">
        <f>ROUND(I273*H273,2)</f>
        <v>0</v>
      </c>
      <c r="K273" s="221" t="s">
        <v>176</v>
      </c>
      <c r="L273" s="45"/>
      <c r="M273" s="226" t="s">
        <v>33</v>
      </c>
      <c r="N273" s="227" t="s">
        <v>49</v>
      </c>
      <c r="O273" s="85"/>
      <c r="P273" s="228">
        <f>O273*H273</f>
        <v>0</v>
      </c>
      <c r="Q273" s="228">
        <v>0</v>
      </c>
      <c r="R273" s="228">
        <f>Q273*H273</f>
        <v>0</v>
      </c>
      <c r="S273" s="228">
        <v>0</v>
      </c>
      <c r="T273" s="229">
        <f>S273*H273</f>
        <v>0</v>
      </c>
      <c r="U273" s="39"/>
      <c r="V273" s="39"/>
      <c r="W273" s="39"/>
      <c r="X273" s="39"/>
      <c r="Y273" s="39"/>
      <c r="Z273" s="39"/>
      <c r="AA273" s="39"/>
      <c r="AB273" s="39"/>
      <c r="AC273" s="39"/>
      <c r="AD273" s="39"/>
      <c r="AE273" s="39"/>
      <c r="AR273" s="230" t="s">
        <v>177</v>
      </c>
      <c r="AT273" s="230" t="s">
        <v>172</v>
      </c>
      <c r="AU273" s="230" t="s">
        <v>88</v>
      </c>
      <c r="AY273" s="17" t="s">
        <v>170</v>
      </c>
      <c r="BE273" s="231">
        <f>IF(N273="základní",J273,0)</f>
        <v>0</v>
      </c>
      <c r="BF273" s="231">
        <f>IF(N273="snížená",J273,0)</f>
        <v>0</v>
      </c>
      <c r="BG273" s="231">
        <f>IF(N273="zákl. přenesená",J273,0)</f>
        <v>0</v>
      </c>
      <c r="BH273" s="231">
        <f>IF(N273="sníž. přenesená",J273,0)</f>
        <v>0</v>
      </c>
      <c r="BI273" s="231">
        <f>IF(N273="nulová",J273,0)</f>
        <v>0</v>
      </c>
      <c r="BJ273" s="17" t="s">
        <v>86</v>
      </c>
      <c r="BK273" s="231">
        <f>ROUND(I273*H273,2)</f>
        <v>0</v>
      </c>
      <c r="BL273" s="17" t="s">
        <v>177</v>
      </c>
      <c r="BM273" s="230" t="s">
        <v>918</v>
      </c>
    </row>
    <row r="274" spans="1:51" s="13" customFormat="1" ht="12">
      <c r="A274" s="13"/>
      <c r="B274" s="232"/>
      <c r="C274" s="233"/>
      <c r="D274" s="234" t="s">
        <v>182</v>
      </c>
      <c r="E274" s="235" t="s">
        <v>33</v>
      </c>
      <c r="F274" s="236" t="s">
        <v>919</v>
      </c>
      <c r="G274" s="233"/>
      <c r="H274" s="237">
        <v>1075.4</v>
      </c>
      <c r="I274" s="238"/>
      <c r="J274" s="233"/>
      <c r="K274" s="233"/>
      <c r="L274" s="239"/>
      <c r="M274" s="240"/>
      <c r="N274" s="241"/>
      <c r="O274" s="241"/>
      <c r="P274" s="241"/>
      <c r="Q274" s="241"/>
      <c r="R274" s="241"/>
      <c r="S274" s="241"/>
      <c r="T274" s="242"/>
      <c r="U274" s="13"/>
      <c r="V274" s="13"/>
      <c r="W274" s="13"/>
      <c r="X274" s="13"/>
      <c r="Y274" s="13"/>
      <c r="Z274" s="13"/>
      <c r="AA274" s="13"/>
      <c r="AB274" s="13"/>
      <c r="AC274" s="13"/>
      <c r="AD274" s="13"/>
      <c r="AE274" s="13"/>
      <c r="AT274" s="243" t="s">
        <v>182</v>
      </c>
      <c r="AU274" s="243" t="s">
        <v>88</v>
      </c>
      <c r="AV274" s="13" t="s">
        <v>88</v>
      </c>
      <c r="AW274" s="13" t="s">
        <v>39</v>
      </c>
      <c r="AX274" s="13" t="s">
        <v>78</v>
      </c>
      <c r="AY274" s="243" t="s">
        <v>170</v>
      </c>
    </row>
    <row r="275" spans="1:51" s="13" customFormat="1" ht="12">
      <c r="A275" s="13"/>
      <c r="B275" s="232"/>
      <c r="C275" s="233"/>
      <c r="D275" s="234" t="s">
        <v>182</v>
      </c>
      <c r="E275" s="235" t="s">
        <v>33</v>
      </c>
      <c r="F275" s="236" t="s">
        <v>920</v>
      </c>
      <c r="G275" s="233"/>
      <c r="H275" s="237">
        <v>258.44</v>
      </c>
      <c r="I275" s="238"/>
      <c r="J275" s="233"/>
      <c r="K275" s="233"/>
      <c r="L275" s="239"/>
      <c r="M275" s="240"/>
      <c r="N275" s="241"/>
      <c r="O275" s="241"/>
      <c r="P275" s="241"/>
      <c r="Q275" s="241"/>
      <c r="R275" s="241"/>
      <c r="S275" s="241"/>
      <c r="T275" s="242"/>
      <c r="U275" s="13"/>
      <c r="V275" s="13"/>
      <c r="W275" s="13"/>
      <c r="X275" s="13"/>
      <c r="Y275" s="13"/>
      <c r="Z275" s="13"/>
      <c r="AA275" s="13"/>
      <c r="AB275" s="13"/>
      <c r="AC275" s="13"/>
      <c r="AD275" s="13"/>
      <c r="AE275" s="13"/>
      <c r="AT275" s="243" t="s">
        <v>182</v>
      </c>
      <c r="AU275" s="243" t="s">
        <v>88</v>
      </c>
      <c r="AV275" s="13" t="s">
        <v>88</v>
      </c>
      <c r="AW275" s="13" t="s">
        <v>39</v>
      </c>
      <c r="AX275" s="13" t="s">
        <v>78</v>
      </c>
      <c r="AY275" s="243" t="s">
        <v>170</v>
      </c>
    </row>
    <row r="276" spans="1:51" s="14" customFormat="1" ht="12">
      <c r="A276" s="14"/>
      <c r="B276" s="244"/>
      <c r="C276" s="245"/>
      <c r="D276" s="234" t="s">
        <v>182</v>
      </c>
      <c r="E276" s="246" t="s">
        <v>33</v>
      </c>
      <c r="F276" s="247" t="s">
        <v>200</v>
      </c>
      <c r="G276" s="245"/>
      <c r="H276" s="248">
        <v>1333.84</v>
      </c>
      <c r="I276" s="249"/>
      <c r="J276" s="245"/>
      <c r="K276" s="245"/>
      <c r="L276" s="250"/>
      <c r="M276" s="251"/>
      <c r="N276" s="252"/>
      <c r="O276" s="252"/>
      <c r="P276" s="252"/>
      <c r="Q276" s="252"/>
      <c r="R276" s="252"/>
      <c r="S276" s="252"/>
      <c r="T276" s="253"/>
      <c r="U276" s="14"/>
      <c r="V276" s="14"/>
      <c r="W276" s="14"/>
      <c r="X276" s="14"/>
      <c r="Y276" s="14"/>
      <c r="Z276" s="14"/>
      <c r="AA276" s="14"/>
      <c r="AB276" s="14"/>
      <c r="AC276" s="14"/>
      <c r="AD276" s="14"/>
      <c r="AE276" s="14"/>
      <c r="AT276" s="254" t="s">
        <v>182</v>
      </c>
      <c r="AU276" s="254" t="s">
        <v>88</v>
      </c>
      <c r="AV276" s="14" t="s">
        <v>177</v>
      </c>
      <c r="AW276" s="14" t="s">
        <v>39</v>
      </c>
      <c r="AX276" s="14" t="s">
        <v>86</v>
      </c>
      <c r="AY276" s="254" t="s">
        <v>170</v>
      </c>
    </row>
    <row r="277" spans="1:65" s="2" customFormat="1" ht="33" customHeight="1">
      <c r="A277" s="39"/>
      <c r="B277" s="40"/>
      <c r="C277" s="219" t="s">
        <v>594</v>
      </c>
      <c r="D277" s="219" t="s">
        <v>172</v>
      </c>
      <c r="E277" s="220" t="s">
        <v>706</v>
      </c>
      <c r="F277" s="221" t="s">
        <v>707</v>
      </c>
      <c r="G277" s="222" t="s">
        <v>232</v>
      </c>
      <c r="H277" s="223">
        <v>148</v>
      </c>
      <c r="I277" s="224"/>
      <c r="J277" s="225">
        <f>ROUND(I277*H277,2)</f>
        <v>0</v>
      </c>
      <c r="K277" s="221" t="s">
        <v>176</v>
      </c>
      <c r="L277" s="45"/>
      <c r="M277" s="226" t="s">
        <v>33</v>
      </c>
      <c r="N277" s="227" t="s">
        <v>49</v>
      </c>
      <c r="O277" s="85"/>
      <c r="P277" s="228">
        <f>O277*H277</f>
        <v>0</v>
      </c>
      <c r="Q277" s="228">
        <v>0</v>
      </c>
      <c r="R277" s="228">
        <f>Q277*H277</f>
        <v>0</v>
      </c>
      <c r="S277" s="228">
        <v>0</v>
      </c>
      <c r="T277" s="229">
        <f>S277*H277</f>
        <v>0</v>
      </c>
      <c r="U277" s="39"/>
      <c r="V277" s="39"/>
      <c r="W277" s="39"/>
      <c r="X277" s="39"/>
      <c r="Y277" s="39"/>
      <c r="Z277" s="39"/>
      <c r="AA277" s="39"/>
      <c r="AB277" s="39"/>
      <c r="AC277" s="39"/>
      <c r="AD277" s="39"/>
      <c r="AE277" s="39"/>
      <c r="AR277" s="230" t="s">
        <v>177</v>
      </c>
      <c r="AT277" s="230" t="s">
        <v>172</v>
      </c>
      <c r="AU277" s="230" t="s">
        <v>88</v>
      </c>
      <c r="AY277" s="17" t="s">
        <v>170</v>
      </c>
      <c r="BE277" s="231">
        <f>IF(N277="základní",J277,0)</f>
        <v>0</v>
      </c>
      <c r="BF277" s="231">
        <f>IF(N277="snížená",J277,0)</f>
        <v>0</v>
      </c>
      <c r="BG277" s="231">
        <f>IF(N277="zákl. přenesená",J277,0)</f>
        <v>0</v>
      </c>
      <c r="BH277" s="231">
        <f>IF(N277="sníž. přenesená",J277,0)</f>
        <v>0</v>
      </c>
      <c r="BI277" s="231">
        <f>IF(N277="nulová",J277,0)</f>
        <v>0</v>
      </c>
      <c r="BJ277" s="17" t="s">
        <v>86</v>
      </c>
      <c r="BK277" s="231">
        <f>ROUND(I277*H277,2)</f>
        <v>0</v>
      </c>
      <c r="BL277" s="17" t="s">
        <v>177</v>
      </c>
      <c r="BM277" s="230" t="s">
        <v>921</v>
      </c>
    </row>
    <row r="278" spans="1:65" s="2" customFormat="1" ht="33" customHeight="1">
      <c r="A278" s="39"/>
      <c r="B278" s="40"/>
      <c r="C278" s="219" t="s">
        <v>598</v>
      </c>
      <c r="D278" s="219" t="s">
        <v>172</v>
      </c>
      <c r="E278" s="220" t="s">
        <v>922</v>
      </c>
      <c r="F278" s="221" t="s">
        <v>923</v>
      </c>
      <c r="G278" s="222" t="s">
        <v>232</v>
      </c>
      <c r="H278" s="223">
        <v>0.903</v>
      </c>
      <c r="I278" s="224"/>
      <c r="J278" s="225">
        <f>ROUND(I278*H278,2)</f>
        <v>0</v>
      </c>
      <c r="K278" s="221" t="s">
        <v>33</v>
      </c>
      <c r="L278" s="45"/>
      <c r="M278" s="226" t="s">
        <v>33</v>
      </c>
      <c r="N278" s="227" t="s">
        <v>49</v>
      </c>
      <c r="O278" s="85"/>
      <c r="P278" s="228">
        <f>O278*H278</f>
        <v>0</v>
      </c>
      <c r="Q278" s="228">
        <v>0</v>
      </c>
      <c r="R278" s="228">
        <f>Q278*H278</f>
        <v>0</v>
      </c>
      <c r="S278" s="228">
        <v>0</v>
      </c>
      <c r="T278" s="229">
        <f>S278*H278</f>
        <v>0</v>
      </c>
      <c r="U278" s="39"/>
      <c r="V278" s="39"/>
      <c r="W278" s="39"/>
      <c r="X278" s="39"/>
      <c r="Y278" s="39"/>
      <c r="Z278" s="39"/>
      <c r="AA278" s="39"/>
      <c r="AB278" s="39"/>
      <c r="AC278" s="39"/>
      <c r="AD278" s="39"/>
      <c r="AE278" s="39"/>
      <c r="AR278" s="230" t="s">
        <v>177</v>
      </c>
      <c r="AT278" s="230" t="s">
        <v>172</v>
      </c>
      <c r="AU278" s="230" t="s">
        <v>88</v>
      </c>
      <c r="AY278" s="17" t="s">
        <v>170</v>
      </c>
      <c r="BE278" s="231">
        <f>IF(N278="základní",J278,0)</f>
        <v>0</v>
      </c>
      <c r="BF278" s="231">
        <f>IF(N278="snížená",J278,0)</f>
        <v>0</v>
      </c>
      <c r="BG278" s="231">
        <f>IF(N278="zákl. přenesená",J278,0)</f>
        <v>0</v>
      </c>
      <c r="BH278" s="231">
        <f>IF(N278="sníž. přenesená",J278,0)</f>
        <v>0</v>
      </c>
      <c r="BI278" s="231">
        <f>IF(N278="nulová",J278,0)</f>
        <v>0</v>
      </c>
      <c r="BJ278" s="17" t="s">
        <v>86</v>
      </c>
      <c r="BK278" s="231">
        <f>ROUND(I278*H278,2)</f>
        <v>0</v>
      </c>
      <c r="BL278" s="17" t="s">
        <v>177</v>
      </c>
      <c r="BM278" s="230" t="s">
        <v>924</v>
      </c>
    </row>
    <row r="279" spans="1:51" s="13" customFormat="1" ht="12">
      <c r="A279" s="13"/>
      <c r="B279" s="232"/>
      <c r="C279" s="233"/>
      <c r="D279" s="234" t="s">
        <v>182</v>
      </c>
      <c r="E279" s="235" t="s">
        <v>33</v>
      </c>
      <c r="F279" s="236" t="s">
        <v>925</v>
      </c>
      <c r="G279" s="233"/>
      <c r="H279" s="237">
        <v>0.903</v>
      </c>
      <c r="I279" s="238"/>
      <c r="J279" s="233"/>
      <c r="K279" s="233"/>
      <c r="L279" s="239"/>
      <c r="M279" s="240"/>
      <c r="N279" s="241"/>
      <c r="O279" s="241"/>
      <c r="P279" s="241"/>
      <c r="Q279" s="241"/>
      <c r="R279" s="241"/>
      <c r="S279" s="241"/>
      <c r="T279" s="242"/>
      <c r="U279" s="13"/>
      <c r="V279" s="13"/>
      <c r="W279" s="13"/>
      <c r="X279" s="13"/>
      <c r="Y279" s="13"/>
      <c r="Z279" s="13"/>
      <c r="AA279" s="13"/>
      <c r="AB279" s="13"/>
      <c r="AC279" s="13"/>
      <c r="AD279" s="13"/>
      <c r="AE279" s="13"/>
      <c r="AT279" s="243" t="s">
        <v>182</v>
      </c>
      <c r="AU279" s="243" t="s">
        <v>88</v>
      </c>
      <c r="AV279" s="13" t="s">
        <v>88</v>
      </c>
      <c r="AW279" s="13" t="s">
        <v>39</v>
      </c>
      <c r="AX279" s="13" t="s">
        <v>86</v>
      </c>
      <c r="AY279" s="243" t="s">
        <v>170</v>
      </c>
    </row>
    <row r="280" spans="1:63" s="12" customFormat="1" ht="22.8" customHeight="1">
      <c r="A280" s="12"/>
      <c r="B280" s="203"/>
      <c r="C280" s="204"/>
      <c r="D280" s="205" t="s">
        <v>77</v>
      </c>
      <c r="E280" s="217" t="s">
        <v>715</v>
      </c>
      <c r="F280" s="217" t="s">
        <v>716</v>
      </c>
      <c r="G280" s="204"/>
      <c r="H280" s="204"/>
      <c r="I280" s="207"/>
      <c r="J280" s="218">
        <f>BK280</f>
        <v>0</v>
      </c>
      <c r="K280" s="204"/>
      <c r="L280" s="209"/>
      <c r="M280" s="210"/>
      <c r="N280" s="211"/>
      <c r="O280" s="211"/>
      <c r="P280" s="212">
        <f>P281</f>
        <v>0</v>
      </c>
      <c r="Q280" s="211"/>
      <c r="R280" s="212">
        <f>R281</f>
        <v>0</v>
      </c>
      <c r="S280" s="211"/>
      <c r="T280" s="213">
        <f>T281</f>
        <v>0</v>
      </c>
      <c r="U280" s="12"/>
      <c r="V280" s="12"/>
      <c r="W280" s="12"/>
      <c r="X280" s="12"/>
      <c r="Y280" s="12"/>
      <c r="Z280" s="12"/>
      <c r="AA280" s="12"/>
      <c r="AB280" s="12"/>
      <c r="AC280" s="12"/>
      <c r="AD280" s="12"/>
      <c r="AE280" s="12"/>
      <c r="AR280" s="214" t="s">
        <v>86</v>
      </c>
      <c r="AT280" s="215" t="s">
        <v>77</v>
      </c>
      <c r="AU280" s="215" t="s">
        <v>86</v>
      </c>
      <c r="AY280" s="214" t="s">
        <v>170</v>
      </c>
      <c r="BK280" s="216">
        <f>BK281</f>
        <v>0</v>
      </c>
    </row>
    <row r="281" spans="1:65" s="2" customFormat="1" ht="33" customHeight="1">
      <c r="A281" s="39"/>
      <c r="B281" s="40"/>
      <c r="C281" s="219" t="s">
        <v>603</v>
      </c>
      <c r="D281" s="219" t="s">
        <v>172</v>
      </c>
      <c r="E281" s="220" t="s">
        <v>718</v>
      </c>
      <c r="F281" s="221" t="s">
        <v>719</v>
      </c>
      <c r="G281" s="222" t="s">
        <v>232</v>
      </c>
      <c r="H281" s="223">
        <v>185.447</v>
      </c>
      <c r="I281" s="224"/>
      <c r="J281" s="225">
        <f>ROUND(I281*H281,2)</f>
        <v>0</v>
      </c>
      <c r="K281" s="221" t="s">
        <v>176</v>
      </c>
      <c r="L281" s="45"/>
      <c r="M281" s="268" t="s">
        <v>33</v>
      </c>
      <c r="N281" s="269" t="s">
        <v>49</v>
      </c>
      <c r="O281" s="270"/>
      <c r="P281" s="271">
        <f>O281*H281</f>
        <v>0</v>
      </c>
      <c r="Q281" s="271">
        <v>0</v>
      </c>
      <c r="R281" s="271">
        <f>Q281*H281</f>
        <v>0</v>
      </c>
      <c r="S281" s="271">
        <v>0</v>
      </c>
      <c r="T281" s="272">
        <f>S281*H281</f>
        <v>0</v>
      </c>
      <c r="U281" s="39"/>
      <c r="V281" s="39"/>
      <c r="W281" s="39"/>
      <c r="X281" s="39"/>
      <c r="Y281" s="39"/>
      <c r="Z281" s="39"/>
      <c r="AA281" s="39"/>
      <c r="AB281" s="39"/>
      <c r="AC281" s="39"/>
      <c r="AD281" s="39"/>
      <c r="AE281" s="39"/>
      <c r="AR281" s="230" t="s">
        <v>177</v>
      </c>
      <c r="AT281" s="230" t="s">
        <v>172</v>
      </c>
      <c r="AU281" s="230" t="s">
        <v>88</v>
      </c>
      <c r="AY281" s="17" t="s">
        <v>170</v>
      </c>
      <c r="BE281" s="231">
        <f>IF(N281="základní",J281,0)</f>
        <v>0</v>
      </c>
      <c r="BF281" s="231">
        <f>IF(N281="snížená",J281,0)</f>
        <v>0</v>
      </c>
      <c r="BG281" s="231">
        <f>IF(N281="zákl. přenesená",J281,0)</f>
        <v>0</v>
      </c>
      <c r="BH281" s="231">
        <f>IF(N281="sníž. přenesená",J281,0)</f>
        <v>0</v>
      </c>
      <c r="BI281" s="231">
        <f>IF(N281="nulová",J281,0)</f>
        <v>0</v>
      </c>
      <c r="BJ281" s="17" t="s">
        <v>86</v>
      </c>
      <c r="BK281" s="231">
        <f>ROUND(I281*H281,2)</f>
        <v>0</v>
      </c>
      <c r="BL281" s="17" t="s">
        <v>177</v>
      </c>
      <c r="BM281" s="230" t="s">
        <v>926</v>
      </c>
    </row>
    <row r="282" spans="1:31" s="2" customFormat="1" ht="6.95" customHeight="1">
      <c r="A282" s="39"/>
      <c r="B282" s="60"/>
      <c r="C282" s="61"/>
      <c r="D282" s="61"/>
      <c r="E282" s="61"/>
      <c r="F282" s="61"/>
      <c r="G282" s="61"/>
      <c r="H282" s="61"/>
      <c r="I282" s="167"/>
      <c r="J282" s="61"/>
      <c r="K282" s="61"/>
      <c r="L282" s="45"/>
      <c r="M282" s="39"/>
      <c r="O282" s="39"/>
      <c r="P282" s="39"/>
      <c r="Q282" s="39"/>
      <c r="R282" s="39"/>
      <c r="S282" s="39"/>
      <c r="T282" s="39"/>
      <c r="U282" s="39"/>
      <c r="V282" s="39"/>
      <c r="W282" s="39"/>
      <c r="X282" s="39"/>
      <c r="Y282" s="39"/>
      <c r="Z282" s="39"/>
      <c r="AA282" s="39"/>
      <c r="AB282" s="39"/>
      <c r="AC282" s="39"/>
      <c r="AD282" s="39"/>
      <c r="AE282" s="39"/>
    </row>
  </sheetData>
  <sheetProtection password="CC35" sheet="1" objects="1" scenarios="1" formatColumns="0" formatRows="0" autoFilter="0"/>
  <autoFilter ref="C91:K281"/>
  <mergeCells count="9">
    <mergeCell ref="E7:H7"/>
    <mergeCell ref="E9:H9"/>
    <mergeCell ref="E18:H18"/>
    <mergeCell ref="E27:H27"/>
    <mergeCell ref="E48:H48"/>
    <mergeCell ref="E50:H50"/>
    <mergeCell ref="E82:H82"/>
    <mergeCell ref="E84:H84"/>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282"/>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7" t="s">
        <v>94</v>
      </c>
    </row>
    <row r="3" spans="2:46" s="1" customFormat="1" ht="6.95" customHeight="1">
      <c r="B3" s="130"/>
      <c r="C3" s="131"/>
      <c r="D3" s="131"/>
      <c r="E3" s="131"/>
      <c r="F3" s="131"/>
      <c r="G3" s="131"/>
      <c r="H3" s="131"/>
      <c r="I3" s="132"/>
      <c r="J3" s="131"/>
      <c r="K3" s="131"/>
      <c r="L3" s="20"/>
      <c r="AT3" s="17" t="s">
        <v>88</v>
      </c>
    </row>
    <row r="4" spans="2:46" s="1" customFormat="1" ht="24.95" customHeight="1">
      <c r="B4" s="20"/>
      <c r="D4" s="133" t="s">
        <v>125</v>
      </c>
      <c r="I4" s="129"/>
      <c r="L4" s="20"/>
      <c r="M4" s="134" t="s">
        <v>10</v>
      </c>
      <c r="AT4" s="17" t="s">
        <v>4</v>
      </c>
    </row>
    <row r="5" spans="2:12" s="1" customFormat="1" ht="6.95" customHeight="1">
      <c r="B5" s="20"/>
      <c r="I5" s="129"/>
      <c r="L5" s="20"/>
    </row>
    <row r="6" spans="2:12" s="1" customFormat="1" ht="12" customHeight="1">
      <c r="B6" s="20"/>
      <c r="D6" s="135" t="s">
        <v>16</v>
      </c>
      <c r="I6" s="129"/>
      <c r="L6" s="20"/>
    </row>
    <row r="7" spans="2:12" s="1" customFormat="1" ht="16.5" customHeight="1">
      <c r="B7" s="20"/>
      <c r="E7" s="136" t="str">
        <f>'Rekapitulace stavby'!K6</f>
        <v>Řešení zpevněných ploch, parkoviště a bus zastávek u školy, Svatava</v>
      </c>
      <c r="F7" s="135"/>
      <c r="G7" s="135"/>
      <c r="H7" s="135"/>
      <c r="I7" s="129"/>
      <c r="L7" s="20"/>
    </row>
    <row r="8" spans="1:31" s="2" customFormat="1" ht="12" customHeight="1">
      <c r="A8" s="39"/>
      <c r="B8" s="45"/>
      <c r="C8" s="39"/>
      <c r="D8" s="135" t="s">
        <v>126</v>
      </c>
      <c r="E8" s="39"/>
      <c r="F8" s="39"/>
      <c r="G8" s="39"/>
      <c r="H8" s="39"/>
      <c r="I8" s="137"/>
      <c r="J8" s="39"/>
      <c r="K8" s="39"/>
      <c r="L8" s="138"/>
      <c r="S8" s="39"/>
      <c r="T8" s="39"/>
      <c r="U8" s="39"/>
      <c r="V8" s="39"/>
      <c r="W8" s="39"/>
      <c r="X8" s="39"/>
      <c r="Y8" s="39"/>
      <c r="Z8" s="39"/>
      <c r="AA8" s="39"/>
      <c r="AB8" s="39"/>
      <c r="AC8" s="39"/>
      <c r="AD8" s="39"/>
      <c r="AE8" s="39"/>
    </row>
    <row r="9" spans="1:31" s="2" customFormat="1" ht="16.5" customHeight="1">
      <c r="A9" s="39"/>
      <c r="B9" s="45"/>
      <c r="C9" s="39"/>
      <c r="D9" s="39"/>
      <c r="E9" s="139" t="s">
        <v>927</v>
      </c>
      <c r="F9" s="39"/>
      <c r="G9" s="39"/>
      <c r="H9" s="39"/>
      <c r="I9" s="137"/>
      <c r="J9" s="39"/>
      <c r="K9" s="39"/>
      <c r="L9" s="138"/>
      <c r="S9" s="39"/>
      <c r="T9" s="39"/>
      <c r="U9" s="39"/>
      <c r="V9" s="39"/>
      <c r="W9" s="39"/>
      <c r="X9" s="39"/>
      <c r="Y9" s="39"/>
      <c r="Z9" s="39"/>
      <c r="AA9" s="39"/>
      <c r="AB9" s="39"/>
      <c r="AC9" s="39"/>
      <c r="AD9" s="39"/>
      <c r="AE9" s="39"/>
    </row>
    <row r="10" spans="1:31" s="2" customFormat="1" ht="12">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pans="1:31" s="2" customFormat="1" ht="12" customHeight="1">
      <c r="A11" s="39"/>
      <c r="B11" s="45"/>
      <c r="C11" s="39"/>
      <c r="D11" s="135" t="s">
        <v>18</v>
      </c>
      <c r="E11" s="39"/>
      <c r="F11" s="140" t="s">
        <v>19</v>
      </c>
      <c r="G11" s="39"/>
      <c r="H11" s="39"/>
      <c r="I11" s="141" t="s">
        <v>20</v>
      </c>
      <c r="J11" s="140" t="s">
        <v>33</v>
      </c>
      <c r="K11" s="39"/>
      <c r="L11" s="138"/>
      <c r="S11" s="39"/>
      <c r="T11" s="39"/>
      <c r="U11" s="39"/>
      <c r="V11" s="39"/>
      <c r="W11" s="39"/>
      <c r="X11" s="39"/>
      <c r="Y11" s="39"/>
      <c r="Z11" s="39"/>
      <c r="AA11" s="39"/>
      <c r="AB11" s="39"/>
      <c r="AC11" s="39"/>
      <c r="AD11" s="39"/>
      <c r="AE11" s="39"/>
    </row>
    <row r="12" spans="1:31" s="2" customFormat="1" ht="12" customHeight="1">
      <c r="A12" s="39"/>
      <c r="B12" s="45"/>
      <c r="C12" s="39"/>
      <c r="D12" s="135" t="s">
        <v>22</v>
      </c>
      <c r="E12" s="39"/>
      <c r="F12" s="140" t="s">
        <v>23</v>
      </c>
      <c r="G12" s="39"/>
      <c r="H12" s="39"/>
      <c r="I12" s="141" t="s">
        <v>24</v>
      </c>
      <c r="J12" s="142" t="str">
        <f>'Rekapitulace stavby'!AN8</f>
        <v>18. 9. 2020</v>
      </c>
      <c r="K12" s="39"/>
      <c r="L12" s="13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7"/>
      <c r="J13" s="39"/>
      <c r="K13" s="39"/>
      <c r="L13" s="138"/>
      <c r="S13" s="39"/>
      <c r="T13" s="39"/>
      <c r="U13" s="39"/>
      <c r="V13" s="39"/>
      <c r="W13" s="39"/>
      <c r="X13" s="39"/>
      <c r="Y13" s="39"/>
      <c r="Z13" s="39"/>
      <c r="AA13" s="39"/>
      <c r="AB13" s="39"/>
      <c r="AC13" s="39"/>
      <c r="AD13" s="39"/>
      <c r="AE13" s="39"/>
    </row>
    <row r="14" spans="1:31" s="2" customFormat="1" ht="12" customHeight="1">
      <c r="A14" s="39"/>
      <c r="B14" s="45"/>
      <c r="C14" s="39"/>
      <c r="D14" s="135" t="s">
        <v>28</v>
      </c>
      <c r="E14" s="39"/>
      <c r="F14" s="39"/>
      <c r="G14" s="39"/>
      <c r="H14" s="39"/>
      <c r="I14" s="141" t="s">
        <v>29</v>
      </c>
      <c r="J14" s="140" t="s">
        <v>30</v>
      </c>
      <c r="K14" s="39"/>
      <c r="L14" s="138"/>
      <c r="S14" s="39"/>
      <c r="T14" s="39"/>
      <c r="U14" s="39"/>
      <c r="V14" s="39"/>
      <c r="W14" s="39"/>
      <c r="X14" s="39"/>
      <c r="Y14" s="39"/>
      <c r="Z14" s="39"/>
      <c r="AA14" s="39"/>
      <c r="AB14" s="39"/>
      <c r="AC14" s="39"/>
      <c r="AD14" s="39"/>
      <c r="AE14" s="39"/>
    </row>
    <row r="15" spans="1:31" s="2" customFormat="1" ht="18" customHeight="1">
      <c r="A15" s="39"/>
      <c r="B15" s="45"/>
      <c r="C15" s="39"/>
      <c r="D15" s="39"/>
      <c r="E15" s="140" t="s">
        <v>31</v>
      </c>
      <c r="F15" s="39"/>
      <c r="G15" s="39"/>
      <c r="H15" s="39"/>
      <c r="I15" s="141" t="s">
        <v>32</v>
      </c>
      <c r="J15" s="140" t="s">
        <v>33</v>
      </c>
      <c r="K15" s="39"/>
      <c r="L15" s="13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pans="1:31" s="2" customFormat="1" ht="12" customHeight="1">
      <c r="A17" s="39"/>
      <c r="B17" s="45"/>
      <c r="C17" s="39"/>
      <c r="D17" s="135" t="s">
        <v>34</v>
      </c>
      <c r="E17" s="39"/>
      <c r="F17" s="39"/>
      <c r="G17" s="39"/>
      <c r="H17" s="39"/>
      <c r="I17" s="141" t="s">
        <v>29</v>
      </c>
      <c r="J17" s="33" t="str">
        <f>'Rekapitulace stavby'!AN13</f>
        <v>Vyplň údaj</v>
      </c>
      <c r="K17" s="39"/>
      <c r="L17" s="138"/>
      <c r="S17" s="39"/>
      <c r="T17" s="39"/>
      <c r="U17" s="39"/>
      <c r="V17" s="39"/>
      <c r="W17" s="39"/>
      <c r="X17" s="39"/>
      <c r="Y17" s="39"/>
      <c r="Z17" s="39"/>
      <c r="AA17" s="39"/>
      <c r="AB17" s="39"/>
      <c r="AC17" s="39"/>
      <c r="AD17" s="39"/>
      <c r="AE17" s="39"/>
    </row>
    <row r="18" spans="1:31" s="2" customFormat="1" ht="18" customHeight="1">
      <c r="A18" s="39"/>
      <c r="B18" s="45"/>
      <c r="C18" s="39"/>
      <c r="D18" s="39"/>
      <c r="E18" s="33" t="str">
        <f>'Rekapitulace stavby'!E14</f>
        <v>Vyplň údaj</v>
      </c>
      <c r="F18" s="140"/>
      <c r="G18" s="140"/>
      <c r="H18" s="140"/>
      <c r="I18" s="141" t="s">
        <v>32</v>
      </c>
      <c r="J18" s="33" t="str">
        <f>'Rekapitulace stavby'!AN14</f>
        <v>Vyplň údaj</v>
      </c>
      <c r="K18" s="39"/>
      <c r="L18" s="13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pans="1:31" s="2" customFormat="1" ht="12" customHeight="1">
      <c r="A20" s="39"/>
      <c r="B20" s="45"/>
      <c r="C20" s="39"/>
      <c r="D20" s="135" t="s">
        <v>36</v>
      </c>
      <c r="E20" s="39"/>
      <c r="F20" s="39"/>
      <c r="G20" s="39"/>
      <c r="H20" s="39"/>
      <c r="I20" s="141" t="s">
        <v>29</v>
      </c>
      <c r="J20" s="140" t="s">
        <v>37</v>
      </c>
      <c r="K20" s="39"/>
      <c r="L20" s="138"/>
      <c r="S20" s="39"/>
      <c r="T20" s="39"/>
      <c r="U20" s="39"/>
      <c r="V20" s="39"/>
      <c r="W20" s="39"/>
      <c r="X20" s="39"/>
      <c r="Y20" s="39"/>
      <c r="Z20" s="39"/>
      <c r="AA20" s="39"/>
      <c r="AB20" s="39"/>
      <c r="AC20" s="39"/>
      <c r="AD20" s="39"/>
      <c r="AE20" s="39"/>
    </row>
    <row r="21" spans="1:31" s="2" customFormat="1" ht="18" customHeight="1">
      <c r="A21" s="39"/>
      <c r="B21" s="45"/>
      <c r="C21" s="39"/>
      <c r="D21" s="39"/>
      <c r="E21" s="140" t="s">
        <v>38</v>
      </c>
      <c r="F21" s="39"/>
      <c r="G21" s="39"/>
      <c r="H21" s="39"/>
      <c r="I21" s="141" t="s">
        <v>32</v>
      </c>
      <c r="J21" s="140" t="s">
        <v>33</v>
      </c>
      <c r="K21" s="39"/>
      <c r="L21" s="13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pans="1:31" s="2" customFormat="1" ht="12" customHeight="1">
      <c r="A23" s="39"/>
      <c r="B23" s="45"/>
      <c r="C23" s="39"/>
      <c r="D23" s="135" t="s">
        <v>40</v>
      </c>
      <c r="E23" s="39"/>
      <c r="F23" s="39"/>
      <c r="G23" s="39"/>
      <c r="H23" s="39"/>
      <c r="I23" s="141" t="s">
        <v>29</v>
      </c>
      <c r="J23" s="140" t="s">
        <v>37</v>
      </c>
      <c r="K23" s="39"/>
      <c r="L23" s="138"/>
      <c r="S23" s="39"/>
      <c r="T23" s="39"/>
      <c r="U23" s="39"/>
      <c r="V23" s="39"/>
      <c r="W23" s="39"/>
      <c r="X23" s="39"/>
      <c r="Y23" s="39"/>
      <c r="Z23" s="39"/>
      <c r="AA23" s="39"/>
      <c r="AB23" s="39"/>
      <c r="AC23" s="39"/>
      <c r="AD23" s="39"/>
      <c r="AE23" s="39"/>
    </row>
    <row r="24" spans="1:31" s="2" customFormat="1" ht="18" customHeight="1">
      <c r="A24" s="39"/>
      <c r="B24" s="45"/>
      <c r="C24" s="39"/>
      <c r="D24" s="39"/>
      <c r="E24" s="140" t="s">
        <v>41</v>
      </c>
      <c r="F24" s="39"/>
      <c r="G24" s="39"/>
      <c r="H24" s="39"/>
      <c r="I24" s="141" t="s">
        <v>32</v>
      </c>
      <c r="J24" s="140" t="s">
        <v>33</v>
      </c>
      <c r="K24" s="39"/>
      <c r="L24" s="13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pans="1:31" s="2" customFormat="1" ht="12" customHeight="1">
      <c r="A26" s="39"/>
      <c r="B26" s="45"/>
      <c r="C26" s="39"/>
      <c r="D26" s="135" t="s">
        <v>42</v>
      </c>
      <c r="E26" s="39"/>
      <c r="F26" s="39"/>
      <c r="G26" s="39"/>
      <c r="H26" s="39"/>
      <c r="I26" s="137"/>
      <c r="J26" s="39"/>
      <c r="K26" s="39"/>
      <c r="L26" s="138"/>
      <c r="S26" s="39"/>
      <c r="T26" s="39"/>
      <c r="U26" s="39"/>
      <c r="V26" s="39"/>
      <c r="W26" s="39"/>
      <c r="X26" s="39"/>
      <c r="Y26" s="39"/>
      <c r="Z26" s="39"/>
      <c r="AA26" s="39"/>
      <c r="AB26" s="39"/>
      <c r="AC26" s="39"/>
      <c r="AD26" s="39"/>
      <c r="AE26" s="39"/>
    </row>
    <row r="27" spans="1:31" s="8" customFormat="1" ht="16.5" customHeight="1">
      <c r="A27" s="143"/>
      <c r="B27" s="144"/>
      <c r="C27" s="143"/>
      <c r="D27" s="143"/>
      <c r="E27" s="145" t="s">
        <v>33</v>
      </c>
      <c r="F27" s="145"/>
      <c r="G27" s="145"/>
      <c r="H27" s="145"/>
      <c r="I27" s="146"/>
      <c r="J27" s="143"/>
      <c r="K27" s="143"/>
      <c r="L27" s="147"/>
      <c r="S27" s="143"/>
      <c r="T27" s="143"/>
      <c r="U27" s="143"/>
      <c r="V27" s="143"/>
      <c r="W27" s="143"/>
      <c r="X27" s="143"/>
      <c r="Y27" s="143"/>
      <c r="Z27" s="143"/>
      <c r="AA27" s="143"/>
      <c r="AB27" s="143"/>
      <c r="AC27" s="143"/>
      <c r="AD27" s="143"/>
      <c r="AE27" s="143"/>
    </row>
    <row r="28" spans="1:31" s="2" customFormat="1" ht="6.95"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pans="1:31" s="2" customFormat="1" ht="6.95" customHeight="1">
      <c r="A29" s="39"/>
      <c r="B29" s="45"/>
      <c r="C29" s="39"/>
      <c r="D29" s="148"/>
      <c r="E29" s="148"/>
      <c r="F29" s="148"/>
      <c r="G29" s="148"/>
      <c r="H29" s="148"/>
      <c r="I29" s="149"/>
      <c r="J29" s="148"/>
      <c r="K29" s="148"/>
      <c r="L29" s="138"/>
      <c r="S29" s="39"/>
      <c r="T29" s="39"/>
      <c r="U29" s="39"/>
      <c r="V29" s="39"/>
      <c r="W29" s="39"/>
      <c r="X29" s="39"/>
      <c r="Y29" s="39"/>
      <c r="Z29" s="39"/>
      <c r="AA29" s="39"/>
      <c r="AB29" s="39"/>
      <c r="AC29" s="39"/>
      <c r="AD29" s="39"/>
      <c r="AE29" s="39"/>
    </row>
    <row r="30" spans="1:31" s="2" customFormat="1" ht="25.4" customHeight="1">
      <c r="A30" s="39"/>
      <c r="B30" s="45"/>
      <c r="C30" s="39"/>
      <c r="D30" s="150" t="s">
        <v>44</v>
      </c>
      <c r="E30" s="39"/>
      <c r="F30" s="39"/>
      <c r="G30" s="39"/>
      <c r="H30" s="39"/>
      <c r="I30" s="137"/>
      <c r="J30" s="151">
        <f>ROUND(J94,2)</f>
        <v>0</v>
      </c>
      <c r="K30" s="39"/>
      <c r="L30" s="138"/>
      <c r="S30" s="39"/>
      <c r="T30" s="39"/>
      <c r="U30" s="39"/>
      <c r="V30" s="39"/>
      <c r="W30" s="39"/>
      <c r="X30" s="39"/>
      <c r="Y30" s="39"/>
      <c r="Z30" s="39"/>
      <c r="AA30" s="39"/>
      <c r="AB30" s="39"/>
      <c r="AC30" s="39"/>
      <c r="AD30" s="39"/>
      <c r="AE30" s="39"/>
    </row>
    <row r="31" spans="1:31" s="2" customFormat="1" ht="6.95" customHeight="1">
      <c r="A31" s="39"/>
      <c r="B31" s="45"/>
      <c r="C31" s="39"/>
      <c r="D31" s="148"/>
      <c r="E31" s="148"/>
      <c r="F31" s="148"/>
      <c r="G31" s="148"/>
      <c r="H31" s="148"/>
      <c r="I31" s="149"/>
      <c r="J31" s="148"/>
      <c r="K31" s="148"/>
      <c r="L31" s="138"/>
      <c r="S31" s="39"/>
      <c r="T31" s="39"/>
      <c r="U31" s="39"/>
      <c r="V31" s="39"/>
      <c r="W31" s="39"/>
      <c r="X31" s="39"/>
      <c r="Y31" s="39"/>
      <c r="Z31" s="39"/>
      <c r="AA31" s="39"/>
      <c r="AB31" s="39"/>
      <c r="AC31" s="39"/>
      <c r="AD31" s="39"/>
      <c r="AE31" s="39"/>
    </row>
    <row r="32" spans="1:31" s="2" customFormat="1" ht="14.4" customHeight="1">
      <c r="A32" s="39"/>
      <c r="B32" s="45"/>
      <c r="C32" s="39"/>
      <c r="D32" s="39"/>
      <c r="E32" s="39"/>
      <c r="F32" s="152" t="s">
        <v>46</v>
      </c>
      <c r="G32" s="39"/>
      <c r="H32" s="39"/>
      <c r="I32" s="153" t="s">
        <v>45</v>
      </c>
      <c r="J32" s="152" t="s">
        <v>47</v>
      </c>
      <c r="K32" s="39"/>
      <c r="L32" s="138"/>
      <c r="S32" s="39"/>
      <c r="T32" s="39"/>
      <c r="U32" s="39"/>
      <c r="V32" s="39"/>
      <c r="W32" s="39"/>
      <c r="X32" s="39"/>
      <c r="Y32" s="39"/>
      <c r="Z32" s="39"/>
      <c r="AA32" s="39"/>
      <c r="AB32" s="39"/>
      <c r="AC32" s="39"/>
      <c r="AD32" s="39"/>
      <c r="AE32" s="39"/>
    </row>
    <row r="33" spans="1:31" s="2" customFormat="1" ht="14.4" customHeight="1">
      <c r="A33" s="39"/>
      <c r="B33" s="45"/>
      <c r="C33" s="39"/>
      <c r="D33" s="154" t="s">
        <v>48</v>
      </c>
      <c r="E33" s="135" t="s">
        <v>49</v>
      </c>
      <c r="F33" s="155">
        <f>ROUND((SUM(BE94:BE281)),2)</f>
        <v>0</v>
      </c>
      <c r="G33" s="39"/>
      <c r="H33" s="39"/>
      <c r="I33" s="156">
        <v>0.21</v>
      </c>
      <c r="J33" s="155">
        <f>ROUND(((SUM(BE94:BE281))*I33),2)</f>
        <v>0</v>
      </c>
      <c r="K33" s="39"/>
      <c r="L33" s="138"/>
      <c r="S33" s="39"/>
      <c r="T33" s="39"/>
      <c r="U33" s="39"/>
      <c r="V33" s="39"/>
      <c r="W33" s="39"/>
      <c r="X33" s="39"/>
      <c r="Y33" s="39"/>
      <c r="Z33" s="39"/>
      <c r="AA33" s="39"/>
      <c r="AB33" s="39"/>
      <c r="AC33" s="39"/>
      <c r="AD33" s="39"/>
      <c r="AE33" s="39"/>
    </row>
    <row r="34" spans="1:31" s="2" customFormat="1" ht="14.4" customHeight="1">
      <c r="A34" s="39"/>
      <c r="B34" s="45"/>
      <c r="C34" s="39"/>
      <c r="D34" s="39"/>
      <c r="E34" s="135" t="s">
        <v>50</v>
      </c>
      <c r="F34" s="155">
        <f>ROUND((SUM(BF94:BF281)),2)</f>
        <v>0</v>
      </c>
      <c r="G34" s="39"/>
      <c r="H34" s="39"/>
      <c r="I34" s="156">
        <v>0.15</v>
      </c>
      <c r="J34" s="155">
        <f>ROUND(((SUM(BF94:BF281))*I34),2)</f>
        <v>0</v>
      </c>
      <c r="K34" s="39"/>
      <c r="L34" s="138"/>
      <c r="S34" s="39"/>
      <c r="T34" s="39"/>
      <c r="U34" s="39"/>
      <c r="V34" s="39"/>
      <c r="W34" s="39"/>
      <c r="X34" s="39"/>
      <c r="Y34" s="39"/>
      <c r="Z34" s="39"/>
      <c r="AA34" s="39"/>
      <c r="AB34" s="39"/>
      <c r="AC34" s="39"/>
      <c r="AD34" s="39"/>
      <c r="AE34" s="39"/>
    </row>
    <row r="35" spans="1:31" s="2" customFormat="1" ht="14.4" customHeight="1" hidden="1">
      <c r="A35" s="39"/>
      <c r="B35" s="45"/>
      <c r="C35" s="39"/>
      <c r="D35" s="39"/>
      <c r="E35" s="135" t="s">
        <v>51</v>
      </c>
      <c r="F35" s="155">
        <f>ROUND((SUM(BG94:BG281)),2)</f>
        <v>0</v>
      </c>
      <c r="G35" s="39"/>
      <c r="H35" s="39"/>
      <c r="I35" s="156">
        <v>0.21</v>
      </c>
      <c r="J35" s="155">
        <f>0</f>
        <v>0</v>
      </c>
      <c r="K35" s="39"/>
      <c r="L35" s="138"/>
      <c r="S35" s="39"/>
      <c r="T35" s="39"/>
      <c r="U35" s="39"/>
      <c r="V35" s="39"/>
      <c r="W35" s="39"/>
      <c r="X35" s="39"/>
      <c r="Y35" s="39"/>
      <c r="Z35" s="39"/>
      <c r="AA35" s="39"/>
      <c r="AB35" s="39"/>
      <c r="AC35" s="39"/>
      <c r="AD35" s="39"/>
      <c r="AE35" s="39"/>
    </row>
    <row r="36" spans="1:31" s="2" customFormat="1" ht="14.4" customHeight="1" hidden="1">
      <c r="A36" s="39"/>
      <c r="B36" s="45"/>
      <c r="C36" s="39"/>
      <c r="D36" s="39"/>
      <c r="E36" s="135" t="s">
        <v>52</v>
      </c>
      <c r="F36" s="155">
        <f>ROUND((SUM(BH94:BH281)),2)</f>
        <v>0</v>
      </c>
      <c r="G36" s="39"/>
      <c r="H36" s="39"/>
      <c r="I36" s="156">
        <v>0.15</v>
      </c>
      <c r="J36" s="155">
        <f>0</f>
        <v>0</v>
      </c>
      <c r="K36" s="39"/>
      <c r="L36" s="138"/>
      <c r="S36" s="39"/>
      <c r="T36" s="39"/>
      <c r="U36" s="39"/>
      <c r="V36" s="39"/>
      <c r="W36" s="39"/>
      <c r="X36" s="39"/>
      <c r="Y36" s="39"/>
      <c r="Z36" s="39"/>
      <c r="AA36" s="39"/>
      <c r="AB36" s="39"/>
      <c r="AC36" s="39"/>
      <c r="AD36" s="39"/>
      <c r="AE36" s="39"/>
    </row>
    <row r="37" spans="1:31" s="2" customFormat="1" ht="14.4" customHeight="1" hidden="1">
      <c r="A37" s="39"/>
      <c r="B37" s="45"/>
      <c r="C37" s="39"/>
      <c r="D37" s="39"/>
      <c r="E37" s="135" t="s">
        <v>53</v>
      </c>
      <c r="F37" s="155">
        <f>ROUND((SUM(BI94:BI281)),2)</f>
        <v>0</v>
      </c>
      <c r="G37" s="39"/>
      <c r="H37" s="39"/>
      <c r="I37" s="156">
        <v>0</v>
      </c>
      <c r="J37" s="155">
        <f>0</f>
        <v>0</v>
      </c>
      <c r="K37" s="39"/>
      <c r="L37" s="138"/>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pans="1:31" s="2" customFormat="1" ht="25.4" customHeight="1">
      <c r="A39" s="39"/>
      <c r="B39" s="45"/>
      <c r="C39" s="157"/>
      <c r="D39" s="158" t="s">
        <v>54</v>
      </c>
      <c r="E39" s="159"/>
      <c r="F39" s="159"/>
      <c r="G39" s="160" t="s">
        <v>55</v>
      </c>
      <c r="H39" s="161" t="s">
        <v>56</v>
      </c>
      <c r="I39" s="162"/>
      <c r="J39" s="163">
        <f>SUM(J30:J37)</f>
        <v>0</v>
      </c>
      <c r="K39" s="164"/>
      <c r="L39" s="138"/>
      <c r="S39" s="39"/>
      <c r="T39" s="39"/>
      <c r="U39" s="39"/>
      <c r="V39" s="39"/>
      <c r="W39" s="39"/>
      <c r="X39" s="39"/>
      <c r="Y39" s="39"/>
      <c r="Z39" s="39"/>
      <c r="AA39" s="39"/>
      <c r="AB39" s="39"/>
      <c r="AC39" s="39"/>
      <c r="AD39" s="39"/>
      <c r="AE39" s="39"/>
    </row>
    <row r="40" spans="1:31" s="2" customFormat="1" ht="14.4" customHeight="1">
      <c r="A40" s="39"/>
      <c r="B40" s="165"/>
      <c r="C40" s="166"/>
      <c r="D40" s="166"/>
      <c r="E40" s="166"/>
      <c r="F40" s="166"/>
      <c r="G40" s="166"/>
      <c r="H40" s="166"/>
      <c r="I40" s="167"/>
      <c r="J40" s="166"/>
      <c r="K40" s="166"/>
      <c r="L40" s="138"/>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70"/>
      <c r="J44" s="169"/>
      <c r="K44" s="169"/>
      <c r="L44" s="138"/>
      <c r="S44" s="39"/>
      <c r="T44" s="39"/>
      <c r="U44" s="39"/>
      <c r="V44" s="39"/>
      <c r="W44" s="39"/>
      <c r="X44" s="39"/>
      <c r="Y44" s="39"/>
      <c r="Z44" s="39"/>
      <c r="AA44" s="39"/>
      <c r="AB44" s="39"/>
      <c r="AC44" s="39"/>
      <c r="AD44" s="39"/>
      <c r="AE44" s="39"/>
    </row>
    <row r="45" spans="1:31" s="2" customFormat="1" ht="24.95" customHeight="1">
      <c r="A45" s="39"/>
      <c r="B45" s="40"/>
      <c r="C45" s="23" t="s">
        <v>128</v>
      </c>
      <c r="D45" s="41"/>
      <c r="E45" s="41"/>
      <c r="F45" s="41"/>
      <c r="G45" s="41"/>
      <c r="H45" s="41"/>
      <c r="I45" s="137"/>
      <c r="J45" s="41"/>
      <c r="K45" s="41"/>
      <c r="L45" s="138"/>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pans="1:31" s="2" customFormat="1" ht="12" customHeight="1">
      <c r="A47" s="39"/>
      <c r="B47" s="40"/>
      <c r="C47" s="32" t="s">
        <v>16</v>
      </c>
      <c r="D47" s="41"/>
      <c r="E47" s="41"/>
      <c r="F47" s="41"/>
      <c r="G47" s="41"/>
      <c r="H47" s="41"/>
      <c r="I47" s="137"/>
      <c r="J47" s="41"/>
      <c r="K47" s="41"/>
      <c r="L47" s="138"/>
      <c r="S47" s="39"/>
      <c r="T47" s="39"/>
      <c r="U47" s="39"/>
      <c r="V47" s="39"/>
      <c r="W47" s="39"/>
      <c r="X47" s="39"/>
      <c r="Y47" s="39"/>
      <c r="Z47" s="39"/>
      <c r="AA47" s="39"/>
      <c r="AB47" s="39"/>
      <c r="AC47" s="39"/>
      <c r="AD47" s="39"/>
      <c r="AE47" s="39"/>
    </row>
    <row r="48" spans="1:31" s="2" customFormat="1" ht="16.5" customHeight="1">
      <c r="A48" s="39"/>
      <c r="B48" s="40"/>
      <c r="C48" s="41"/>
      <c r="D48" s="41"/>
      <c r="E48" s="171" t="str">
        <f>E7</f>
        <v>Řešení zpevněných ploch, parkoviště a bus zastávek u školy, Svatava</v>
      </c>
      <c r="F48" s="32"/>
      <c r="G48" s="32"/>
      <c r="H48" s="32"/>
      <c r="I48" s="137"/>
      <c r="J48" s="41"/>
      <c r="K48" s="41"/>
      <c r="L48" s="138"/>
      <c r="S48" s="39"/>
      <c r="T48" s="39"/>
      <c r="U48" s="39"/>
      <c r="V48" s="39"/>
      <c r="W48" s="39"/>
      <c r="X48" s="39"/>
      <c r="Y48" s="39"/>
      <c r="Z48" s="39"/>
      <c r="AA48" s="39"/>
      <c r="AB48" s="39"/>
      <c r="AC48" s="39"/>
      <c r="AD48" s="39"/>
      <c r="AE48" s="39"/>
    </row>
    <row r="49" spans="1:31" s="2" customFormat="1" ht="12" customHeight="1">
      <c r="A49" s="39"/>
      <c r="B49" s="40"/>
      <c r="C49" s="32" t="s">
        <v>126</v>
      </c>
      <c r="D49" s="41"/>
      <c r="E49" s="41"/>
      <c r="F49" s="41"/>
      <c r="G49" s="41"/>
      <c r="H49" s="41"/>
      <c r="I49" s="137"/>
      <c r="J49" s="41"/>
      <c r="K49" s="41"/>
      <c r="L49" s="138"/>
      <c r="S49" s="39"/>
      <c r="T49" s="39"/>
      <c r="U49" s="39"/>
      <c r="V49" s="39"/>
      <c r="W49" s="39"/>
      <c r="X49" s="39"/>
      <c r="Y49" s="39"/>
      <c r="Z49" s="39"/>
      <c r="AA49" s="39"/>
      <c r="AB49" s="39"/>
      <c r="AC49" s="39"/>
      <c r="AD49" s="39"/>
      <c r="AE49" s="39"/>
    </row>
    <row r="50" spans="1:31" s="2" customFormat="1" ht="16.5" customHeight="1">
      <c r="A50" s="39"/>
      <c r="B50" s="40"/>
      <c r="C50" s="41"/>
      <c r="D50" s="41"/>
      <c r="E50" s="70" t="str">
        <f>E9</f>
        <v>SO 103 - Parkoviště pro osobní auta na p.p.č.237/1 a p.p.č.237/2</v>
      </c>
      <c r="F50" s="41"/>
      <c r="G50" s="41"/>
      <c r="H50" s="41"/>
      <c r="I50" s="137"/>
      <c r="J50" s="41"/>
      <c r="K50" s="41"/>
      <c r="L50" s="138"/>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pans="1:31" s="2" customFormat="1" ht="12" customHeight="1">
      <c r="A52" s="39"/>
      <c r="B52" s="40"/>
      <c r="C52" s="32" t="s">
        <v>22</v>
      </c>
      <c r="D52" s="41"/>
      <c r="E52" s="41"/>
      <c r="F52" s="27" t="str">
        <f>F12</f>
        <v>Svatava</v>
      </c>
      <c r="G52" s="41"/>
      <c r="H52" s="41"/>
      <c r="I52" s="141" t="s">
        <v>24</v>
      </c>
      <c r="J52" s="73" t="str">
        <f>IF(J12="","",J12)</f>
        <v>18. 9. 2020</v>
      </c>
      <c r="K52" s="41"/>
      <c r="L52" s="13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pans="1:31" s="2" customFormat="1" ht="40.05" customHeight="1">
      <c r="A54" s="39"/>
      <c r="B54" s="40"/>
      <c r="C54" s="32" t="s">
        <v>28</v>
      </c>
      <c r="D54" s="41"/>
      <c r="E54" s="41"/>
      <c r="F54" s="27" t="str">
        <f>E15</f>
        <v>Městys Svatava, Svatava, ČSA 277, 357 03</v>
      </c>
      <c r="G54" s="41"/>
      <c r="H54" s="41"/>
      <c r="I54" s="141" t="s">
        <v>36</v>
      </c>
      <c r="J54" s="37" t="str">
        <f>E21</f>
        <v>DSVA s.r.o.,nám. Krále Jiřího z Poděbrad 6, 350 02</v>
      </c>
      <c r="K54" s="41"/>
      <c r="L54" s="138"/>
      <c r="S54" s="39"/>
      <c r="T54" s="39"/>
      <c r="U54" s="39"/>
      <c r="V54" s="39"/>
      <c r="W54" s="39"/>
      <c r="X54" s="39"/>
      <c r="Y54" s="39"/>
      <c r="Z54" s="39"/>
      <c r="AA54" s="39"/>
      <c r="AB54" s="39"/>
      <c r="AC54" s="39"/>
      <c r="AD54" s="39"/>
      <c r="AE54" s="39"/>
    </row>
    <row r="55" spans="1:31" s="2" customFormat="1" ht="25.65" customHeight="1">
      <c r="A55" s="39"/>
      <c r="B55" s="40"/>
      <c r="C55" s="32" t="s">
        <v>34</v>
      </c>
      <c r="D55" s="41"/>
      <c r="E55" s="41"/>
      <c r="F55" s="27" t="str">
        <f>IF(E18="","",E18)</f>
        <v>Vyplň údaj</v>
      </c>
      <c r="G55" s="41"/>
      <c r="H55" s="41"/>
      <c r="I55" s="141" t="s">
        <v>40</v>
      </c>
      <c r="J55" s="37" t="str">
        <f>E24</f>
        <v>DSVA s.r.o. - Jozef Turza</v>
      </c>
      <c r="K55" s="41"/>
      <c r="L55" s="138"/>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pans="1:31" s="2" customFormat="1" ht="29.25" customHeight="1">
      <c r="A57" s="39"/>
      <c r="B57" s="40"/>
      <c r="C57" s="172" t="s">
        <v>129</v>
      </c>
      <c r="D57" s="173"/>
      <c r="E57" s="173"/>
      <c r="F57" s="173"/>
      <c r="G57" s="173"/>
      <c r="H57" s="173"/>
      <c r="I57" s="174"/>
      <c r="J57" s="175" t="s">
        <v>130</v>
      </c>
      <c r="K57" s="173"/>
      <c r="L57" s="13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pans="1:47" s="2" customFormat="1" ht="22.8" customHeight="1">
      <c r="A59" s="39"/>
      <c r="B59" s="40"/>
      <c r="C59" s="176" t="s">
        <v>76</v>
      </c>
      <c r="D59" s="41"/>
      <c r="E59" s="41"/>
      <c r="F59" s="41"/>
      <c r="G59" s="41"/>
      <c r="H59" s="41"/>
      <c r="I59" s="137"/>
      <c r="J59" s="103">
        <f>J94</f>
        <v>0</v>
      </c>
      <c r="K59" s="41"/>
      <c r="L59" s="138"/>
      <c r="S59" s="39"/>
      <c r="T59" s="39"/>
      <c r="U59" s="39"/>
      <c r="V59" s="39"/>
      <c r="W59" s="39"/>
      <c r="X59" s="39"/>
      <c r="Y59" s="39"/>
      <c r="Z59" s="39"/>
      <c r="AA59" s="39"/>
      <c r="AB59" s="39"/>
      <c r="AC59" s="39"/>
      <c r="AD59" s="39"/>
      <c r="AE59" s="39"/>
      <c r="AU59" s="17" t="s">
        <v>131</v>
      </c>
    </row>
    <row r="60" spans="1:31" s="9" customFormat="1" ht="24.95" customHeight="1">
      <c r="A60" s="9"/>
      <c r="B60" s="177"/>
      <c r="C60" s="178"/>
      <c r="D60" s="179" t="s">
        <v>132</v>
      </c>
      <c r="E60" s="180"/>
      <c r="F60" s="180"/>
      <c r="G60" s="180"/>
      <c r="H60" s="180"/>
      <c r="I60" s="181"/>
      <c r="J60" s="182">
        <f>J95</f>
        <v>0</v>
      </c>
      <c r="K60" s="178"/>
      <c r="L60" s="183"/>
      <c r="S60" s="9"/>
      <c r="T60" s="9"/>
      <c r="U60" s="9"/>
      <c r="V60" s="9"/>
      <c r="W60" s="9"/>
      <c r="X60" s="9"/>
      <c r="Y60" s="9"/>
      <c r="Z60" s="9"/>
      <c r="AA60" s="9"/>
      <c r="AB60" s="9"/>
      <c r="AC60" s="9"/>
      <c r="AD60" s="9"/>
      <c r="AE60" s="9"/>
    </row>
    <row r="61" spans="1:31" s="10" customFormat="1" ht="19.9" customHeight="1">
      <c r="A61" s="10"/>
      <c r="B61" s="184"/>
      <c r="C61" s="185"/>
      <c r="D61" s="186" t="s">
        <v>133</v>
      </c>
      <c r="E61" s="187"/>
      <c r="F61" s="187"/>
      <c r="G61" s="187"/>
      <c r="H61" s="187"/>
      <c r="I61" s="188"/>
      <c r="J61" s="189">
        <f>J96</f>
        <v>0</v>
      </c>
      <c r="K61" s="185"/>
      <c r="L61" s="190"/>
      <c r="S61" s="10"/>
      <c r="T61" s="10"/>
      <c r="U61" s="10"/>
      <c r="V61" s="10"/>
      <c r="W61" s="10"/>
      <c r="X61" s="10"/>
      <c r="Y61" s="10"/>
      <c r="Z61" s="10"/>
      <c r="AA61" s="10"/>
      <c r="AB61" s="10"/>
      <c r="AC61" s="10"/>
      <c r="AD61" s="10"/>
      <c r="AE61" s="10"/>
    </row>
    <row r="62" spans="1:31" s="10" customFormat="1" ht="19.9" customHeight="1">
      <c r="A62" s="10"/>
      <c r="B62" s="184"/>
      <c r="C62" s="185"/>
      <c r="D62" s="186" t="s">
        <v>134</v>
      </c>
      <c r="E62" s="187"/>
      <c r="F62" s="187"/>
      <c r="G62" s="187"/>
      <c r="H62" s="187"/>
      <c r="I62" s="188"/>
      <c r="J62" s="189">
        <f>J116</f>
        <v>0</v>
      </c>
      <c r="K62" s="185"/>
      <c r="L62" s="190"/>
      <c r="S62" s="10"/>
      <c r="T62" s="10"/>
      <c r="U62" s="10"/>
      <c r="V62" s="10"/>
      <c r="W62" s="10"/>
      <c r="X62" s="10"/>
      <c r="Y62" s="10"/>
      <c r="Z62" s="10"/>
      <c r="AA62" s="10"/>
      <c r="AB62" s="10"/>
      <c r="AC62" s="10"/>
      <c r="AD62" s="10"/>
      <c r="AE62" s="10"/>
    </row>
    <row r="63" spans="1:31" s="10" customFormat="1" ht="19.9" customHeight="1">
      <c r="A63" s="10"/>
      <c r="B63" s="184"/>
      <c r="C63" s="185"/>
      <c r="D63" s="186" t="s">
        <v>135</v>
      </c>
      <c r="E63" s="187"/>
      <c r="F63" s="187"/>
      <c r="G63" s="187"/>
      <c r="H63" s="187"/>
      <c r="I63" s="188"/>
      <c r="J63" s="189">
        <f>J121</f>
        <v>0</v>
      </c>
      <c r="K63" s="185"/>
      <c r="L63" s="190"/>
      <c r="S63" s="10"/>
      <c r="T63" s="10"/>
      <c r="U63" s="10"/>
      <c r="V63" s="10"/>
      <c r="W63" s="10"/>
      <c r="X63" s="10"/>
      <c r="Y63" s="10"/>
      <c r="Z63" s="10"/>
      <c r="AA63" s="10"/>
      <c r="AB63" s="10"/>
      <c r="AC63" s="10"/>
      <c r="AD63" s="10"/>
      <c r="AE63" s="10"/>
    </row>
    <row r="64" spans="1:31" s="10" customFormat="1" ht="19.9" customHeight="1">
      <c r="A64" s="10"/>
      <c r="B64" s="184"/>
      <c r="C64" s="185"/>
      <c r="D64" s="186" t="s">
        <v>137</v>
      </c>
      <c r="E64" s="187"/>
      <c r="F64" s="187"/>
      <c r="G64" s="187"/>
      <c r="H64" s="187"/>
      <c r="I64" s="188"/>
      <c r="J64" s="189">
        <f>J136</f>
        <v>0</v>
      </c>
      <c r="K64" s="185"/>
      <c r="L64" s="190"/>
      <c r="S64" s="10"/>
      <c r="T64" s="10"/>
      <c r="U64" s="10"/>
      <c r="V64" s="10"/>
      <c r="W64" s="10"/>
      <c r="X64" s="10"/>
      <c r="Y64" s="10"/>
      <c r="Z64" s="10"/>
      <c r="AA64" s="10"/>
      <c r="AB64" s="10"/>
      <c r="AC64" s="10"/>
      <c r="AD64" s="10"/>
      <c r="AE64" s="10"/>
    </row>
    <row r="65" spans="1:31" s="10" customFormat="1" ht="19.9" customHeight="1">
      <c r="A65" s="10"/>
      <c r="B65" s="184"/>
      <c r="C65" s="185"/>
      <c r="D65" s="186" t="s">
        <v>928</v>
      </c>
      <c r="E65" s="187"/>
      <c r="F65" s="187"/>
      <c r="G65" s="187"/>
      <c r="H65" s="187"/>
      <c r="I65" s="188"/>
      <c r="J65" s="189">
        <f>J161</f>
        <v>0</v>
      </c>
      <c r="K65" s="185"/>
      <c r="L65" s="190"/>
      <c r="S65" s="10"/>
      <c r="T65" s="10"/>
      <c r="U65" s="10"/>
      <c r="V65" s="10"/>
      <c r="W65" s="10"/>
      <c r="X65" s="10"/>
      <c r="Y65" s="10"/>
      <c r="Z65" s="10"/>
      <c r="AA65" s="10"/>
      <c r="AB65" s="10"/>
      <c r="AC65" s="10"/>
      <c r="AD65" s="10"/>
      <c r="AE65" s="10"/>
    </row>
    <row r="66" spans="1:31" s="10" customFormat="1" ht="19.9" customHeight="1">
      <c r="A66" s="10"/>
      <c r="B66" s="184"/>
      <c r="C66" s="185"/>
      <c r="D66" s="186" t="s">
        <v>138</v>
      </c>
      <c r="E66" s="187"/>
      <c r="F66" s="187"/>
      <c r="G66" s="187"/>
      <c r="H66" s="187"/>
      <c r="I66" s="188"/>
      <c r="J66" s="189">
        <f>J178</f>
        <v>0</v>
      </c>
      <c r="K66" s="185"/>
      <c r="L66" s="190"/>
      <c r="S66" s="10"/>
      <c r="T66" s="10"/>
      <c r="U66" s="10"/>
      <c r="V66" s="10"/>
      <c r="W66" s="10"/>
      <c r="X66" s="10"/>
      <c r="Y66" s="10"/>
      <c r="Z66" s="10"/>
      <c r="AA66" s="10"/>
      <c r="AB66" s="10"/>
      <c r="AC66" s="10"/>
      <c r="AD66" s="10"/>
      <c r="AE66" s="10"/>
    </row>
    <row r="67" spans="1:31" s="10" customFormat="1" ht="19.9" customHeight="1">
      <c r="A67" s="10"/>
      <c r="B67" s="184"/>
      <c r="C67" s="185"/>
      <c r="D67" s="186" t="s">
        <v>139</v>
      </c>
      <c r="E67" s="187"/>
      <c r="F67" s="187"/>
      <c r="G67" s="187"/>
      <c r="H67" s="187"/>
      <c r="I67" s="188"/>
      <c r="J67" s="189">
        <f>J197</f>
        <v>0</v>
      </c>
      <c r="K67" s="185"/>
      <c r="L67" s="190"/>
      <c r="S67" s="10"/>
      <c r="T67" s="10"/>
      <c r="U67" s="10"/>
      <c r="V67" s="10"/>
      <c r="W67" s="10"/>
      <c r="X67" s="10"/>
      <c r="Y67" s="10"/>
      <c r="Z67" s="10"/>
      <c r="AA67" s="10"/>
      <c r="AB67" s="10"/>
      <c r="AC67" s="10"/>
      <c r="AD67" s="10"/>
      <c r="AE67" s="10"/>
    </row>
    <row r="68" spans="1:31" s="10" customFormat="1" ht="19.9" customHeight="1">
      <c r="A68" s="10"/>
      <c r="B68" s="184"/>
      <c r="C68" s="185"/>
      <c r="D68" s="186" t="s">
        <v>722</v>
      </c>
      <c r="E68" s="187"/>
      <c r="F68" s="187"/>
      <c r="G68" s="187"/>
      <c r="H68" s="187"/>
      <c r="I68" s="188"/>
      <c r="J68" s="189">
        <f>J214</f>
        <v>0</v>
      </c>
      <c r="K68" s="185"/>
      <c r="L68" s="190"/>
      <c r="S68" s="10"/>
      <c r="T68" s="10"/>
      <c r="U68" s="10"/>
      <c r="V68" s="10"/>
      <c r="W68" s="10"/>
      <c r="X68" s="10"/>
      <c r="Y68" s="10"/>
      <c r="Z68" s="10"/>
      <c r="AA68" s="10"/>
      <c r="AB68" s="10"/>
      <c r="AC68" s="10"/>
      <c r="AD68" s="10"/>
      <c r="AE68" s="10"/>
    </row>
    <row r="69" spans="1:31" s="10" customFormat="1" ht="19.9" customHeight="1">
      <c r="A69" s="10"/>
      <c r="B69" s="184"/>
      <c r="C69" s="185"/>
      <c r="D69" s="186" t="s">
        <v>141</v>
      </c>
      <c r="E69" s="187"/>
      <c r="F69" s="187"/>
      <c r="G69" s="187"/>
      <c r="H69" s="187"/>
      <c r="I69" s="188"/>
      <c r="J69" s="189">
        <f>J219</f>
        <v>0</v>
      </c>
      <c r="K69" s="185"/>
      <c r="L69" s="190"/>
      <c r="S69" s="10"/>
      <c r="T69" s="10"/>
      <c r="U69" s="10"/>
      <c r="V69" s="10"/>
      <c r="W69" s="10"/>
      <c r="X69" s="10"/>
      <c r="Y69" s="10"/>
      <c r="Z69" s="10"/>
      <c r="AA69" s="10"/>
      <c r="AB69" s="10"/>
      <c r="AC69" s="10"/>
      <c r="AD69" s="10"/>
      <c r="AE69" s="10"/>
    </row>
    <row r="70" spans="1:31" s="10" customFormat="1" ht="19.9" customHeight="1">
      <c r="A70" s="10"/>
      <c r="B70" s="184"/>
      <c r="C70" s="185"/>
      <c r="D70" s="186" t="s">
        <v>142</v>
      </c>
      <c r="E70" s="187"/>
      <c r="F70" s="187"/>
      <c r="G70" s="187"/>
      <c r="H70" s="187"/>
      <c r="I70" s="188"/>
      <c r="J70" s="189">
        <f>J229</f>
        <v>0</v>
      </c>
      <c r="K70" s="185"/>
      <c r="L70" s="190"/>
      <c r="S70" s="10"/>
      <c r="T70" s="10"/>
      <c r="U70" s="10"/>
      <c r="V70" s="10"/>
      <c r="W70" s="10"/>
      <c r="X70" s="10"/>
      <c r="Y70" s="10"/>
      <c r="Z70" s="10"/>
      <c r="AA70" s="10"/>
      <c r="AB70" s="10"/>
      <c r="AC70" s="10"/>
      <c r="AD70" s="10"/>
      <c r="AE70" s="10"/>
    </row>
    <row r="71" spans="1:31" s="10" customFormat="1" ht="19.9" customHeight="1">
      <c r="A71" s="10"/>
      <c r="B71" s="184"/>
      <c r="C71" s="185"/>
      <c r="D71" s="186" t="s">
        <v>143</v>
      </c>
      <c r="E71" s="187"/>
      <c r="F71" s="187"/>
      <c r="G71" s="187"/>
      <c r="H71" s="187"/>
      <c r="I71" s="188"/>
      <c r="J71" s="189">
        <f>J234</f>
        <v>0</v>
      </c>
      <c r="K71" s="185"/>
      <c r="L71" s="190"/>
      <c r="S71" s="10"/>
      <c r="T71" s="10"/>
      <c r="U71" s="10"/>
      <c r="V71" s="10"/>
      <c r="W71" s="10"/>
      <c r="X71" s="10"/>
      <c r="Y71" s="10"/>
      <c r="Z71" s="10"/>
      <c r="AA71" s="10"/>
      <c r="AB71" s="10"/>
      <c r="AC71" s="10"/>
      <c r="AD71" s="10"/>
      <c r="AE71" s="10"/>
    </row>
    <row r="72" spans="1:31" s="10" customFormat="1" ht="19.9" customHeight="1">
      <c r="A72" s="10"/>
      <c r="B72" s="184"/>
      <c r="C72" s="185"/>
      <c r="D72" s="186" t="s">
        <v>929</v>
      </c>
      <c r="E72" s="187"/>
      <c r="F72" s="187"/>
      <c r="G72" s="187"/>
      <c r="H72" s="187"/>
      <c r="I72" s="188"/>
      <c r="J72" s="189">
        <f>J260</f>
        <v>0</v>
      </c>
      <c r="K72" s="185"/>
      <c r="L72" s="190"/>
      <c r="S72" s="10"/>
      <c r="T72" s="10"/>
      <c r="U72" s="10"/>
      <c r="V72" s="10"/>
      <c r="W72" s="10"/>
      <c r="X72" s="10"/>
      <c r="Y72" s="10"/>
      <c r="Z72" s="10"/>
      <c r="AA72" s="10"/>
      <c r="AB72" s="10"/>
      <c r="AC72" s="10"/>
      <c r="AD72" s="10"/>
      <c r="AE72" s="10"/>
    </row>
    <row r="73" spans="1:31" s="10" customFormat="1" ht="19.9" customHeight="1">
      <c r="A73" s="10"/>
      <c r="B73" s="184"/>
      <c r="C73" s="185"/>
      <c r="D73" s="186" t="s">
        <v>153</v>
      </c>
      <c r="E73" s="187"/>
      <c r="F73" s="187"/>
      <c r="G73" s="187"/>
      <c r="H73" s="187"/>
      <c r="I73" s="188"/>
      <c r="J73" s="189">
        <f>J265</f>
        <v>0</v>
      </c>
      <c r="K73" s="185"/>
      <c r="L73" s="190"/>
      <c r="S73" s="10"/>
      <c r="T73" s="10"/>
      <c r="U73" s="10"/>
      <c r="V73" s="10"/>
      <c r="W73" s="10"/>
      <c r="X73" s="10"/>
      <c r="Y73" s="10"/>
      <c r="Z73" s="10"/>
      <c r="AA73" s="10"/>
      <c r="AB73" s="10"/>
      <c r="AC73" s="10"/>
      <c r="AD73" s="10"/>
      <c r="AE73" s="10"/>
    </row>
    <row r="74" spans="1:31" s="10" customFormat="1" ht="19.9" customHeight="1">
      <c r="A74" s="10"/>
      <c r="B74" s="184"/>
      <c r="C74" s="185"/>
      <c r="D74" s="186" t="s">
        <v>154</v>
      </c>
      <c r="E74" s="187"/>
      <c r="F74" s="187"/>
      <c r="G74" s="187"/>
      <c r="H74" s="187"/>
      <c r="I74" s="188"/>
      <c r="J74" s="189">
        <f>J280</f>
        <v>0</v>
      </c>
      <c r="K74" s="185"/>
      <c r="L74" s="190"/>
      <c r="S74" s="10"/>
      <c r="T74" s="10"/>
      <c r="U74" s="10"/>
      <c r="V74" s="10"/>
      <c r="W74" s="10"/>
      <c r="X74" s="10"/>
      <c r="Y74" s="10"/>
      <c r="Z74" s="10"/>
      <c r="AA74" s="10"/>
      <c r="AB74" s="10"/>
      <c r="AC74" s="10"/>
      <c r="AD74" s="10"/>
      <c r="AE74" s="10"/>
    </row>
    <row r="75" spans="1:31" s="2" customFormat="1" ht="21.8" customHeight="1">
      <c r="A75" s="39"/>
      <c r="B75" s="40"/>
      <c r="C75" s="41"/>
      <c r="D75" s="41"/>
      <c r="E75" s="41"/>
      <c r="F75" s="41"/>
      <c r="G75" s="41"/>
      <c r="H75" s="41"/>
      <c r="I75" s="137"/>
      <c r="J75" s="41"/>
      <c r="K75" s="41"/>
      <c r="L75" s="138"/>
      <c r="S75" s="39"/>
      <c r="T75" s="39"/>
      <c r="U75" s="39"/>
      <c r="V75" s="39"/>
      <c r="W75" s="39"/>
      <c r="X75" s="39"/>
      <c r="Y75" s="39"/>
      <c r="Z75" s="39"/>
      <c r="AA75" s="39"/>
      <c r="AB75" s="39"/>
      <c r="AC75" s="39"/>
      <c r="AD75" s="39"/>
      <c r="AE75" s="39"/>
    </row>
    <row r="76" spans="1:31" s="2" customFormat="1" ht="6.95" customHeight="1">
      <c r="A76" s="39"/>
      <c r="B76" s="60"/>
      <c r="C76" s="61"/>
      <c r="D76" s="61"/>
      <c r="E76" s="61"/>
      <c r="F76" s="61"/>
      <c r="G76" s="61"/>
      <c r="H76" s="61"/>
      <c r="I76" s="167"/>
      <c r="J76" s="61"/>
      <c r="K76" s="61"/>
      <c r="L76" s="138"/>
      <c r="S76" s="39"/>
      <c r="T76" s="39"/>
      <c r="U76" s="39"/>
      <c r="V76" s="39"/>
      <c r="W76" s="39"/>
      <c r="X76" s="39"/>
      <c r="Y76" s="39"/>
      <c r="Z76" s="39"/>
      <c r="AA76" s="39"/>
      <c r="AB76" s="39"/>
      <c r="AC76" s="39"/>
      <c r="AD76" s="39"/>
      <c r="AE76" s="39"/>
    </row>
    <row r="80" spans="1:31" s="2" customFormat="1" ht="6.95" customHeight="1">
      <c r="A80" s="39"/>
      <c r="B80" s="62"/>
      <c r="C80" s="63"/>
      <c r="D80" s="63"/>
      <c r="E80" s="63"/>
      <c r="F80" s="63"/>
      <c r="G80" s="63"/>
      <c r="H80" s="63"/>
      <c r="I80" s="170"/>
      <c r="J80" s="63"/>
      <c r="K80" s="63"/>
      <c r="L80" s="138"/>
      <c r="S80" s="39"/>
      <c r="T80" s="39"/>
      <c r="U80" s="39"/>
      <c r="V80" s="39"/>
      <c r="W80" s="39"/>
      <c r="X80" s="39"/>
      <c r="Y80" s="39"/>
      <c r="Z80" s="39"/>
      <c r="AA80" s="39"/>
      <c r="AB80" s="39"/>
      <c r="AC80" s="39"/>
      <c r="AD80" s="39"/>
      <c r="AE80" s="39"/>
    </row>
    <row r="81" spans="1:31" s="2" customFormat="1" ht="24.95" customHeight="1">
      <c r="A81" s="39"/>
      <c r="B81" s="40"/>
      <c r="C81" s="23" t="s">
        <v>155</v>
      </c>
      <c r="D81" s="41"/>
      <c r="E81" s="41"/>
      <c r="F81" s="41"/>
      <c r="G81" s="41"/>
      <c r="H81" s="41"/>
      <c r="I81" s="137"/>
      <c r="J81" s="41"/>
      <c r="K81" s="41"/>
      <c r="L81" s="138"/>
      <c r="S81" s="39"/>
      <c r="T81" s="39"/>
      <c r="U81" s="39"/>
      <c r="V81" s="39"/>
      <c r="W81" s="39"/>
      <c r="X81" s="39"/>
      <c r="Y81" s="39"/>
      <c r="Z81" s="39"/>
      <c r="AA81" s="39"/>
      <c r="AB81" s="39"/>
      <c r="AC81" s="39"/>
      <c r="AD81" s="39"/>
      <c r="AE81" s="39"/>
    </row>
    <row r="82" spans="1:31" s="2" customFormat="1" ht="6.95" customHeight="1">
      <c r="A82" s="39"/>
      <c r="B82" s="40"/>
      <c r="C82" s="41"/>
      <c r="D82" s="41"/>
      <c r="E82" s="41"/>
      <c r="F82" s="41"/>
      <c r="G82" s="41"/>
      <c r="H82" s="41"/>
      <c r="I82" s="137"/>
      <c r="J82" s="41"/>
      <c r="K82" s="41"/>
      <c r="L82" s="138"/>
      <c r="S82" s="39"/>
      <c r="T82" s="39"/>
      <c r="U82" s="39"/>
      <c r="V82" s="39"/>
      <c r="W82" s="39"/>
      <c r="X82" s="39"/>
      <c r="Y82" s="39"/>
      <c r="Z82" s="39"/>
      <c r="AA82" s="39"/>
      <c r="AB82" s="39"/>
      <c r="AC82" s="39"/>
      <c r="AD82" s="39"/>
      <c r="AE82" s="39"/>
    </row>
    <row r="83" spans="1:31" s="2" customFormat="1" ht="12" customHeight="1">
      <c r="A83" s="39"/>
      <c r="B83" s="40"/>
      <c r="C83" s="32" t="s">
        <v>16</v>
      </c>
      <c r="D83" s="41"/>
      <c r="E83" s="41"/>
      <c r="F83" s="41"/>
      <c r="G83" s="41"/>
      <c r="H83" s="41"/>
      <c r="I83" s="137"/>
      <c r="J83" s="41"/>
      <c r="K83" s="41"/>
      <c r="L83" s="138"/>
      <c r="S83" s="39"/>
      <c r="T83" s="39"/>
      <c r="U83" s="39"/>
      <c r="V83" s="39"/>
      <c r="W83" s="39"/>
      <c r="X83" s="39"/>
      <c r="Y83" s="39"/>
      <c r="Z83" s="39"/>
      <c r="AA83" s="39"/>
      <c r="AB83" s="39"/>
      <c r="AC83" s="39"/>
      <c r="AD83" s="39"/>
      <c r="AE83" s="39"/>
    </row>
    <row r="84" spans="1:31" s="2" customFormat="1" ht="16.5" customHeight="1">
      <c r="A84" s="39"/>
      <c r="B84" s="40"/>
      <c r="C84" s="41"/>
      <c r="D84" s="41"/>
      <c r="E84" s="171" t="str">
        <f>E7</f>
        <v>Řešení zpevněných ploch, parkoviště a bus zastávek u školy, Svatava</v>
      </c>
      <c r="F84" s="32"/>
      <c r="G84" s="32"/>
      <c r="H84" s="32"/>
      <c r="I84" s="137"/>
      <c r="J84" s="41"/>
      <c r="K84" s="41"/>
      <c r="L84" s="138"/>
      <c r="S84" s="39"/>
      <c r="T84" s="39"/>
      <c r="U84" s="39"/>
      <c r="V84" s="39"/>
      <c r="W84" s="39"/>
      <c r="X84" s="39"/>
      <c r="Y84" s="39"/>
      <c r="Z84" s="39"/>
      <c r="AA84" s="39"/>
      <c r="AB84" s="39"/>
      <c r="AC84" s="39"/>
      <c r="AD84" s="39"/>
      <c r="AE84" s="39"/>
    </row>
    <row r="85" spans="1:31" s="2" customFormat="1" ht="12" customHeight="1">
      <c r="A85" s="39"/>
      <c r="B85" s="40"/>
      <c r="C85" s="32" t="s">
        <v>126</v>
      </c>
      <c r="D85" s="41"/>
      <c r="E85" s="41"/>
      <c r="F85" s="41"/>
      <c r="G85" s="41"/>
      <c r="H85" s="41"/>
      <c r="I85" s="137"/>
      <c r="J85" s="41"/>
      <c r="K85" s="41"/>
      <c r="L85" s="138"/>
      <c r="S85" s="39"/>
      <c r="T85" s="39"/>
      <c r="U85" s="39"/>
      <c r="V85" s="39"/>
      <c r="W85" s="39"/>
      <c r="X85" s="39"/>
      <c r="Y85" s="39"/>
      <c r="Z85" s="39"/>
      <c r="AA85" s="39"/>
      <c r="AB85" s="39"/>
      <c r="AC85" s="39"/>
      <c r="AD85" s="39"/>
      <c r="AE85" s="39"/>
    </row>
    <row r="86" spans="1:31" s="2" customFormat="1" ht="16.5" customHeight="1">
      <c r="A86" s="39"/>
      <c r="B86" s="40"/>
      <c r="C86" s="41"/>
      <c r="D86" s="41"/>
      <c r="E86" s="70" t="str">
        <f>E9</f>
        <v>SO 103 - Parkoviště pro osobní auta na p.p.č.237/1 a p.p.č.237/2</v>
      </c>
      <c r="F86" s="41"/>
      <c r="G86" s="41"/>
      <c r="H86" s="41"/>
      <c r="I86" s="137"/>
      <c r="J86" s="41"/>
      <c r="K86" s="41"/>
      <c r="L86" s="138"/>
      <c r="S86" s="39"/>
      <c r="T86" s="39"/>
      <c r="U86" s="39"/>
      <c r="V86" s="39"/>
      <c r="W86" s="39"/>
      <c r="X86" s="39"/>
      <c r="Y86" s="39"/>
      <c r="Z86" s="39"/>
      <c r="AA86" s="39"/>
      <c r="AB86" s="39"/>
      <c r="AC86" s="39"/>
      <c r="AD86" s="39"/>
      <c r="AE86" s="39"/>
    </row>
    <row r="87" spans="1:31" s="2" customFormat="1" ht="6.95" customHeight="1">
      <c r="A87" s="39"/>
      <c r="B87" s="40"/>
      <c r="C87" s="41"/>
      <c r="D87" s="41"/>
      <c r="E87" s="41"/>
      <c r="F87" s="41"/>
      <c r="G87" s="41"/>
      <c r="H87" s="41"/>
      <c r="I87" s="137"/>
      <c r="J87" s="41"/>
      <c r="K87" s="41"/>
      <c r="L87" s="138"/>
      <c r="S87" s="39"/>
      <c r="T87" s="39"/>
      <c r="U87" s="39"/>
      <c r="V87" s="39"/>
      <c r="W87" s="39"/>
      <c r="X87" s="39"/>
      <c r="Y87" s="39"/>
      <c r="Z87" s="39"/>
      <c r="AA87" s="39"/>
      <c r="AB87" s="39"/>
      <c r="AC87" s="39"/>
      <c r="AD87" s="39"/>
      <c r="AE87" s="39"/>
    </row>
    <row r="88" spans="1:31" s="2" customFormat="1" ht="12" customHeight="1">
      <c r="A88" s="39"/>
      <c r="B88" s="40"/>
      <c r="C88" s="32" t="s">
        <v>22</v>
      </c>
      <c r="D88" s="41"/>
      <c r="E88" s="41"/>
      <c r="F88" s="27" t="str">
        <f>F12</f>
        <v>Svatava</v>
      </c>
      <c r="G88" s="41"/>
      <c r="H88" s="41"/>
      <c r="I88" s="141" t="s">
        <v>24</v>
      </c>
      <c r="J88" s="73" t="str">
        <f>IF(J12="","",J12)</f>
        <v>18. 9. 2020</v>
      </c>
      <c r="K88" s="41"/>
      <c r="L88" s="138"/>
      <c r="S88" s="39"/>
      <c r="T88" s="39"/>
      <c r="U88" s="39"/>
      <c r="V88" s="39"/>
      <c r="W88" s="39"/>
      <c r="X88" s="39"/>
      <c r="Y88" s="39"/>
      <c r="Z88" s="39"/>
      <c r="AA88" s="39"/>
      <c r="AB88" s="39"/>
      <c r="AC88" s="39"/>
      <c r="AD88" s="39"/>
      <c r="AE88" s="39"/>
    </row>
    <row r="89" spans="1:31" s="2" customFormat="1" ht="6.95" customHeight="1">
      <c r="A89" s="39"/>
      <c r="B89" s="40"/>
      <c r="C89" s="41"/>
      <c r="D89" s="41"/>
      <c r="E89" s="41"/>
      <c r="F89" s="41"/>
      <c r="G89" s="41"/>
      <c r="H89" s="41"/>
      <c r="I89" s="137"/>
      <c r="J89" s="41"/>
      <c r="K89" s="41"/>
      <c r="L89" s="138"/>
      <c r="S89" s="39"/>
      <c r="T89" s="39"/>
      <c r="U89" s="39"/>
      <c r="V89" s="39"/>
      <c r="W89" s="39"/>
      <c r="X89" s="39"/>
      <c r="Y89" s="39"/>
      <c r="Z89" s="39"/>
      <c r="AA89" s="39"/>
      <c r="AB89" s="39"/>
      <c r="AC89" s="39"/>
      <c r="AD89" s="39"/>
      <c r="AE89" s="39"/>
    </row>
    <row r="90" spans="1:31" s="2" customFormat="1" ht="40.05" customHeight="1">
      <c r="A90" s="39"/>
      <c r="B90" s="40"/>
      <c r="C90" s="32" t="s">
        <v>28</v>
      </c>
      <c r="D90" s="41"/>
      <c r="E90" s="41"/>
      <c r="F90" s="27" t="str">
        <f>E15</f>
        <v>Městys Svatava, Svatava, ČSA 277, 357 03</v>
      </c>
      <c r="G90" s="41"/>
      <c r="H90" s="41"/>
      <c r="I90" s="141" t="s">
        <v>36</v>
      </c>
      <c r="J90" s="37" t="str">
        <f>E21</f>
        <v>DSVA s.r.o.,nám. Krále Jiřího z Poděbrad 6, 350 02</v>
      </c>
      <c r="K90" s="41"/>
      <c r="L90" s="138"/>
      <c r="S90" s="39"/>
      <c r="T90" s="39"/>
      <c r="U90" s="39"/>
      <c r="V90" s="39"/>
      <c r="W90" s="39"/>
      <c r="X90" s="39"/>
      <c r="Y90" s="39"/>
      <c r="Z90" s="39"/>
      <c r="AA90" s="39"/>
      <c r="AB90" s="39"/>
      <c r="AC90" s="39"/>
      <c r="AD90" s="39"/>
      <c r="AE90" s="39"/>
    </row>
    <row r="91" spans="1:31" s="2" customFormat="1" ht="25.65" customHeight="1">
      <c r="A91" s="39"/>
      <c r="B91" s="40"/>
      <c r="C91" s="32" t="s">
        <v>34</v>
      </c>
      <c r="D91" s="41"/>
      <c r="E91" s="41"/>
      <c r="F91" s="27" t="str">
        <f>IF(E18="","",E18)</f>
        <v>Vyplň údaj</v>
      </c>
      <c r="G91" s="41"/>
      <c r="H91" s="41"/>
      <c r="I91" s="141" t="s">
        <v>40</v>
      </c>
      <c r="J91" s="37" t="str">
        <f>E24</f>
        <v>DSVA s.r.o. - Jozef Turza</v>
      </c>
      <c r="K91" s="41"/>
      <c r="L91" s="138"/>
      <c r="S91" s="39"/>
      <c r="T91" s="39"/>
      <c r="U91" s="39"/>
      <c r="V91" s="39"/>
      <c r="W91" s="39"/>
      <c r="X91" s="39"/>
      <c r="Y91" s="39"/>
      <c r="Z91" s="39"/>
      <c r="AA91" s="39"/>
      <c r="AB91" s="39"/>
      <c r="AC91" s="39"/>
      <c r="AD91" s="39"/>
      <c r="AE91" s="39"/>
    </row>
    <row r="92" spans="1:31" s="2" customFormat="1" ht="10.3" customHeight="1">
      <c r="A92" s="39"/>
      <c r="B92" s="40"/>
      <c r="C92" s="41"/>
      <c r="D92" s="41"/>
      <c r="E92" s="41"/>
      <c r="F92" s="41"/>
      <c r="G92" s="41"/>
      <c r="H92" s="41"/>
      <c r="I92" s="137"/>
      <c r="J92" s="41"/>
      <c r="K92" s="41"/>
      <c r="L92" s="138"/>
      <c r="S92" s="39"/>
      <c r="T92" s="39"/>
      <c r="U92" s="39"/>
      <c r="V92" s="39"/>
      <c r="W92" s="39"/>
      <c r="X92" s="39"/>
      <c r="Y92" s="39"/>
      <c r="Z92" s="39"/>
      <c r="AA92" s="39"/>
      <c r="AB92" s="39"/>
      <c r="AC92" s="39"/>
      <c r="AD92" s="39"/>
      <c r="AE92" s="39"/>
    </row>
    <row r="93" spans="1:31" s="11" customFormat="1" ht="29.25" customHeight="1">
      <c r="A93" s="191"/>
      <c r="B93" s="192"/>
      <c r="C93" s="193" t="s">
        <v>156</v>
      </c>
      <c r="D93" s="194" t="s">
        <v>63</v>
      </c>
      <c r="E93" s="194" t="s">
        <v>59</v>
      </c>
      <c r="F93" s="194" t="s">
        <v>60</v>
      </c>
      <c r="G93" s="194" t="s">
        <v>157</v>
      </c>
      <c r="H93" s="194" t="s">
        <v>158</v>
      </c>
      <c r="I93" s="195" t="s">
        <v>159</v>
      </c>
      <c r="J93" s="194" t="s">
        <v>130</v>
      </c>
      <c r="K93" s="196" t="s">
        <v>160</v>
      </c>
      <c r="L93" s="197"/>
      <c r="M93" s="93" t="s">
        <v>33</v>
      </c>
      <c r="N93" s="94" t="s">
        <v>48</v>
      </c>
      <c r="O93" s="94" t="s">
        <v>161</v>
      </c>
      <c r="P93" s="94" t="s">
        <v>162</v>
      </c>
      <c r="Q93" s="94" t="s">
        <v>163</v>
      </c>
      <c r="R93" s="94" t="s">
        <v>164</v>
      </c>
      <c r="S93" s="94" t="s">
        <v>165</v>
      </c>
      <c r="T93" s="95" t="s">
        <v>166</v>
      </c>
      <c r="U93" s="191"/>
      <c r="V93" s="191"/>
      <c r="W93" s="191"/>
      <c r="X93" s="191"/>
      <c r="Y93" s="191"/>
      <c r="Z93" s="191"/>
      <c r="AA93" s="191"/>
      <c r="AB93" s="191"/>
      <c r="AC93" s="191"/>
      <c r="AD93" s="191"/>
      <c r="AE93" s="191"/>
    </row>
    <row r="94" spans="1:63" s="2" customFormat="1" ht="22.8" customHeight="1">
      <c r="A94" s="39"/>
      <c r="B94" s="40"/>
      <c r="C94" s="100" t="s">
        <v>167</v>
      </c>
      <c r="D94" s="41"/>
      <c r="E94" s="41"/>
      <c r="F94" s="41"/>
      <c r="G94" s="41"/>
      <c r="H94" s="41"/>
      <c r="I94" s="137"/>
      <c r="J94" s="198">
        <f>BK94</f>
        <v>0</v>
      </c>
      <c r="K94" s="41"/>
      <c r="L94" s="45"/>
      <c r="M94" s="96"/>
      <c r="N94" s="199"/>
      <c r="O94" s="97"/>
      <c r="P94" s="200">
        <f>P95</f>
        <v>0</v>
      </c>
      <c r="Q94" s="97"/>
      <c r="R94" s="200">
        <f>R95</f>
        <v>129.95486</v>
      </c>
      <c r="S94" s="97"/>
      <c r="T94" s="201">
        <f>T95</f>
        <v>240.49649999999997</v>
      </c>
      <c r="U94" s="39"/>
      <c r="V94" s="39"/>
      <c r="W94" s="39"/>
      <c r="X94" s="39"/>
      <c r="Y94" s="39"/>
      <c r="Z94" s="39"/>
      <c r="AA94" s="39"/>
      <c r="AB94" s="39"/>
      <c r="AC94" s="39"/>
      <c r="AD94" s="39"/>
      <c r="AE94" s="39"/>
      <c r="AT94" s="17" t="s">
        <v>77</v>
      </c>
      <c r="AU94" s="17" t="s">
        <v>131</v>
      </c>
      <c r="BK94" s="202">
        <f>BK95</f>
        <v>0</v>
      </c>
    </row>
    <row r="95" spans="1:63" s="12" customFormat="1" ht="25.9" customHeight="1">
      <c r="A95" s="12"/>
      <c r="B95" s="203"/>
      <c r="C95" s="204"/>
      <c r="D95" s="205" t="s">
        <v>77</v>
      </c>
      <c r="E95" s="206" t="s">
        <v>168</v>
      </c>
      <c r="F95" s="206" t="s">
        <v>169</v>
      </c>
      <c r="G95" s="204"/>
      <c r="H95" s="204"/>
      <c r="I95" s="207"/>
      <c r="J95" s="208">
        <f>BK95</f>
        <v>0</v>
      </c>
      <c r="K95" s="204"/>
      <c r="L95" s="209"/>
      <c r="M95" s="210"/>
      <c r="N95" s="211"/>
      <c r="O95" s="211"/>
      <c r="P95" s="212">
        <f>P96+P116+P121+P136+P161+P178+P197+P214+P219+P229+P234+P260+P265+P280</f>
        <v>0</v>
      </c>
      <c r="Q95" s="211"/>
      <c r="R95" s="212">
        <f>R96+R116+R121+R136+R161+R178+R197+R214+R219+R229+R234+R260+R265+R280</f>
        <v>129.95486</v>
      </c>
      <c r="S95" s="211"/>
      <c r="T95" s="213">
        <f>T96+T116+T121+T136+T161+T178+T197+T214+T219+T229+T234+T260+T265+T280</f>
        <v>240.49649999999997</v>
      </c>
      <c r="U95" s="12"/>
      <c r="V95" s="12"/>
      <c r="W95" s="12"/>
      <c r="X95" s="12"/>
      <c r="Y95" s="12"/>
      <c r="Z95" s="12"/>
      <c r="AA95" s="12"/>
      <c r="AB95" s="12"/>
      <c r="AC95" s="12"/>
      <c r="AD95" s="12"/>
      <c r="AE95" s="12"/>
      <c r="AR95" s="214" t="s">
        <v>86</v>
      </c>
      <c r="AT95" s="215" t="s">
        <v>77</v>
      </c>
      <c r="AU95" s="215" t="s">
        <v>78</v>
      </c>
      <c r="AY95" s="214" t="s">
        <v>170</v>
      </c>
      <c r="BK95" s="216">
        <f>BK96+BK116+BK121+BK136+BK161+BK178+BK197+BK214+BK219+BK229+BK234+BK260+BK265+BK280</f>
        <v>0</v>
      </c>
    </row>
    <row r="96" spans="1:63" s="12" customFormat="1" ht="22.8" customHeight="1">
      <c r="A96" s="12"/>
      <c r="B96" s="203"/>
      <c r="C96" s="204"/>
      <c r="D96" s="205" t="s">
        <v>77</v>
      </c>
      <c r="E96" s="217" t="s">
        <v>86</v>
      </c>
      <c r="F96" s="217" t="s">
        <v>171</v>
      </c>
      <c r="G96" s="204"/>
      <c r="H96" s="204"/>
      <c r="I96" s="207"/>
      <c r="J96" s="218">
        <f>BK96</f>
        <v>0</v>
      </c>
      <c r="K96" s="204"/>
      <c r="L96" s="209"/>
      <c r="M96" s="210"/>
      <c r="N96" s="211"/>
      <c r="O96" s="211"/>
      <c r="P96" s="212">
        <f>SUM(P97:P115)</f>
        <v>0</v>
      </c>
      <c r="Q96" s="211"/>
      <c r="R96" s="212">
        <f>SUM(R97:R115)</f>
        <v>0.03944</v>
      </c>
      <c r="S96" s="211"/>
      <c r="T96" s="213">
        <f>SUM(T97:T115)</f>
        <v>231.814</v>
      </c>
      <c r="U96" s="12"/>
      <c r="V96" s="12"/>
      <c r="W96" s="12"/>
      <c r="X96" s="12"/>
      <c r="Y96" s="12"/>
      <c r="Z96" s="12"/>
      <c r="AA96" s="12"/>
      <c r="AB96" s="12"/>
      <c r="AC96" s="12"/>
      <c r="AD96" s="12"/>
      <c r="AE96" s="12"/>
      <c r="AR96" s="214" t="s">
        <v>86</v>
      </c>
      <c r="AT96" s="215" t="s">
        <v>77</v>
      </c>
      <c r="AU96" s="215" t="s">
        <v>86</v>
      </c>
      <c r="AY96" s="214" t="s">
        <v>170</v>
      </c>
      <c r="BK96" s="216">
        <f>SUM(BK97:BK115)</f>
        <v>0</v>
      </c>
    </row>
    <row r="97" spans="1:65" s="2" customFormat="1" ht="55.5" customHeight="1">
      <c r="A97" s="39"/>
      <c r="B97" s="40"/>
      <c r="C97" s="219" t="s">
        <v>86</v>
      </c>
      <c r="D97" s="219" t="s">
        <v>172</v>
      </c>
      <c r="E97" s="220" t="s">
        <v>173</v>
      </c>
      <c r="F97" s="221" t="s">
        <v>174</v>
      </c>
      <c r="G97" s="222" t="s">
        <v>175</v>
      </c>
      <c r="H97" s="223">
        <v>148</v>
      </c>
      <c r="I97" s="224"/>
      <c r="J97" s="225">
        <f>ROUND(I97*H97,2)</f>
        <v>0</v>
      </c>
      <c r="K97" s="221" t="s">
        <v>176</v>
      </c>
      <c r="L97" s="45"/>
      <c r="M97" s="226" t="s">
        <v>33</v>
      </c>
      <c r="N97" s="227" t="s">
        <v>49</v>
      </c>
      <c r="O97" s="85"/>
      <c r="P97" s="228">
        <f>O97*H97</f>
        <v>0</v>
      </c>
      <c r="Q97" s="228">
        <v>0</v>
      </c>
      <c r="R97" s="228">
        <f>Q97*H97</f>
        <v>0</v>
      </c>
      <c r="S97" s="228">
        <v>0.26</v>
      </c>
      <c r="T97" s="229">
        <f>S97*H97</f>
        <v>38.480000000000004</v>
      </c>
      <c r="U97" s="39"/>
      <c r="V97" s="39"/>
      <c r="W97" s="39"/>
      <c r="X97" s="39"/>
      <c r="Y97" s="39"/>
      <c r="Z97" s="39"/>
      <c r="AA97" s="39"/>
      <c r="AB97" s="39"/>
      <c r="AC97" s="39"/>
      <c r="AD97" s="39"/>
      <c r="AE97" s="39"/>
      <c r="AR97" s="230" t="s">
        <v>177</v>
      </c>
      <c r="AT97" s="230" t="s">
        <v>172</v>
      </c>
      <c r="AU97" s="230" t="s">
        <v>88</v>
      </c>
      <c r="AY97" s="17" t="s">
        <v>170</v>
      </c>
      <c r="BE97" s="231">
        <f>IF(N97="základní",J97,0)</f>
        <v>0</v>
      </c>
      <c r="BF97" s="231">
        <f>IF(N97="snížená",J97,0)</f>
        <v>0</v>
      </c>
      <c r="BG97" s="231">
        <f>IF(N97="zákl. přenesená",J97,0)</f>
        <v>0</v>
      </c>
      <c r="BH97" s="231">
        <f>IF(N97="sníž. přenesená",J97,0)</f>
        <v>0</v>
      </c>
      <c r="BI97" s="231">
        <f>IF(N97="nulová",J97,0)</f>
        <v>0</v>
      </c>
      <c r="BJ97" s="17" t="s">
        <v>86</v>
      </c>
      <c r="BK97" s="231">
        <f>ROUND(I97*H97,2)</f>
        <v>0</v>
      </c>
      <c r="BL97" s="17" t="s">
        <v>177</v>
      </c>
      <c r="BM97" s="230" t="s">
        <v>930</v>
      </c>
    </row>
    <row r="98" spans="1:65" s="2" customFormat="1" ht="33" customHeight="1">
      <c r="A98" s="39"/>
      <c r="B98" s="40"/>
      <c r="C98" s="219" t="s">
        <v>88</v>
      </c>
      <c r="D98" s="219" t="s">
        <v>172</v>
      </c>
      <c r="E98" s="220" t="s">
        <v>931</v>
      </c>
      <c r="F98" s="221" t="s">
        <v>932</v>
      </c>
      <c r="G98" s="222" t="s">
        <v>175</v>
      </c>
      <c r="H98" s="223">
        <v>10</v>
      </c>
      <c r="I98" s="224"/>
      <c r="J98" s="225">
        <f>ROUND(I98*H98,2)</f>
        <v>0</v>
      </c>
      <c r="K98" s="221" t="s">
        <v>176</v>
      </c>
      <c r="L98" s="45"/>
      <c r="M98" s="226" t="s">
        <v>33</v>
      </c>
      <c r="N98" s="227" t="s">
        <v>49</v>
      </c>
      <c r="O98" s="85"/>
      <c r="P98" s="228">
        <f>O98*H98</f>
        <v>0</v>
      </c>
      <c r="Q98" s="228">
        <v>0</v>
      </c>
      <c r="R98" s="228">
        <f>Q98*H98</f>
        <v>0</v>
      </c>
      <c r="S98" s="228">
        <v>0.355</v>
      </c>
      <c r="T98" s="229">
        <f>S98*H98</f>
        <v>3.55</v>
      </c>
      <c r="U98" s="39"/>
      <c r="V98" s="39"/>
      <c r="W98" s="39"/>
      <c r="X98" s="39"/>
      <c r="Y98" s="39"/>
      <c r="Z98" s="39"/>
      <c r="AA98" s="39"/>
      <c r="AB98" s="39"/>
      <c r="AC98" s="39"/>
      <c r="AD98" s="39"/>
      <c r="AE98" s="39"/>
      <c r="AR98" s="230" t="s">
        <v>177</v>
      </c>
      <c r="AT98" s="230" t="s">
        <v>172</v>
      </c>
      <c r="AU98" s="230" t="s">
        <v>88</v>
      </c>
      <c r="AY98" s="17" t="s">
        <v>170</v>
      </c>
      <c r="BE98" s="231">
        <f>IF(N98="základní",J98,0)</f>
        <v>0</v>
      </c>
      <c r="BF98" s="231">
        <f>IF(N98="snížená",J98,0)</f>
        <v>0</v>
      </c>
      <c r="BG98" s="231">
        <f>IF(N98="zákl. přenesená",J98,0)</f>
        <v>0</v>
      </c>
      <c r="BH98" s="231">
        <f>IF(N98="sníž. přenesená",J98,0)</f>
        <v>0</v>
      </c>
      <c r="BI98" s="231">
        <f>IF(N98="nulová",J98,0)</f>
        <v>0</v>
      </c>
      <c r="BJ98" s="17" t="s">
        <v>86</v>
      </c>
      <c r="BK98" s="231">
        <f>ROUND(I98*H98,2)</f>
        <v>0</v>
      </c>
      <c r="BL98" s="17" t="s">
        <v>177</v>
      </c>
      <c r="BM98" s="230" t="s">
        <v>933</v>
      </c>
    </row>
    <row r="99" spans="1:65" s="2" customFormat="1" ht="33" customHeight="1">
      <c r="A99" s="39"/>
      <c r="B99" s="40"/>
      <c r="C99" s="219" t="s">
        <v>184</v>
      </c>
      <c r="D99" s="219" t="s">
        <v>172</v>
      </c>
      <c r="E99" s="220" t="s">
        <v>934</v>
      </c>
      <c r="F99" s="221" t="s">
        <v>935</v>
      </c>
      <c r="G99" s="222" t="s">
        <v>175</v>
      </c>
      <c r="H99" s="223">
        <v>336</v>
      </c>
      <c r="I99" s="224"/>
      <c r="J99" s="225">
        <f>ROUND(I99*H99,2)</f>
        <v>0</v>
      </c>
      <c r="K99" s="221" t="s">
        <v>176</v>
      </c>
      <c r="L99" s="45"/>
      <c r="M99" s="226" t="s">
        <v>33</v>
      </c>
      <c r="N99" s="227" t="s">
        <v>49</v>
      </c>
      <c r="O99" s="85"/>
      <c r="P99" s="228">
        <f>O99*H99</f>
        <v>0</v>
      </c>
      <c r="Q99" s="228">
        <v>4E-05</v>
      </c>
      <c r="R99" s="228">
        <f>Q99*H99</f>
        <v>0.01344</v>
      </c>
      <c r="S99" s="228">
        <v>0.128</v>
      </c>
      <c r="T99" s="229">
        <f>S99*H99</f>
        <v>43.008</v>
      </c>
      <c r="U99" s="39"/>
      <c r="V99" s="39"/>
      <c r="W99" s="39"/>
      <c r="X99" s="39"/>
      <c r="Y99" s="39"/>
      <c r="Z99" s="39"/>
      <c r="AA99" s="39"/>
      <c r="AB99" s="39"/>
      <c r="AC99" s="39"/>
      <c r="AD99" s="39"/>
      <c r="AE99" s="39"/>
      <c r="AR99" s="230" t="s">
        <v>177</v>
      </c>
      <c r="AT99" s="230" t="s">
        <v>172</v>
      </c>
      <c r="AU99" s="230" t="s">
        <v>88</v>
      </c>
      <c r="AY99" s="17" t="s">
        <v>170</v>
      </c>
      <c r="BE99" s="231">
        <f>IF(N99="základní",J99,0)</f>
        <v>0</v>
      </c>
      <c r="BF99" s="231">
        <f>IF(N99="snížená",J99,0)</f>
        <v>0</v>
      </c>
      <c r="BG99" s="231">
        <f>IF(N99="zákl. přenesená",J99,0)</f>
        <v>0</v>
      </c>
      <c r="BH99" s="231">
        <f>IF(N99="sníž. přenesená",J99,0)</f>
        <v>0</v>
      </c>
      <c r="BI99" s="231">
        <f>IF(N99="nulová",J99,0)</f>
        <v>0</v>
      </c>
      <c r="BJ99" s="17" t="s">
        <v>86</v>
      </c>
      <c r="BK99" s="231">
        <f>ROUND(I99*H99,2)</f>
        <v>0</v>
      </c>
      <c r="BL99" s="17" t="s">
        <v>177</v>
      </c>
      <c r="BM99" s="230" t="s">
        <v>936</v>
      </c>
    </row>
    <row r="100" spans="1:65" s="2" customFormat="1" ht="44.25" customHeight="1">
      <c r="A100" s="39"/>
      <c r="B100" s="40"/>
      <c r="C100" s="219" t="s">
        <v>177</v>
      </c>
      <c r="D100" s="219" t="s">
        <v>172</v>
      </c>
      <c r="E100" s="220" t="s">
        <v>179</v>
      </c>
      <c r="F100" s="221" t="s">
        <v>180</v>
      </c>
      <c r="G100" s="222" t="s">
        <v>175</v>
      </c>
      <c r="H100" s="223">
        <v>336</v>
      </c>
      <c r="I100" s="224"/>
      <c r="J100" s="225">
        <f>ROUND(I100*H100,2)</f>
        <v>0</v>
      </c>
      <c r="K100" s="221" t="s">
        <v>176</v>
      </c>
      <c r="L100" s="45"/>
      <c r="M100" s="226" t="s">
        <v>33</v>
      </c>
      <c r="N100" s="227" t="s">
        <v>49</v>
      </c>
      <c r="O100" s="85"/>
      <c r="P100" s="228">
        <f>O100*H100</f>
        <v>0</v>
      </c>
      <c r="Q100" s="228">
        <v>0</v>
      </c>
      <c r="R100" s="228">
        <f>Q100*H100</f>
        <v>0</v>
      </c>
      <c r="S100" s="228">
        <v>0.316</v>
      </c>
      <c r="T100" s="229">
        <f>S100*H100</f>
        <v>106.176</v>
      </c>
      <c r="U100" s="39"/>
      <c r="V100" s="39"/>
      <c r="W100" s="39"/>
      <c r="X100" s="39"/>
      <c r="Y100" s="39"/>
      <c r="Z100" s="39"/>
      <c r="AA100" s="39"/>
      <c r="AB100" s="39"/>
      <c r="AC100" s="39"/>
      <c r="AD100" s="39"/>
      <c r="AE100" s="39"/>
      <c r="AR100" s="230" t="s">
        <v>177</v>
      </c>
      <c r="AT100" s="230" t="s">
        <v>172</v>
      </c>
      <c r="AU100" s="230" t="s">
        <v>88</v>
      </c>
      <c r="AY100" s="17" t="s">
        <v>170</v>
      </c>
      <c r="BE100" s="231">
        <f>IF(N100="základní",J100,0)</f>
        <v>0</v>
      </c>
      <c r="BF100" s="231">
        <f>IF(N100="snížená",J100,0)</f>
        <v>0</v>
      </c>
      <c r="BG100" s="231">
        <f>IF(N100="zákl. přenesená",J100,0)</f>
        <v>0</v>
      </c>
      <c r="BH100" s="231">
        <f>IF(N100="sníž. přenesená",J100,0)</f>
        <v>0</v>
      </c>
      <c r="BI100" s="231">
        <f>IF(N100="nulová",J100,0)</f>
        <v>0</v>
      </c>
      <c r="BJ100" s="17" t="s">
        <v>86</v>
      </c>
      <c r="BK100" s="231">
        <f>ROUND(I100*H100,2)</f>
        <v>0</v>
      </c>
      <c r="BL100" s="17" t="s">
        <v>177</v>
      </c>
      <c r="BM100" s="230" t="s">
        <v>937</v>
      </c>
    </row>
    <row r="101" spans="1:65" s="2" customFormat="1" ht="33" customHeight="1">
      <c r="A101" s="39"/>
      <c r="B101" s="40"/>
      <c r="C101" s="219" t="s">
        <v>193</v>
      </c>
      <c r="D101" s="219" t="s">
        <v>172</v>
      </c>
      <c r="E101" s="220" t="s">
        <v>189</v>
      </c>
      <c r="F101" s="221" t="s">
        <v>190</v>
      </c>
      <c r="G101" s="222" t="s">
        <v>191</v>
      </c>
      <c r="H101" s="223">
        <v>140</v>
      </c>
      <c r="I101" s="224"/>
      <c r="J101" s="225">
        <f>ROUND(I101*H101,2)</f>
        <v>0</v>
      </c>
      <c r="K101" s="221" t="s">
        <v>176</v>
      </c>
      <c r="L101" s="45"/>
      <c r="M101" s="226" t="s">
        <v>33</v>
      </c>
      <c r="N101" s="227" t="s">
        <v>49</v>
      </c>
      <c r="O101" s="85"/>
      <c r="P101" s="228">
        <f>O101*H101</f>
        <v>0</v>
      </c>
      <c r="Q101" s="228">
        <v>0</v>
      </c>
      <c r="R101" s="228">
        <f>Q101*H101</f>
        <v>0</v>
      </c>
      <c r="S101" s="228">
        <v>0.29</v>
      </c>
      <c r="T101" s="229">
        <f>S101*H101</f>
        <v>40.599999999999994</v>
      </c>
      <c r="U101" s="39"/>
      <c r="V101" s="39"/>
      <c r="W101" s="39"/>
      <c r="X101" s="39"/>
      <c r="Y101" s="39"/>
      <c r="Z101" s="39"/>
      <c r="AA101" s="39"/>
      <c r="AB101" s="39"/>
      <c r="AC101" s="39"/>
      <c r="AD101" s="39"/>
      <c r="AE101" s="39"/>
      <c r="AR101" s="230" t="s">
        <v>177</v>
      </c>
      <c r="AT101" s="230" t="s">
        <v>172</v>
      </c>
      <c r="AU101" s="230" t="s">
        <v>88</v>
      </c>
      <c r="AY101" s="17" t="s">
        <v>170</v>
      </c>
      <c r="BE101" s="231">
        <f>IF(N101="základní",J101,0)</f>
        <v>0</v>
      </c>
      <c r="BF101" s="231">
        <f>IF(N101="snížená",J101,0)</f>
        <v>0</v>
      </c>
      <c r="BG101" s="231">
        <f>IF(N101="zákl. přenesená",J101,0)</f>
        <v>0</v>
      </c>
      <c r="BH101" s="231">
        <f>IF(N101="sníž. přenesená",J101,0)</f>
        <v>0</v>
      </c>
      <c r="BI101" s="231">
        <f>IF(N101="nulová",J101,0)</f>
        <v>0</v>
      </c>
      <c r="BJ101" s="17" t="s">
        <v>86</v>
      </c>
      <c r="BK101" s="231">
        <f>ROUND(I101*H101,2)</f>
        <v>0</v>
      </c>
      <c r="BL101" s="17" t="s">
        <v>177</v>
      </c>
      <c r="BM101" s="230" t="s">
        <v>938</v>
      </c>
    </row>
    <row r="102" spans="1:65" s="2" customFormat="1" ht="21.75" customHeight="1">
      <c r="A102" s="39"/>
      <c r="B102" s="40"/>
      <c r="C102" s="219" t="s">
        <v>201</v>
      </c>
      <c r="D102" s="219" t="s">
        <v>172</v>
      </c>
      <c r="E102" s="220" t="s">
        <v>194</v>
      </c>
      <c r="F102" s="221" t="s">
        <v>195</v>
      </c>
      <c r="G102" s="222" t="s">
        <v>196</v>
      </c>
      <c r="H102" s="223">
        <v>575</v>
      </c>
      <c r="I102" s="224"/>
      <c r="J102" s="225">
        <f>ROUND(I102*H102,2)</f>
        <v>0</v>
      </c>
      <c r="K102" s="221" t="s">
        <v>176</v>
      </c>
      <c r="L102" s="45"/>
      <c r="M102" s="226" t="s">
        <v>33</v>
      </c>
      <c r="N102" s="227" t="s">
        <v>49</v>
      </c>
      <c r="O102" s="85"/>
      <c r="P102" s="228">
        <f>O102*H102</f>
        <v>0</v>
      </c>
      <c r="Q102" s="228">
        <v>0</v>
      </c>
      <c r="R102" s="228">
        <f>Q102*H102</f>
        <v>0</v>
      </c>
      <c r="S102" s="228">
        <v>0</v>
      </c>
      <c r="T102" s="229">
        <f>S102*H102</f>
        <v>0</v>
      </c>
      <c r="U102" s="39"/>
      <c r="V102" s="39"/>
      <c r="W102" s="39"/>
      <c r="X102" s="39"/>
      <c r="Y102" s="39"/>
      <c r="Z102" s="39"/>
      <c r="AA102" s="39"/>
      <c r="AB102" s="39"/>
      <c r="AC102" s="39"/>
      <c r="AD102" s="39"/>
      <c r="AE102" s="39"/>
      <c r="AR102" s="230" t="s">
        <v>177</v>
      </c>
      <c r="AT102" s="230" t="s">
        <v>172</v>
      </c>
      <c r="AU102" s="230" t="s">
        <v>88</v>
      </c>
      <c r="AY102" s="17" t="s">
        <v>170</v>
      </c>
      <c r="BE102" s="231">
        <f>IF(N102="základní",J102,0)</f>
        <v>0</v>
      </c>
      <c r="BF102" s="231">
        <f>IF(N102="snížená",J102,0)</f>
        <v>0</v>
      </c>
      <c r="BG102" s="231">
        <f>IF(N102="zákl. přenesená",J102,0)</f>
        <v>0</v>
      </c>
      <c r="BH102" s="231">
        <f>IF(N102="sníž. přenesená",J102,0)</f>
        <v>0</v>
      </c>
      <c r="BI102" s="231">
        <f>IF(N102="nulová",J102,0)</f>
        <v>0</v>
      </c>
      <c r="BJ102" s="17" t="s">
        <v>86</v>
      </c>
      <c r="BK102" s="231">
        <f>ROUND(I102*H102,2)</f>
        <v>0</v>
      </c>
      <c r="BL102" s="17" t="s">
        <v>177</v>
      </c>
      <c r="BM102" s="230" t="s">
        <v>939</v>
      </c>
    </row>
    <row r="103" spans="1:51" s="13" customFormat="1" ht="12">
      <c r="A103" s="13"/>
      <c r="B103" s="232"/>
      <c r="C103" s="233"/>
      <c r="D103" s="234" t="s">
        <v>182</v>
      </c>
      <c r="E103" s="235" t="s">
        <v>33</v>
      </c>
      <c r="F103" s="236" t="s">
        <v>940</v>
      </c>
      <c r="G103" s="233"/>
      <c r="H103" s="237">
        <v>525</v>
      </c>
      <c r="I103" s="238"/>
      <c r="J103" s="233"/>
      <c r="K103" s="233"/>
      <c r="L103" s="239"/>
      <c r="M103" s="240"/>
      <c r="N103" s="241"/>
      <c r="O103" s="241"/>
      <c r="P103" s="241"/>
      <c r="Q103" s="241"/>
      <c r="R103" s="241"/>
      <c r="S103" s="241"/>
      <c r="T103" s="242"/>
      <c r="U103" s="13"/>
      <c r="V103" s="13"/>
      <c r="W103" s="13"/>
      <c r="X103" s="13"/>
      <c r="Y103" s="13"/>
      <c r="Z103" s="13"/>
      <c r="AA103" s="13"/>
      <c r="AB103" s="13"/>
      <c r="AC103" s="13"/>
      <c r="AD103" s="13"/>
      <c r="AE103" s="13"/>
      <c r="AT103" s="243" t="s">
        <v>182</v>
      </c>
      <c r="AU103" s="243" t="s">
        <v>88</v>
      </c>
      <c r="AV103" s="13" t="s">
        <v>88</v>
      </c>
      <c r="AW103" s="13" t="s">
        <v>39</v>
      </c>
      <c r="AX103" s="13" t="s">
        <v>78</v>
      </c>
      <c r="AY103" s="243" t="s">
        <v>170</v>
      </c>
    </row>
    <row r="104" spans="1:51" s="13" customFormat="1" ht="12">
      <c r="A104" s="13"/>
      <c r="B104" s="232"/>
      <c r="C104" s="233"/>
      <c r="D104" s="234" t="s">
        <v>182</v>
      </c>
      <c r="E104" s="235" t="s">
        <v>33</v>
      </c>
      <c r="F104" s="236" t="s">
        <v>751</v>
      </c>
      <c r="G104" s="233"/>
      <c r="H104" s="237">
        <v>50</v>
      </c>
      <c r="I104" s="238"/>
      <c r="J104" s="233"/>
      <c r="K104" s="233"/>
      <c r="L104" s="239"/>
      <c r="M104" s="240"/>
      <c r="N104" s="241"/>
      <c r="O104" s="241"/>
      <c r="P104" s="241"/>
      <c r="Q104" s="241"/>
      <c r="R104" s="241"/>
      <c r="S104" s="241"/>
      <c r="T104" s="242"/>
      <c r="U104" s="13"/>
      <c r="V104" s="13"/>
      <c r="W104" s="13"/>
      <c r="X104" s="13"/>
      <c r="Y104" s="13"/>
      <c r="Z104" s="13"/>
      <c r="AA104" s="13"/>
      <c r="AB104" s="13"/>
      <c r="AC104" s="13"/>
      <c r="AD104" s="13"/>
      <c r="AE104" s="13"/>
      <c r="AT104" s="243" t="s">
        <v>182</v>
      </c>
      <c r="AU104" s="243" t="s">
        <v>88</v>
      </c>
      <c r="AV104" s="13" t="s">
        <v>88</v>
      </c>
      <c r="AW104" s="13" t="s">
        <v>39</v>
      </c>
      <c r="AX104" s="13" t="s">
        <v>78</v>
      </c>
      <c r="AY104" s="243" t="s">
        <v>170</v>
      </c>
    </row>
    <row r="105" spans="1:51" s="14" customFormat="1" ht="12">
      <c r="A105" s="14"/>
      <c r="B105" s="244"/>
      <c r="C105" s="245"/>
      <c r="D105" s="234" t="s">
        <v>182</v>
      </c>
      <c r="E105" s="246" t="s">
        <v>33</v>
      </c>
      <c r="F105" s="247" t="s">
        <v>200</v>
      </c>
      <c r="G105" s="245"/>
      <c r="H105" s="248">
        <v>575</v>
      </c>
      <c r="I105" s="249"/>
      <c r="J105" s="245"/>
      <c r="K105" s="245"/>
      <c r="L105" s="250"/>
      <c r="M105" s="251"/>
      <c r="N105" s="252"/>
      <c r="O105" s="252"/>
      <c r="P105" s="252"/>
      <c r="Q105" s="252"/>
      <c r="R105" s="252"/>
      <c r="S105" s="252"/>
      <c r="T105" s="253"/>
      <c r="U105" s="14"/>
      <c r="V105" s="14"/>
      <c r="W105" s="14"/>
      <c r="X105" s="14"/>
      <c r="Y105" s="14"/>
      <c r="Z105" s="14"/>
      <c r="AA105" s="14"/>
      <c r="AB105" s="14"/>
      <c r="AC105" s="14"/>
      <c r="AD105" s="14"/>
      <c r="AE105" s="14"/>
      <c r="AT105" s="254" t="s">
        <v>182</v>
      </c>
      <c r="AU105" s="254" t="s">
        <v>88</v>
      </c>
      <c r="AV105" s="14" t="s">
        <v>177</v>
      </c>
      <c r="AW105" s="14" t="s">
        <v>39</v>
      </c>
      <c r="AX105" s="14" t="s">
        <v>86</v>
      </c>
      <c r="AY105" s="254" t="s">
        <v>170</v>
      </c>
    </row>
    <row r="106" spans="1:65" s="2" customFormat="1" ht="55.5" customHeight="1">
      <c r="A106" s="39"/>
      <c r="B106" s="40"/>
      <c r="C106" s="219" t="s">
        <v>206</v>
      </c>
      <c r="D106" s="219" t="s">
        <v>172</v>
      </c>
      <c r="E106" s="220" t="s">
        <v>941</v>
      </c>
      <c r="F106" s="221" t="s">
        <v>942</v>
      </c>
      <c r="G106" s="222" t="s">
        <v>196</v>
      </c>
      <c r="H106" s="223">
        <v>83</v>
      </c>
      <c r="I106" s="224"/>
      <c r="J106" s="225">
        <f>ROUND(I106*H106,2)</f>
        <v>0</v>
      </c>
      <c r="K106" s="221" t="s">
        <v>176</v>
      </c>
      <c r="L106" s="45"/>
      <c r="M106" s="226" t="s">
        <v>33</v>
      </c>
      <c r="N106" s="227" t="s">
        <v>49</v>
      </c>
      <c r="O106" s="85"/>
      <c r="P106" s="228">
        <f>O106*H106</f>
        <v>0</v>
      </c>
      <c r="Q106" s="228">
        <v>0</v>
      </c>
      <c r="R106" s="228">
        <f>Q106*H106</f>
        <v>0</v>
      </c>
      <c r="S106" s="228">
        <v>0</v>
      </c>
      <c r="T106" s="229">
        <f>S106*H106</f>
        <v>0</v>
      </c>
      <c r="U106" s="39"/>
      <c r="V106" s="39"/>
      <c r="W106" s="39"/>
      <c r="X106" s="39"/>
      <c r="Y106" s="39"/>
      <c r="Z106" s="39"/>
      <c r="AA106" s="39"/>
      <c r="AB106" s="39"/>
      <c r="AC106" s="39"/>
      <c r="AD106" s="39"/>
      <c r="AE106" s="39"/>
      <c r="AR106" s="230" t="s">
        <v>177</v>
      </c>
      <c r="AT106" s="230" t="s">
        <v>172</v>
      </c>
      <c r="AU106" s="230" t="s">
        <v>88</v>
      </c>
      <c r="AY106" s="17" t="s">
        <v>170</v>
      </c>
      <c r="BE106" s="231">
        <f>IF(N106="základní",J106,0)</f>
        <v>0</v>
      </c>
      <c r="BF106" s="231">
        <f>IF(N106="snížená",J106,0)</f>
        <v>0</v>
      </c>
      <c r="BG106" s="231">
        <f>IF(N106="zákl. přenesená",J106,0)</f>
        <v>0</v>
      </c>
      <c r="BH106" s="231">
        <f>IF(N106="sníž. přenesená",J106,0)</f>
        <v>0</v>
      </c>
      <c r="BI106" s="231">
        <f>IF(N106="nulová",J106,0)</f>
        <v>0</v>
      </c>
      <c r="BJ106" s="17" t="s">
        <v>86</v>
      </c>
      <c r="BK106" s="231">
        <f>ROUND(I106*H106,2)</f>
        <v>0</v>
      </c>
      <c r="BL106" s="17" t="s">
        <v>177</v>
      </c>
      <c r="BM106" s="230" t="s">
        <v>943</v>
      </c>
    </row>
    <row r="107" spans="1:65" s="2" customFormat="1" ht="33" customHeight="1">
      <c r="A107" s="39"/>
      <c r="B107" s="40"/>
      <c r="C107" s="219" t="s">
        <v>213</v>
      </c>
      <c r="D107" s="219" t="s">
        <v>172</v>
      </c>
      <c r="E107" s="220" t="s">
        <v>944</v>
      </c>
      <c r="F107" s="221" t="s">
        <v>945</v>
      </c>
      <c r="G107" s="222" t="s">
        <v>196</v>
      </c>
      <c r="H107" s="223">
        <v>83</v>
      </c>
      <c r="I107" s="224"/>
      <c r="J107" s="225">
        <f>ROUND(I107*H107,2)</f>
        <v>0</v>
      </c>
      <c r="K107" s="221" t="s">
        <v>176</v>
      </c>
      <c r="L107" s="45"/>
      <c r="M107" s="226" t="s">
        <v>33</v>
      </c>
      <c r="N107" s="227" t="s">
        <v>49</v>
      </c>
      <c r="O107" s="85"/>
      <c r="P107" s="228">
        <f>O107*H107</f>
        <v>0</v>
      </c>
      <c r="Q107" s="228">
        <v>0</v>
      </c>
      <c r="R107" s="228">
        <f>Q107*H107</f>
        <v>0</v>
      </c>
      <c r="S107" s="228">
        <v>0</v>
      </c>
      <c r="T107" s="229">
        <f>S107*H107</f>
        <v>0</v>
      </c>
      <c r="U107" s="39"/>
      <c r="V107" s="39"/>
      <c r="W107" s="39"/>
      <c r="X107" s="39"/>
      <c r="Y107" s="39"/>
      <c r="Z107" s="39"/>
      <c r="AA107" s="39"/>
      <c r="AB107" s="39"/>
      <c r="AC107" s="39"/>
      <c r="AD107" s="39"/>
      <c r="AE107" s="39"/>
      <c r="AR107" s="230" t="s">
        <v>177</v>
      </c>
      <c r="AT107" s="230" t="s">
        <v>172</v>
      </c>
      <c r="AU107" s="230" t="s">
        <v>88</v>
      </c>
      <c r="AY107" s="17" t="s">
        <v>170</v>
      </c>
      <c r="BE107" s="231">
        <f>IF(N107="základní",J107,0)</f>
        <v>0</v>
      </c>
      <c r="BF107" s="231">
        <f>IF(N107="snížená",J107,0)</f>
        <v>0</v>
      </c>
      <c r="BG107" s="231">
        <f>IF(N107="zákl. přenesená",J107,0)</f>
        <v>0</v>
      </c>
      <c r="BH107" s="231">
        <f>IF(N107="sníž. přenesená",J107,0)</f>
        <v>0</v>
      </c>
      <c r="BI107" s="231">
        <f>IF(N107="nulová",J107,0)</f>
        <v>0</v>
      </c>
      <c r="BJ107" s="17" t="s">
        <v>86</v>
      </c>
      <c r="BK107" s="231">
        <f>ROUND(I107*H107,2)</f>
        <v>0</v>
      </c>
      <c r="BL107" s="17" t="s">
        <v>177</v>
      </c>
      <c r="BM107" s="230" t="s">
        <v>946</v>
      </c>
    </row>
    <row r="108" spans="1:65" s="2" customFormat="1" ht="55.5" customHeight="1">
      <c r="A108" s="39"/>
      <c r="B108" s="40"/>
      <c r="C108" s="219" t="s">
        <v>219</v>
      </c>
      <c r="D108" s="219" t="s">
        <v>172</v>
      </c>
      <c r="E108" s="220" t="s">
        <v>202</v>
      </c>
      <c r="F108" s="221" t="s">
        <v>203</v>
      </c>
      <c r="G108" s="222" t="s">
        <v>196</v>
      </c>
      <c r="H108" s="223">
        <v>492</v>
      </c>
      <c r="I108" s="224"/>
      <c r="J108" s="225">
        <f>ROUND(I108*H108,2)</f>
        <v>0</v>
      </c>
      <c r="K108" s="221" t="s">
        <v>176</v>
      </c>
      <c r="L108" s="45"/>
      <c r="M108" s="226" t="s">
        <v>33</v>
      </c>
      <c r="N108" s="227" t="s">
        <v>49</v>
      </c>
      <c r="O108" s="85"/>
      <c r="P108" s="228">
        <f>O108*H108</f>
        <v>0</v>
      </c>
      <c r="Q108" s="228">
        <v>0</v>
      </c>
      <c r="R108" s="228">
        <f>Q108*H108</f>
        <v>0</v>
      </c>
      <c r="S108" s="228">
        <v>0</v>
      </c>
      <c r="T108" s="229">
        <f>S108*H108</f>
        <v>0</v>
      </c>
      <c r="U108" s="39"/>
      <c r="V108" s="39"/>
      <c r="W108" s="39"/>
      <c r="X108" s="39"/>
      <c r="Y108" s="39"/>
      <c r="Z108" s="39"/>
      <c r="AA108" s="39"/>
      <c r="AB108" s="39"/>
      <c r="AC108" s="39"/>
      <c r="AD108" s="39"/>
      <c r="AE108" s="39"/>
      <c r="AR108" s="230" t="s">
        <v>177</v>
      </c>
      <c r="AT108" s="230" t="s">
        <v>172</v>
      </c>
      <c r="AU108" s="230" t="s">
        <v>88</v>
      </c>
      <c r="AY108" s="17" t="s">
        <v>170</v>
      </c>
      <c r="BE108" s="231">
        <f>IF(N108="základní",J108,0)</f>
        <v>0</v>
      </c>
      <c r="BF108" s="231">
        <f>IF(N108="snížená",J108,0)</f>
        <v>0</v>
      </c>
      <c r="BG108" s="231">
        <f>IF(N108="zákl. přenesená",J108,0)</f>
        <v>0</v>
      </c>
      <c r="BH108" s="231">
        <f>IF(N108="sníž. přenesená",J108,0)</f>
        <v>0</v>
      </c>
      <c r="BI108" s="231">
        <f>IF(N108="nulová",J108,0)</f>
        <v>0</v>
      </c>
      <c r="BJ108" s="17" t="s">
        <v>86</v>
      </c>
      <c r="BK108" s="231">
        <f>ROUND(I108*H108,2)</f>
        <v>0</v>
      </c>
      <c r="BL108" s="17" t="s">
        <v>177</v>
      </c>
      <c r="BM108" s="230" t="s">
        <v>947</v>
      </c>
    </row>
    <row r="109" spans="1:65" s="2" customFormat="1" ht="66.75" customHeight="1">
      <c r="A109" s="39"/>
      <c r="B109" s="40"/>
      <c r="C109" s="219" t="s">
        <v>224</v>
      </c>
      <c r="D109" s="219" t="s">
        <v>172</v>
      </c>
      <c r="E109" s="220" t="s">
        <v>207</v>
      </c>
      <c r="F109" s="221" t="s">
        <v>208</v>
      </c>
      <c r="G109" s="222" t="s">
        <v>196</v>
      </c>
      <c r="H109" s="223">
        <v>6888</v>
      </c>
      <c r="I109" s="224"/>
      <c r="J109" s="225">
        <f>ROUND(I109*H109,2)</f>
        <v>0</v>
      </c>
      <c r="K109" s="221" t="s">
        <v>176</v>
      </c>
      <c r="L109" s="45"/>
      <c r="M109" s="226" t="s">
        <v>33</v>
      </c>
      <c r="N109" s="227" t="s">
        <v>49</v>
      </c>
      <c r="O109" s="85"/>
      <c r="P109" s="228">
        <f>O109*H109</f>
        <v>0</v>
      </c>
      <c r="Q109" s="228">
        <v>0</v>
      </c>
      <c r="R109" s="228">
        <f>Q109*H109</f>
        <v>0</v>
      </c>
      <c r="S109" s="228">
        <v>0</v>
      </c>
      <c r="T109" s="229">
        <f>S109*H109</f>
        <v>0</v>
      </c>
      <c r="U109" s="39"/>
      <c r="V109" s="39"/>
      <c r="W109" s="39"/>
      <c r="X109" s="39"/>
      <c r="Y109" s="39"/>
      <c r="Z109" s="39"/>
      <c r="AA109" s="39"/>
      <c r="AB109" s="39"/>
      <c r="AC109" s="39"/>
      <c r="AD109" s="39"/>
      <c r="AE109" s="39"/>
      <c r="AR109" s="230" t="s">
        <v>177</v>
      </c>
      <c r="AT109" s="230" t="s">
        <v>172</v>
      </c>
      <c r="AU109" s="230" t="s">
        <v>88</v>
      </c>
      <c r="AY109" s="17" t="s">
        <v>170</v>
      </c>
      <c r="BE109" s="231">
        <f>IF(N109="základní",J109,0)</f>
        <v>0</v>
      </c>
      <c r="BF109" s="231">
        <f>IF(N109="snížená",J109,0)</f>
        <v>0</v>
      </c>
      <c r="BG109" s="231">
        <f>IF(N109="zákl. přenesená",J109,0)</f>
        <v>0</v>
      </c>
      <c r="BH109" s="231">
        <f>IF(N109="sníž. přenesená",J109,0)</f>
        <v>0</v>
      </c>
      <c r="BI109" s="231">
        <f>IF(N109="nulová",J109,0)</f>
        <v>0</v>
      </c>
      <c r="BJ109" s="17" t="s">
        <v>86</v>
      </c>
      <c r="BK109" s="231">
        <f>ROUND(I109*H109,2)</f>
        <v>0</v>
      </c>
      <c r="BL109" s="17" t="s">
        <v>177</v>
      </c>
      <c r="BM109" s="230" t="s">
        <v>948</v>
      </c>
    </row>
    <row r="110" spans="1:47" s="2" customFormat="1" ht="12">
      <c r="A110" s="39"/>
      <c r="B110" s="40"/>
      <c r="C110" s="41"/>
      <c r="D110" s="234" t="s">
        <v>210</v>
      </c>
      <c r="E110" s="41"/>
      <c r="F110" s="255" t="s">
        <v>211</v>
      </c>
      <c r="G110" s="41"/>
      <c r="H110" s="41"/>
      <c r="I110" s="137"/>
      <c r="J110" s="41"/>
      <c r="K110" s="41"/>
      <c r="L110" s="45"/>
      <c r="M110" s="256"/>
      <c r="N110" s="257"/>
      <c r="O110" s="85"/>
      <c r="P110" s="85"/>
      <c r="Q110" s="85"/>
      <c r="R110" s="85"/>
      <c r="S110" s="85"/>
      <c r="T110" s="86"/>
      <c r="U110" s="39"/>
      <c r="V110" s="39"/>
      <c r="W110" s="39"/>
      <c r="X110" s="39"/>
      <c r="Y110" s="39"/>
      <c r="Z110" s="39"/>
      <c r="AA110" s="39"/>
      <c r="AB110" s="39"/>
      <c r="AC110" s="39"/>
      <c r="AD110" s="39"/>
      <c r="AE110" s="39"/>
      <c r="AT110" s="17" t="s">
        <v>210</v>
      </c>
      <c r="AU110" s="17" t="s">
        <v>88</v>
      </c>
    </row>
    <row r="111" spans="1:51" s="13" customFormat="1" ht="12">
      <c r="A111" s="13"/>
      <c r="B111" s="232"/>
      <c r="C111" s="233"/>
      <c r="D111" s="234" t="s">
        <v>182</v>
      </c>
      <c r="E111" s="235" t="s">
        <v>33</v>
      </c>
      <c r="F111" s="236" t="s">
        <v>949</v>
      </c>
      <c r="G111" s="233"/>
      <c r="H111" s="237">
        <v>6888</v>
      </c>
      <c r="I111" s="238"/>
      <c r="J111" s="233"/>
      <c r="K111" s="233"/>
      <c r="L111" s="239"/>
      <c r="M111" s="240"/>
      <c r="N111" s="241"/>
      <c r="O111" s="241"/>
      <c r="P111" s="241"/>
      <c r="Q111" s="241"/>
      <c r="R111" s="241"/>
      <c r="S111" s="241"/>
      <c r="T111" s="242"/>
      <c r="U111" s="13"/>
      <c r="V111" s="13"/>
      <c r="W111" s="13"/>
      <c r="X111" s="13"/>
      <c r="Y111" s="13"/>
      <c r="Z111" s="13"/>
      <c r="AA111" s="13"/>
      <c r="AB111" s="13"/>
      <c r="AC111" s="13"/>
      <c r="AD111" s="13"/>
      <c r="AE111" s="13"/>
      <c r="AT111" s="243" t="s">
        <v>182</v>
      </c>
      <c r="AU111" s="243" t="s">
        <v>88</v>
      </c>
      <c r="AV111" s="13" t="s">
        <v>88</v>
      </c>
      <c r="AW111" s="13" t="s">
        <v>39</v>
      </c>
      <c r="AX111" s="13" t="s">
        <v>86</v>
      </c>
      <c r="AY111" s="243" t="s">
        <v>170</v>
      </c>
    </row>
    <row r="112" spans="1:65" s="2" customFormat="1" ht="21.75" customHeight="1">
      <c r="A112" s="39"/>
      <c r="B112" s="40"/>
      <c r="C112" s="219" t="s">
        <v>229</v>
      </c>
      <c r="D112" s="219" t="s">
        <v>172</v>
      </c>
      <c r="E112" s="220" t="s">
        <v>236</v>
      </c>
      <c r="F112" s="221" t="s">
        <v>237</v>
      </c>
      <c r="G112" s="222" t="s">
        <v>175</v>
      </c>
      <c r="H112" s="223">
        <v>1162.8</v>
      </c>
      <c r="I112" s="224"/>
      <c r="J112" s="225">
        <f>ROUND(I112*H112,2)</f>
        <v>0</v>
      </c>
      <c r="K112" s="221" t="s">
        <v>176</v>
      </c>
      <c r="L112" s="45"/>
      <c r="M112" s="226" t="s">
        <v>33</v>
      </c>
      <c r="N112" s="227" t="s">
        <v>49</v>
      </c>
      <c r="O112" s="85"/>
      <c r="P112" s="228">
        <f>O112*H112</f>
        <v>0</v>
      </c>
      <c r="Q112" s="228">
        <v>0</v>
      </c>
      <c r="R112" s="228">
        <f>Q112*H112</f>
        <v>0</v>
      </c>
      <c r="S112" s="228">
        <v>0</v>
      </c>
      <c r="T112" s="229">
        <f>S112*H112</f>
        <v>0</v>
      </c>
      <c r="U112" s="39"/>
      <c r="V112" s="39"/>
      <c r="W112" s="39"/>
      <c r="X112" s="39"/>
      <c r="Y112" s="39"/>
      <c r="Z112" s="39"/>
      <c r="AA112" s="39"/>
      <c r="AB112" s="39"/>
      <c r="AC112" s="39"/>
      <c r="AD112" s="39"/>
      <c r="AE112" s="39"/>
      <c r="AR112" s="230" t="s">
        <v>177</v>
      </c>
      <c r="AT112" s="230" t="s">
        <v>172</v>
      </c>
      <c r="AU112" s="230" t="s">
        <v>88</v>
      </c>
      <c r="AY112" s="17" t="s">
        <v>170</v>
      </c>
      <c r="BE112" s="231">
        <f>IF(N112="základní",J112,0)</f>
        <v>0</v>
      </c>
      <c r="BF112" s="231">
        <f>IF(N112="snížená",J112,0)</f>
        <v>0</v>
      </c>
      <c r="BG112" s="231">
        <f>IF(N112="zákl. přenesená",J112,0)</f>
        <v>0</v>
      </c>
      <c r="BH112" s="231">
        <f>IF(N112="sníž. přenesená",J112,0)</f>
        <v>0</v>
      </c>
      <c r="BI112" s="231">
        <f>IF(N112="nulová",J112,0)</f>
        <v>0</v>
      </c>
      <c r="BJ112" s="17" t="s">
        <v>86</v>
      </c>
      <c r="BK112" s="231">
        <f>ROUND(I112*H112,2)</f>
        <v>0</v>
      </c>
      <c r="BL112" s="17" t="s">
        <v>177</v>
      </c>
      <c r="BM112" s="230" t="s">
        <v>950</v>
      </c>
    </row>
    <row r="113" spans="1:51" s="13" customFormat="1" ht="12">
      <c r="A113" s="13"/>
      <c r="B113" s="232"/>
      <c r="C113" s="233"/>
      <c r="D113" s="234" t="s">
        <v>182</v>
      </c>
      <c r="E113" s="235" t="s">
        <v>33</v>
      </c>
      <c r="F113" s="236" t="s">
        <v>951</v>
      </c>
      <c r="G113" s="233"/>
      <c r="H113" s="237">
        <v>1162.8</v>
      </c>
      <c r="I113" s="238"/>
      <c r="J113" s="233"/>
      <c r="K113" s="233"/>
      <c r="L113" s="239"/>
      <c r="M113" s="240"/>
      <c r="N113" s="241"/>
      <c r="O113" s="241"/>
      <c r="P113" s="241"/>
      <c r="Q113" s="241"/>
      <c r="R113" s="241"/>
      <c r="S113" s="241"/>
      <c r="T113" s="242"/>
      <c r="U113" s="13"/>
      <c r="V113" s="13"/>
      <c r="W113" s="13"/>
      <c r="X113" s="13"/>
      <c r="Y113" s="13"/>
      <c r="Z113" s="13"/>
      <c r="AA113" s="13"/>
      <c r="AB113" s="13"/>
      <c r="AC113" s="13"/>
      <c r="AD113" s="13"/>
      <c r="AE113" s="13"/>
      <c r="AT113" s="243" t="s">
        <v>182</v>
      </c>
      <c r="AU113" s="243" t="s">
        <v>88</v>
      </c>
      <c r="AV113" s="13" t="s">
        <v>88</v>
      </c>
      <c r="AW113" s="13" t="s">
        <v>39</v>
      </c>
      <c r="AX113" s="13" t="s">
        <v>86</v>
      </c>
      <c r="AY113" s="243" t="s">
        <v>170</v>
      </c>
    </row>
    <row r="114" spans="1:65" s="2" customFormat="1" ht="21.75" customHeight="1">
      <c r="A114" s="39"/>
      <c r="B114" s="40"/>
      <c r="C114" s="258" t="s">
        <v>235</v>
      </c>
      <c r="D114" s="258" t="s">
        <v>214</v>
      </c>
      <c r="E114" s="259" t="s">
        <v>241</v>
      </c>
      <c r="F114" s="260" t="s">
        <v>242</v>
      </c>
      <c r="G114" s="261" t="s">
        <v>175</v>
      </c>
      <c r="H114" s="262">
        <v>40</v>
      </c>
      <c r="I114" s="263"/>
      <c r="J114" s="264">
        <f>ROUND(I114*H114,2)</f>
        <v>0</v>
      </c>
      <c r="K114" s="260" t="s">
        <v>176</v>
      </c>
      <c r="L114" s="265"/>
      <c r="M114" s="266" t="s">
        <v>33</v>
      </c>
      <c r="N114" s="267" t="s">
        <v>49</v>
      </c>
      <c r="O114" s="85"/>
      <c r="P114" s="228">
        <f>O114*H114</f>
        <v>0</v>
      </c>
      <c r="Q114" s="228">
        <v>0.00065</v>
      </c>
      <c r="R114" s="228">
        <f>Q114*H114</f>
        <v>0.026</v>
      </c>
      <c r="S114" s="228">
        <v>0</v>
      </c>
      <c r="T114" s="229">
        <f>S114*H114</f>
        <v>0</v>
      </c>
      <c r="U114" s="39"/>
      <c r="V114" s="39"/>
      <c r="W114" s="39"/>
      <c r="X114" s="39"/>
      <c r="Y114" s="39"/>
      <c r="Z114" s="39"/>
      <c r="AA114" s="39"/>
      <c r="AB114" s="39"/>
      <c r="AC114" s="39"/>
      <c r="AD114" s="39"/>
      <c r="AE114" s="39"/>
      <c r="AR114" s="230" t="s">
        <v>213</v>
      </c>
      <c r="AT114" s="230" t="s">
        <v>214</v>
      </c>
      <c r="AU114" s="230" t="s">
        <v>88</v>
      </c>
      <c r="AY114" s="17" t="s">
        <v>170</v>
      </c>
      <c r="BE114" s="231">
        <f>IF(N114="základní",J114,0)</f>
        <v>0</v>
      </c>
      <c r="BF114" s="231">
        <f>IF(N114="snížená",J114,0)</f>
        <v>0</v>
      </c>
      <c r="BG114" s="231">
        <f>IF(N114="zákl. přenesená",J114,0)</f>
        <v>0</v>
      </c>
      <c r="BH114" s="231">
        <f>IF(N114="sníž. přenesená",J114,0)</f>
        <v>0</v>
      </c>
      <c r="BI114" s="231">
        <f>IF(N114="nulová",J114,0)</f>
        <v>0</v>
      </c>
      <c r="BJ114" s="17" t="s">
        <v>86</v>
      </c>
      <c r="BK114" s="231">
        <f>ROUND(I114*H114,2)</f>
        <v>0</v>
      </c>
      <c r="BL114" s="17" t="s">
        <v>177</v>
      </c>
      <c r="BM114" s="230" t="s">
        <v>952</v>
      </c>
    </row>
    <row r="115" spans="1:47" s="2" customFormat="1" ht="12">
      <c r="A115" s="39"/>
      <c r="B115" s="40"/>
      <c r="C115" s="41"/>
      <c r="D115" s="234" t="s">
        <v>210</v>
      </c>
      <c r="E115" s="41"/>
      <c r="F115" s="255" t="s">
        <v>953</v>
      </c>
      <c r="G115" s="41"/>
      <c r="H115" s="41"/>
      <c r="I115" s="137"/>
      <c r="J115" s="41"/>
      <c r="K115" s="41"/>
      <c r="L115" s="45"/>
      <c r="M115" s="256"/>
      <c r="N115" s="257"/>
      <c r="O115" s="85"/>
      <c r="P115" s="85"/>
      <c r="Q115" s="85"/>
      <c r="R115" s="85"/>
      <c r="S115" s="85"/>
      <c r="T115" s="86"/>
      <c r="U115" s="39"/>
      <c r="V115" s="39"/>
      <c r="W115" s="39"/>
      <c r="X115" s="39"/>
      <c r="Y115" s="39"/>
      <c r="Z115" s="39"/>
      <c r="AA115" s="39"/>
      <c r="AB115" s="39"/>
      <c r="AC115" s="39"/>
      <c r="AD115" s="39"/>
      <c r="AE115" s="39"/>
      <c r="AT115" s="17" t="s">
        <v>210</v>
      </c>
      <c r="AU115" s="17" t="s">
        <v>88</v>
      </c>
    </row>
    <row r="116" spans="1:63" s="12" customFormat="1" ht="22.8" customHeight="1">
      <c r="A116" s="12"/>
      <c r="B116" s="203"/>
      <c r="C116" s="204"/>
      <c r="D116" s="205" t="s">
        <v>77</v>
      </c>
      <c r="E116" s="217" t="s">
        <v>88</v>
      </c>
      <c r="F116" s="217" t="s">
        <v>245</v>
      </c>
      <c r="G116" s="204"/>
      <c r="H116" s="204"/>
      <c r="I116" s="207"/>
      <c r="J116" s="218">
        <f>BK116</f>
        <v>0</v>
      </c>
      <c r="K116" s="204"/>
      <c r="L116" s="209"/>
      <c r="M116" s="210"/>
      <c r="N116" s="211"/>
      <c r="O116" s="211"/>
      <c r="P116" s="212">
        <f>SUM(P117:P120)</f>
        <v>0</v>
      </c>
      <c r="Q116" s="211"/>
      <c r="R116" s="212">
        <f>SUM(R117:R120)</f>
        <v>14.35938</v>
      </c>
      <c r="S116" s="211"/>
      <c r="T116" s="213">
        <f>SUM(T117:T120)</f>
        <v>0</v>
      </c>
      <c r="U116" s="12"/>
      <c r="V116" s="12"/>
      <c r="W116" s="12"/>
      <c r="X116" s="12"/>
      <c r="Y116" s="12"/>
      <c r="Z116" s="12"/>
      <c r="AA116" s="12"/>
      <c r="AB116" s="12"/>
      <c r="AC116" s="12"/>
      <c r="AD116" s="12"/>
      <c r="AE116" s="12"/>
      <c r="AR116" s="214" t="s">
        <v>86</v>
      </c>
      <c r="AT116" s="215" t="s">
        <v>77</v>
      </c>
      <c r="AU116" s="215" t="s">
        <v>86</v>
      </c>
      <c r="AY116" s="214" t="s">
        <v>170</v>
      </c>
      <c r="BK116" s="216">
        <f>SUM(BK117:BK120)</f>
        <v>0</v>
      </c>
    </row>
    <row r="117" spans="1:65" s="2" customFormat="1" ht="33" customHeight="1">
      <c r="A117" s="39"/>
      <c r="B117" s="40"/>
      <c r="C117" s="219" t="s">
        <v>240</v>
      </c>
      <c r="D117" s="219" t="s">
        <v>172</v>
      </c>
      <c r="E117" s="220" t="s">
        <v>247</v>
      </c>
      <c r="F117" s="221" t="s">
        <v>248</v>
      </c>
      <c r="G117" s="222" t="s">
        <v>175</v>
      </c>
      <c r="H117" s="223">
        <v>84</v>
      </c>
      <c r="I117" s="224"/>
      <c r="J117" s="225">
        <f>ROUND(I117*H117,2)</f>
        <v>0</v>
      </c>
      <c r="K117" s="221" t="s">
        <v>176</v>
      </c>
      <c r="L117" s="45"/>
      <c r="M117" s="226" t="s">
        <v>33</v>
      </c>
      <c r="N117" s="227" t="s">
        <v>49</v>
      </c>
      <c r="O117" s="85"/>
      <c r="P117" s="228">
        <f>O117*H117</f>
        <v>0</v>
      </c>
      <c r="Q117" s="228">
        <v>0.00017</v>
      </c>
      <c r="R117" s="228">
        <f>Q117*H117</f>
        <v>0.014280000000000001</v>
      </c>
      <c r="S117" s="228">
        <v>0</v>
      </c>
      <c r="T117" s="229">
        <f>S117*H117</f>
        <v>0</v>
      </c>
      <c r="U117" s="39"/>
      <c r="V117" s="39"/>
      <c r="W117" s="39"/>
      <c r="X117" s="39"/>
      <c r="Y117" s="39"/>
      <c r="Z117" s="39"/>
      <c r="AA117" s="39"/>
      <c r="AB117" s="39"/>
      <c r="AC117" s="39"/>
      <c r="AD117" s="39"/>
      <c r="AE117" s="39"/>
      <c r="AR117" s="230" t="s">
        <v>177</v>
      </c>
      <c r="AT117" s="230" t="s">
        <v>172</v>
      </c>
      <c r="AU117" s="230" t="s">
        <v>88</v>
      </c>
      <c r="AY117" s="17" t="s">
        <v>170</v>
      </c>
      <c r="BE117" s="231">
        <f>IF(N117="základní",J117,0)</f>
        <v>0</v>
      </c>
      <c r="BF117" s="231">
        <f>IF(N117="snížená",J117,0)</f>
        <v>0</v>
      </c>
      <c r="BG117" s="231">
        <f>IF(N117="zákl. přenesená",J117,0)</f>
        <v>0</v>
      </c>
      <c r="BH117" s="231">
        <f>IF(N117="sníž. přenesená",J117,0)</f>
        <v>0</v>
      </c>
      <c r="BI117" s="231">
        <f>IF(N117="nulová",J117,0)</f>
        <v>0</v>
      </c>
      <c r="BJ117" s="17" t="s">
        <v>86</v>
      </c>
      <c r="BK117" s="231">
        <f>ROUND(I117*H117,2)</f>
        <v>0</v>
      </c>
      <c r="BL117" s="17" t="s">
        <v>177</v>
      </c>
      <c r="BM117" s="230" t="s">
        <v>954</v>
      </c>
    </row>
    <row r="118" spans="1:51" s="13" customFormat="1" ht="12">
      <c r="A118" s="13"/>
      <c r="B118" s="232"/>
      <c r="C118" s="233"/>
      <c r="D118" s="234" t="s">
        <v>182</v>
      </c>
      <c r="E118" s="235" t="s">
        <v>33</v>
      </c>
      <c r="F118" s="236" t="s">
        <v>955</v>
      </c>
      <c r="G118" s="233"/>
      <c r="H118" s="237">
        <v>84</v>
      </c>
      <c r="I118" s="238"/>
      <c r="J118" s="233"/>
      <c r="K118" s="233"/>
      <c r="L118" s="239"/>
      <c r="M118" s="240"/>
      <c r="N118" s="241"/>
      <c r="O118" s="241"/>
      <c r="P118" s="241"/>
      <c r="Q118" s="241"/>
      <c r="R118" s="241"/>
      <c r="S118" s="241"/>
      <c r="T118" s="242"/>
      <c r="U118" s="13"/>
      <c r="V118" s="13"/>
      <c r="W118" s="13"/>
      <c r="X118" s="13"/>
      <c r="Y118" s="13"/>
      <c r="Z118" s="13"/>
      <c r="AA118" s="13"/>
      <c r="AB118" s="13"/>
      <c r="AC118" s="13"/>
      <c r="AD118" s="13"/>
      <c r="AE118" s="13"/>
      <c r="AT118" s="243" t="s">
        <v>182</v>
      </c>
      <c r="AU118" s="243" t="s">
        <v>88</v>
      </c>
      <c r="AV118" s="13" t="s">
        <v>88</v>
      </c>
      <c r="AW118" s="13" t="s">
        <v>39</v>
      </c>
      <c r="AX118" s="13" t="s">
        <v>86</v>
      </c>
      <c r="AY118" s="243" t="s">
        <v>170</v>
      </c>
    </row>
    <row r="119" spans="1:65" s="2" customFormat="1" ht="21.75" customHeight="1">
      <c r="A119" s="39"/>
      <c r="B119" s="40"/>
      <c r="C119" s="258" t="s">
        <v>246</v>
      </c>
      <c r="D119" s="258" t="s">
        <v>214</v>
      </c>
      <c r="E119" s="259" t="s">
        <v>251</v>
      </c>
      <c r="F119" s="260" t="s">
        <v>252</v>
      </c>
      <c r="G119" s="261" t="s">
        <v>175</v>
      </c>
      <c r="H119" s="262">
        <v>84</v>
      </c>
      <c r="I119" s="263"/>
      <c r="J119" s="264">
        <f>ROUND(I119*H119,2)</f>
        <v>0</v>
      </c>
      <c r="K119" s="260" t="s">
        <v>176</v>
      </c>
      <c r="L119" s="265"/>
      <c r="M119" s="266" t="s">
        <v>33</v>
      </c>
      <c r="N119" s="267" t="s">
        <v>49</v>
      </c>
      <c r="O119" s="85"/>
      <c r="P119" s="228">
        <f>O119*H119</f>
        <v>0</v>
      </c>
      <c r="Q119" s="228">
        <v>0.0002</v>
      </c>
      <c r="R119" s="228">
        <f>Q119*H119</f>
        <v>0.016800000000000002</v>
      </c>
      <c r="S119" s="228">
        <v>0</v>
      </c>
      <c r="T119" s="229">
        <f>S119*H119</f>
        <v>0</v>
      </c>
      <c r="U119" s="39"/>
      <c r="V119" s="39"/>
      <c r="W119" s="39"/>
      <c r="X119" s="39"/>
      <c r="Y119" s="39"/>
      <c r="Z119" s="39"/>
      <c r="AA119" s="39"/>
      <c r="AB119" s="39"/>
      <c r="AC119" s="39"/>
      <c r="AD119" s="39"/>
      <c r="AE119" s="39"/>
      <c r="AR119" s="230" t="s">
        <v>213</v>
      </c>
      <c r="AT119" s="230" t="s">
        <v>214</v>
      </c>
      <c r="AU119" s="230" t="s">
        <v>88</v>
      </c>
      <c r="AY119" s="17" t="s">
        <v>170</v>
      </c>
      <c r="BE119" s="231">
        <f>IF(N119="základní",J119,0)</f>
        <v>0</v>
      </c>
      <c r="BF119" s="231">
        <f>IF(N119="snížená",J119,0)</f>
        <v>0</v>
      </c>
      <c r="BG119" s="231">
        <f>IF(N119="zákl. přenesená",J119,0)</f>
        <v>0</v>
      </c>
      <c r="BH119" s="231">
        <f>IF(N119="sníž. přenesená",J119,0)</f>
        <v>0</v>
      </c>
      <c r="BI119" s="231">
        <f>IF(N119="nulová",J119,0)</f>
        <v>0</v>
      </c>
      <c r="BJ119" s="17" t="s">
        <v>86</v>
      </c>
      <c r="BK119" s="231">
        <f>ROUND(I119*H119,2)</f>
        <v>0</v>
      </c>
      <c r="BL119" s="17" t="s">
        <v>177</v>
      </c>
      <c r="BM119" s="230" t="s">
        <v>956</v>
      </c>
    </row>
    <row r="120" spans="1:65" s="2" customFormat="1" ht="44.25" customHeight="1">
      <c r="A120" s="39"/>
      <c r="B120" s="40"/>
      <c r="C120" s="219" t="s">
        <v>8</v>
      </c>
      <c r="D120" s="219" t="s">
        <v>172</v>
      </c>
      <c r="E120" s="220" t="s">
        <v>255</v>
      </c>
      <c r="F120" s="221" t="s">
        <v>256</v>
      </c>
      <c r="G120" s="222" t="s">
        <v>191</v>
      </c>
      <c r="H120" s="223">
        <v>70</v>
      </c>
      <c r="I120" s="224"/>
      <c r="J120" s="225">
        <f>ROUND(I120*H120,2)</f>
        <v>0</v>
      </c>
      <c r="K120" s="221" t="s">
        <v>176</v>
      </c>
      <c r="L120" s="45"/>
      <c r="M120" s="226" t="s">
        <v>33</v>
      </c>
      <c r="N120" s="227" t="s">
        <v>49</v>
      </c>
      <c r="O120" s="85"/>
      <c r="P120" s="228">
        <f>O120*H120</f>
        <v>0</v>
      </c>
      <c r="Q120" s="228">
        <v>0.20469</v>
      </c>
      <c r="R120" s="228">
        <f>Q120*H120</f>
        <v>14.3283</v>
      </c>
      <c r="S120" s="228">
        <v>0</v>
      </c>
      <c r="T120" s="229">
        <f>S120*H120</f>
        <v>0</v>
      </c>
      <c r="U120" s="39"/>
      <c r="V120" s="39"/>
      <c r="W120" s="39"/>
      <c r="X120" s="39"/>
      <c r="Y120" s="39"/>
      <c r="Z120" s="39"/>
      <c r="AA120" s="39"/>
      <c r="AB120" s="39"/>
      <c r="AC120" s="39"/>
      <c r="AD120" s="39"/>
      <c r="AE120" s="39"/>
      <c r="AR120" s="230" t="s">
        <v>177</v>
      </c>
      <c r="AT120" s="230" t="s">
        <v>172</v>
      </c>
      <c r="AU120" s="230" t="s">
        <v>88</v>
      </c>
      <c r="AY120" s="17" t="s">
        <v>170</v>
      </c>
      <c r="BE120" s="231">
        <f>IF(N120="základní",J120,0)</f>
        <v>0</v>
      </c>
      <c r="BF120" s="231">
        <f>IF(N120="snížená",J120,0)</f>
        <v>0</v>
      </c>
      <c r="BG120" s="231">
        <f>IF(N120="zákl. přenesená",J120,0)</f>
        <v>0</v>
      </c>
      <c r="BH120" s="231">
        <f>IF(N120="sníž. přenesená",J120,0)</f>
        <v>0</v>
      </c>
      <c r="BI120" s="231">
        <f>IF(N120="nulová",J120,0)</f>
        <v>0</v>
      </c>
      <c r="BJ120" s="17" t="s">
        <v>86</v>
      </c>
      <c r="BK120" s="231">
        <f>ROUND(I120*H120,2)</f>
        <v>0</v>
      </c>
      <c r="BL120" s="17" t="s">
        <v>177</v>
      </c>
      <c r="BM120" s="230" t="s">
        <v>957</v>
      </c>
    </row>
    <row r="121" spans="1:63" s="12" customFormat="1" ht="22.8" customHeight="1">
      <c r="A121" s="12"/>
      <c r="B121" s="203"/>
      <c r="C121" s="204"/>
      <c r="D121" s="205" t="s">
        <v>77</v>
      </c>
      <c r="E121" s="217" t="s">
        <v>184</v>
      </c>
      <c r="F121" s="217" t="s">
        <v>258</v>
      </c>
      <c r="G121" s="204"/>
      <c r="H121" s="204"/>
      <c r="I121" s="207"/>
      <c r="J121" s="218">
        <f>BK121</f>
        <v>0</v>
      </c>
      <c r="K121" s="204"/>
      <c r="L121" s="209"/>
      <c r="M121" s="210"/>
      <c r="N121" s="211"/>
      <c r="O121" s="211"/>
      <c r="P121" s="212">
        <f>SUM(P122:P135)</f>
        <v>0</v>
      </c>
      <c r="Q121" s="211"/>
      <c r="R121" s="212">
        <f>SUM(R122:R135)</f>
        <v>1.7308699999999997</v>
      </c>
      <c r="S121" s="211"/>
      <c r="T121" s="213">
        <f>SUM(T122:T135)</f>
        <v>0.48</v>
      </c>
      <c r="U121" s="12"/>
      <c r="V121" s="12"/>
      <c r="W121" s="12"/>
      <c r="X121" s="12"/>
      <c r="Y121" s="12"/>
      <c r="Z121" s="12"/>
      <c r="AA121" s="12"/>
      <c r="AB121" s="12"/>
      <c r="AC121" s="12"/>
      <c r="AD121" s="12"/>
      <c r="AE121" s="12"/>
      <c r="AR121" s="214" t="s">
        <v>86</v>
      </c>
      <c r="AT121" s="215" t="s">
        <v>77</v>
      </c>
      <c r="AU121" s="215" t="s">
        <v>86</v>
      </c>
      <c r="AY121" s="214" t="s">
        <v>170</v>
      </c>
      <c r="BK121" s="216">
        <f>SUM(BK122:BK135)</f>
        <v>0</v>
      </c>
    </row>
    <row r="122" spans="1:65" s="2" customFormat="1" ht="33" customHeight="1">
      <c r="A122" s="39"/>
      <c r="B122" s="40"/>
      <c r="C122" s="219" t="s">
        <v>254</v>
      </c>
      <c r="D122" s="219" t="s">
        <v>172</v>
      </c>
      <c r="E122" s="220" t="s">
        <v>773</v>
      </c>
      <c r="F122" s="221" t="s">
        <v>774</v>
      </c>
      <c r="G122" s="222" t="s">
        <v>262</v>
      </c>
      <c r="H122" s="223">
        <v>8</v>
      </c>
      <c r="I122" s="224"/>
      <c r="J122" s="225">
        <f>ROUND(I122*H122,2)</f>
        <v>0</v>
      </c>
      <c r="K122" s="221" t="s">
        <v>176</v>
      </c>
      <c r="L122" s="45"/>
      <c r="M122" s="226" t="s">
        <v>33</v>
      </c>
      <c r="N122" s="227" t="s">
        <v>49</v>
      </c>
      <c r="O122" s="85"/>
      <c r="P122" s="228">
        <f>O122*H122</f>
        <v>0</v>
      </c>
      <c r="Q122" s="228">
        <v>0.17489</v>
      </c>
      <c r="R122" s="228">
        <f>Q122*H122</f>
        <v>1.39912</v>
      </c>
      <c r="S122" s="228">
        <v>0</v>
      </c>
      <c r="T122" s="229">
        <f>S122*H122</f>
        <v>0</v>
      </c>
      <c r="U122" s="39"/>
      <c r="V122" s="39"/>
      <c r="W122" s="39"/>
      <c r="X122" s="39"/>
      <c r="Y122" s="39"/>
      <c r="Z122" s="39"/>
      <c r="AA122" s="39"/>
      <c r="AB122" s="39"/>
      <c r="AC122" s="39"/>
      <c r="AD122" s="39"/>
      <c r="AE122" s="39"/>
      <c r="AR122" s="230" t="s">
        <v>177</v>
      </c>
      <c r="AT122" s="230" t="s">
        <v>172</v>
      </c>
      <c r="AU122" s="230" t="s">
        <v>88</v>
      </c>
      <c r="AY122" s="17" t="s">
        <v>170</v>
      </c>
      <c r="BE122" s="231">
        <f>IF(N122="základní",J122,0)</f>
        <v>0</v>
      </c>
      <c r="BF122" s="231">
        <f>IF(N122="snížená",J122,0)</f>
        <v>0</v>
      </c>
      <c r="BG122" s="231">
        <f>IF(N122="zákl. přenesená",J122,0)</f>
        <v>0</v>
      </c>
      <c r="BH122" s="231">
        <f>IF(N122="sníž. přenesená",J122,0)</f>
        <v>0</v>
      </c>
      <c r="BI122" s="231">
        <f>IF(N122="nulová",J122,0)</f>
        <v>0</v>
      </c>
      <c r="BJ122" s="17" t="s">
        <v>86</v>
      </c>
      <c r="BK122" s="231">
        <f>ROUND(I122*H122,2)</f>
        <v>0</v>
      </c>
      <c r="BL122" s="17" t="s">
        <v>177</v>
      </c>
      <c r="BM122" s="230" t="s">
        <v>958</v>
      </c>
    </row>
    <row r="123" spans="1:65" s="2" customFormat="1" ht="21.75" customHeight="1">
      <c r="A123" s="39"/>
      <c r="B123" s="40"/>
      <c r="C123" s="219" t="s">
        <v>259</v>
      </c>
      <c r="D123" s="219" t="s">
        <v>172</v>
      </c>
      <c r="E123" s="220" t="s">
        <v>959</v>
      </c>
      <c r="F123" s="221" t="s">
        <v>960</v>
      </c>
      <c r="G123" s="222" t="s">
        <v>191</v>
      </c>
      <c r="H123" s="223">
        <v>18.5</v>
      </c>
      <c r="I123" s="224"/>
      <c r="J123" s="225">
        <f>ROUND(I123*H123,2)</f>
        <v>0</v>
      </c>
      <c r="K123" s="221" t="s">
        <v>176</v>
      </c>
      <c r="L123" s="45"/>
      <c r="M123" s="226" t="s">
        <v>33</v>
      </c>
      <c r="N123" s="227" t="s">
        <v>49</v>
      </c>
      <c r="O123" s="85"/>
      <c r="P123" s="228">
        <f>O123*H123</f>
        <v>0</v>
      </c>
      <c r="Q123" s="228">
        <v>0</v>
      </c>
      <c r="R123" s="228">
        <f>Q123*H123</f>
        <v>0</v>
      </c>
      <c r="S123" s="228">
        <v>0</v>
      </c>
      <c r="T123" s="229">
        <f>S123*H123</f>
        <v>0</v>
      </c>
      <c r="U123" s="39"/>
      <c r="V123" s="39"/>
      <c r="W123" s="39"/>
      <c r="X123" s="39"/>
      <c r="Y123" s="39"/>
      <c r="Z123" s="39"/>
      <c r="AA123" s="39"/>
      <c r="AB123" s="39"/>
      <c r="AC123" s="39"/>
      <c r="AD123" s="39"/>
      <c r="AE123" s="39"/>
      <c r="AR123" s="230" t="s">
        <v>177</v>
      </c>
      <c r="AT123" s="230" t="s">
        <v>172</v>
      </c>
      <c r="AU123" s="230" t="s">
        <v>88</v>
      </c>
      <c r="AY123" s="17" t="s">
        <v>170</v>
      </c>
      <c r="BE123" s="231">
        <f>IF(N123="základní",J123,0)</f>
        <v>0</v>
      </c>
      <c r="BF123" s="231">
        <f>IF(N123="snížená",J123,0)</f>
        <v>0</v>
      </c>
      <c r="BG123" s="231">
        <f>IF(N123="zákl. přenesená",J123,0)</f>
        <v>0</v>
      </c>
      <c r="BH123" s="231">
        <f>IF(N123="sníž. přenesená",J123,0)</f>
        <v>0</v>
      </c>
      <c r="BI123" s="231">
        <f>IF(N123="nulová",J123,0)</f>
        <v>0</v>
      </c>
      <c r="BJ123" s="17" t="s">
        <v>86</v>
      </c>
      <c r="BK123" s="231">
        <f>ROUND(I123*H123,2)</f>
        <v>0</v>
      </c>
      <c r="BL123" s="17" t="s">
        <v>177</v>
      </c>
      <c r="BM123" s="230" t="s">
        <v>961</v>
      </c>
    </row>
    <row r="124" spans="1:65" s="2" customFormat="1" ht="16.5" customHeight="1">
      <c r="A124" s="39"/>
      <c r="B124" s="40"/>
      <c r="C124" s="258" t="s">
        <v>265</v>
      </c>
      <c r="D124" s="258" t="s">
        <v>214</v>
      </c>
      <c r="E124" s="259" t="s">
        <v>962</v>
      </c>
      <c r="F124" s="260" t="s">
        <v>963</v>
      </c>
      <c r="G124" s="261" t="s">
        <v>262</v>
      </c>
      <c r="H124" s="262">
        <v>8</v>
      </c>
      <c r="I124" s="263"/>
      <c r="J124" s="264">
        <f>ROUND(I124*H124,2)</f>
        <v>0</v>
      </c>
      <c r="K124" s="260" t="s">
        <v>176</v>
      </c>
      <c r="L124" s="265"/>
      <c r="M124" s="266" t="s">
        <v>33</v>
      </c>
      <c r="N124" s="267" t="s">
        <v>49</v>
      </c>
      <c r="O124" s="85"/>
      <c r="P124" s="228">
        <f>O124*H124</f>
        <v>0</v>
      </c>
      <c r="Q124" s="228">
        <v>0.0006</v>
      </c>
      <c r="R124" s="228">
        <f>Q124*H124</f>
        <v>0.0048</v>
      </c>
      <c r="S124" s="228">
        <v>0</v>
      </c>
      <c r="T124" s="229">
        <f>S124*H124</f>
        <v>0</v>
      </c>
      <c r="U124" s="39"/>
      <c r="V124" s="39"/>
      <c r="W124" s="39"/>
      <c r="X124" s="39"/>
      <c r="Y124" s="39"/>
      <c r="Z124" s="39"/>
      <c r="AA124" s="39"/>
      <c r="AB124" s="39"/>
      <c r="AC124" s="39"/>
      <c r="AD124" s="39"/>
      <c r="AE124" s="39"/>
      <c r="AR124" s="230" t="s">
        <v>213</v>
      </c>
      <c r="AT124" s="230" t="s">
        <v>214</v>
      </c>
      <c r="AU124" s="230" t="s">
        <v>88</v>
      </c>
      <c r="AY124" s="17" t="s">
        <v>170</v>
      </c>
      <c r="BE124" s="231">
        <f>IF(N124="základní",J124,0)</f>
        <v>0</v>
      </c>
      <c r="BF124" s="231">
        <f>IF(N124="snížená",J124,0)</f>
        <v>0</v>
      </c>
      <c r="BG124" s="231">
        <f>IF(N124="zákl. přenesená",J124,0)</f>
        <v>0</v>
      </c>
      <c r="BH124" s="231">
        <f>IF(N124="sníž. přenesená",J124,0)</f>
        <v>0</v>
      </c>
      <c r="BI124" s="231">
        <f>IF(N124="nulová",J124,0)</f>
        <v>0</v>
      </c>
      <c r="BJ124" s="17" t="s">
        <v>86</v>
      </c>
      <c r="BK124" s="231">
        <f>ROUND(I124*H124,2)</f>
        <v>0</v>
      </c>
      <c r="BL124" s="17" t="s">
        <v>177</v>
      </c>
      <c r="BM124" s="230" t="s">
        <v>964</v>
      </c>
    </row>
    <row r="125" spans="1:65" s="2" customFormat="1" ht="21.75" customHeight="1">
      <c r="A125" s="39"/>
      <c r="B125" s="40"/>
      <c r="C125" s="258" t="s">
        <v>270</v>
      </c>
      <c r="D125" s="258" t="s">
        <v>214</v>
      </c>
      <c r="E125" s="259" t="s">
        <v>965</v>
      </c>
      <c r="F125" s="260" t="s">
        <v>966</v>
      </c>
      <c r="G125" s="261" t="s">
        <v>262</v>
      </c>
      <c r="H125" s="262">
        <v>8</v>
      </c>
      <c r="I125" s="263"/>
      <c r="J125" s="264">
        <f>ROUND(I125*H125,2)</f>
        <v>0</v>
      </c>
      <c r="K125" s="260" t="s">
        <v>176</v>
      </c>
      <c r="L125" s="265"/>
      <c r="M125" s="266" t="s">
        <v>33</v>
      </c>
      <c r="N125" s="267" t="s">
        <v>49</v>
      </c>
      <c r="O125" s="85"/>
      <c r="P125" s="228">
        <f>O125*H125</f>
        <v>0</v>
      </c>
      <c r="Q125" s="228">
        <v>0.0053</v>
      </c>
      <c r="R125" s="228">
        <f>Q125*H125</f>
        <v>0.0424</v>
      </c>
      <c r="S125" s="228">
        <v>0</v>
      </c>
      <c r="T125" s="229">
        <f>S125*H125</f>
        <v>0</v>
      </c>
      <c r="U125" s="39"/>
      <c r="V125" s="39"/>
      <c r="W125" s="39"/>
      <c r="X125" s="39"/>
      <c r="Y125" s="39"/>
      <c r="Z125" s="39"/>
      <c r="AA125" s="39"/>
      <c r="AB125" s="39"/>
      <c r="AC125" s="39"/>
      <c r="AD125" s="39"/>
      <c r="AE125" s="39"/>
      <c r="AR125" s="230" t="s">
        <v>213</v>
      </c>
      <c r="AT125" s="230" t="s">
        <v>214</v>
      </c>
      <c r="AU125" s="230" t="s">
        <v>88</v>
      </c>
      <c r="AY125" s="17" t="s">
        <v>170</v>
      </c>
      <c r="BE125" s="231">
        <f>IF(N125="základní",J125,0)</f>
        <v>0</v>
      </c>
      <c r="BF125" s="231">
        <f>IF(N125="snížená",J125,0)</f>
        <v>0</v>
      </c>
      <c r="BG125" s="231">
        <f>IF(N125="zákl. přenesená",J125,0)</f>
        <v>0</v>
      </c>
      <c r="BH125" s="231">
        <f>IF(N125="sníž. přenesená",J125,0)</f>
        <v>0</v>
      </c>
      <c r="BI125" s="231">
        <f>IF(N125="nulová",J125,0)</f>
        <v>0</v>
      </c>
      <c r="BJ125" s="17" t="s">
        <v>86</v>
      </c>
      <c r="BK125" s="231">
        <f>ROUND(I125*H125,2)</f>
        <v>0</v>
      </c>
      <c r="BL125" s="17" t="s">
        <v>177</v>
      </c>
      <c r="BM125" s="230" t="s">
        <v>967</v>
      </c>
    </row>
    <row r="126" spans="1:47" s="2" customFormat="1" ht="12">
      <c r="A126" s="39"/>
      <c r="B126" s="40"/>
      <c r="C126" s="41"/>
      <c r="D126" s="234" t="s">
        <v>210</v>
      </c>
      <c r="E126" s="41"/>
      <c r="F126" s="255" t="s">
        <v>968</v>
      </c>
      <c r="G126" s="41"/>
      <c r="H126" s="41"/>
      <c r="I126" s="137"/>
      <c r="J126" s="41"/>
      <c r="K126" s="41"/>
      <c r="L126" s="45"/>
      <c r="M126" s="256"/>
      <c r="N126" s="257"/>
      <c r="O126" s="85"/>
      <c r="P126" s="85"/>
      <c r="Q126" s="85"/>
      <c r="R126" s="85"/>
      <c r="S126" s="85"/>
      <c r="T126" s="86"/>
      <c r="U126" s="39"/>
      <c r="V126" s="39"/>
      <c r="W126" s="39"/>
      <c r="X126" s="39"/>
      <c r="Y126" s="39"/>
      <c r="Z126" s="39"/>
      <c r="AA126" s="39"/>
      <c r="AB126" s="39"/>
      <c r="AC126" s="39"/>
      <c r="AD126" s="39"/>
      <c r="AE126" s="39"/>
      <c r="AT126" s="17" t="s">
        <v>210</v>
      </c>
      <c r="AU126" s="17" t="s">
        <v>88</v>
      </c>
    </row>
    <row r="127" spans="1:65" s="2" customFormat="1" ht="16.5" customHeight="1">
      <c r="A127" s="39"/>
      <c r="B127" s="40"/>
      <c r="C127" s="258" t="s">
        <v>274</v>
      </c>
      <c r="D127" s="258" t="s">
        <v>214</v>
      </c>
      <c r="E127" s="259" t="s">
        <v>969</v>
      </c>
      <c r="F127" s="260" t="s">
        <v>970</v>
      </c>
      <c r="G127" s="261" t="s">
        <v>191</v>
      </c>
      <c r="H127" s="262">
        <v>55.5</v>
      </c>
      <c r="I127" s="263"/>
      <c r="J127" s="264">
        <f>ROUND(I127*H127,2)</f>
        <v>0</v>
      </c>
      <c r="K127" s="260" t="s">
        <v>176</v>
      </c>
      <c r="L127" s="265"/>
      <c r="M127" s="266" t="s">
        <v>33</v>
      </c>
      <c r="N127" s="267" t="s">
        <v>49</v>
      </c>
      <c r="O127" s="85"/>
      <c r="P127" s="228">
        <f>O127*H127</f>
        <v>0</v>
      </c>
      <c r="Q127" s="228">
        <v>0.0037</v>
      </c>
      <c r="R127" s="228">
        <f>Q127*H127</f>
        <v>0.20535</v>
      </c>
      <c r="S127" s="228">
        <v>0</v>
      </c>
      <c r="T127" s="229">
        <f>S127*H127</f>
        <v>0</v>
      </c>
      <c r="U127" s="39"/>
      <c r="V127" s="39"/>
      <c r="W127" s="39"/>
      <c r="X127" s="39"/>
      <c r="Y127" s="39"/>
      <c r="Z127" s="39"/>
      <c r="AA127" s="39"/>
      <c r="AB127" s="39"/>
      <c r="AC127" s="39"/>
      <c r="AD127" s="39"/>
      <c r="AE127" s="39"/>
      <c r="AR127" s="230" t="s">
        <v>213</v>
      </c>
      <c r="AT127" s="230" t="s">
        <v>214</v>
      </c>
      <c r="AU127" s="230" t="s">
        <v>88</v>
      </c>
      <c r="AY127" s="17" t="s">
        <v>170</v>
      </c>
      <c r="BE127" s="231">
        <f>IF(N127="základní",J127,0)</f>
        <v>0</v>
      </c>
      <c r="BF127" s="231">
        <f>IF(N127="snížená",J127,0)</f>
        <v>0</v>
      </c>
      <c r="BG127" s="231">
        <f>IF(N127="zákl. přenesená",J127,0)</f>
        <v>0</v>
      </c>
      <c r="BH127" s="231">
        <f>IF(N127="sníž. přenesená",J127,0)</f>
        <v>0</v>
      </c>
      <c r="BI127" s="231">
        <f>IF(N127="nulová",J127,0)</f>
        <v>0</v>
      </c>
      <c r="BJ127" s="17" t="s">
        <v>86</v>
      </c>
      <c r="BK127" s="231">
        <f>ROUND(I127*H127,2)</f>
        <v>0</v>
      </c>
      <c r="BL127" s="17" t="s">
        <v>177</v>
      </c>
      <c r="BM127" s="230" t="s">
        <v>971</v>
      </c>
    </row>
    <row r="128" spans="1:47" s="2" customFormat="1" ht="12">
      <c r="A128" s="39"/>
      <c r="B128" s="40"/>
      <c r="C128" s="41"/>
      <c r="D128" s="234" t="s">
        <v>210</v>
      </c>
      <c r="E128" s="41"/>
      <c r="F128" s="255" t="s">
        <v>968</v>
      </c>
      <c r="G128" s="41"/>
      <c r="H128" s="41"/>
      <c r="I128" s="137"/>
      <c r="J128" s="41"/>
      <c r="K128" s="41"/>
      <c r="L128" s="45"/>
      <c r="M128" s="256"/>
      <c r="N128" s="257"/>
      <c r="O128" s="85"/>
      <c r="P128" s="85"/>
      <c r="Q128" s="85"/>
      <c r="R128" s="85"/>
      <c r="S128" s="85"/>
      <c r="T128" s="86"/>
      <c r="U128" s="39"/>
      <c r="V128" s="39"/>
      <c r="W128" s="39"/>
      <c r="X128" s="39"/>
      <c r="Y128" s="39"/>
      <c r="Z128" s="39"/>
      <c r="AA128" s="39"/>
      <c r="AB128" s="39"/>
      <c r="AC128" s="39"/>
      <c r="AD128" s="39"/>
      <c r="AE128" s="39"/>
      <c r="AT128" s="17" t="s">
        <v>210</v>
      </c>
      <c r="AU128" s="17" t="s">
        <v>88</v>
      </c>
    </row>
    <row r="129" spans="1:51" s="13" customFormat="1" ht="12">
      <c r="A129" s="13"/>
      <c r="B129" s="232"/>
      <c r="C129" s="233"/>
      <c r="D129" s="234" t="s">
        <v>182</v>
      </c>
      <c r="E129" s="235" t="s">
        <v>33</v>
      </c>
      <c r="F129" s="236" t="s">
        <v>972</v>
      </c>
      <c r="G129" s="233"/>
      <c r="H129" s="237">
        <v>55.5</v>
      </c>
      <c r="I129" s="238"/>
      <c r="J129" s="233"/>
      <c r="K129" s="233"/>
      <c r="L129" s="239"/>
      <c r="M129" s="240"/>
      <c r="N129" s="241"/>
      <c r="O129" s="241"/>
      <c r="P129" s="241"/>
      <c r="Q129" s="241"/>
      <c r="R129" s="241"/>
      <c r="S129" s="241"/>
      <c r="T129" s="242"/>
      <c r="U129" s="13"/>
      <c r="V129" s="13"/>
      <c r="W129" s="13"/>
      <c r="X129" s="13"/>
      <c r="Y129" s="13"/>
      <c r="Z129" s="13"/>
      <c r="AA129" s="13"/>
      <c r="AB129" s="13"/>
      <c r="AC129" s="13"/>
      <c r="AD129" s="13"/>
      <c r="AE129" s="13"/>
      <c r="AT129" s="243" t="s">
        <v>182</v>
      </c>
      <c r="AU129" s="243" t="s">
        <v>88</v>
      </c>
      <c r="AV129" s="13" t="s">
        <v>88</v>
      </c>
      <c r="AW129" s="13" t="s">
        <v>39</v>
      </c>
      <c r="AX129" s="13" t="s">
        <v>86</v>
      </c>
      <c r="AY129" s="243" t="s">
        <v>170</v>
      </c>
    </row>
    <row r="130" spans="1:65" s="2" customFormat="1" ht="16.5" customHeight="1">
      <c r="A130" s="39"/>
      <c r="B130" s="40"/>
      <c r="C130" s="258" t="s">
        <v>7</v>
      </c>
      <c r="D130" s="258" t="s">
        <v>214</v>
      </c>
      <c r="E130" s="259" t="s">
        <v>973</v>
      </c>
      <c r="F130" s="260" t="s">
        <v>974</v>
      </c>
      <c r="G130" s="261" t="s">
        <v>262</v>
      </c>
      <c r="H130" s="262">
        <v>221</v>
      </c>
      <c r="I130" s="263"/>
      <c r="J130" s="264">
        <f>ROUND(I130*H130,2)</f>
        <v>0</v>
      </c>
      <c r="K130" s="260" t="s">
        <v>176</v>
      </c>
      <c r="L130" s="265"/>
      <c r="M130" s="266" t="s">
        <v>33</v>
      </c>
      <c r="N130" s="267" t="s">
        <v>49</v>
      </c>
      <c r="O130" s="85"/>
      <c r="P130" s="228">
        <f>O130*H130</f>
        <v>0</v>
      </c>
      <c r="Q130" s="228">
        <v>0</v>
      </c>
      <c r="R130" s="228">
        <f>Q130*H130</f>
        <v>0</v>
      </c>
      <c r="S130" s="228">
        <v>0</v>
      </c>
      <c r="T130" s="229">
        <f>S130*H130</f>
        <v>0</v>
      </c>
      <c r="U130" s="39"/>
      <c r="V130" s="39"/>
      <c r="W130" s="39"/>
      <c r="X130" s="39"/>
      <c r="Y130" s="39"/>
      <c r="Z130" s="39"/>
      <c r="AA130" s="39"/>
      <c r="AB130" s="39"/>
      <c r="AC130" s="39"/>
      <c r="AD130" s="39"/>
      <c r="AE130" s="39"/>
      <c r="AR130" s="230" t="s">
        <v>213</v>
      </c>
      <c r="AT130" s="230" t="s">
        <v>214</v>
      </c>
      <c r="AU130" s="230" t="s">
        <v>88</v>
      </c>
      <c r="AY130" s="17" t="s">
        <v>170</v>
      </c>
      <c r="BE130" s="231">
        <f>IF(N130="základní",J130,0)</f>
        <v>0</v>
      </c>
      <c r="BF130" s="231">
        <f>IF(N130="snížená",J130,0)</f>
        <v>0</v>
      </c>
      <c r="BG130" s="231">
        <f>IF(N130="zákl. přenesená",J130,0)</f>
        <v>0</v>
      </c>
      <c r="BH130" s="231">
        <f>IF(N130="sníž. přenesená",J130,0)</f>
        <v>0</v>
      </c>
      <c r="BI130" s="231">
        <f>IF(N130="nulová",J130,0)</f>
        <v>0</v>
      </c>
      <c r="BJ130" s="17" t="s">
        <v>86</v>
      </c>
      <c r="BK130" s="231">
        <f>ROUND(I130*H130,2)</f>
        <v>0</v>
      </c>
      <c r="BL130" s="17" t="s">
        <v>177</v>
      </c>
      <c r="BM130" s="230" t="s">
        <v>975</v>
      </c>
    </row>
    <row r="131" spans="1:47" s="2" customFormat="1" ht="12">
      <c r="A131" s="39"/>
      <c r="B131" s="40"/>
      <c r="C131" s="41"/>
      <c r="D131" s="234" t="s">
        <v>210</v>
      </c>
      <c r="E131" s="41"/>
      <c r="F131" s="255" t="s">
        <v>976</v>
      </c>
      <c r="G131" s="41"/>
      <c r="H131" s="41"/>
      <c r="I131" s="137"/>
      <c r="J131" s="41"/>
      <c r="K131" s="41"/>
      <c r="L131" s="45"/>
      <c r="M131" s="256"/>
      <c r="N131" s="257"/>
      <c r="O131" s="85"/>
      <c r="P131" s="85"/>
      <c r="Q131" s="85"/>
      <c r="R131" s="85"/>
      <c r="S131" s="85"/>
      <c r="T131" s="86"/>
      <c r="U131" s="39"/>
      <c r="V131" s="39"/>
      <c r="W131" s="39"/>
      <c r="X131" s="39"/>
      <c r="Y131" s="39"/>
      <c r="Z131" s="39"/>
      <c r="AA131" s="39"/>
      <c r="AB131" s="39"/>
      <c r="AC131" s="39"/>
      <c r="AD131" s="39"/>
      <c r="AE131" s="39"/>
      <c r="AT131" s="17" t="s">
        <v>210</v>
      </c>
      <c r="AU131" s="17" t="s">
        <v>88</v>
      </c>
    </row>
    <row r="132" spans="1:65" s="2" customFormat="1" ht="16.5" customHeight="1">
      <c r="A132" s="39"/>
      <c r="B132" s="40"/>
      <c r="C132" s="258" t="s">
        <v>282</v>
      </c>
      <c r="D132" s="258" t="s">
        <v>214</v>
      </c>
      <c r="E132" s="259" t="s">
        <v>977</v>
      </c>
      <c r="F132" s="260" t="s">
        <v>978</v>
      </c>
      <c r="G132" s="261" t="s">
        <v>262</v>
      </c>
      <c r="H132" s="262">
        <v>66</v>
      </c>
      <c r="I132" s="263"/>
      <c r="J132" s="264">
        <f>ROUND(I132*H132,2)</f>
        <v>0</v>
      </c>
      <c r="K132" s="260" t="s">
        <v>176</v>
      </c>
      <c r="L132" s="265"/>
      <c r="M132" s="266" t="s">
        <v>33</v>
      </c>
      <c r="N132" s="267" t="s">
        <v>49</v>
      </c>
      <c r="O132" s="85"/>
      <c r="P132" s="228">
        <f>O132*H132</f>
        <v>0</v>
      </c>
      <c r="Q132" s="228">
        <v>0.0012</v>
      </c>
      <c r="R132" s="228">
        <f>Q132*H132</f>
        <v>0.07919999999999999</v>
      </c>
      <c r="S132" s="228">
        <v>0</v>
      </c>
      <c r="T132" s="229">
        <f>S132*H132</f>
        <v>0</v>
      </c>
      <c r="U132" s="39"/>
      <c r="V132" s="39"/>
      <c r="W132" s="39"/>
      <c r="X132" s="39"/>
      <c r="Y132" s="39"/>
      <c r="Z132" s="39"/>
      <c r="AA132" s="39"/>
      <c r="AB132" s="39"/>
      <c r="AC132" s="39"/>
      <c r="AD132" s="39"/>
      <c r="AE132" s="39"/>
      <c r="AR132" s="230" t="s">
        <v>213</v>
      </c>
      <c r="AT132" s="230" t="s">
        <v>214</v>
      </c>
      <c r="AU132" s="230" t="s">
        <v>88</v>
      </c>
      <c r="AY132" s="17" t="s">
        <v>170</v>
      </c>
      <c r="BE132" s="231">
        <f>IF(N132="základní",J132,0)</f>
        <v>0</v>
      </c>
      <c r="BF132" s="231">
        <f>IF(N132="snížená",J132,0)</f>
        <v>0</v>
      </c>
      <c r="BG132" s="231">
        <f>IF(N132="zákl. přenesená",J132,0)</f>
        <v>0</v>
      </c>
      <c r="BH132" s="231">
        <f>IF(N132="sníž. přenesená",J132,0)</f>
        <v>0</v>
      </c>
      <c r="BI132" s="231">
        <f>IF(N132="nulová",J132,0)</f>
        <v>0</v>
      </c>
      <c r="BJ132" s="17" t="s">
        <v>86</v>
      </c>
      <c r="BK132" s="231">
        <f>ROUND(I132*H132,2)</f>
        <v>0</v>
      </c>
      <c r="BL132" s="17" t="s">
        <v>177</v>
      </c>
      <c r="BM132" s="230" t="s">
        <v>979</v>
      </c>
    </row>
    <row r="133" spans="1:65" s="2" customFormat="1" ht="21.75" customHeight="1">
      <c r="A133" s="39"/>
      <c r="B133" s="40"/>
      <c r="C133" s="219" t="s">
        <v>289</v>
      </c>
      <c r="D133" s="219" t="s">
        <v>172</v>
      </c>
      <c r="E133" s="220" t="s">
        <v>283</v>
      </c>
      <c r="F133" s="221" t="s">
        <v>284</v>
      </c>
      <c r="G133" s="222" t="s">
        <v>196</v>
      </c>
      <c r="H133" s="223">
        <v>0.25</v>
      </c>
      <c r="I133" s="224"/>
      <c r="J133" s="225">
        <f>ROUND(I133*H133,2)</f>
        <v>0</v>
      </c>
      <c r="K133" s="221" t="s">
        <v>176</v>
      </c>
      <c r="L133" s="45"/>
      <c r="M133" s="226" t="s">
        <v>33</v>
      </c>
      <c r="N133" s="227" t="s">
        <v>49</v>
      </c>
      <c r="O133" s="85"/>
      <c r="P133" s="228">
        <f>O133*H133</f>
        <v>0</v>
      </c>
      <c r="Q133" s="228">
        <v>0</v>
      </c>
      <c r="R133" s="228">
        <f>Q133*H133</f>
        <v>0</v>
      </c>
      <c r="S133" s="228">
        <v>1.92</v>
      </c>
      <c r="T133" s="229">
        <f>S133*H133</f>
        <v>0.48</v>
      </c>
      <c r="U133" s="39"/>
      <c r="V133" s="39"/>
      <c r="W133" s="39"/>
      <c r="X133" s="39"/>
      <c r="Y133" s="39"/>
      <c r="Z133" s="39"/>
      <c r="AA133" s="39"/>
      <c r="AB133" s="39"/>
      <c r="AC133" s="39"/>
      <c r="AD133" s="39"/>
      <c r="AE133" s="39"/>
      <c r="AR133" s="230" t="s">
        <v>177</v>
      </c>
      <c r="AT133" s="230" t="s">
        <v>172</v>
      </c>
      <c r="AU133" s="230" t="s">
        <v>88</v>
      </c>
      <c r="AY133" s="17" t="s">
        <v>170</v>
      </c>
      <c r="BE133" s="231">
        <f>IF(N133="základní",J133,0)</f>
        <v>0</v>
      </c>
      <c r="BF133" s="231">
        <f>IF(N133="snížená",J133,0)</f>
        <v>0</v>
      </c>
      <c r="BG133" s="231">
        <f>IF(N133="zákl. přenesená",J133,0)</f>
        <v>0</v>
      </c>
      <c r="BH133" s="231">
        <f>IF(N133="sníž. přenesená",J133,0)</f>
        <v>0</v>
      </c>
      <c r="BI133" s="231">
        <f>IF(N133="nulová",J133,0)</f>
        <v>0</v>
      </c>
      <c r="BJ133" s="17" t="s">
        <v>86</v>
      </c>
      <c r="BK133" s="231">
        <f>ROUND(I133*H133,2)</f>
        <v>0</v>
      </c>
      <c r="BL133" s="17" t="s">
        <v>177</v>
      </c>
      <c r="BM133" s="230" t="s">
        <v>980</v>
      </c>
    </row>
    <row r="134" spans="1:47" s="2" customFormat="1" ht="12">
      <c r="A134" s="39"/>
      <c r="B134" s="40"/>
      <c r="C134" s="41"/>
      <c r="D134" s="234" t="s">
        <v>210</v>
      </c>
      <c r="E134" s="41"/>
      <c r="F134" s="255" t="s">
        <v>981</v>
      </c>
      <c r="G134" s="41"/>
      <c r="H134" s="41"/>
      <c r="I134" s="137"/>
      <c r="J134" s="41"/>
      <c r="K134" s="41"/>
      <c r="L134" s="45"/>
      <c r="M134" s="256"/>
      <c r="N134" s="257"/>
      <c r="O134" s="85"/>
      <c r="P134" s="85"/>
      <c r="Q134" s="85"/>
      <c r="R134" s="85"/>
      <c r="S134" s="85"/>
      <c r="T134" s="86"/>
      <c r="U134" s="39"/>
      <c r="V134" s="39"/>
      <c r="W134" s="39"/>
      <c r="X134" s="39"/>
      <c r="Y134" s="39"/>
      <c r="Z134" s="39"/>
      <c r="AA134" s="39"/>
      <c r="AB134" s="39"/>
      <c r="AC134" s="39"/>
      <c r="AD134" s="39"/>
      <c r="AE134" s="39"/>
      <c r="AT134" s="17" t="s">
        <v>210</v>
      </c>
      <c r="AU134" s="17" t="s">
        <v>88</v>
      </c>
    </row>
    <row r="135" spans="1:51" s="13" customFormat="1" ht="12">
      <c r="A135" s="13"/>
      <c r="B135" s="232"/>
      <c r="C135" s="233"/>
      <c r="D135" s="234" t="s">
        <v>182</v>
      </c>
      <c r="E135" s="235" t="s">
        <v>33</v>
      </c>
      <c r="F135" s="236" t="s">
        <v>787</v>
      </c>
      <c r="G135" s="233"/>
      <c r="H135" s="237">
        <v>0.25</v>
      </c>
      <c r="I135" s="238"/>
      <c r="J135" s="233"/>
      <c r="K135" s="233"/>
      <c r="L135" s="239"/>
      <c r="M135" s="240"/>
      <c r="N135" s="241"/>
      <c r="O135" s="241"/>
      <c r="P135" s="241"/>
      <c r="Q135" s="241"/>
      <c r="R135" s="241"/>
      <c r="S135" s="241"/>
      <c r="T135" s="242"/>
      <c r="U135" s="13"/>
      <c r="V135" s="13"/>
      <c r="W135" s="13"/>
      <c r="X135" s="13"/>
      <c r="Y135" s="13"/>
      <c r="Z135" s="13"/>
      <c r="AA135" s="13"/>
      <c r="AB135" s="13"/>
      <c r="AC135" s="13"/>
      <c r="AD135" s="13"/>
      <c r="AE135" s="13"/>
      <c r="AT135" s="243" t="s">
        <v>182</v>
      </c>
      <c r="AU135" s="243" t="s">
        <v>88</v>
      </c>
      <c r="AV135" s="13" t="s">
        <v>88</v>
      </c>
      <c r="AW135" s="13" t="s">
        <v>39</v>
      </c>
      <c r="AX135" s="13" t="s">
        <v>86</v>
      </c>
      <c r="AY135" s="243" t="s">
        <v>170</v>
      </c>
    </row>
    <row r="136" spans="1:63" s="12" customFormat="1" ht="22.8" customHeight="1">
      <c r="A136" s="12"/>
      <c r="B136" s="203"/>
      <c r="C136" s="204"/>
      <c r="D136" s="205" t="s">
        <v>77</v>
      </c>
      <c r="E136" s="217" t="s">
        <v>193</v>
      </c>
      <c r="F136" s="217" t="s">
        <v>304</v>
      </c>
      <c r="G136" s="204"/>
      <c r="H136" s="204"/>
      <c r="I136" s="207"/>
      <c r="J136" s="218">
        <f>BK136</f>
        <v>0</v>
      </c>
      <c r="K136" s="204"/>
      <c r="L136" s="209"/>
      <c r="M136" s="210"/>
      <c r="N136" s="211"/>
      <c r="O136" s="211"/>
      <c r="P136" s="212">
        <f>SUM(P137:P160)</f>
        <v>0</v>
      </c>
      <c r="Q136" s="211"/>
      <c r="R136" s="212">
        <f>SUM(R137:R160)</f>
        <v>0.051000000000000004</v>
      </c>
      <c r="S136" s="211"/>
      <c r="T136" s="213">
        <f>SUM(T137:T160)</f>
        <v>0</v>
      </c>
      <c r="U136" s="12"/>
      <c r="V136" s="12"/>
      <c r="W136" s="12"/>
      <c r="X136" s="12"/>
      <c r="Y136" s="12"/>
      <c r="Z136" s="12"/>
      <c r="AA136" s="12"/>
      <c r="AB136" s="12"/>
      <c r="AC136" s="12"/>
      <c r="AD136" s="12"/>
      <c r="AE136" s="12"/>
      <c r="AR136" s="214" t="s">
        <v>86</v>
      </c>
      <c r="AT136" s="215" t="s">
        <v>77</v>
      </c>
      <c r="AU136" s="215" t="s">
        <v>86</v>
      </c>
      <c r="AY136" s="214" t="s">
        <v>170</v>
      </c>
      <c r="BK136" s="216">
        <f>SUM(BK137:BK160)</f>
        <v>0</v>
      </c>
    </row>
    <row r="137" spans="1:65" s="2" customFormat="1" ht="33" customHeight="1">
      <c r="A137" s="39"/>
      <c r="B137" s="40"/>
      <c r="C137" s="219" t="s">
        <v>294</v>
      </c>
      <c r="D137" s="219" t="s">
        <v>172</v>
      </c>
      <c r="E137" s="220" t="s">
        <v>306</v>
      </c>
      <c r="F137" s="221" t="s">
        <v>307</v>
      </c>
      <c r="G137" s="222" t="s">
        <v>175</v>
      </c>
      <c r="H137" s="223">
        <v>67.5</v>
      </c>
      <c r="I137" s="224"/>
      <c r="J137" s="225">
        <f>ROUND(I137*H137,2)</f>
        <v>0</v>
      </c>
      <c r="K137" s="221" t="s">
        <v>176</v>
      </c>
      <c r="L137" s="45"/>
      <c r="M137" s="226" t="s">
        <v>33</v>
      </c>
      <c r="N137" s="227" t="s">
        <v>49</v>
      </c>
      <c r="O137" s="85"/>
      <c r="P137" s="228">
        <f>O137*H137</f>
        <v>0</v>
      </c>
      <c r="Q137" s="228">
        <v>0</v>
      </c>
      <c r="R137" s="228">
        <f>Q137*H137</f>
        <v>0</v>
      </c>
      <c r="S137" s="228">
        <v>0</v>
      </c>
      <c r="T137" s="229">
        <f>S137*H137</f>
        <v>0</v>
      </c>
      <c r="U137" s="39"/>
      <c r="V137" s="39"/>
      <c r="W137" s="39"/>
      <c r="X137" s="39"/>
      <c r="Y137" s="39"/>
      <c r="Z137" s="39"/>
      <c r="AA137" s="39"/>
      <c r="AB137" s="39"/>
      <c r="AC137" s="39"/>
      <c r="AD137" s="39"/>
      <c r="AE137" s="39"/>
      <c r="AR137" s="230" t="s">
        <v>177</v>
      </c>
      <c r="AT137" s="230" t="s">
        <v>172</v>
      </c>
      <c r="AU137" s="230" t="s">
        <v>88</v>
      </c>
      <c r="AY137" s="17" t="s">
        <v>170</v>
      </c>
      <c r="BE137" s="231">
        <f>IF(N137="základní",J137,0)</f>
        <v>0</v>
      </c>
      <c r="BF137" s="231">
        <f>IF(N137="snížená",J137,0)</f>
        <v>0</v>
      </c>
      <c r="BG137" s="231">
        <f>IF(N137="zákl. přenesená",J137,0)</f>
        <v>0</v>
      </c>
      <c r="BH137" s="231">
        <f>IF(N137="sníž. přenesená",J137,0)</f>
        <v>0</v>
      </c>
      <c r="BI137" s="231">
        <f>IF(N137="nulová",J137,0)</f>
        <v>0</v>
      </c>
      <c r="BJ137" s="17" t="s">
        <v>86</v>
      </c>
      <c r="BK137" s="231">
        <f>ROUND(I137*H137,2)</f>
        <v>0</v>
      </c>
      <c r="BL137" s="17" t="s">
        <v>177</v>
      </c>
      <c r="BM137" s="230" t="s">
        <v>982</v>
      </c>
    </row>
    <row r="138" spans="1:51" s="13" customFormat="1" ht="12">
      <c r="A138" s="13"/>
      <c r="B138" s="232"/>
      <c r="C138" s="233"/>
      <c r="D138" s="234" t="s">
        <v>182</v>
      </c>
      <c r="E138" s="235" t="s">
        <v>33</v>
      </c>
      <c r="F138" s="236" t="s">
        <v>983</v>
      </c>
      <c r="G138" s="233"/>
      <c r="H138" s="237">
        <v>67.5</v>
      </c>
      <c r="I138" s="238"/>
      <c r="J138" s="233"/>
      <c r="K138" s="233"/>
      <c r="L138" s="239"/>
      <c r="M138" s="240"/>
      <c r="N138" s="241"/>
      <c r="O138" s="241"/>
      <c r="P138" s="241"/>
      <c r="Q138" s="241"/>
      <c r="R138" s="241"/>
      <c r="S138" s="241"/>
      <c r="T138" s="242"/>
      <c r="U138" s="13"/>
      <c r="V138" s="13"/>
      <c r="W138" s="13"/>
      <c r="X138" s="13"/>
      <c r="Y138" s="13"/>
      <c r="Z138" s="13"/>
      <c r="AA138" s="13"/>
      <c r="AB138" s="13"/>
      <c r="AC138" s="13"/>
      <c r="AD138" s="13"/>
      <c r="AE138" s="13"/>
      <c r="AT138" s="243" t="s">
        <v>182</v>
      </c>
      <c r="AU138" s="243" t="s">
        <v>88</v>
      </c>
      <c r="AV138" s="13" t="s">
        <v>88</v>
      </c>
      <c r="AW138" s="13" t="s">
        <v>39</v>
      </c>
      <c r="AX138" s="13" t="s">
        <v>86</v>
      </c>
      <c r="AY138" s="243" t="s">
        <v>170</v>
      </c>
    </row>
    <row r="139" spans="1:65" s="2" customFormat="1" ht="21.75" customHeight="1">
      <c r="A139" s="39"/>
      <c r="B139" s="40"/>
      <c r="C139" s="219" t="s">
        <v>299</v>
      </c>
      <c r="D139" s="219" t="s">
        <v>172</v>
      </c>
      <c r="E139" s="220" t="s">
        <v>311</v>
      </c>
      <c r="F139" s="221" t="s">
        <v>312</v>
      </c>
      <c r="G139" s="222" t="s">
        <v>175</v>
      </c>
      <c r="H139" s="223">
        <v>32.4</v>
      </c>
      <c r="I139" s="224"/>
      <c r="J139" s="225">
        <f>ROUND(I139*H139,2)</f>
        <v>0</v>
      </c>
      <c r="K139" s="221" t="s">
        <v>176</v>
      </c>
      <c r="L139" s="45"/>
      <c r="M139" s="226" t="s">
        <v>33</v>
      </c>
      <c r="N139" s="227" t="s">
        <v>49</v>
      </c>
      <c r="O139" s="85"/>
      <c r="P139" s="228">
        <f>O139*H139</f>
        <v>0</v>
      </c>
      <c r="Q139" s="228">
        <v>0</v>
      </c>
      <c r="R139" s="228">
        <f>Q139*H139</f>
        <v>0</v>
      </c>
      <c r="S139" s="228">
        <v>0</v>
      </c>
      <c r="T139" s="229">
        <f>S139*H139</f>
        <v>0</v>
      </c>
      <c r="U139" s="39"/>
      <c r="V139" s="39"/>
      <c r="W139" s="39"/>
      <c r="X139" s="39"/>
      <c r="Y139" s="39"/>
      <c r="Z139" s="39"/>
      <c r="AA139" s="39"/>
      <c r="AB139" s="39"/>
      <c r="AC139" s="39"/>
      <c r="AD139" s="39"/>
      <c r="AE139" s="39"/>
      <c r="AR139" s="230" t="s">
        <v>177</v>
      </c>
      <c r="AT139" s="230" t="s">
        <v>172</v>
      </c>
      <c r="AU139" s="230" t="s">
        <v>88</v>
      </c>
      <c r="AY139" s="17" t="s">
        <v>170</v>
      </c>
      <c r="BE139" s="231">
        <f>IF(N139="základní",J139,0)</f>
        <v>0</v>
      </c>
      <c r="BF139" s="231">
        <f>IF(N139="snížená",J139,0)</f>
        <v>0</v>
      </c>
      <c r="BG139" s="231">
        <f>IF(N139="zákl. přenesená",J139,0)</f>
        <v>0</v>
      </c>
      <c r="BH139" s="231">
        <f>IF(N139="sníž. přenesená",J139,0)</f>
        <v>0</v>
      </c>
      <c r="BI139" s="231">
        <f>IF(N139="nulová",J139,0)</f>
        <v>0</v>
      </c>
      <c r="BJ139" s="17" t="s">
        <v>86</v>
      </c>
      <c r="BK139" s="231">
        <f>ROUND(I139*H139,2)</f>
        <v>0</v>
      </c>
      <c r="BL139" s="17" t="s">
        <v>177</v>
      </c>
      <c r="BM139" s="230" t="s">
        <v>984</v>
      </c>
    </row>
    <row r="140" spans="1:51" s="13" customFormat="1" ht="12">
      <c r="A140" s="13"/>
      <c r="B140" s="232"/>
      <c r="C140" s="233"/>
      <c r="D140" s="234" t="s">
        <v>182</v>
      </c>
      <c r="E140" s="235" t="s">
        <v>33</v>
      </c>
      <c r="F140" s="236" t="s">
        <v>985</v>
      </c>
      <c r="G140" s="233"/>
      <c r="H140" s="237">
        <v>32.4</v>
      </c>
      <c r="I140" s="238"/>
      <c r="J140" s="233"/>
      <c r="K140" s="233"/>
      <c r="L140" s="239"/>
      <c r="M140" s="240"/>
      <c r="N140" s="241"/>
      <c r="O140" s="241"/>
      <c r="P140" s="241"/>
      <c r="Q140" s="241"/>
      <c r="R140" s="241"/>
      <c r="S140" s="241"/>
      <c r="T140" s="242"/>
      <c r="U140" s="13"/>
      <c r="V140" s="13"/>
      <c r="W140" s="13"/>
      <c r="X140" s="13"/>
      <c r="Y140" s="13"/>
      <c r="Z140" s="13"/>
      <c r="AA140" s="13"/>
      <c r="AB140" s="13"/>
      <c r="AC140" s="13"/>
      <c r="AD140" s="13"/>
      <c r="AE140" s="13"/>
      <c r="AT140" s="243" t="s">
        <v>182</v>
      </c>
      <c r="AU140" s="243" t="s">
        <v>88</v>
      </c>
      <c r="AV140" s="13" t="s">
        <v>88</v>
      </c>
      <c r="AW140" s="13" t="s">
        <v>39</v>
      </c>
      <c r="AX140" s="13" t="s">
        <v>86</v>
      </c>
      <c r="AY140" s="243" t="s">
        <v>170</v>
      </c>
    </row>
    <row r="141" spans="1:65" s="2" customFormat="1" ht="21.75" customHeight="1">
      <c r="A141" s="39"/>
      <c r="B141" s="40"/>
      <c r="C141" s="219" t="s">
        <v>305</v>
      </c>
      <c r="D141" s="219" t="s">
        <v>172</v>
      </c>
      <c r="E141" s="220" t="s">
        <v>316</v>
      </c>
      <c r="F141" s="221" t="s">
        <v>317</v>
      </c>
      <c r="G141" s="222" t="s">
        <v>175</v>
      </c>
      <c r="H141" s="223">
        <v>61.29</v>
      </c>
      <c r="I141" s="224"/>
      <c r="J141" s="225">
        <f>ROUND(I141*H141,2)</f>
        <v>0</v>
      </c>
      <c r="K141" s="221" t="s">
        <v>176</v>
      </c>
      <c r="L141" s="45"/>
      <c r="M141" s="226" t="s">
        <v>33</v>
      </c>
      <c r="N141" s="227" t="s">
        <v>49</v>
      </c>
      <c r="O141" s="85"/>
      <c r="P141" s="228">
        <f>O141*H141</f>
        <v>0</v>
      </c>
      <c r="Q141" s="228">
        <v>0</v>
      </c>
      <c r="R141" s="228">
        <f>Q141*H141</f>
        <v>0</v>
      </c>
      <c r="S141" s="228">
        <v>0</v>
      </c>
      <c r="T141" s="229">
        <f>S141*H141</f>
        <v>0</v>
      </c>
      <c r="U141" s="39"/>
      <c r="V141" s="39"/>
      <c r="W141" s="39"/>
      <c r="X141" s="39"/>
      <c r="Y141" s="39"/>
      <c r="Z141" s="39"/>
      <c r="AA141" s="39"/>
      <c r="AB141" s="39"/>
      <c r="AC141" s="39"/>
      <c r="AD141" s="39"/>
      <c r="AE141" s="39"/>
      <c r="AR141" s="230" t="s">
        <v>177</v>
      </c>
      <c r="AT141" s="230" t="s">
        <v>172</v>
      </c>
      <c r="AU141" s="230" t="s">
        <v>88</v>
      </c>
      <c r="AY141" s="17" t="s">
        <v>170</v>
      </c>
      <c r="BE141" s="231">
        <f>IF(N141="základní",J141,0)</f>
        <v>0</v>
      </c>
      <c r="BF141" s="231">
        <f>IF(N141="snížená",J141,0)</f>
        <v>0</v>
      </c>
      <c r="BG141" s="231">
        <f>IF(N141="zákl. přenesená",J141,0)</f>
        <v>0</v>
      </c>
      <c r="BH141" s="231">
        <f>IF(N141="sníž. přenesená",J141,0)</f>
        <v>0</v>
      </c>
      <c r="BI141" s="231">
        <f>IF(N141="nulová",J141,0)</f>
        <v>0</v>
      </c>
      <c r="BJ141" s="17" t="s">
        <v>86</v>
      </c>
      <c r="BK141" s="231">
        <f>ROUND(I141*H141,2)</f>
        <v>0</v>
      </c>
      <c r="BL141" s="17" t="s">
        <v>177</v>
      </c>
      <c r="BM141" s="230" t="s">
        <v>986</v>
      </c>
    </row>
    <row r="142" spans="1:51" s="13" customFormat="1" ht="12">
      <c r="A142" s="13"/>
      <c r="B142" s="232"/>
      <c r="C142" s="233"/>
      <c r="D142" s="234" t="s">
        <v>182</v>
      </c>
      <c r="E142" s="235" t="s">
        <v>33</v>
      </c>
      <c r="F142" s="236" t="s">
        <v>987</v>
      </c>
      <c r="G142" s="233"/>
      <c r="H142" s="237">
        <v>30.24</v>
      </c>
      <c r="I142" s="238"/>
      <c r="J142" s="233"/>
      <c r="K142" s="233"/>
      <c r="L142" s="239"/>
      <c r="M142" s="240"/>
      <c r="N142" s="241"/>
      <c r="O142" s="241"/>
      <c r="P142" s="241"/>
      <c r="Q142" s="241"/>
      <c r="R142" s="241"/>
      <c r="S142" s="241"/>
      <c r="T142" s="242"/>
      <c r="U142" s="13"/>
      <c r="V142" s="13"/>
      <c r="W142" s="13"/>
      <c r="X142" s="13"/>
      <c r="Y142" s="13"/>
      <c r="Z142" s="13"/>
      <c r="AA142" s="13"/>
      <c r="AB142" s="13"/>
      <c r="AC142" s="13"/>
      <c r="AD142" s="13"/>
      <c r="AE142" s="13"/>
      <c r="AT142" s="243" t="s">
        <v>182</v>
      </c>
      <c r="AU142" s="243" t="s">
        <v>88</v>
      </c>
      <c r="AV142" s="13" t="s">
        <v>88</v>
      </c>
      <c r="AW142" s="13" t="s">
        <v>39</v>
      </c>
      <c r="AX142" s="13" t="s">
        <v>78</v>
      </c>
      <c r="AY142" s="243" t="s">
        <v>170</v>
      </c>
    </row>
    <row r="143" spans="1:51" s="13" customFormat="1" ht="12">
      <c r="A143" s="13"/>
      <c r="B143" s="232"/>
      <c r="C143" s="233"/>
      <c r="D143" s="234" t="s">
        <v>182</v>
      </c>
      <c r="E143" s="235" t="s">
        <v>33</v>
      </c>
      <c r="F143" s="236" t="s">
        <v>988</v>
      </c>
      <c r="G143" s="233"/>
      <c r="H143" s="237">
        <v>31.05</v>
      </c>
      <c r="I143" s="238"/>
      <c r="J143" s="233"/>
      <c r="K143" s="233"/>
      <c r="L143" s="239"/>
      <c r="M143" s="240"/>
      <c r="N143" s="241"/>
      <c r="O143" s="241"/>
      <c r="P143" s="241"/>
      <c r="Q143" s="241"/>
      <c r="R143" s="241"/>
      <c r="S143" s="241"/>
      <c r="T143" s="242"/>
      <c r="U143" s="13"/>
      <c r="V143" s="13"/>
      <c r="W143" s="13"/>
      <c r="X143" s="13"/>
      <c r="Y143" s="13"/>
      <c r="Z143" s="13"/>
      <c r="AA143" s="13"/>
      <c r="AB143" s="13"/>
      <c r="AC143" s="13"/>
      <c r="AD143" s="13"/>
      <c r="AE143" s="13"/>
      <c r="AT143" s="243" t="s">
        <v>182</v>
      </c>
      <c r="AU143" s="243" t="s">
        <v>88</v>
      </c>
      <c r="AV143" s="13" t="s">
        <v>88</v>
      </c>
      <c r="AW143" s="13" t="s">
        <v>39</v>
      </c>
      <c r="AX143" s="13" t="s">
        <v>78</v>
      </c>
      <c r="AY143" s="243" t="s">
        <v>170</v>
      </c>
    </row>
    <row r="144" spans="1:51" s="14" customFormat="1" ht="12">
      <c r="A144" s="14"/>
      <c r="B144" s="244"/>
      <c r="C144" s="245"/>
      <c r="D144" s="234" t="s">
        <v>182</v>
      </c>
      <c r="E144" s="246" t="s">
        <v>33</v>
      </c>
      <c r="F144" s="247" t="s">
        <v>200</v>
      </c>
      <c r="G144" s="245"/>
      <c r="H144" s="248">
        <v>61.29</v>
      </c>
      <c r="I144" s="249"/>
      <c r="J144" s="245"/>
      <c r="K144" s="245"/>
      <c r="L144" s="250"/>
      <c r="M144" s="251"/>
      <c r="N144" s="252"/>
      <c r="O144" s="252"/>
      <c r="P144" s="252"/>
      <c r="Q144" s="252"/>
      <c r="R144" s="252"/>
      <c r="S144" s="252"/>
      <c r="T144" s="253"/>
      <c r="U144" s="14"/>
      <c r="V144" s="14"/>
      <c r="W144" s="14"/>
      <c r="X144" s="14"/>
      <c r="Y144" s="14"/>
      <c r="Z144" s="14"/>
      <c r="AA144" s="14"/>
      <c r="AB144" s="14"/>
      <c r="AC144" s="14"/>
      <c r="AD144" s="14"/>
      <c r="AE144" s="14"/>
      <c r="AT144" s="254" t="s">
        <v>182</v>
      </c>
      <c r="AU144" s="254" t="s">
        <v>88</v>
      </c>
      <c r="AV144" s="14" t="s">
        <v>177</v>
      </c>
      <c r="AW144" s="14" t="s">
        <v>39</v>
      </c>
      <c r="AX144" s="14" t="s">
        <v>86</v>
      </c>
      <c r="AY144" s="254" t="s">
        <v>170</v>
      </c>
    </row>
    <row r="145" spans="1:65" s="2" customFormat="1" ht="44.25" customHeight="1">
      <c r="A145" s="39"/>
      <c r="B145" s="40"/>
      <c r="C145" s="219" t="s">
        <v>310</v>
      </c>
      <c r="D145" s="219" t="s">
        <v>172</v>
      </c>
      <c r="E145" s="220" t="s">
        <v>322</v>
      </c>
      <c r="F145" s="221" t="s">
        <v>323</v>
      </c>
      <c r="G145" s="222" t="s">
        <v>175</v>
      </c>
      <c r="H145" s="223">
        <v>29.7</v>
      </c>
      <c r="I145" s="224"/>
      <c r="J145" s="225">
        <f>ROUND(I145*H145,2)</f>
        <v>0</v>
      </c>
      <c r="K145" s="221" t="s">
        <v>176</v>
      </c>
      <c r="L145" s="45"/>
      <c r="M145" s="226" t="s">
        <v>33</v>
      </c>
      <c r="N145" s="227" t="s">
        <v>49</v>
      </c>
      <c r="O145" s="85"/>
      <c r="P145" s="228">
        <f>O145*H145</f>
        <v>0</v>
      </c>
      <c r="Q145" s="228">
        <v>0</v>
      </c>
      <c r="R145" s="228">
        <f>Q145*H145</f>
        <v>0</v>
      </c>
      <c r="S145" s="228">
        <v>0</v>
      </c>
      <c r="T145" s="229">
        <f>S145*H145</f>
        <v>0</v>
      </c>
      <c r="U145" s="39"/>
      <c r="V145" s="39"/>
      <c r="W145" s="39"/>
      <c r="X145" s="39"/>
      <c r="Y145" s="39"/>
      <c r="Z145" s="39"/>
      <c r="AA145" s="39"/>
      <c r="AB145" s="39"/>
      <c r="AC145" s="39"/>
      <c r="AD145" s="39"/>
      <c r="AE145" s="39"/>
      <c r="AR145" s="230" t="s">
        <v>177</v>
      </c>
      <c r="AT145" s="230" t="s">
        <v>172</v>
      </c>
      <c r="AU145" s="230" t="s">
        <v>88</v>
      </c>
      <c r="AY145" s="17" t="s">
        <v>170</v>
      </c>
      <c r="BE145" s="231">
        <f>IF(N145="základní",J145,0)</f>
        <v>0</v>
      </c>
      <c r="BF145" s="231">
        <f>IF(N145="snížená",J145,0)</f>
        <v>0</v>
      </c>
      <c r="BG145" s="231">
        <f>IF(N145="zákl. přenesená",J145,0)</f>
        <v>0</v>
      </c>
      <c r="BH145" s="231">
        <f>IF(N145="sníž. přenesená",J145,0)</f>
        <v>0</v>
      </c>
      <c r="BI145" s="231">
        <f>IF(N145="nulová",J145,0)</f>
        <v>0</v>
      </c>
      <c r="BJ145" s="17" t="s">
        <v>86</v>
      </c>
      <c r="BK145" s="231">
        <f>ROUND(I145*H145,2)</f>
        <v>0</v>
      </c>
      <c r="BL145" s="17" t="s">
        <v>177</v>
      </c>
      <c r="BM145" s="230" t="s">
        <v>989</v>
      </c>
    </row>
    <row r="146" spans="1:51" s="13" customFormat="1" ht="12">
      <c r="A146" s="13"/>
      <c r="B146" s="232"/>
      <c r="C146" s="233"/>
      <c r="D146" s="234" t="s">
        <v>182</v>
      </c>
      <c r="E146" s="235" t="s">
        <v>33</v>
      </c>
      <c r="F146" s="236" t="s">
        <v>990</v>
      </c>
      <c r="G146" s="233"/>
      <c r="H146" s="237">
        <v>29.7</v>
      </c>
      <c r="I146" s="238"/>
      <c r="J146" s="233"/>
      <c r="K146" s="233"/>
      <c r="L146" s="239"/>
      <c r="M146" s="240"/>
      <c r="N146" s="241"/>
      <c r="O146" s="241"/>
      <c r="P146" s="241"/>
      <c r="Q146" s="241"/>
      <c r="R146" s="241"/>
      <c r="S146" s="241"/>
      <c r="T146" s="242"/>
      <c r="U146" s="13"/>
      <c r="V146" s="13"/>
      <c r="W146" s="13"/>
      <c r="X146" s="13"/>
      <c r="Y146" s="13"/>
      <c r="Z146" s="13"/>
      <c r="AA146" s="13"/>
      <c r="AB146" s="13"/>
      <c r="AC146" s="13"/>
      <c r="AD146" s="13"/>
      <c r="AE146" s="13"/>
      <c r="AT146" s="243" t="s">
        <v>182</v>
      </c>
      <c r="AU146" s="243" t="s">
        <v>88</v>
      </c>
      <c r="AV146" s="13" t="s">
        <v>88</v>
      </c>
      <c r="AW146" s="13" t="s">
        <v>39</v>
      </c>
      <c r="AX146" s="13" t="s">
        <v>86</v>
      </c>
      <c r="AY146" s="243" t="s">
        <v>170</v>
      </c>
    </row>
    <row r="147" spans="1:65" s="2" customFormat="1" ht="21.75" customHeight="1">
      <c r="A147" s="39"/>
      <c r="B147" s="40"/>
      <c r="C147" s="219" t="s">
        <v>315</v>
      </c>
      <c r="D147" s="219" t="s">
        <v>172</v>
      </c>
      <c r="E147" s="220" t="s">
        <v>327</v>
      </c>
      <c r="F147" s="221" t="s">
        <v>328</v>
      </c>
      <c r="G147" s="222" t="s">
        <v>175</v>
      </c>
      <c r="H147" s="223">
        <v>31.05</v>
      </c>
      <c r="I147" s="224"/>
      <c r="J147" s="225">
        <f>ROUND(I147*H147,2)</f>
        <v>0</v>
      </c>
      <c r="K147" s="221" t="s">
        <v>176</v>
      </c>
      <c r="L147" s="45"/>
      <c r="M147" s="226" t="s">
        <v>33</v>
      </c>
      <c r="N147" s="227" t="s">
        <v>49</v>
      </c>
      <c r="O147" s="85"/>
      <c r="P147" s="228">
        <f>O147*H147</f>
        <v>0</v>
      </c>
      <c r="Q147" s="228">
        <v>0</v>
      </c>
      <c r="R147" s="228">
        <f>Q147*H147</f>
        <v>0</v>
      </c>
      <c r="S147" s="228">
        <v>0</v>
      </c>
      <c r="T147" s="229">
        <f>S147*H147</f>
        <v>0</v>
      </c>
      <c r="U147" s="39"/>
      <c r="V147" s="39"/>
      <c r="W147" s="39"/>
      <c r="X147" s="39"/>
      <c r="Y147" s="39"/>
      <c r="Z147" s="39"/>
      <c r="AA147" s="39"/>
      <c r="AB147" s="39"/>
      <c r="AC147" s="39"/>
      <c r="AD147" s="39"/>
      <c r="AE147" s="39"/>
      <c r="AR147" s="230" t="s">
        <v>177</v>
      </c>
      <c r="AT147" s="230" t="s">
        <v>172</v>
      </c>
      <c r="AU147" s="230" t="s">
        <v>88</v>
      </c>
      <c r="AY147" s="17" t="s">
        <v>170</v>
      </c>
      <c r="BE147" s="231">
        <f>IF(N147="základní",J147,0)</f>
        <v>0</v>
      </c>
      <c r="BF147" s="231">
        <f>IF(N147="snížená",J147,0)</f>
        <v>0</v>
      </c>
      <c r="BG147" s="231">
        <f>IF(N147="zákl. přenesená",J147,0)</f>
        <v>0</v>
      </c>
      <c r="BH147" s="231">
        <f>IF(N147="sníž. přenesená",J147,0)</f>
        <v>0</v>
      </c>
      <c r="BI147" s="231">
        <f>IF(N147="nulová",J147,0)</f>
        <v>0</v>
      </c>
      <c r="BJ147" s="17" t="s">
        <v>86</v>
      </c>
      <c r="BK147" s="231">
        <f>ROUND(I147*H147,2)</f>
        <v>0</v>
      </c>
      <c r="BL147" s="17" t="s">
        <v>177</v>
      </c>
      <c r="BM147" s="230" t="s">
        <v>991</v>
      </c>
    </row>
    <row r="148" spans="1:51" s="13" customFormat="1" ht="12">
      <c r="A148" s="13"/>
      <c r="B148" s="232"/>
      <c r="C148" s="233"/>
      <c r="D148" s="234" t="s">
        <v>182</v>
      </c>
      <c r="E148" s="235" t="s">
        <v>33</v>
      </c>
      <c r="F148" s="236" t="s">
        <v>992</v>
      </c>
      <c r="G148" s="233"/>
      <c r="H148" s="237">
        <v>31.05</v>
      </c>
      <c r="I148" s="238"/>
      <c r="J148" s="233"/>
      <c r="K148" s="233"/>
      <c r="L148" s="239"/>
      <c r="M148" s="240"/>
      <c r="N148" s="241"/>
      <c r="O148" s="241"/>
      <c r="P148" s="241"/>
      <c r="Q148" s="241"/>
      <c r="R148" s="241"/>
      <c r="S148" s="241"/>
      <c r="T148" s="242"/>
      <c r="U148" s="13"/>
      <c r="V148" s="13"/>
      <c r="W148" s="13"/>
      <c r="X148" s="13"/>
      <c r="Y148" s="13"/>
      <c r="Z148" s="13"/>
      <c r="AA148" s="13"/>
      <c r="AB148" s="13"/>
      <c r="AC148" s="13"/>
      <c r="AD148" s="13"/>
      <c r="AE148" s="13"/>
      <c r="AT148" s="243" t="s">
        <v>182</v>
      </c>
      <c r="AU148" s="243" t="s">
        <v>88</v>
      </c>
      <c r="AV148" s="13" t="s">
        <v>88</v>
      </c>
      <c r="AW148" s="13" t="s">
        <v>39</v>
      </c>
      <c r="AX148" s="13" t="s">
        <v>86</v>
      </c>
      <c r="AY148" s="243" t="s">
        <v>170</v>
      </c>
    </row>
    <row r="149" spans="1:65" s="2" customFormat="1" ht="33" customHeight="1">
      <c r="A149" s="39"/>
      <c r="B149" s="40"/>
      <c r="C149" s="219" t="s">
        <v>321</v>
      </c>
      <c r="D149" s="219" t="s">
        <v>172</v>
      </c>
      <c r="E149" s="220" t="s">
        <v>332</v>
      </c>
      <c r="F149" s="221" t="s">
        <v>333</v>
      </c>
      <c r="G149" s="222" t="s">
        <v>175</v>
      </c>
      <c r="H149" s="223">
        <v>28.35</v>
      </c>
      <c r="I149" s="224"/>
      <c r="J149" s="225">
        <f>ROUND(I149*H149,2)</f>
        <v>0</v>
      </c>
      <c r="K149" s="221" t="s">
        <v>176</v>
      </c>
      <c r="L149" s="45"/>
      <c r="M149" s="226" t="s">
        <v>33</v>
      </c>
      <c r="N149" s="227" t="s">
        <v>49</v>
      </c>
      <c r="O149" s="85"/>
      <c r="P149" s="228">
        <f>O149*H149</f>
        <v>0</v>
      </c>
      <c r="Q149" s="228">
        <v>0</v>
      </c>
      <c r="R149" s="228">
        <f>Q149*H149</f>
        <v>0</v>
      </c>
      <c r="S149" s="228">
        <v>0</v>
      </c>
      <c r="T149" s="229">
        <f>S149*H149</f>
        <v>0</v>
      </c>
      <c r="U149" s="39"/>
      <c r="V149" s="39"/>
      <c r="W149" s="39"/>
      <c r="X149" s="39"/>
      <c r="Y149" s="39"/>
      <c r="Z149" s="39"/>
      <c r="AA149" s="39"/>
      <c r="AB149" s="39"/>
      <c r="AC149" s="39"/>
      <c r="AD149" s="39"/>
      <c r="AE149" s="39"/>
      <c r="AR149" s="230" t="s">
        <v>177</v>
      </c>
      <c r="AT149" s="230" t="s">
        <v>172</v>
      </c>
      <c r="AU149" s="230" t="s">
        <v>88</v>
      </c>
      <c r="AY149" s="17" t="s">
        <v>170</v>
      </c>
      <c r="BE149" s="231">
        <f>IF(N149="základní",J149,0)</f>
        <v>0</v>
      </c>
      <c r="BF149" s="231">
        <f>IF(N149="snížená",J149,0)</f>
        <v>0</v>
      </c>
      <c r="BG149" s="231">
        <f>IF(N149="zákl. přenesená",J149,0)</f>
        <v>0</v>
      </c>
      <c r="BH149" s="231">
        <f>IF(N149="sníž. přenesená",J149,0)</f>
        <v>0</v>
      </c>
      <c r="BI149" s="231">
        <f>IF(N149="nulová",J149,0)</f>
        <v>0</v>
      </c>
      <c r="BJ149" s="17" t="s">
        <v>86</v>
      </c>
      <c r="BK149" s="231">
        <f>ROUND(I149*H149,2)</f>
        <v>0</v>
      </c>
      <c r="BL149" s="17" t="s">
        <v>177</v>
      </c>
      <c r="BM149" s="230" t="s">
        <v>993</v>
      </c>
    </row>
    <row r="150" spans="1:51" s="13" customFormat="1" ht="12">
      <c r="A150" s="13"/>
      <c r="B150" s="232"/>
      <c r="C150" s="233"/>
      <c r="D150" s="234" t="s">
        <v>182</v>
      </c>
      <c r="E150" s="235" t="s">
        <v>33</v>
      </c>
      <c r="F150" s="236" t="s">
        <v>994</v>
      </c>
      <c r="G150" s="233"/>
      <c r="H150" s="237">
        <v>28.35</v>
      </c>
      <c r="I150" s="238"/>
      <c r="J150" s="233"/>
      <c r="K150" s="233"/>
      <c r="L150" s="239"/>
      <c r="M150" s="240"/>
      <c r="N150" s="241"/>
      <c r="O150" s="241"/>
      <c r="P150" s="241"/>
      <c r="Q150" s="241"/>
      <c r="R150" s="241"/>
      <c r="S150" s="241"/>
      <c r="T150" s="242"/>
      <c r="U150" s="13"/>
      <c r="V150" s="13"/>
      <c r="W150" s="13"/>
      <c r="X150" s="13"/>
      <c r="Y150" s="13"/>
      <c r="Z150" s="13"/>
      <c r="AA150" s="13"/>
      <c r="AB150" s="13"/>
      <c r="AC150" s="13"/>
      <c r="AD150" s="13"/>
      <c r="AE150" s="13"/>
      <c r="AT150" s="243" t="s">
        <v>182</v>
      </c>
      <c r="AU150" s="243" t="s">
        <v>88</v>
      </c>
      <c r="AV150" s="13" t="s">
        <v>88</v>
      </c>
      <c r="AW150" s="13" t="s">
        <v>39</v>
      </c>
      <c r="AX150" s="13" t="s">
        <v>86</v>
      </c>
      <c r="AY150" s="243" t="s">
        <v>170</v>
      </c>
    </row>
    <row r="151" spans="1:65" s="2" customFormat="1" ht="21.75" customHeight="1">
      <c r="A151" s="39"/>
      <c r="B151" s="40"/>
      <c r="C151" s="219" t="s">
        <v>326</v>
      </c>
      <c r="D151" s="219" t="s">
        <v>172</v>
      </c>
      <c r="E151" s="220" t="s">
        <v>337</v>
      </c>
      <c r="F151" s="221" t="s">
        <v>338</v>
      </c>
      <c r="G151" s="222" t="s">
        <v>175</v>
      </c>
      <c r="H151" s="223">
        <v>58.05</v>
      </c>
      <c r="I151" s="224"/>
      <c r="J151" s="225">
        <f>ROUND(I151*H151,2)</f>
        <v>0</v>
      </c>
      <c r="K151" s="221" t="s">
        <v>176</v>
      </c>
      <c r="L151" s="45"/>
      <c r="M151" s="226" t="s">
        <v>33</v>
      </c>
      <c r="N151" s="227" t="s">
        <v>49</v>
      </c>
      <c r="O151" s="85"/>
      <c r="P151" s="228">
        <f>O151*H151</f>
        <v>0</v>
      </c>
      <c r="Q151" s="228">
        <v>0</v>
      </c>
      <c r="R151" s="228">
        <f>Q151*H151</f>
        <v>0</v>
      </c>
      <c r="S151" s="228">
        <v>0</v>
      </c>
      <c r="T151" s="229">
        <f>S151*H151</f>
        <v>0</v>
      </c>
      <c r="U151" s="39"/>
      <c r="V151" s="39"/>
      <c r="W151" s="39"/>
      <c r="X151" s="39"/>
      <c r="Y151" s="39"/>
      <c r="Z151" s="39"/>
      <c r="AA151" s="39"/>
      <c r="AB151" s="39"/>
      <c r="AC151" s="39"/>
      <c r="AD151" s="39"/>
      <c r="AE151" s="39"/>
      <c r="AR151" s="230" t="s">
        <v>177</v>
      </c>
      <c r="AT151" s="230" t="s">
        <v>172</v>
      </c>
      <c r="AU151" s="230" t="s">
        <v>88</v>
      </c>
      <c r="AY151" s="17" t="s">
        <v>170</v>
      </c>
      <c r="BE151" s="231">
        <f>IF(N151="základní",J151,0)</f>
        <v>0</v>
      </c>
      <c r="BF151" s="231">
        <f>IF(N151="snížená",J151,0)</f>
        <v>0</v>
      </c>
      <c r="BG151" s="231">
        <f>IF(N151="zákl. přenesená",J151,0)</f>
        <v>0</v>
      </c>
      <c r="BH151" s="231">
        <f>IF(N151="sníž. přenesená",J151,0)</f>
        <v>0</v>
      </c>
      <c r="BI151" s="231">
        <f>IF(N151="nulová",J151,0)</f>
        <v>0</v>
      </c>
      <c r="BJ151" s="17" t="s">
        <v>86</v>
      </c>
      <c r="BK151" s="231">
        <f>ROUND(I151*H151,2)</f>
        <v>0</v>
      </c>
      <c r="BL151" s="17" t="s">
        <v>177</v>
      </c>
      <c r="BM151" s="230" t="s">
        <v>995</v>
      </c>
    </row>
    <row r="152" spans="1:51" s="13" customFormat="1" ht="12">
      <c r="A152" s="13"/>
      <c r="B152" s="232"/>
      <c r="C152" s="233"/>
      <c r="D152" s="234" t="s">
        <v>182</v>
      </c>
      <c r="E152" s="235" t="s">
        <v>33</v>
      </c>
      <c r="F152" s="236" t="s">
        <v>996</v>
      </c>
      <c r="G152" s="233"/>
      <c r="H152" s="237">
        <v>28.35</v>
      </c>
      <c r="I152" s="238"/>
      <c r="J152" s="233"/>
      <c r="K152" s="233"/>
      <c r="L152" s="239"/>
      <c r="M152" s="240"/>
      <c r="N152" s="241"/>
      <c r="O152" s="241"/>
      <c r="P152" s="241"/>
      <c r="Q152" s="241"/>
      <c r="R152" s="241"/>
      <c r="S152" s="241"/>
      <c r="T152" s="242"/>
      <c r="U152" s="13"/>
      <c r="V152" s="13"/>
      <c r="W152" s="13"/>
      <c r="X152" s="13"/>
      <c r="Y152" s="13"/>
      <c r="Z152" s="13"/>
      <c r="AA152" s="13"/>
      <c r="AB152" s="13"/>
      <c r="AC152" s="13"/>
      <c r="AD152" s="13"/>
      <c r="AE152" s="13"/>
      <c r="AT152" s="243" t="s">
        <v>182</v>
      </c>
      <c r="AU152" s="243" t="s">
        <v>88</v>
      </c>
      <c r="AV152" s="13" t="s">
        <v>88</v>
      </c>
      <c r="AW152" s="13" t="s">
        <v>39</v>
      </c>
      <c r="AX152" s="13" t="s">
        <v>78</v>
      </c>
      <c r="AY152" s="243" t="s">
        <v>170</v>
      </c>
    </row>
    <row r="153" spans="1:51" s="13" customFormat="1" ht="12">
      <c r="A153" s="13"/>
      <c r="B153" s="232"/>
      <c r="C153" s="233"/>
      <c r="D153" s="234" t="s">
        <v>182</v>
      </c>
      <c r="E153" s="235" t="s">
        <v>33</v>
      </c>
      <c r="F153" s="236" t="s">
        <v>997</v>
      </c>
      <c r="G153" s="233"/>
      <c r="H153" s="237">
        <v>29.7</v>
      </c>
      <c r="I153" s="238"/>
      <c r="J153" s="233"/>
      <c r="K153" s="233"/>
      <c r="L153" s="239"/>
      <c r="M153" s="240"/>
      <c r="N153" s="241"/>
      <c r="O153" s="241"/>
      <c r="P153" s="241"/>
      <c r="Q153" s="241"/>
      <c r="R153" s="241"/>
      <c r="S153" s="241"/>
      <c r="T153" s="242"/>
      <c r="U153" s="13"/>
      <c r="V153" s="13"/>
      <c r="W153" s="13"/>
      <c r="X153" s="13"/>
      <c r="Y153" s="13"/>
      <c r="Z153" s="13"/>
      <c r="AA153" s="13"/>
      <c r="AB153" s="13"/>
      <c r="AC153" s="13"/>
      <c r="AD153" s="13"/>
      <c r="AE153" s="13"/>
      <c r="AT153" s="243" t="s">
        <v>182</v>
      </c>
      <c r="AU153" s="243" t="s">
        <v>88</v>
      </c>
      <c r="AV153" s="13" t="s">
        <v>88</v>
      </c>
      <c r="AW153" s="13" t="s">
        <v>39</v>
      </c>
      <c r="AX153" s="13" t="s">
        <v>78</v>
      </c>
      <c r="AY153" s="243" t="s">
        <v>170</v>
      </c>
    </row>
    <row r="154" spans="1:51" s="14" customFormat="1" ht="12">
      <c r="A154" s="14"/>
      <c r="B154" s="244"/>
      <c r="C154" s="245"/>
      <c r="D154" s="234" t="s">
        <v>182</v>
      </c>
      <c r="E154" s="246" t="s">
        <v>33</v>
      </c>
      <c r="F154" s="247" t="s">
        <v>200</v>
      </c>
      <c r="G154" s="245"/>
      <c r="H154" s="248">
        <v>58.05</v>
      </c>
      <c r="I154" s="249"/>
      <c r="J154" s="245"/>
      <c r="K154" s="245"/>
      <c r="L154" s="250"/>
      <c r="M154" s="251"/>
      <c r="N154" s="252"/>
      <c r="O154" s="252"/>
      <c r="P154" s="252"/>
      <c r="Q154" s="252"/>
      <c r="R154" s="252"/>
      <c r="S154" s="252"/>
      <c r="T154" s="253"/>
      <c r="U154" s="14"/>
      <c r="V154" s="14"/>
      <c r="W154" s="14"/>
      <c r="X154" s="14"/>
      <c r="Y154" s="14"/>
      <c r="Z154" s="14"/>
      <c r="AA154" s="14"/>
      <c r="AB154" s="14"/>
      <c r="AC154" s="14"/>
      <c r="AD154" s="14"/>
      <c r="AE154" s="14"/>
      <c r="AT154" s="254" t="s">
        <v>182</v>
      </c>
      <c r="AU154" s="254" t="s">
        <v>88</v>
      </c>
      <c r="AV154" s="14" t="s">
        <v>177</v>
      </c>
      <c r="AW154" s="14" t="s">
        <v>39</v>
      </c>
      <c r="AX154" s="14" t="s">
        <v>86</v>
      </c>
      <c r="AY154" s="254" t="s">
        <v>170</v>
      </c>
    </row>
    <row r="155" spans="1:65" s="2" customFormat="1" ht="33" customHeight="1">
      <c r="A155" s="39"/>
      <c r="B155" s="40"/>
      <c r="C155" s="219" t="s">
        <v>331</v>
      </c>
      <c r="D155" s="219" t="s">
        <v>172</v>
      </c>
      <c r="E155" s="220" t="s">
        <v>343</v>
      </c>
      <c r="F155" s="221" t="s">
        <v>344</v>
      </c>
      <c r="G155" s="222" t="s">
        <v>175</v>
      </c>
      <c r="H155" s="223">
        <v>27</v>
      </c>
      <c r="I155" s="224"/>
      <c r="J155" s="225">
        <f>ROUND(I155*H155,2)</f>
        <v>0</v>
      </c>
      <c r="K155" s="221" t="s">
        <v>176</v>
      </c>
      <c r="L155" s="45"/>
      <c r="M155" s="226" t="s">
        <v>33</v>
      </c>
      <c r="N155" s="227" t="s">
        <v>49</v>
      </c>
      <c r="O155" s="85"/>
      <c r="P155" s="228">
        <f>O155*H155</f>
        <v>0</v>
      </c>
      <c r="Q155" s="228">
        <v>0</v>
      </c>
      <c r="R155" s="228">
        <f>Q155*H155</f>
        <v>0</v>
      </c>
      <c r="S155" s="228">
        <v>0</v>
      </c>
      <c r="T155" s="229">
        <f>S155*H155</f>
        <v>0</v>
      </c>
      <c r="U155" s="39"/>
      <c r="V155" s="39"/>
      <c r="W155" s="39"/>
      <c r="X155" s="39"/>
      <c r="Y155" s="39"/>
      <c r="Z155" s="39"/>
      <c r="AA155" s="39"/>
      <c r="AB155" s="39"/>
      <c r="AC155" s="39"/>
      <c r="AD155" s="39"/>
      <c r="AE155" s="39"/>
      <c r="AR155" s="230" t="s">
        <v>177</v>
      </c>
      <c r="AT155" s="230" t="s">
        <v>172</v>
      </c>
      <c r="AU155" s="230" t="s">
        <v>88</v>
      </c>
      <c r="AY155" s="17" t="s">
        <v>170</v>
      </c>
      <c r="BE155" s="231">
        <f>IF(N155="základní",J155,0)</f>
        <v>0</v>
      </c>
      <c r="BF155" s="231">
        <f>IF(N155="snížená",J155,0)</f>
        <v>0</v>
      </c>
      <c r="BG155" s="231">
        <f>IF(N155="zákl. přenesená",J155,0)</f>
        <v>0</v>
      </c>
      <c r="BH155" s="231">
        <f>IF(N155="sníž. přenesená",J155,0)</f>
        <v>0</v>
      </c>
      <c r="BI155" s="231">
        <f>IF(N155="nulová",J155,0)</f>
        <v>0</v>
      </c>
      <c r="BJ155" s="17" t="s">
        <v>86</v>
      </c>
      <c r="BK155" s="231">
        <f>ROUND(I155*H155,2)</f>
        <v>0</v>
      </c>
      <c r="BL155" s="17" t="s">
        <v>177</v>
      </c>
      <c r="BM155" s="230" t="s">
        <v>998</v>
      </c>
    </row>
    <row r="156" spans="1:51" s="13" customFormat="1" ht="12">
      <c r="A156" s="13"/>
      <c r="B156" s="232"/>
      <c r="C156" s="233"/>
      <c r="D156" s="234" t="s">
        <v>182</v>
      </c>
      <c r="E156" s="235" t="s">
        <v>33</v>
      </c>
      <c r="F156" s="236" t="s">
        <v>310</v>
      </c>
      <c r="G156" s="233"/>
      <c r="H156" s="237">
        <v>27</v>
      </c>
      <c r="I156" s="238"/>
      <c r="J156" s="233"/>
      <c r="K156" s="233"/>
      <c r="L156" s="239"/>
      <c r="M156" s="240"/>
      <c r="N156" s="241"/>
      <c r="O156" s="241"/>
      <c r="P156" s="241"/>
      <c r="Q156" s="241"/>
      <c r="R156" s="241"/>
      <c r="S156" s="241"/>
      <c r="T156" s="242"/>
      <c r="U156" s="13"/>
      <c r="V156" s="13"/>
      <c r="W156" s="13"/>
      <c r="X156" s="13"/>
      <c r="Y156" s="13"/>
      <c r="Z156" s="13"/>
      <c r="AA156" s="13"/>
      <c r="AB156" s="13"/>
      <c r="AC156" s="13"/>
      <c r="AD156" s="13"/>
      <c r="AE156" s="13"/>
      <c r="AT156" s="243" t="s">
        <v>182</v>
      </c>
      <c r="AU156" s="243" t="s">
        <v>88</v>
      </c>
      <c r="AV156" s="13" t="s">
        <v>88</v>
      </c>
      <c r="AW156" s="13" t="s">
        <v>39</v>
      </c>
      <c r="AX156" s="13" t="s">
        <v>86</v>
      </c>
      <c r="AY156" s="243" t="s">
        <v>170</v>
      </c>
    </row>
    <row r="157" spans="1:65" s="2" customFormat="1" ht="21.75" customHeight="1">
      <c r="A157" s="39"/>
      <c r="B157" s="40"/>
      <c r="C157" s="219" t="s">
        <v>336</v>
      </c>
      <c r="D157" s="219" t="s">
        <v>172</v>
      </c>
      <c r="E157" s="220" t="s">
        <v>349</v>
      </c>
      <c r="F157" s="221" t="s">
        <v>350</v>
      </c>
      <c r="G157" s="222" t="s">
        <v>175</v>
      </c>
      <c r="H157" s="223">
        <v>50</v>
      </c>
      <c r="I157" s="224"/>
      <c r="J157" s="225">
        <f>ROUND(I157*H157,2)</f>
        <v>0</v>
      </c>
      <c r="K157" s="221" t="s">
        <v>176</v>
      </c>
      <c r="L157" s="45"/>
      <c r="M157" s="226" t="s">
        <v>33</v>
      </c>
      <c r="N157" s="227" t="s">
        <v>49</v>
      </c>
      <c r="O157" s="85"/>
      <c r="P157" s="228">
        <f>O157*H157</f>
        <v>0</v>
      </c>
      <c r="Q157" s="228">
        <v>0.00102</v>
      </c>
      <c r="R157" s="228">
        <f>Q157*H157</f>
        <v>0.051000000000000004</v>
      </c>
      <c r="S157" s="228">
        <v>0</v>
      </c>
      <c r="T157" s="229">
        <f>S157*H157</f>
        <v>0</v>
      </c>
      <c r="U157" s="39"/>
      <c r="V157" s="39"/>
      <c r="W157" s="39"/>
      <c r="X157" s="39"/>
      <c r="Y157" s="39"/>
      <c r="Z157" s="39"/>
      <c r="AA157" s="39"/>
      <c r="AB157" s="39"/>
      <c r="AC157" s="39"/>
      <c r="AD157" s="39"/>
      <c r="AE157" s="39"/>
      <c r="AR157" s="230" t="s">
        <v>177</v>
      </c>
      <c r="AT157" s="230" t="s">
        <v>172</v>
      </c>
      <c r="AU157" s="230" t="s">
        <v>88</v>
      </c>
      <c r="AY157" s="17" t="s">
        <v>170</v>
      </c>
      <c r="BE157" s="231">
        <f>IF(N157="základní",J157,0)</f>
        <v>0</v>
      </c>
      <c r="BF157" s="231">
        <f>IF(N157="snížená",J157,0)</f>
        <v>0</v>
      </c>
      <c r="BG157" s="231">
        <f>IF(N157="zákl. přenesená",J157,0)</f>
        <v>0</v>
      </c>
      <c r="BH157" s="231">
        <f>IF(N157="sníž. přenesená",J157,0)</f>
        <v>0</v>
      </c>
      <c r="BI157" s="231">
        <f>IF(N157="nulová",J157,0)</f>
        <v>0</v>
      </c>
      <c r="BJ157" s="17" t="s">
        <v>86</v>
      </c>
      <c r="BK157" s="231">
        <f>ROUND(I157*H157,2)</f>
        <v>0</v>
      </c>
      <c r="BL157" s="17" t="s">
        <v>177</v>
      </c>
      <c r="BM157" s="230" t="s">
        <v>999</v>
      </c>
    </row>
    <row r="158" spans="1:47" s="2" customFormat="1" ht="12">
      <c r="A158" s="39"/>
      <c r="B158" s="40"/>
      <c r="C158" s="41"/>
      <c r="D158" s="234" t="s">
        <v>210</v>
      </c>
      <c r="E158" s="41"/>
      <c r="F158" s="255" t="s">
        <v>352</v>
      </c>
      <c r="G158" s="41"/>
      <c r="H158" s="41"/>
      <c r="I158" s="137"/>
      <c r="J158" s="41"/>
      <c r="K158" s="41"/>
      <c r="L158" s="45"/>
      <c r="M158" s="256"/>
      <c r="N158" s="257"/>
      <c r="O158" s="85"/>
      <c r="P158" s="85"/>
      <c r="Q158" s="85"/>
      <c r="R158" s="85"/>
      <c r="S158" s="85"/>
      <c r="T158" s="86"/>
      <c r="U158" s="39"/>
      <c r="V158" s="39"/>
      <c r="W158" s="39"/>
      <c r="X158" s="39"/>
      <c r="Y158" s="39"/>
      <c r="Z158" s="39"/>
      <c r="AA158" s="39"/>
      <c r="AB158" s="39"/>
      <c r="AC158" s="39"/>
      <c r="AD158" s="39"/>
      <c r="AE158" s="39"/>
      <c r="AT158" s="17" t="s">
        <v>210</v>
      </c>
      <c r="AU158" s="17" t="s">
        <v>88</v>
      </c>
    </row>
    <row r="159" spans="1:65" s="2" customFormat="1" ht="33" customHeight="1">
      <c r="A159" s="39"/>
      <c r="B159" s="40"/>
      <c r="C159" s="219" t="s">
        <v>342</v>
      </c>
      <c r="D159" s="219" t="s">
        <v>172</v>
      </c>
      <c r="E159" s="220" t="s">
        <v>355</v>
      </c>
      <c r="F159" s="221" t="s">
        <v>356</v>
      </c>
      <c r="G159" s="222" t="s">
        <v>175</v>
      </c>
      <c r="H159" s="223">
        <v>50</v>
      </c>
      <c r="I159" s="224"/>
      <c r="J159" s="225">
        <f>ROUND(I159*H159,2)</f>
        <v>0</v>
      </c>
      <c r="K159" s="221" t="s">
        <v>176</v>
      </c>
      <c r="L159" s="45"/>
      <c r="M159" s="226" t="s">
        <v>33</v>
      </c>
      <c r="N159" s="227" t="s">
        <v>49</v>
      </c>
      <c r="O159" s="85"/>
      <c r="P159" s="228">
        <f>O159*H159</f>
        <v>0</v>
      </c>
      <c r="Q159" s="228">
        <v>0</v>
      </c>
      <c r="R159" s="228">
        <f>Q159*H159</f>
        <v>0</v>
      </c>
      <c r="S159" s="228">
        <v>0</v>
      </c>
      <c r="T159" s="229">
        <f>S159*H159</f>
        <v>0</v>
      </c>
      <c r="U159" s="39"/>
      <c r="V159" s="39"/>
      <c r="W159" s="39"/>
      <c r="X159" s="39"/>
      <c r="Y159" s="39"/>
      <c r="Z159" s="39"/>
      <c r="AA159" s="39"/>
      <c r="AB159" s="39"/>
      <c r="AC159" s="39"/>
      <c r="AD159" s="39"/>
      <c r="AE159" s="39"/>
      <c r="AR159" s="230" t="s">
        <v>177</v>
      </c>
      <c r="AT159" s="230" t="s">
        <v>172</v>
      </c>
      <c r="AU159" s="230" t="s">
        <v>88</v>
      </c>
      <c r="AY159" s="17" t="s">
        <v>170</v>
      </c>
      <c r="BE159" s="231">
        <f>IF(N159="základní",J159,0)</f>
        <v>0</v>
      </c>
      <c r="BF159" s="231">
        <f>IF(N159="snížená",J159,0)</f>
        <v>0</v>
      </c>
      <c r="BG159" s="231">
        <f>IF(N159="zákl. přenesená",J159,0)</f>
        <v>0</v>
      </c>
      <c r="BH159" s="231">
        <f>IF(N159="sníž. přenesená",J159,0)</f>
        <v>0</v>
      </c>
      <c r="BI159" s="231">
        <f>IF(N159="nulová",J159,0)</f>
        <v>0</v>
      </c>
      <c r="BJ159" s="17" t="s">
        <v>86</v>
      </c>
      <c r="BK159" s="231">
        <f>ROUND(I159*H159,2)</f>
        <v>0</v>
      </c>
      <c r="BL159" s="17" t="s">
        <v>177</v>
      </c>
      <c r="BM159" s="230" t="s">
        <v>1000</v>
      </c>
    </row>
    <row r="160" spans="1:65" s="2" customFormat="1" ht="33" customHeight="1">
      <c r="A160" s="39"/>
      <c r="B160" s="40"/>
      <c r="C160" s="219" t="s">
        <v>348</v>
      </c>
      <c r="D160" s="219" t="s">
        <v>172</v>
      </c>
      <c r="E160" s="220" t="s">
        <v>359</v>
      </c>
      <c r="F160" s="221" t="s">
        <v>356</v>
      </c>
      <c r="G160" s="222" t="s">
        <v>175</v>
      </c>
      <c r="H160" s="223">
        <v>50</v>
      </c>
      <c r="I160" s="224"/>
      <c r="J160" s="225">
        <f>ROUND(I160*H160,2)</f>
        <v>0</v>
      </c>
      <c r="K160" s="221" t="s">
        <v>33</v>
      </c>
      <c r="L160" s="45"/>
      <c r="M160" s="226" t="s">
        <v>33</v>
      </c>
      <c r="N160" s="227" t="s">
        <v>49</v>
      </c>
      <c r="O160" s="85"/>
      <c r="P160" s="228">
        <f>O160*H160</f>
        <v>0</v>
      </c>
      <c r="Q160" s="228">
        <v>0</v>
      </c>
      <c r="R160" s="228">
        <f>Q160*H160</f>
        <v>0</v>
      </c>
      <c r="S160" s="228">
        <v>0</v>
      </c>
      <c r="T160" s="229">
        <f>S160*H160</f>
        <v>0</v>
      </c>
      <c r="U160" s="39"/>
      <c r="V160" s="39"/>
      <c r="W160" s="39"/>
      <c r="X160" s="39"/>
      <c r="Y160" s="39"/>
      <c r="Z160" s="39"/>
      <c r="AA160" s="39"/>
      <c r="AB160" s="39"/>
      <c r="AC160" s="39"/>
      <c r="AD160" s="39"/>
      <c r="AE160" s="39"/>
      <c r="AR160" s="230" t="s">
        <v>177</v>
      </c>
      <c r="AT160" s="230" t="s">
        <v>172</v>
      </c>
      <c r="AU160" s="230" t="s">
        <v>88</v>
      </c>
      <c r="AY160" s="17" t="s">
        <v>170</v>
      </c>
      <c r="BE160" s="231">
        <f>IF(N160="základní",J160,0)</f>
        <v>0</v>
      </c>
      <c r="BF160" s="231">
        <f>IF(N160="snížená",J160,0)</f>
        <v>0</v>
      </c>
      <c r="BG160" s="231">
        <f>IF(N160="zákl. přenesená",J160,0)</f>
        <v>0</v>
      </c>
      <c r="BH160" s="231">
        <f>IF(N160="sníž. přenesená",J160,0)</f>
        <v>0</v>
      </c>
      <c r="BI160" s="231">
        <f>IF(N160="nulová",J160,0)</f>
        <v>0</v>
      </c>
      <c r="BJ160" s="17" t="s">
        <v>86</v>
      </c>
      <c r="BK160" s="231">
        <f>ROUND(I160*H160,2)</f>
        <v>0</v>
      </c>
      <c r="BL160" s="17" t="s">
        <v>177</v>
      </c>
      <c r="BM160" s="230" t="s">
        <v>1001</v>
      </c>
    </row>
    <row r="161" spans="1:63" s="12" customFormat="1" ht="22.8" customHeight="1">
      <c r="A161" s="12"/>
      <c r="B161" s="203"/>
      <c r="C161" s="204"/>
      <c r="D161" s="205" t="s">
        <v>77</v>
      </c>
      <c r="E161" s="217" t="s">
        <v>1002</v>
      </c>
      <c r="F161" s="217" t="s">
        <v>1003</v>
      </c>
      <c r="G161" s="204"/>
      <c r="H161" s="204"/>
      <c r="I161" s="207"/>
      <c r="J161" s="218">
        <f>BK161</f>
        <v>0</v>
      </c>
      <c r="K161" s="204"/>
      <c r="L161" s="209"/>
      <c r="M161" s="210"/>
      <c r="N161" s="211"/>
      <c r="O161" s="211"/>
      <c r="P161" s="212">
        <f>SUM(P162:P177)</f>
        <v>0</v>
      </c>
      <c r="Q161" s="211"/>
      <c r="R161" s="212">
        <f>SUM(R162:R177)</f>
        <v>0</v>
      </c>
      <c r="S161" s="211"/>
      <c r="T161" s="213">
        <f>SUM(T162:T177)</f>
        <v>0</v>
      </c>
      <c r="U161" s="12"/>
      <c r="V161" s="12"/>
      <c r="W161" s="12"/>
      <c r="X161" s="12"/>
      <c r="Y161" s="12"/>
      <c r="Z161" s="12"/>
      <c r="AA161" s="12"/>
      <c r="AB161" s="12"/>
      <c r="AC161" s="12"/>
      <c r="AD161" s="12"/>
      <c r="AE161" s="12"/>
      <c r="AR161" s="214" t="s">
        <v>86</v>
      </c>
      <c r="AT161" s="215" t="s">
        <v>77</v>
      </c>
      <c r="AU161" s="215" t="s">
        <v>86</v>
      </c>
      <c r="AY161" s="214" t="s">
        <v>170</v>
      </c>
      <c r="BK161" s="216">
        <f>SUM(BK162:BK177)</f>
        <v>0</v>
      </c>
    </row>
    <row r="162" spans="1:65" s="2" customFormat="1" ht="33" customHeight="1">
      <c r="A162" s="39"/>
      <c r="B162" s="40"/>
      <c r="C162" s="219" t="s">
        <v>354</v>
      </c>
      <c r="D162" s="219" t="s">
        <v>172</v>
      </c>
      <c r="E162" s="220" t="s">
        <v>306</v>
      </c>
      <c r="F162" s="221" t="s">
        <v>307</v>
      </c>
      <c r="G162" s="222" t="s">
        <v>175</v>
      </c>
      <c r="H162" s="223">
        <v>1352.5</v>
      </c>
      <c r="I162" s="224"/>
      <c r="J162" s="225">
        <f>ROUND(I162*H162,2)</f>
        <v>0</v>
      </c>
      <c r="K162" s="221" t="s">
        <v>176</v>
      </c>
      <c r="L162" s="45"/>
      <c r="M162" s="226" t="s">
        <v>33</v>
      </c>
      <c r="N162" s="227" t="s">
        <v>49</v>
      </c>
      <c r="O162" s="85"/>
      <c r="P162" s="228">
        <f>O162*H162</f>
        <v>0</v>
      </c>
      <c r="Q162" s="228">
        <v>0</v>
      </c>
      <c r="R162" s="228">
        <f>Q162*H162</f>
        <v>0</v>
      </c>
      <c r="S162" s="228">
        <v>0</v>
      </c>
      <c r="T162" s="229">
        <f>S162*H162</f>
        <v>0</v>
      </c>
      <c r="U162" s="39"/>
      <c r="V162" s="39"/>
      <c r="W162" s="39"/>
      <c r="X162" s="39"/>
      <c r="Y162" s="39"/>
      <c r="Z162" s="39"/>
      <c r="AA162" s="39"/>
      <c r="AB162" s="39"/>
      <c r="AC162" s="39"/>
      <c r="AD162" s="39"/>
      <c r="AE162" s="39"/>
      <c r="AR162" s="230" t="s">
        <v>177</v>
      </c>
      <c r="AT162" s="230" t="s">
        <v>172</v>
      </c>
      <c r="AU162" s="230" t="s">
        <v>88</v>
      </c>
      <c r="AY162" s="17" t="s">
        <v>170</v>
      </c>
      <c r="BE162" s="231">
        <f>IF(N162="základní",J162,0)</f>
        <v>0</v>
      </c>
      <c r="BF162" s="231">
        <f>IF(N162="snížená",J162,0)</f>
        <v>0</v>
      </c>
      <c r="BG162" s="231">
        <f>IF(N162="zákl. přenesená",J162,0)</f>
        <v>0</v>
      </c>
      <c r="BH162" s="231">
        <f>IF(N162="sníž. přenesená",J162,0)</f>
        <v>0</v>
      </c>
      <c r="BI162" s="231">
        <f>IF(N162="nulová",J162,0)</f>
        <v>0</v>
      </c>
      <c r="BJ162" s="17" t="s">
        <v>86</v>
      </c>
      <c r="BK162" s="231">
        <f>ROUND(I162*H162,2)</f>
        <v>0</v>
      </c>
      <c r="BL162" s="17" t="s">
        <v>177</v>
      </c>
      <c r="BM162" s="230" t="s">
        <v>1004</v>
      </c>
    </row>
    <row r="163" spans="1:51" s="13" customFormat="1" ht="12">
      <c r="A163" s="13"/>
      <c r="B163" s="232"/>
      <c r="C163" s="233"/>
      <c r="D163" s="234" t="s">
        <v>182</v>
      </c>
      <c r="E163" s="235" t="s">
        <v>33</v>
      </c>
      <c r="F163" s="236" t="s">
        <v>1005</v>
      </c>
      <c r="G163" s="233"/>
      <c r="H163" s="237">
        <v>1352.5</v>
      </c>
      <c r="I163" s="238"/>
      <c r="J163" s="233"/>
      <c r="K163" s="233"/>
      <c r="L163" s="239"/>
      <c r="M163" s="240"/>
      <c r="N163" s="241"/>
      <c r="O163" s="241"/>
      <c r="P163" s="241"/>
      <c r="Q163" s="241"/>
      <c r="R163" s="241"/>
      <c r="S163" s="241"/>
      <c r="T163" s="242"/>
      <c r="U163" s="13"/>
      <c r="V163" s="13"/>
      <c r="W163" s="13"/>
      <c r="X163" s="13"/>
      <c r="Y163" s="13"/>
      <c r="Z163" s="13"/>
      <c r="AA163" s="13"/>
      <c r="AB163" s="13"/>
      <c r="AC163" s="13"/>
      <c r="AD163" s="13"/>
      <c r="AE163" s="13"/>
      <c r="AT163" s="243" t="s">
        <v>182</v>
      </c>
      <c r="AU163" s="243" t="s">
        <v>88</v>
      </c>
      <c r="AV163" s="13" t="s">
        <v>88</v>
      </c>
      <c r="AW163" s="13" t="s">
        <v>39</v>
      </c>
      <c r="AX163" s="13" t="s">
        <v>86</v>
      </c>
      <c r="AY163" s="243" t="s">
        <v>170</v>
      </c>
    </row>
    <row r="164" spans="1:65" s="2" customFormat="1" ht="21.75" customHeight="1">
      <c r="A164" s="39"/>
      <c r="B164" s="40"/>
      <c r="C164" s="219" t="s">
        <v>358</v>
      </c>
      <c r="D164" s="219" t="s">
        <v>172</v>
      </c>
      <c r="E164" s="220" t="s">
        <v>311</v>
      </c>
      <c r="F164" s="221" t="s">
        <v>312</v>
      </c>
      <c r="G164" s="222" t="s">
        <v>175</v>
      </c>
      <c r="H164" s="223">
        <v>649.2</v>
      </c>
      <c r="I164" s="224"/>
      <c r="J164" s="225">
        <f>ROUND(I164*H164,2)</f>
        <v>0</v>
      </c>
      <c r="K164" s="221" t="s">
        <v>176</v>
      </c>
      <c r="L164" s="45"/>
      <c r="M164" s="226" t="s">
        <v>33</v>
      </c>
      <c r="N164" s="227" t="s">
        <v>49</v>
      </c>
      <c r="O164" s="85"/>
      <c r="P164" s="228">
        <f>O164*H164</f>
        <v>0</v>
      </c>
      <c r="Q164" s="228">
        <v>0</v>
      </c>
      <c r="R164" s="228">
        <f>Q164*H164</f>
        <v>0</v>
      </c>
      <c r="S164" s="228">
        <v>0</v>
      </c>
      <c r="T164" s="229">
        <f>S164*H164</f>
        <v>0</v>
      </c>
      <c r="U164" s="39"/>
      <c r="V164" s="39"/>
      <c r="W164" s="39"/>
      <c r="X164" s="39"/>
      <c r="Y164" s="39"/>
      <c r="Z164" s="39"/>
      <c r="AA164" s="39"/>
      <c r="AB164" s="39"/>
      <c r="AC164" s="39"/>
      <c r="AD164" s="39"/>
      <c r="AE164" s="39"/>
      <c r="AR164" s="230" t="s">
        <v>177</v>
      </c>
      <c r="AT164" s="230" t="s">
        <v>172</v>
      </c>
      <c r="AU164" s="230" t="s">
        <v>88</v>
      </c>
      <c r="AY164" s="17" t="s">
        <v>170</v>
      </c>
      <c r="BE164" s="231">
        <f>IF(N164="základní",J164,0)</f>
        <v>0</v>
      </c>
      <c r="BF164" s="231">
        <f>IF(N164="snížená",J164,0)</f>
        <v>0</v>
      </c>
      <c r="BG164" s="231">
        <f>IF(N164="zákl. přenesená",J164,0)</f>
        <v>0</v>
      </c>
      <c r="BH164" s="231">
        <f>IF(N164="sníž. přenesená",J164,0)</f>
        <v>0</v>
      </c>
      <c r="BI164" s="231">
        <f>IF(N164="nulová",J164,0)</f>
        <v>0</v>
      </c>
      <c r="BJ164" s="17" t="s">
        <v>86</v>
      </c>
      <c r="BK164" s="231">
        <f>ROUND(I164*H164,2)</f>
        <v>0</v>
      </c>
      <c r="BL164" s="17" t="s">
        <v>177</v>
      </c>
      <c r="BM164" s="230" t="s">
        <v>1006</v>
      </c>
    </row>
    <row r="165" spans="1:51" s="13" customFormat="1" ht="12">
      <c r="A165" s="13"/>
      <c r="B165" s="232"/>
      <c r="C165" s="233"/>
      <c r="D165" s="234" t="s">
        <v>182</v>
      </c>
      <c r="E165" s="235" t="s">
        <v>33</v>
      </c>
      <c r="F165" s="236" t="s">
        <v>1007</v>
      </c>
      <c r="G165" s="233"/>
      <c r="H165" s="237">
        <v>649.2</v>
      </c>
      <c r="I165" s="238"/>
      <c r="J165" s="233"/>
      <c r="K165" s="233"/>
      <c r="L165" s="239"/>
      <c r="M165" s="240"/>
      <c r="N165" s="241"/>
      <c r="O165" s="241"/>
      <c r="P165" s="241"/>
      <c r="Q165" s="241"/>
      <c r="R165" s="241"/>
      <c r="S165" s="241"/>
      <c r="T165" s="242"/>
      <c r="U165" s="13"/>
      <c r="V165" s="13"/>
      <c r="W165" s="13"/>
      <c r="X165" s="13"/>
      <c r="Y165" s="13"/>
      <c r="Z165" s="13"/>
      <c r="AA165" s="13"/>
      <c r="AB165" s="13"/>
      <c r="AC165" s="13"/>
      <c r="AD165" s="13"/>
      <c r="AE165" s="13"/>
      <c r="AT165" s="243" t="s">
        <v>182</v>
      </c>
      <c r="AU165" s="243" t="s">
        <v>88</v>
      </c>
      <c r="AV165" s="13" t="s">
        <v>88</v>
      </c>
      <c r="AW165" s="13" t="s">
        <v>39</v>
      </c>
      <c r="AX165" s="13" t="s">
        <v>86</v>
      </c>
      <c r="AY165" s="243" t="s">
        <v>170</v>
      </c>
    </row>
    <row r="166" spans="1:65" s="2" customFormat="1" ht="21.75" customHeight="1">
      <c r="A166" s="39"/>
      <c r="B166" s="40"/>
      <c r="C166" s="219" t="s">
        <v>363</v>
      </c>
      <c r="D166" s="219" t="s">
        <v>172</v>
      </c>
      <c r="E166" s="220" t="s">
        <v>370</v>
      </c>
      <c r="F166" s="221" t="s">
        <v>371</v>
      </c>
      <c r="G166" s="222" t="s">
        <v>175</v>
      </c>
      <c r="H166" s="223">
        <v>622.15</v>
      </c>
      <c r="I166" s="224"/>
      <c r="J166" s="225">
        <f>ROUND(I166*H166,2)</f>
        <v>0</v>
      </c>
      <c r="K166" s="221" t="s">
        <v>176</v>
      </c>
      <c r="L166" s="45"/>
      <c r="M166" s="226" t="s">
        <v>33</v>
      </c>
      <c r="N166" s="227" t="s">
        <v>49</v>
      </c>
      <c r="O166" s="85"/>
      <c r="P166" s="228">
        <f>O166*H166</f>
        <v>0</v>
      </c>
      <c r="Q166" s="228">
        <v>0</v>
      </c>
      <c r="R166" s="228">
        <f>Q166*H166</f>
        <v>0</v>
      </c>
      <c r="S166" s="228">
        <v>0</v>
      </c>
      <c r="T166" s="229">
        <f>S166*H166</f>
        <v>0</v>
      </c>
      <c r="U166" s="39"/>
      <c r="V166" s="39"/>
      <c r="W166" s="39"/>
      <c r="X166" s="39"/>
      <c r="Y166" s="39"/>
      <c r="Z166" s="39"/>
      <c r="AA166" s="39"/>
      <c r="AB166" s="39"/>
      <c r="AC166" s="39"/>
      <c r="AD166" s="39"/>
      <c r="AE166" s="39"/>
      <c r="AR166" s="230" t="s">
        <v>177</v>
      </c>
      <c r="AT166" s="230" t="s">
        <v>172</v>
      </c>
      <c r="AU166" s="230" t="s">
        <v>88</v>
      </c>
      <c r="AY166" s="17" t="s">
        <v>170</v>
      </c>
      <c r="BE166" s="231">
        <f>IF(N166="základní",J166,0)</f>
        <v>0</v>
      </c>
      <c r="BF166" s="231">
        <f>IF(N166="snížená",J166,0)</f>
        <v>0</v>
      </c>
      <c r="BG166" s="231">
        <f>IF(N166="zákl. přenesená",J166,0)</f>
        <v>0</v>
      </c>
      <c r="BH166" s="231">
        <f>IF(N166="sníž. přenesená",J166,0)</f>
        <v>0</v>
      </c>
      <c r="BI166" s="231">
        <f>IF(N166="nulová",J166,0)</f>
        <v>0</v>
      </c>
      <c r="BJ166" s="17" t="s">
        <v>86</v>
      </c>
      <c r="BK166" s="231">
        <f>ROUND(I166*H166,2)</f>
        <v>0</v>
      </c>
      <c r="BL166" s="17" t="s">
        <v>177</v>
      </c>
      <c r="BM166" s="230" t="s">
        <v>1008</v>
      </c>
    </row>
    <row r="167" spans="1:51" s="13" customFormat="1" ht="12">
      <c r="A167" s="13"/>
      <c r="B167" s="232"/>
      <c r="C167" s="233"/>
      <c r="D167" s="234" t="s">
        <v>182</v>
      </c>
      <c r="E167" s="235" t="s">
        <v>33</v>
      </c>
      <c r="F167" s="236" t="s">
        <v>1009</v>
      </c>
      <c r="G167" s="233"/>
      <c r="H167" s="237">
        <v>622.15</v>
      </c>
      <c r="I167" s="238"/>
      <c r="J167" s="233"/>
      <c r="K167" s="233"/>
      <c r="L167" s="239"/>
      <c r="M167" s="240"/>
      <c r="N167" s="241"/>
      <c r="O167" s="241"/>
      <c r="P167" s="241"/>
      <c r="Q167" s="241"/>
      <c r="R167" s="241"/>
      <c r="S167" s="241"/>
      <c r="T167" s="242"/>
      <c r="U167" s="13"/>
      <c r="V167" s="13"/>
      <c r="W167" s="13"/>
      <c r="X167" s="13"/>
      <c r="Y167" s="13"/>
      <c r="Z167" s="13"/>
      <c r="AA167" s="13"/>
      <c r="AB167" s="13"/>
      <c r="AC167" s="13"/>
      <c r="AD167" s="13"/>
      <c r="AE167" s="13"/>
      <c r="AT167" s="243" t="s">
        <v>182</v>
      </c>
      <c r="AU167" s="243" t="s">
        <v>88</v>
      </c>
      <c r="AV167" s="13" t="s">
        <v>88</v>
      </c>
      <c r="AW167" s="13" t="s">
        <v>39</v>
      </c>
      <c r="AX167" s="13" t="s">
        <v>86</v>
      </c>
      <c r="AY167" s="243" t="s">
        <v>170</v>
      </c>
    </row>
    <row r="168" spans="1:65" s="2" customFormat="1" ht="33" customHeight="1">
      <c r="A168" s="39"/>
      <c r="B168" s="40"/>
      <c r="C168" s="219" t="s">
        <v>366</v>
      </c>
      <c r="D168" s="219" t="s">
        <v>172</v>
      </c>
      <c r="E168" s="220" t="s">
        <v>794</v>
      </c>
      <c r="F168" s="221" t="s">
        <v>795</v>
      </c>
      <c r="G168" s="222" t="s">
        <v>175</v>
      </c>
      <c r="H168" s="223">
        <v>595.1</v>
      </c>
      <c r="I168" s="224"/>
      <c r="J168" s="225">
        <f>ROUND(I168*H168,2)</f>
        <v>0</v>
      </c>
      <c r="K168" s="221" t="s">
        <v>176</v>
      </c>
      <c r="L168" s="45"/>
      <c r="M168" s="226" t="s">
        <v>33</v>
      </c>
      <c r="N168" s="227" t="s">
        <v>49</v>
      </c>
      <c r="O168" s="85"/>
      <c r="P168" s="228">
        <f>O168*H168</f>
        <v>0</v>
      </c>
      <c r="Q168" s="228">
        <v>0</v>
      </c>
      <c r="R168" s="228">
        <f>Q168*H168</f>
        <v>0</v>
      </c>
      <c r="S168" s="228">
        <v>0</v>
      </c>
      <c r="T168" s="229">
        <f>S168*H168</f>
        <v>0</v>
      </c>
      <c r="U168" s="39"/>
      <c r="V168" s="39"/>
      <c r="W168" s="39"/>
      <c r="X168" s="39"/>
      <c r="Y168" s="39"/>
      <c r="Z168" s="39"/>
      <c r="AA168" s="39"/>
      <c r="AB168" s="39"/>
      <c r="AC168" s="39"/>
      <c r="AD168" s="39"/>
      <c r="AE168" s="39"/>
      <c r="AR168" s="230" t="s">
        <v>177</v>
      </c>
      <c r="AT168" s="230" t="s">
        <v>172</v>
      </c>
      <c r="AU168" s="230" t="s">
        <v>88</v>
      </c>
      <c r="AY168" s="17" t="s">
        <v>170</v>
      </c>
      <c r="BE168" s="231">
        <f>IF(N168="základní",J168,0)</f>
        <v>0</v>
      </c>
      <c r="BF168" s="231">
        <f>IF(N168="snížená",J168,0)</f>
        <v>0</v>
      </c>
      <c r="BG168" s="231">
        <f>IF(N168="zákl. přenesená",J168,0)</f>
        <v>0</v>
      </c>
      <c r="BH168" s="231">
        <f>IF(N168="sníž. přenesená",J168,0)</f>
        <v>0</v>
      </c>
      <c r="BI168" s="231">
        <f>IF(N168="nulová",J168,0)</f>
        <v>0</v>
      </c>
      <c r="BJ168" s="17" t="s">
        <v>86</v>
      </c>
      <c r="BK168" s="231">
        <f>ROUND(I168*H168,2)</f>
        <v>0</v>
      </c>
      <c r="BL168" s="17" t="s">
        <v>177</v>
      </c>
      <c r="BM168" s="230" t="s">
        <v>1010</v>
      </c>
    </row>
    <row r="169" spans="1:51" s="13" customFormat="1" ht="12">
      <c r="A169" s="13"/>
      <c r="B169" s="232"/>
      <c r="C169" s="233"/>
      <c r="D169" s="234" t="s">
        <v>182</v>
      </c>
      <c r="E169" s="235" t="s">
        <v>33</v>
      </c>
      <c r="F169" s="236" t="s">
        <v>1011</v>
      </c>
      <c r="G169" s="233"/>
      <c r="H169" s="237">
        <v>595.1</v>
      </c>
      <c r="I169" s="238"/>
      <c r="J169" s="233"/>
      <c r="K169" s="233"/>
      <c r="L169" s="239"/>
      <c r="M169" s="240"/>
      <c r="N169" s="241"/>
      <c r="O169" s="241"/>
      <c r="P169" s="241"/>
      <c r="Q169" s="241"/>
      <c r="R169" s="241"/>
      <c r="S169" s="241"/>
      <c r="T169" s="242"/>
      <c r="U169" s="13"/>
      <c r="V169" s="13"/>
      <c r="W169" s="13"/>
      <c r="X169" s="13"/>
      <c r="Y169" s="13"/>
      <c r="Z169" s="13"/>
      <c r="AA169" s="13"/>
      <c r="AB169" s="13"/>
      <c r="AC169" s="13"/>
      <c r="AD169" s="13"/>
      <c r="AE169" s="13"/>
      <c r="AT169" s="243" t="s">
        <v>182</v>
      </c>
      <c r="AU169" s="243" t="s">
        <v>88</v>
      </c>
      <c r="AV169" s="13" t="s">
        <v>88</v>
      </c>
      <c r="AW169" s="13" t="s">
        <v>39</v>
      </c>
      <c r="AX169" s="13" t="s">
        <v>86</v>
      </c>
      <c r="AY169" s="243" t="s">
        <v>170</v>
      </c>
    </row>
    <row r="170" spans="1:65" s="2" customFormat="1" ht="21.75" customHeight="1">
      <c r="A170" s="39"/>
      <c r="B170" s="40"/>
      <c r="C170" s="219" t="s">
        <v>369</v>
      </c>
      <c r="D170" s="219" t="s">
        <v>172</v>
      </c>
      <c r="E170" s="220" t="s">
        <v>327</v>
      </c>
      <c r="F170" s="221" t="s">
        <v>328</v>
      </c>
      <c r="G170" s="222" t="s">
        <v>175</v>
      </c>
      <c r="H170" s="223">
        <v>595.1</v>
      </c>
      <c r="I170" s="224"/>
      <c r="J170" s="225">
        <f>ROUND(I170*H170,2)</f>
        <v>0</v>
      </c>
      <c r="K170" s="221" t="s">
        <v>176</v>
      </c>
      <c r="L170" s="45"/>
      <c r="M170" s="226" t="s">
        <v>33</v>
      </c>
      <c r="N170" s="227" t="s">
        <v>49</v>
      </c>
      <c r="O170" s="85"/>
      <c r="P170" s="228">
        <f>O170*H170</f>
        <v>0</v>
      </c>
      <c r="Q170" s="228">
        <v>0</v>
      </c>
      <c r="R170" s="228">
        <f>Q170*H170</f>
        <v>0</v>
      </c>
      <c r="S170" s="228">
        <v>0</v>
      </c>
      <c r="T170" s="229">
        <f>S170*H170</f>
        <v>0</v>
      </c>
      <c r="U170" s="39"/>
      <c r="V170" s="39"/>
      <c r="W170" s="39"/>
      <c r="X170" s="39"/>
      <c r="Y170" s="39"/>
      <c r="Z170" s="39"/>
      <c r="AA170" s="39"/>
      <c r="AB170" s="39"/>
      <c r="AC170" s="39"/>
      <c r="AD170" s="39"/>
      <c r="AE170" s="39"/>
      <c r="AR170" s="230" t="s">
        <v>177</v>
      </c>
      <c r="AT170" s="230" t="s">
        <v>172</v>
      </c>
      <c r="AU170" s="230" t="s">
        <v>88</v>
      </c>
      <c r="AY170" s="17" t="s">
        <v>170</v>
      </c>
      <c r="BE170" s="231">
        <f>IF(N170="základní",J170,0)</f>
        <v>0</v>
      </c>
      <c r="BF170" s="231">
        <f>IF(N170="snížená",J170,0)</f>
        <v>0</v>
      </c>
      <c r="BG170" s="231">
        <f>IF(N170="zákl. přenesená",J170,0)</f>
        <v>0</v>
      </c>
      <c r="BH170" s="231">
        <f>IF(N170="sníž. přenesená",J170,0)</f>
        <v>0</v>
      </c>
      <c r="BI170" s="231">
        <f>IF(N170="nulová",J170,0)</f>
        <v>0</v>
      </c>
      <c r="BJ170" s="17" t="s">
        <v>86</v>
      </c>
      <c r="BK170" s="231">
        <f>ROUND(I170*H170,2)</f>
        <v>0</v>
      </c>
      <c r="BL170" s="17" t="s">
        <v>177</v>
      </c>
      <c r="BM170" s="230" t="s">
        <v>1012</v>
      </c>
    </row>
    <row r="171" spans="1:51" s="13" customFormat="1" ht="12">
      <c r="A171" s="13"/>
      <c r="B171" s="232"/>
      <c r="C171" s="233"/>
      <c r="D171" s="234" t="s">
        <v>182</v>
      </c>
      <c r="E171" s="235" t="s">
        <v>33</v>
      </c>
      <c r="F171" s="236" t="s">
        <v>1011</v>
      </c>
      <c r="G171" s="233"/>
      <c r="H171" s="237">
        <v>595.1</v>
      </c>
      <c r="I171" s="238"/>
      <c r="J171" s="233"/>
      <c r="K171" s="233"/>
      <c r="L171" s="239"/>
      <c r="M171" s="240"/>
      <c r="N171" s="241"/>
      <c r="O171" s="241"/>
      <c r="P171" s="241"/>
      <c r="Q171" s="241"/>
      <c r="R171" s="241"/>
      <c r="S171" s="241"/>
      <c r="T171" s="242"/>
      <c r="U171" s="13"/>
      <c r="V171" s="13"/>
      <c r="W171" s="13"/>
      <c r="X171" s="13"/>
      <c r="Y171" s="13"/>
      <c r="Z171" s="13"/>
      <c r="AA171" s="13"/>
      <c r="AB171" s="13"/>
      <c r="AC171" s="13"/>
      <c r="AD171" s="13"/>
      <c r="AE171" s="13"/>
      <c r="AT171" s="243" t="s">
        <v>182</v>
      </c>
      <c r="AU171" s="243" t="s">
        <v>88</v>
      </c>
      <c r="AV171" s="13" t="s">
        <v>88</v>
      </c>
      <c r="AW171" s="13" t="s">
        <v>39</v>
      </c>
      <c r="AX171" s="13" t="s">
        <v>86</v>
      </c>
      <c r="AY171" s="243" t="s">
        <v>170</v>
      </c>
    </row>
    <row r="172" spans="1:65" s="2" customFormat="1" ht="44.25" customHeight="1">
      <c r="A172" s="39"/>
      <c r="B172" s="40"/>
      <c r="C172" s="219" t="s">
        <v>374</v>
      </c>
      <c r="D172" s="219" t="s">
        <v>172</v>
      </c>
      <c r="E172" s="220" t="s">
        <v>457</v>
      </c>
      <c r="F172" s="221" t="s">
        <v>458</v>
      </c>
      <c r="G172" s="222" t="s">
        <v>175</v>
      </c>
      <c r="H172" s="223">
        <v>568.05</v>
      </c>
      <c r="I172" s="224"/>
      <c r="J172" s="225">
        <f>ROUND(I172*H172,2)</f>
        <v>0</v>
      </c>
      <c r="K172" s="221" t="s">
        <v>176</v>
      </c>
      <c r="L172" s="45"/>
      <c r="M172" s="226" t="s">
        <v>33</v>
      </c>
      <c r="N172" s="227" t="s">
        <v>49</v>
      </c>
      <c r="O172" s="85"/>
      <c r="P172" s="228">
        <f>O172*H172</f>
        <v>0</v>
      </c>
      <c r="Q172" s="228">
        <v>0</v>
      </c>
      <c r="R172" s="228">
        <f>Q172*H172</f>
        <v>0</v>
      </c>
      <c r="S172" s="228">
        <v>0</v>
      </c>
      <c r="T172" s="229">
        <f>S172*H172</f>
        <v>0</v>
      </c>
      <c r="U172" s="39"/>
      <c r="V172" s="39"/>
      <c r="W172" s="39"/>
      <c r="X172" s="39"/>
      <c r="Y172" s="39"/>
      <c r="Z172" s="39"/>
      <c r="AA172" s="39"/>
      <c r="AB172" s="39"/>
      <c r="AC172" s="39"/>
      <c r="AD172" s="39"/>
      <c r="AE172" s="39"/>
      <c r="AR172" s="230" t="s">
        <v>177</v>
      </c>
      <c r="AT172" s="230" t="s">
        <v>172</v>
      </c>
      <c r="AU172" s="230" t="s">
        <v>88</v>
      </c>
      <c r="AY172" s="17" t="s">
        <v>170</v>
      </c>
      <c r="BE172" s="231">
        <f>IF(N172="základní",J172,0)</f>
        <v>0</v>
      </c>
      <c r="BF172" s="231">
        <f>IF(N172="snížená",J172,0)</f>
        <v>0</v>
      </c>
      <c r="BG172" s="231">
        <f>IF(N172="zákl. přenesená",J172,0)</f>
        <v>0</v>
      </c>
      <c r="BH172" s="231">
        <f>IF(N172="sníž. přenesená",J172,0)</f>
        <v>0</v>
      </c>
      <c r="BI172" s="231">
        <f>IF(N172="nulová",J172,0)</f>
        <v>0</v>
      </c>
      <c r="BJ172" s="17" t="s">
        <v>86</v>
      </c>
      <c r="BK172" s="231">
        <f>ROUND(I172*H172,2)</f>
        <v>0</v>
      </c>
      <c r="BL172" s="17" t="s">
        <v>177</v>
      </c>
      <c r="BM172" s="230" t="s">
        <v>1013</v>
      </c>
    </row>
    <row r="173" spans="1:51" s="13" customFormat="1" ht="12">
      <c r="A173" s="13"/>
      <c r="B173" s="232"/>
      <c r="C173" s="233"/>
      <c r="D173" s="234" t="s">
        <v>182</v>
      </c>
      <c r="E173" s="235" t="s">
        <v>33</v>
      </c>
      <c r="F173" s="236" t="s">
        <v>1014</v>
      </c>
      <c r="G173" s="233"/>
      <c r="H173" s="237">
        <v>568.05</v>
      </c>
      <c r="I173" s="238"/>
      <c r="J173" s="233"/>
      <c r="K173" s="233"/>
      <c r="L173" s="239"/>
      <c r="M173" s="240"/>
      <c r="N173" s="241"/>
      <c r="O173" s="241"/>
      <c r="P173" s="241"/>
      <c r="Q173" s="241"/>
      <c r="R173" s="241"/>
      <c r="S173" s="241"/>
      <c r="T173" s="242"/>
      <c r="U173" s="13"/>
      <c r="V173" s="13"/>
      <c r="W173" s="13"/>
      <c r="X173" s="13"/>
      <c r="Y173" s="13"/>
      <c r="Z173" s="13"/>
      <c r="AA173" s="13"/>
      <c r="AB173" s="13"/>
      <c r="AC173" s="13"/>
      <c r="AD173" s="13"/>
      <c r="AE173" s="13"/>
      <c r="AT173" s="243" t="s">
        <v>182</v>
      </c>
      <c r="AU173" s="243" t="s">
        <v>88</v>
      </c>
      <c r="AV173" s="13" t="s">
        <v>88</v>
      </c>
      <c r="AW173" s="13" t="s">
        <v>39</v>
      </c>
      <c r="AX173" s="13" t="s">
        <v>86</v>
      </c>
      <c r="AY173" s="243" t="s">
        <v>170</v>
      </c>
    </row>
    <row r="174" spans="1:65" s="2" customFormat="1" ht="21.75" customHeight="1">
      <c r="A174" s="39"/>
      <c r="B174" s="40"/>
      <c r="C174" s="219" t="s">
        <v>379</v>
      </c>
      <c r="D174" s="219" t="s">
        <v>172</v>
      </c>
      <c r="E174" s="220" t="s">
        <v>337</v>
      </c>
      <c r="F174" s="221" t="s">
        <v>338</v>
      </c>
      <c r="G174" s="222" t="s">
        <v>175</v>
      </c>
      <c r="H174" s="223">
        <v>568.05</v>
      </c>
      <c r="I174" s="224"/>
      <c r="J174" s="225">
        <f>ROUND(I174*H174,2)</f>
        <v>0</v>
      </c>
      <c r="K174" s="221" t="s">
        <v>176</v>
      </c>
      <c r="L174" s="45"/>
      <c r="M174" s="226" t="s">
        <v>33</v>
      </c>
      <c r="N174" s="227" t="s">
        <v>49</v>
      </c>
      <c r="O174" s="85"/>
      <c r="P174" s="228">
        <f>O174*H174</f>
        <v>0</v>
      </c>
      <c r="Q174" s="228">
        <v>0</v>
      </c>
      <c r="R174" s="228">
        <f>Q174*H174</f>
        <v>0</v>
      </c>
      <c r="S174" s="228">
        <v>0</v>
      </c>
      <c r="T174" s="229">
        <f>S174*H174</f>
        <v>0</v>
      </c>
      <c r="U174" s="39"/>
      <c r="V174" s="39"/>
      <c r="W174" s="39"/>
      <c r="X174" s="39"/>
      <c r="Y174" s="39"/>
      <c r="Z174" s="39"/>
      <c r="AA174" s="39"/>
      <c r="AB174" s="39"/>
      <c r="AC174" s="39"/>
      <c r="AD174" s="39"/>
      <c r="AE174" s="39"/>
      <c r="AR174" s="230" t="s">
        <v>177</v>
      </c>
      <c r="AT174" s="230" t="s">
        <v>172</v>
      </c>
      <c r="AU174" s="230" t="s">
        <v>88</v>
      </c>
      <c r="AY174" s="17" t="s">
        <v>170</v>
      </c>
      <c r="BE174" s="231">
        <f>IF(N174="základní",J174,0)</f>
        <v>0</v>
      </c>
      <c r="BF174" s="231">
        <f>IF(N174="snížená",J174,0)</f>
        <v>0</v>
      </c>
      <c r="BG174" s="231">
        <f>IF(N174="zákl. přenesená",J174,0)</f>
        <v>0</v>
      </c>
      <c r="BH174" s="231">
        <f>IF(N174="sníž. přenesená",J174,0)</f>
        <v>0</v>
      </c>
      <c r="BI174" s="231">
        <f>IF(N174="nulová",J174,0)</f>
        <v>0</v>
      </c>
      <c r="BJ174" s="17" t="s">
        <v>86</v>
      </c>
      <c r="BK174" s="231">
        <f>ROUND(I174*H174,2)</f>
        <v>0</v>
      </c>
      <c r="BL174" s="17" t="s">
        <v>177</v>
      </c>
      <c r="BM174" s="230" t="s">
        <v>1015</v>
      </c>
    </row>
    <row r="175" spans="1:51" s="13" customFormat="1" ht="12">
      <c r="A175" s="13"/>
      <c r="B175" s="232"/>
      <c r="C175" s="233"/>
      <c r="D175" s="234" t="s">
        <v>182</v>
      </c>
      <c r="E175" s="235" t="s">
        <v>33</v>
      </c>
      <c r="F175" s="236" t="s">
        <v>1014</v>
      </c>
      <c r="G175" s="233"/>
      <c r="H175" s="237">
        <v>568.05</v>
      </c>
      <c r="I175" s="238"/>
      <c r="J175" s="233"/>
      <c r="K175" s="233"/>
      <c r="L175" s="239"/>
      <c r="M175" s="240"/>
      <c r="N175" s="241"/>
      <c r="O175" s="241"/>
      <c r="P175" s="241"/>
      <c r="Q175" s="241"/>
      <c r="R175" s="241"/>
      <c r="S175" s="241"/>
      <c r="T175" s="242"/>
      <c r="U175" s="13"/>
      <c r="V175" s="13"/>
      <c r="W175" s="13"/>
      <c r="X175" s="13"/>
      <c r="Y175" s="13"/>
      <c r="Z175" s="13"/>
      <c r="AA175" s="13"/>
      <c r="AB175" s="13"/>
      <c r="AC175" s="13"/>
      <c r="AD175" s="13"/>
      <c r="AE175" s="13"/>
      <c r="AT175" s="243" t="s">
        <v>182</v>
      </c>
      <c r="AU175" s="243" t="s">
        <v>88</v>
      </c>
      <c r="AV175" s="13" t="s">
        <v>88</v>
      </c>
      <c r="AW175" s="13" t="s">
        <v>39</v>
      </c>
      <c r="AX175" s="13" t="s">
        <v>86</v>
      </c>
      <c r="AY175" s="243" t="s">
        <v>170</v>
      </c>
    </row>
    <row r="176" spans="1:65" s="2" customFormat="1" ht="33" customHeight="1">
      <c r="A176" s="39"/>
      <c r="B176" s="40"/>
      <c r="C176" s="219" t="s">
        <v>27</v>
      </c>
      <c r="D176" s="219" t="s">
        <v>172</v>
      </c>
      <c r="E176" s="220" t="s">
        <v>1016</v>
      </c>
      <c r="F176" s="221" t="s">
        <v>1017</v>
      </c>
      <c r="G176" s="222" t="s">
        <v>175</v>
      </c>
      <c r="H176" s="223">
        <v>567.3</v>
      </c>
      <c r="I176" s="224"/>
      <c r="J176" s="225">
        <f>ROUND(I176*H176,2)</f>
        <v>0</v>
      </c>
      <c r="K176" s="221" t="s">
        <v>33</v>
      </c>
      <c r="L176" s="45"/>
      <c r="M176" s="226" t="s">
        <v>33</v>
      </c>
      <c r="N176" s="227" t="s">
        <v>49</v>
      </c>
      <c r="O176" s="85"/>
      <c r="P176" s="228">
        <f>O176*H176</f>
        <v>0</v>
      </c>
      <c r="Q176" s="228">
        <v>0</v>
      </c>
      <c r="R176" s="228">
        <f>Q176*H176</f>
        <v>0</v>
      </c>
      <c r="S176" s="228">
        <v>0</v>
      </c>
      <c r="T176" s="229">
        <f>S176*H176</f>
        <v>0</v>
      </c>
      <c r="U176" s="39"/>
      <c r="V176" s="39"/>
      <c r="W176" s="39"/>
      <c r="X176" s="39"/>
      <c r="Y176" s="39"/>
      <c r="Z176" s="39"/>
      <c r="AA176" s="39"/>
      <c r="AB176" s="39"/>
      <c r="AC176" s="39"/>
      <c r="AD176" s="39"/>
      <c r="AE176" s="39"/>
      <c r="AR176" s="230" t="s">
        <v>177</v>
      </c>
      <c r="AT176" s="230" t="s">
        <v>172</v>
      </c>
      <c r="AU176" s="230" t="s">
        <v>88</v>
      </c>
      <c r="AY176" s="17" t="s">
        <v>170</v>
      </c>
      <c r="BE176" s="231">
        <f>IF(N176="základní",J176,0)</f>
        <v>0</v>
      </c>
      <c r="BF176" s="231">
        <f>IF(N176="snížená",J176,0)</f>
        <v>0</v>
      </c>
      <c r="BG176" s="231">
        <f>IF(N176="zákl. přenesená",J176,0)</f>
        <v>0</v>
      </c>
      <c r="BH176" s="231">
        <f>IF(N176="sníž. přenesená",J176,0)</f>
        <v>0</v>
      </c>
      <c r="BI176" s="231">
        <f>IF(N176="nulová",J176,0)</f>
        <v>0</v>
      </c>
      <c r="BJ176" s="17" t="s">
        <v>86</v>
      </c>
      <c r="BK176" s="231">
        <f>ROUND(I176*H176,2)</f>
        <v>0</v>
      </c>
      <c r="BL176" s="17" t="s">
        <v>177</v>
      </c>
      <c r="BM176" s="230" t="s">
        <v>1018</v>
      </c>
    </row>
    <row r="177" spans="1:51" s="13" customFormat="1" ht="12">
      <c r="A177" s="13"/>
      <c r="B177" s="232"/>
      <c r="C177" s="233"/>
      <c r="D177" s="234" t="s">
        <v>182</v>
      </c>
      <c r="E177" s="235" t="s">
        <v>33</v>
      </c>
      <c r="F177" s="236" t="s">
        <v>1019</v>
      </c>
      <c r="G177" s="233"/>
      <c r="H177" s="237">
        <v>567.3</v>
      </c>
      <c r="I177" s="238"/>
      <c r="J177" s="233"/>
      <c r="K177" s="233"/>
      <c r="L177" s="239"/>
      <c r="M177" s="240"/>
      <c r="N177" s="241"/>
      <c r="O177" s="241"/>
      <c r="P177" s="241"/>
      <c r="Q177" s="241"/>
      <c r="R177" s="241"/>
      <c r="S177" s="241"/>
      <c r="T177" s="242"/>
      <c r="U177" s="13"/>
      <c r="V177" s="13"/>
      <c r="W177" s="13"/>
      <c r="X177" s="13"/>
      <c r="Y177" s="13"/>
      <c r="Z177" s="13"/>
      <c r="AA177" s="13"/>
      <c r="AB177" s="13"/>
      <c r="AC177" s="13"/>
      <c r="AD177" s="13"/>
      <c r="AE177" s="13"/>
      <c r="AT177" s="243" t="s">
        <v>182</v>
      </c>
      <c r="AU177" s="243" t="s">
        <v>88</v>
      </c>
      <c r="AV177" s="13" t="s">
        <v>88</v>
      </c>
      <c r="AW177" s="13" t="s">
        <v>39</v>
      </c>
      <c r="AX177" s="13" t="s">
        <v>86</v>
      </c>
      <c r="AY177" s="243" t="s">
        <v>170</v>
      </c>
    </row>
    <row r="178" spans="1:63" s="12" customFormat="1" ht="22.8" customHeight="1">
      <c r="A178" s="12"/>
      <c r="B178" s="203"/>
      <c r="C178" s="204"/>
      <c r="D178" s="205" t="s">
        <v>77</v>
      </c>
      <c r="E178" s="217" t="s">
        <v>361</v>
      </c>
      <c r="F178" s="217" t="s">
        <v>362</v>
      </c>
      <c r="G178" s="204"/>
      <c r="H178" s="204"/>
      <c r="I178" s="207"/>
      <c r="J178" s="218">
        <f>BK178</f>
        <v>0</v>
      </c>
      <c r="K178" s="204"/>
      <c r="L178" s="209"/>
      <c r="M178" s="210"/>
      <c r="N178" s="211"/>
      <c r="O178" s="211"/>
      <c r="P178" s="212">
        <f>SUM(P179:P196)</f>
        <v>0</v>
      </c>
      <c r="Q178" s="211"/>
      <c r="R178" s="212">
        <f>SUM(R179:R196)</f>
        <v>1.5897200000000002</v>
      </c>
      <c r="S178" s="211"/>
      <c r="T178" s="213">
        <f>SUM(T179:T196)</f>
        <v>0</v>
      </c>
      <c r="U178" s="12"/>
      <c r="V178" s="12"/>
      <c r="W178" s="12"/>
      <c r="X178" s="12"/>
      <c r="Y178" s="12"/>
      <c r="Z178" s="12"/>
      <c r="AA178" s="12"/>
      <c r="AB178" s="12"/>
      <c r="AC178" s="12"/>
      <c r="AD178" s="12"/>
      <c r="AE178" s="12"/>
      <c r="AR178" s="214" t="s">
        <v>86</v>
      </c>
      <c r="AT178" s="215" t="s">
        <v>77</v>
      </c>
      <c r="AU178" s="215" t="s">
        <v>86</v>
      </c>
      <c r="AY178" s="214" t="s">
        <v>170</v>
      </c>
      <c r="BK178" s="216">
        <f>SUM(BK179:BK196)</f>
        <v>0</v>
      </c>
    </row>
    <row r="179" spans="1:65" s="2" customFormat="1" ht="33" customHeight="1">
      <c r="A179" s="39"/>
      <c r="B179" s="40"/>
      <c r="C179" s="219" t="s">
        <v>389</v>
      </c>
      <c r="D179" s="219" t="s">
        <v>172</v>
      </c>
      <c r="E179" s="220" t="s">
        <v>306</v>
      </c>
      <c r="F179" s="221" t="s">
        <v>307</v>
      </c>
      <c r="G179" s="222" t="s">
        <v>175</v>
      </c>
      <c r="H179" s="223">
        <v>14.4</v>
      </c>
      <c r="I179" s="224"/>
      <c r="J179" s="225">
        <f>ROUND(I179*H179,2)</f>
        <v>0</v>
      </c>
      <c r="K179" s="221" t="s">
        <v>176</v>
      </c>
      <c r="L179" s="45"/>
      <c r="M179" s="226" t="s">
        <v>33</v>
      </c>
      <c r="N179" s="227" t="s">
        <v>49</v>
      </c>
      <c r="O179" s="85"/>
      <c r="P179" s="228">
        <f>O179*H179</f>
        <v>0</v>
      </c>
      <c r="Q179" s="228">
        <v>0</v>
      </c>
      <c r="R179" s="228">
        <f>Q179*H179</f>
        <v>0</v>
      </c>
      <c r="S179" s="228">
        <v>0</v>
      </c>
      <c r="T179" s="229">
        <f>S179*H179</f>
        <v>0</v>
      </c>
      <c r="U179" s="39"/>
      <c r="V179" s="39"/>
      <c r="W179" s="39"/>
      <c r="X179" s="39"/>
      <c r="Y179" s="39"/>
      <c r="Z179" s="39"/>
      <c r="AA179" s="39"/>
      <c r="AB179" s="39"/>
      <c r="AC179" s="39"/>
      <c r="AD179" s="39"/>
      <c r="AE179" s="39"/>
      <c r="AR179" s="230" t="s">
        <v>177</v>
      </c>
      <c r="AT179" s="230" t="s">
        <v>172</v>
      </c>
      <c r="AU179" s="230" t="s">
        <v>88</v>
      </c>
      <c r="AY179" s="17" t="s">
        <v>170</v>
      </c>
      <c r="BE179" s="231">
        <f>IF(N179="základní",J179,0)</f>
        <v>0</v>
      </c>
      <c r="BF179" s="231">
        <f>IF(N179="snížená",J179,0)</f>
        <v>0</v>
      </c>
      <c r="BG179" s="231">
        <f>IF(N179="zákl. přenesená",J179,0)</f>
        <v>0</v>
      </c>
      <c r="BH179" s="231">
        <f>IF(N179="sníž. přenesená",J179,0)</f>
        <v>0</v>
      </c>
      <c r="BI179" s="231">
        <f>IF(N179="nulová",J179,0)</f>
        <v>0</v>
      </c>
      <c r="BJ179" s="17" t="s">
        <v>86</v>
      </c>
      <c r="BK179" s="231">
        <f>ROUND(I179*H179,2)</f>
        <v>0</v>
      </c>
      <c r="BL179" s="17" t="s">
        <v>177</v>
      </c>
      <c r="BM179" s="230" t="s">
        <v>1020</v>
      </c>
    </row>
    <row r="180" spans="1:51" s="13" customFormat="1" ht="12">
      <c r="A180" s="13"/>
      <c r="B180" s="232"/>
      <c r="C180" s="233"/>
      <c r="D180" s="234" t="s">
        <v>182</v>
      </c>
      <c r="E180" s="235" t="s">
        <v>33</v>
      </c>
      <c r="F180" s="236" t="s">
        <v>1021</v>
      </c>
      <c r="G180" s="233"/>
      <c r="H180" s="237">
        <v>14.4</v>
      </c>
      <c r="I180" s="238"/>
      <c r="J180" s="233"/>
      <c r="K180" s="233"/>
      <c r="L180" s="239"/>
      <c r="M180" s="240"/>
      <c r="N180" s="241"/>
      <c r="O180" s="241"/>
      <c r="P180" s="241"/>
      <c r="Q180" s="241"/>
      <c r="R180" s="241"/>
      <c r="S180" s="241"/>
      <c r="T180" s="242"/>
      <c r="U180" s="13"/>
      <c r="V180" s="13"/>
      <c r="W180" s="13"/>
      <c r="X180" s="13"/>
      <c r="Y180" s="13"/>
      <c r="Z180" s="13"/>
      <c r="AA180" s="13"/>
      <c r="AB180" s="13"/>
      <c r="AC180" s="13"/>
      <c r="AD180" s="13"/>
      <c r="AE180" s="13"/>
      <c r="AT180" s="243" t="s">
        <v>182</v>
      </c>
      <c r="AU180" s="243" t="s">
        <v>88</v>
      </c>
      <c r="AV180" s="13" t="s">
        <v>88</v>
      </c>
      <c r="AW180" s="13" t="s">
        <v>39</v>
      </c>
      <c r="AX180" s="13" t="s">
        <v>86</v>
      </c>
      <c r="AY180" s="243" t="s">
        <v>170</v>
      </c>
    </row>
    <row r="181" spans="1:65" s="2" customFormat="1" ht="21.75" customHeight="1">
      <c r="A181" s="39"/>
      <c r="B181" s="40"/>
      <c r="C181" s="219" t="s">
        <v>395</v>
      </c>
      <c r="D181" s="219" t="s">
        <v>172</v>
      </c>
      <c r="E181" s="220" t="s">
        <v>311</v>
      </c>
      <c r="F181" s="221" t="s">
        <v>312</v>
      </c>
      <c r="G181" s="222" t="s">
        <v>175</v>
      </c>
      <c r="H181" s="223">
        <v>6.9</v>
      </c>
      <c r="I181" s="224"/>
      <c r="J181" s="225">
        <f>ROUND(I181*H181,2)</f>
        <v>0</v>
      </c>
      <c r="K181" s="221" t="s">
        <v>176</v>
      </c>
      <c r="L181" s="45"/>
      <c r="M181" s="226" t="s">
        <v>33</v>
      </c>
      <c r="N181" s="227" t="s">
        <v>49</v>
      </c>
      <c r="O181" s="85"/>
      <c r="P181" s="228">
        <f>O181*H181</f>
        <v>0</v>
      </c>
      <c r="Q181" s="228">
        <v>0</v>
      </c>
      <c r="R181" s="228">
        <f>Q181*H181</f>
        <v>0</v>
      </c>
      <c r="S181" s="228">
        <v>0</v>
      </c>
      <c r="T181" s="229">
        <f>S181*H181</f>
        <v>0</v>
      </c>
      <c r="U181" s="39"/>
      <c r="V181" s="39"/>
      <c r="W181" s="39"/>
      <c r="X181" s="39"/>
      <c r="Y181" s="39"/>
      <c r="Z181" s="39"/>
      <c r="AA181" s="39"/>
      <c r="AB181" s="39"/>
      <c r="AC181" s="39"/>
      <c r="AD181" s="39"/>
      <c r="AE181" s="39"/>
      <c r="AR181" s="230" t="s">
        <v>177</v>
      </c>
      <c r="AT181" s="230" t="s">
        <v>172</v>
      </c>
      <c r="AU181" s="230" t="s">
        <v>88</v>
      </c>
      <c r="AY181" s="17" t="s">
        <v>170</v>
      </c>
      <c r="BE181" s="231">
        <f>IF(N181="základní",J181,0)</f>
        <v>0</v>
      </c>
      <c r="BF181" s="231">
        <f>IF(N181="snížená",J181,0)</f>
        <v>0</v>
      </c>
      <c r="BG181" s="231">
        <f>IF(N181="zákl. přenesená",J181,0)</f>
        <v>0</v>
      </c>
      <c r="BH181" s="231">
        <f>IF(N181="sníž. přenesená",J181,0)</f>
        <v>0</v>
      </c>
      <c r="BI181" s="231">
        <f>IF(N181="nulová",J181,0)</f>
        <v>0</v>
      </c>
      <c r="BJ181" s="17" t="s">
        <v>86</v>
      </c>
      <c r="BK181" s="231">
        <f>ROUND(I181*H181,2)</f>
        <v>0</v>
      </c>
      <c r="BL181" s="17" t="s">
        <v>177</v>
      </c>
      <c r="BM181" s="230" t="s">
        <v>1022</v>
      </c>
    </row>
    <row r="182" spans="1:51" s="13" customFormat="1" ht="12">
      <c r="A182" s="13"/>
      <c r="B182" s="232"/>
      <c r="C182" s="233"/>
      <c r="D182" s="234" t="s">
        <v>182</v>
      </c>
      <c r="E182" s="235" t="s">
        <v>33</v>
      </c>
      <c r="F182" s="236" t="s">
        <v>1023</v>
      </c>
      <c r="G182" s="233"/>
      <c r="H182" s="237">
        <v>6.9</v>
      </c>
      <c r="I182" s="238"/>
      <c r="J182" s="233"/>
      <c r="K182" s="233"/>
      <c r="L182" s="239"/>
      <c r="M182" s="240"/>
      <c r="N182" s="241"/>
      <c r="O182" s="241"/>
      <c r="P182" s="241"/>
      <c r="Q182" s="241"/>
      <c r="R182" s="241"/>
      <c r="S182" s="241"/>
      <c r="T182" s="242"/>
      <c r="U182" s="13"/>
      <c r="V182" s="13"/>
      <c r="W182" s="13"/>
      <c r="X182" s="13"/>
      <c r="Y182" s="13"/>
      <c r="Z182" s="13"/>
      <c r="AA182" s="13"/>
      <c r="AB182" s="13"/>
      <c r="AC182" s="13"/>
      <c r="AD182" s="13"/>
      <c r="AE182" s="13"/>
      <c r="AT182" s="243" t="s">
        <v>182</v>
      </c>
      <c r="AU182" s="243" t="s">
        <v>88</v>
      </c>
      <c r="AV182" s="13" t="s">
        <v>88</v>
      </c>
      <c r="AW182" s="13" t="s">
        <v>39</v>
      </c>
      <c r="AX182" s="13" t="s">
        <v>86</v>
      </c>
      <c r="AY182" s="243" t="s">
        <v>170</v>
      </c>
    </row>
    <row r="183" spans="1:65" s="2" customFormat="1" ht="21.75" customHeight="1">
      <c r="A183" s="39"/>
      <c r="B183" s="40"/>
      <c r="C183" s="219" t="s">
        <v>400</v>
      </c>
      <c r="D183" s="219" t="s">
        <v>172</v>
      </c>
      <c r="E183" s="220" t="s">
        <v>370</v>
      </c>
      <c r="F183" s="221" t="s">
        <v>371</v>
      </c>
      <c r="G183" s="222" t="s">
        <v>175</v>
      </c>
      <c r="H183" s="223">
        <v>6.6</v>
      </c>
      <c r="I183" s="224"/>
      <c r="J183" s="225">
        <f>ROUND(I183*H183,2)</f>
        <v>0</v>
      </c>
      <c r="K183" s="221" t="s">
        <v>176</v>
      </c>
      <c r="L183" s="45"/>
      <c r="M183" s="226" t="s">
        <v>33</v>
      </c>
      <c r="N183" s="227" t="s">
        <v>49</v>
      </c>
      <c r="O183" s="85"/>
      <c r="P183" s="228">
        <f>O183*H183</f>
        <v>0</v>
      </c>
      <c r="Q183" s="228">
        <v>0</v>
      </c>
      <c r="R183" s="228">
        <f>Q183*H183</f>
        <v>0</v>
      </c>
      <c r="S183" s="228">
        <v>0</v>
      </c>
      <c r="T183" s="229">
        <f>S183*H183</f>
        <v>0</v>
      </c>
      <c r="U183" s="39"/>
      <c r="V183" s="39"/>
      <c r="W183" s="39"/>
      <c r="X183" s="39"/>
      <c r="Y183" s="39"/>
      <c r="Z183" s="39"/>
      <c r="AA183" s="39"/>
      <c r="AB183" s="39"/>
      <c r="AC183" s="39"/>
      <c r="AD183" s="39"/>
      <c r="AE183" s="39"/>
      <c r="AR183" s="230" t="s">
        <v>177</v>
      </c>
      <c r="AT183" s="230" t="s">
        <v>172</v>
      </c>
      <c r="AU183" s="230" t="s">
        <v>88</v>
      </c>
      <c r="AY183" s="17" t="s">
        <v>170</v>
      </c>
      <c r="BE183" s="231">
        <f>IF(N183="základní",J183,0)</f>
        <v>0</v>
      </c>
      <c r="BF183" s="231">
        <f>IF(N183="snížená",J183,0)</f>
        <v>0</v>
      </c>
      <c r="BG183" s="231">
        <f>IF(N183="zákl. přenesená",J183,0)</f>
        <v>0</v>
      </c>
      <c r="BH183" s="231">
        <f>IF(N183="sníž. přenesená",J183,0)</f>
        <v>0</v>
      </c>
      <c r="BI183" s="231">
        <f>IF(N183="nulová",J183,0)</f>
        <v>0</v>
      </c>
      <c r="BJ183" s="17" t="s">
        <v>86</v>
      </c>
      <c r="BK183" s="231">
        <f>ROUND(I183*H183,2)</f>
        <v>0</v>
      </c>
      <c r="BL183" s="17" t="s">
        <v>177</v>
      </c>
      <c r="BM183" s="230" t="s">
        <v>1024</v>
      </c>
    </row>
    <row r="184" spans="1:51" s="13" customFormat="1" ht="12">
      <c r="A184" s="13"/>
      <c r="B184" s="232"/>
      <c r="C184" s="233"/>
      <c r="D184" s="234" t="s">
        <v>182</v>
      </c>
      <c r="E184" s="235" t="s">
        <v>33</v>
      </c>
      <c r="F184" s="236" t="s">
        <v>1025</v>
      </c>
      <c r="G184" s="233"/>
      <c r="H184" s="237">
        <v>6.6</v>
      </c>
      <c r="I184" s="238"/>
      <c r="J184" s="233"/>
      <c r="K184" s="233"/>
      <c r="L184" s="239"/>
      <c r="M184" s="240"/>
      <c r="N184" s="241"/>
      <c r="O184" s="241"/>
      <c r="P184" s="241"/>
      <c r="Q184" s="241"/>
      <c r="R184" s="241"/>
      <c r="S184" s="241"/>
      <c r="T184" s="242"/>
      <c r="U184" s="13"/>
      <c r="V184" s="13"/>
      <c r="W184" s="13"/>
      <c r="X184" s="13"/>
      <c r="Y184" s="13"/>
      <c r="Z184" s="13"/>
      <c r="AA184" s="13"/>
      <c r="AB184" s="13"/>
      <c r="AC184" s="13"/>
      <c r="AD184" s="13"/>
      <c r="AE184" s="13"/>
      <c r="AT184" s="243" t="s">
        <v>182</v>
      </c>
      <c r="AU184" s="243" t="s">
        <v>88</v>
      </c>
      <c r="AV184" s="13" t="s">
        <v>88</v>
      </c>
      <c r="AW184" s="13" t="s">
        <v>39</v>
      </c>
      <c r="AX184" s="13" t="s">
        <v>86</v>
      </c>
      <c r="AY184" s="243" t="s">
        <v>170</v>
      </c>
    </row>
    <row r="185" spans="1:65" s="2" customFormat="1" ht="33" customHeight="1">
      <c r="A185" s="39"/>
      <c r="B185" s="40"/>
      <c r="C185" s="219" t="s">
        <v>406</v>
      </c>
      <c r="D185" s="219" t="s">
        <v>172</v>
      </c>
      <c r="E185" s="220" t="s">
        <v>375</v>
      </c>
      <c r="F185" s="221" t="s">
        <v>376</v>
      </c>
      <c r="G185" s="222" t="s">
        <v>175</v>
      </c>
      <c r="H185" s="223">
        <v>6.3</v>
      </c>
      <c r="I185" s="224"/>
      <c r="J185" s="225">
        <f>ROUND(I185*H185,2)</f>
        <v>0</v>
      </c>
      <c r="K185" s="221" t="s">
        <v>176</v>
      </c>
      <c r="L185" s="45"/>
      <c r="M185" s="226" t="s">
        <v>33</v>
      </c>
      <c r="N185" s="227" t="s">
        <v>49</v>
      </c>
      <c r="O185" s="85"/>
      <c r="P185" s="228">
        <f>O185*H185</f>
        <v>0</v>
      </c>
      <c r="Q185" s="228">
        <v>0</v>
      </c>
      <c r="R185" s="228">
        <f>Q185*H185</f>
        <v>0</v>
      </c>
      <c r="S185" s="228">
        <v>0</v>
      </c>
      <c r="T185" s="229">
        <f>S185*H185</f>
        <v>0</v>
      </c>
      <c r="U185" s="39"/>
      <c r="V185" s="39"/>
      <c r="W185" s="39"/>
      <c r="X185" s="39"/>
      <c r="Y185" s="39"/>
      <c r="Z185" s="39"/>
      <c r="AA185" s="39"/>
      <c r="AB185" s="39"/>
      <c r="AC185" s="39"/>
      <c r="AD185" s="39"/>
      <c r="AE185" s="39"/>
      <c r="AR185" s="230" t="s">
        <v>177</v>
      </c>
      <c r="AT185" s="230" t="s">
        <v>172</v>
      </c>
      <c r="AU185" s="230" t="s">
        <v>88</v>
      </c>
      <c r="AY185" s="17" t="s">
        <v>170</v>
      </c>
      <c r="BE185" s="231">
        <f>IF(N185="základní",J185,0)</f>
        <v>0</v>
      </c>
      <c r="BF185" s="231">
        <f>IF(N185="snížená",J185,0)</f>
        <v>0</v>
      </c>
      <c r="BG185" s="231">
        <f>IF(N185="zákl. přenesená",J185,0)</f>
        <v>0</v>
      </c>
      <c r="BH185" s="231">
        <f>IF(N185="sníž. přenesená",J185,0)</f>
        <v>0</v>
      </c>
      <c r="BI185" s="231">
        <f>IF(N185="nulová",J185,0)</f>
        <v>0</v>
      </c>
      <c r="BJ185" s="17" t="s">
        <v>86</v>
      </c>
      <c r="BK185" s="231">
        <f>ROUND(I185*H185,2)</f>
        <v>0</v>
      </c>
      <c r="BL185" s="17" t="s">
        <v>177</v>
      </c>
      <c r="BM185" s="230" t="s">
        <v>1026</v>
      </c>
    </row>
    <row r="186" spans="1:51" s="13" customFormat="1" ht="12">
      <c r="A186" s="13"/>
      <c r="B186" s="232"/>
      <c r="C186" s="233"/>
      <c r="D186" s="234" t="s">
        <v>182</v>
      </c>
      <c r="E186" s="235" t="s">
        <v>33</v>
      </c>
      <c r="F186" s="236" t="s">
        <v>1027</v>
      </c>
      <c r="G186" s="233"/>
      <c r="H186" s="237">
        <v>6.3</v>
      </c>
      <c r="I186" s="238"/>
      <c r="J186" s="233"/>
      <c r="K186" s="233"/>
      <c r="L186" s="239"/>
      <c r="M186" s="240"/>
      <c r="N186" s="241"/>
      <c r="O186" s="241"/>
      <c r="P186" s="241"/>
      <c r="Q186" s="241"/>
      <c r="R186" s="241"/>
      <c r="S186" s="241"/>
      <c r="T186" s="242"/>
      <c r="U186" s="13"/>
      <c r="V186" s="13"/>
      <c r="W186" s="13"/>
      <c r="X186" s="13"/>
      <c r="Y186" s="13"/>
      <c r="Z186" s="13"/>
      <c r="AA186" s="13"/>
      <c r="AB186" s="13"/>
      <c r="AC186" s="13"/>
      <c r="AD186" s="13"/>
      <c r="AE186" s="13"/>
      <c r="AT186" s="243" t="s">
        <v>182</v>
      </c>
      <c r="AU186" s="243" t="s">
        <v>88</v>
      </c>
      <c r="AV186" s="13" t="s">
        <v>88</v>
      </c>
      <c r="AW186" s="13" t="s">
        <v>39</v>
      </c>
      <c r="AX186" s="13" t="s">
        <v>86</v>
      </c>
      <c r="AY186" s="243" t="s">
        <v>170</v>
      </c>
    </row>
    <row r="187" spans="1:65" s="2" customFormat="1" ht="66.75" customHeight="1">
      <c r="A187" s="39"/>
      <c r="B187" s="40"/>
      <c r="C187" s="219" t="s">
        <v>409</v>
      </c>
      <c r="D187" s="219" t="s">
        <v>172</v>
      </c>
      <c r="E187" s="220" t="s">
        <v>380</v>
      </c>
      <c r="F187" s="221" t="s">
        <v>381</v>
      </c>
      <c r="G187" s="222" t="s">
        <v>175</v>
      </c>
      <c r="H187" s="223">
        <v>6</v>
      </c>
      <c r="I187" s="224"/>
      <c r="J187" s="225">
        <f>ROUND(I187*H187,2)</f>
        <v>0</v>
      </c>
      <c r="K187" s="221" t="s">
        <v>176</v>
      </c>
      <c r="L187" s="45"/>
      <c r="M187" s="226" t="s">
        <v>33</v>
      </c>
      <c r="N187" s="227" t="s">
        <v>49</v>
      </c>
      <c r="O187" s="85"/>
      <c r="P187" s="228">
        <f>O187*H187</f>
        <v>0</v>
      </c>
      <c r="Q187" s="228">
        <v>0.10362</v>
      </c>
      <c r="R187" s="228">
        <f>Q187*H187</f>
        <v>0.62172</v>
      </c>
      <c r="S187" s="228">
        <v>0</v>
      </c>
      <c r="T187" s="229">
        <f>S187*H187</f>
        <v>0</v>
      </c>
      <c r="U187" s="39"/>
      <c r="V187" s="39"/>
      <c r="W187" s="39"/>
      <c r="X187" s="39"/>
      <c r="Y187" s="39"/>
      <c r="Z187" s="39"/>
      <c r="AA187" s="39"/>
      <c r="AB187" s="39"/>
      <c r="AC187" s="39"/>
      <c r="AD187" s="39"/>
      <c r="AE187" s="39"/>
      <c r="AR187" s="230" t="s">
        <v>177</v>
      </c>
      <c r="AT187" s="230" t="s">
        <v>172</v>
      </c>
      <c r="AU187" s="230" t="s">
        <v>88</v>
      </c>
      <c r="AY187" s="17" t="s">
        <v>170</v>
      </c>
      <c r="BE187" s="231">
        <f>IF(N187="základní",J187,0)</f>
        <v>0</v>
      </c>
      <c r="BF187" s="231">
        <f>IF(N187="snížená",J187,0)</f>
        <v>0</v>
      </c>
      <c r="BG187" s="231">
        <f>IF(N187="zákl. přenesená",J187,0)</f>
        <v>0</v>
      </c>
      <c r="BH187" s="231">
        <f>IF(N187="sníž. přenesená",J187,0)</f>
        <v>0</v>
      </c>
      <c r="BI187" s="231">
        <f>IF(N187="nulová",J187,0)</f>
        <v>0</v>
      </c>
      <c r="BJ187" s="17" t="s">
        <v>86</v>
      </c>
      <c r="BK187" s="231">
        <f>ROUND(I187*H187,2)</f>
        <v>0</v>
      </c>
      <c r="BL187" s="17" t="s">
        <v>177</v>
      </c>
      <c r="BM187" s="230" t="s">
        <v>1028</v>
      </c>
    </row>
    <row r="188" spans="1:51" s="13" customFormat="1" ht="12">
      <c r="A188" s="13"/>
      <c r="B188" s="232"/>
      <c r="C188" s="233"/>
      <c r="D188" s="234" t="s">
        <v>182</v>
      </c>
      <c r="E188" s="235" t="s">
        <v>33</v>
      </c>
      <c r="F188" s="236" t="s">
        <v>1029</v>
      </c>
      <c r="G188" s="233"/>
      <c r="H188" s="237">
        <v>2</v>
      </c>
      <c r="I188" s="238"/>
      <c r="J188" s="233"/>
      <c r="K188" s="233"/>
      <c r="L188" s="239"/>
      <c r="M188" s="240"/>
      <c r="N188" s="241"/>
      <c r="O188" s="241"/>
      <c r="P188" s="241"/>
      <c r="Q188" s="241"/>
      <c r="R188" s="241"/>
      <c r="S188" s="241"/>
      <c r="T188" s="242"/>
      <c r="U188" s="13"/>
      <c r="V188" s="13"/>
      <c r="W188" s="13"/>
      <c r="X188" s="13"/>
      <c r="Y188" s="13"/>
      <c r="Z188" s="13"/>
      <c r="AA188" s="13"/>
      <c r="AB188" s="13"/>
      <c r="AC188" s="13"/>
      <c r="AD188" s="13"/>
      <c r="AE188" s="13"/>
      <c r="AT188" s="243" t="s">
        <v>182</v>
      </c>
      <c r="AU188" s="243" t="s">
        <v>88</v>
      </c>
      <c r="AV188" s="13" t="s">
        <v>88</v>
      </c>
      <c r="AW188" s="13" t="s">
        <v>39</v>
      </c>
      <c r="AX188" s="13" t="s">
        <v>78</v>
      </c>
      <c r="AY188" s="243" t="s">
        <v>170</v>
      </c>
    </row>
    <row r="189" spans="1:51" s="13" customFormat="1" ht="12">
      <c r="A189" s="13"/>
      <c r="B189" s="232"/>
      <c r="C189" s="233"/>
      <c r="D189" s="234" t="s">
        <v>182</v>
      </c>
      <c r="E189" s="235" t="s">
        <v>33</v>
      </c>
      <c r="F189" s="236" t="s">
        <v>177</v>
      </c>
      <c r="G189" s="233"/>
      <c r="H189" s="237">
        <v>4</v>
      </c>
      <c r="I189" s="238"/>
      <c r="J189" s="233"/>
      <c r="K189" s="233"/>
      <c r="L189" s="239"/>
      <c r="M189" s="240"/>
      <c r="N189" s="241"/>
      <c r="O189" s="241"/>
      <c r="P189" s="241"/>
      <c r="Q189" s="241"/>
      <c r="R189" s="241"/>
      <c r="S189" s="241"/>
      <c r="T189" s="242"/>
      <c r="U189" s="13"/>
      <c r="V189" s="13"/>
      <c r="W189" s="13"/>
      <c r="X189" s="13"/>
      <c r="Y189" s="13"/>
      <c r="Z189" s="13"/>
      <c r="AA189" s="13"/>
      <c r="AB189" s="13"/>
      <c r="AC189" s="13"/>
      <c r="AD189" s="13"/>
      <c r="AE189" s="13"/>
      <c r="AT189" s="243" t="s">
        <v>182</v>
      </c>
      <c r="AU189" s="243" t="s">
        <v>88</v>
      </c>
      <c r="AV189" s="13" t="s">
        <v>88</v>
      </c>
      <c r="AW189" s="13" t="s">
        <v>39</v>
      </c>
      <c r="AX189" s="13" t="s">
        <v>78</v>
      </c>
      <c r="AY189" s="243" t="s">
        <v>170</v>
      </c>
    </row>
    <row r="190" spans="1:51" s="14" customFormat="1" ht="12">
      <c r="A190" s="14"/>
      <c r="B190" s="244"/>
      <c r="C190" s="245"/>
      <c r="D190" s="234" t="s">
        <v>182</v>
      </c>
      <c r="E190" s="246" t="s">
        <v>33</v>
      </c>
      <c r="F190" s="247" t="s">
        <v>200</v>
      </c>
      <c r="G190" s="245"/>
      <c r="H190" s="248">
        <v>6</v>
      </c>
      <c r="I190" s="249"/>
      <c r="J190" s="245"/>
      <c r="K190" s="245"/>
      <c r="L190" s="250"/>
      <c r="M190" s="251"/>
      <c r="N190" s="252"/>
      <c r="O190" s="252"/>
      <c r="P190" s="252"/>
      <c r="Q190" s="252"/>
      <c r="R190" s="252"/>
      <c r="S190" s="252"/>
      <c r="T190" s="253"/>
      <c r="U190" s="14"/>
      <c r="V190" s="14"/>
      <c r="W190" s="14"/>
      <c r="X190" s="14"/>
      <c r="Y190" s="14"/>
      <c r="Z190" s="14"/>
      <c r="AA190" s="14"/>
      <c r="AB190" s="14"/>
      <c r="AC190" s="14"/>
      <c r="AD190" s="14"/>
      <c r="AE190" s="14"/>
      <c r="AT190" s="254" t="s">
        <v>182</v>
      </c>
      <c r="AU190" s="254" t="s">
        <v>88</v>
      </c>
      <c r="AV190" s="14" t="s">
        <v>177</v>
      </c>
      <c r="AW190" s="14" t="s">
        <v>39</v>
      </c>
      <c r="AX190" s="14" t="s">
        <v>86</v>
      </c>
      <c r="AY190" s="254" t="s">
        <v>170</v>
      </c>
    </row>
    <row r="191" spans="1:65" s="2" customFormat="1" ht="16.5" customHeight="1">
      <c r="A191" s="39"/>
      <c r="B191" s="40"/>
      <c r="C191" s="258" t="s">
        <v>412</v>
      </c>
      <c r="D191" s="258" t="s">
        <v>214</v>
      </c>
      <c r="E191" s="259" t="s">
        <v>396</v>
      </c>
      <c r="F191" s="260" t="s">
        <v>397</v>
      </c>
      <c r="G191" s="261" t="s">
        <v>175</v>
      </c>
      <c r="H191" s="262">
        <v>4.12</v>
      </c>
      <c r="I191" s="263"/>
      <c r="J191" s="264">
        <f>ROUND(I191*H191,2)</f>
        <v>0</v>
      </c>
      <c r="K191" s="260" t="s">
        <v>176</v>
      </c>
      <c r="L191" s="265"/>
      <c r="M191" s="266" t="s">
        <v>33</v>
      </c>
      <c r="N191" s="267" t="s">
        <v>49</v>
      </c>
      <c r="O191" s="85"/>
      <c r="P191" s="228">
        <f>O191*H191</f>
        <v>0</v>
      </c>
      <c r="Q191" s="228">
        <v>0.15</v>
      </c>
      <c r="R191" s="228">
        <f>Q191*H191</f>
        <v>0.618</v>
      </c>
      <c r="S191" s="228">
        <v>0</v>
      </c>
      <c r="T191" s="229">
        <f>S191*H191</f>
        <v>0</v>
      </c>
      <c r="U191" s="39"/>
      <c r="V191" s="39"/>
      <c r="W191" s="39"/>
      <c r="X191" s="39"/>
      <c r="Y191" s="39"/>
      <c r="Z191" s="39"/>
      <c r="AA191" s="39"/>
      <c r="AB191" s="39"/>
      <c r="AC191" s="39"/>
      <c r="AD191" s="39"/>
      <c r="AE191" s="39"/>
      <c r="AR191" s="230" t="s">
        <v>213</v>
      </c>
      <c r="AT191" s="230" t="s">
        <v>214</v>
      </c>
      <c r="AU191" s="230" t="s">
        <v>88</v>
      </c>
      <c r="AY191" s="17" t="s">
        <v>170</v>
      </c>
      <c r="BE191" s="231">
        <f>IF(N191="základní",J191,0)</f>
        <v>0</v>
      </c>
      <c r="BF191" s="231">
        <f>IF(N191="snížená",J191,0)</f>
        <v>0</v>
      </c>
      <c r="BG191" s="231">
        <f>IF(N191="zákl. přenesená",J191,0)</f>
        <v>0</v>
      </c>
      <c r="BH191" s="231">
        <f>IF(N191="sníž. přenesená",J191,0)</f>
        <v>0</v>
      </c>
      <c r="BI191" s="231">
        <f>IF(N191="nulová",J191,0)</f>
        <v>0</v>
      </c>
      <c r="BJ191" s="17" t="s">
        <v>86</v>
      </c>
      <c r="BK191" s="231">
        <f>ROUND(I191*H191,2)</f>
        <v>0</v>
      </c>
      <c r="BL191" s="17" t="s">
        <v>177</v>
      </c>
      <c r="BM191" s="230" t="s">
        <v>1030</v>
      </c>
    </row>
    <row r="192" spans="1:47" s="2" customFormat="1" ht="12">
      <c r="A192" s="39"/>
      <c r="B192" s="40"/>
      <c r="C192" s="41"/>
      <c r="D192" s="234" t="s">
        <v>210</v>
      </c>
      <c r="E192" s="41"/>
      <c r="F192" s="255" t="s">
        <v>393</v>
      </c>
      <c r="G192" s="41"/>
      <c r="H192" s="41"/>
      <c r="I192" s="137"/>
      <c r="J192" s="41"/>
      <c r="K192" s="41"/>
      <c r="L192" s="45"/>
      <c r="M192" s="256"/>
      <c r="N192" s="257"/>
      <c r="O192" s="85"/>
      <c r="P192" s="85"/>
      <c r="Q192" s="85"/>
      <c r="R192" s="85"/>
      <c r="S192" s="85"/>
      <c r="T192" s="86"/>
      <c r="U192" s="39"/>
      <c r="V192" s="39"/>
      <c r="W192" s="39"/>
      <c r="X192" s="39"/>
      <c r="Y192" s="39"/>
      <c r="Z192" s="39"/>
      <c r="AA192" s="39"/>
      <c r="AB192" s="39"/>
      <c r="AC192" s="39"/>
      <c r="AD192" s="39"/>
      <c r="AE192" s="39"/>
      <c r="AT192" s="17" t="s">
        <v>210</v>
      </c>
      <c r="AU192" s="17" t="s">
        <v>88</v>
      </c>
    </row>
    <row r="193" spans="1:51" s="13" customFormat="1" ht="12">
      <c r="A193" s="13"/>
      <c r="B193" s="232"/>
      <c r="C193" s="233"/>
      <c r="D193" s="234" t="s">
        <v>182</v>
      </c>
      <c r="E193" s="235" t="s">
        <v>33</v>
      </c>
      <c r="F193" s="236" t="s">
        <v>1031</v>
      </c>
      <c r="G193" s="233"/>
      <c r="H193" s="237">
        <v>4.12</v>
      </c>
      <c r="I193" s="238"/>
      <c r="J193" s="233"/>
      <c r="K193" s="233"/>
      <c r="L193" s="239"/>
      <c r="M193" s="240"/>
      <c r="N193" s="241"/>
      <c r="O193" s="241"/>
      <c r="P193" s="241"/>
      <c r="Q193" s="241"/>
      <c r="R193" s="241"/>
      <c r="S193" s="241"/>
      <c r="T193" s="242"/>
      <c r="U193" s="13"/>
      <c r="V193" s="13"/>
      <c r="W193" s="13"/>
      <c r="X193" s="13"/>
      <c r="Y193" s="13"/>
      <c r="Z193" s="13"/>
      <c r="AA193" s="13"/>
      <c r="AB193" s="13"/>
      <c r="AC193" s="13"/>
      <c r="AD193" s="13"/>
      <c r="AE193" s="13"/>
      <c r="AT193" s="243" t="s">
        <v>182</v>
      </c>
      <c r="AU193" s="243" t="s">
        <v>88</v>
      </c>
      <c r="AV193" s="13" t="s">
        <v>88</v>
      </c>
      <c r="AW193" s="13" t="s">
        <v>39</v>
      </c>
      <c r="AX193" s="13" t="s">
        <v>86</v>
      </c>
      <c r="AY193" s="243" t="s">
        <v>170</v>
      </c>
    </row>
    <row r="194" spans="1:65" s="2" customFormat="1" ht="21.75" customHeight="1">
      <c r="A194" s="39"/>
      <c r="B194" s="40"/>
      <c r="C194" s="258" t="s">
        <v>415</v>
      </c>
      <c r="D194" s="258" t="s">
        <v>214</v>
      </c>
      <c r="E194" s="259" t="s">
        <v>401</v>
      </c>
      <c r="F194" s="260" t="s">
        <v>402</v>
      </c>
      <c r="G194" s="261" t="s">
        <v>175</v>
      </c>
      <c r="H194" s="262">
        <v>2</v>
      </c>
      <c r="I194" s="263"/>
      <c r="J194" s="264">
        <f>ROUND(I194*H194,2)</f>
        <v>0</v>
      </c>
      <c r="K194" s="260" t="s">
        <v>176</v>
      </c>
      <c r="L194" s="265"/>
      <c r="M194" s="266" t="s">
        <v>33</v>
      </c>
      <c r="N194" s="267" t="s">
        <v>49</v>
      </c>
      <c r="O194" s="85"/>
      <c r="P194" s="228">
        <f>O194*H194</f>
        <v>0</v>
      </c>
      <c r="Q194" s="228">
        <v>0.175</v>
      </c>
      <c r="R194" s="228">
        <f>Q194*H194</f>
        <v>0.35</v>
      </c>
      <c r="S194" s="228">
        <v>0</v>
      </c>
      <c r="T194" s="229">
        <f>S194*H194</f>
        <v>0</v>
      </c>
      <c r="U194" s="39"/>
      <c r="V194" s="39"/>
      <c r="W194" s="39"/>
      <c r="X194" s="39"/>
      <c r="Y194" s="39"/>
      <c r="Z194" s="39"/>
      <c r="AA194" s="39"/>
      <c r="AB194" s="39"/>
      <c r="AC194" s="39"/>
      <c r="AD194" s="39"/>
      <c r="AE194" s="39"/>
      <c r="AR194" s="230" t="s">
        <v>213</v>
      </c>
      <c r="AT194" s="230" t="s">
        <v>214</v>
      </c>
      <c r="AU194" s="230" t="s">
        <v>88</v>
      </c>
      <c r="AY194" s="17" t="s">
        <v>170</v>
      </c>
      <c r="BE194" s="231">
        <f>IF(N194="základní",J194,0)</f>
        <v>0</v>
      </c>
      <c r="BF194" s="231">
        <f>IF(N194="snížená",J194,0)</f>
        <v>0</v>
      </c>
      <c r="BG194" s="231">
        <f>IF(N194="zákl. přenesená",J194,0)</f>
        <v>0</v>
      </c>
      <c r="BH194" s="231">
        <f>IF(N194="sníž. přenesená",J194,0)</f>
        <v>0</v>
      </c>
      <c r="BI194" s="231">
        <f>IF(N194="nulová",J194,0)</f>
        <v>0</v>
      </c>
      <c r="BJ194" s="17" t="s">
        <v>86</v>
      </c>
      <c r="BK194" s="231">
        <f>ROUND(I194*H194,2)</f>
        <v>0</v>
      </c>
      <c r="BL194" s="17" t="s">
        <v>177</v>
      </c>
      <c r="BM194" s="230" t="s">
        <v>1032</v>
      </c>
    </row>
    <row r="195" spans="1:47" s="2" customFormat="1" ht="12">
      <c r="A195" s="39"/>
      <c r="B195" s="40"/>
      <c r="C195" s="41"/>
      <c r="D195" s="234" t="s">
        <v>210</v>
      </c>
      <c r="E195" s="41"/>
      <c r="F195" s="255" t="s">
        <v>393</v>
      </c>
      <c r="G195" s="41"/>
      <c r="H195" s="41"/>
      <c r="I195" s="137"/>
      <c r="J195" s="41"/>
      <c r="K195" s="41"/>
      <c r="L195" s="45"/>
      <c r="M195" s="256"/>
      <c r="N195" s="257"/>
      <c r="O195" s="85"/>
      <c r="P195" s="85"/>
      <c r="Q195" s="85"/>
      <c r="R195" s="85"/>
      <c r="S195" s="85"/>
      <c r="T195" s="86"/>
      <c r="U195" s="39"/>
      <c r="V195" s="39"/>
      <c r="W195" s="39"/>
      <c r="X195" s="39"/>
      <c r="Y195" s="39"/>
      <c r="Z195" s="39"/>
      <c r="AA195" s="39"/>
      <c r="AB195" s="39"/>
      <c r="AC195" s="39"/>
      <c r="AD195" s="39"/>
      <c r="AE195" s="39"/>
      <c r="AT195" s="17" t="s">
        <v>210</v>
      </c>
      <c r="AU195" s="17" t="s">
        <v>88</v>
      </c>
    </row>
    <row r="196" spans="1:51" s="13" customFormat="1" ht="12">
      <c r="A196" s="13"/>
      <c r="B196" s="232"/>
      <c r="C196" s="233"/>
      <c r="D196" s="234" t="s">
        <v>182</v>
      </c>
      <c r="E196" s="235" t="s">
        <v>33</v>
      </c>
      <c r="F196" s="236" t="s">
        <v>88</v>
      </c>
      <c r="G196" s="233"/>
      <c r="H196" s="237">
        <v>2</v>
      </c>
      <c r="I196" s="238"/>
      <c r="J196" s="233"/>
      <c r="K196" s="233"/>
      <c r="L196" s="239"/>
      <c r="M196" s="240"/>
      <c r="N196" s="241"/>
      <c r="O196" s="241"/>
      <c r="P196" s="241"/>
      <c r="Q196" s="241"/>
      <c r="R196" s="241"/>
      <c r="S196" s="241"/>
      <c r="T196" s="242"/>
      <c r="U196" s="13"/>
      <c r="V196" s="13"/>
      <c r="W196" s="13"/>
      <c r="X196" s="13"/>
      <c r="Y196" s="13"/>
      <c r="Z196" s="13"/>
      <c r="AA196" s="13"/>
      <c r="AB196" s="13"/>
      <c r="AC196" s="13"/>
      <c r="AD196" s="13"/>
      <c r="AE196" s="13"/>
      <c r="AT196" s="243" t="s">
        <v>182</v>
      </c>
      <c r="AU196" s="243" t="s">
        <v>88</v>
      </c>
      <c r="AV196" s="13" t="s">
        <v>88</v>
      </c>
      <c r="AW196" s="13" t="s">
        <v>39</v>
      </c>
      <c r="AX196" s="13" t="s">
        <v>86</v>
      </c>
      <c r="AY196" s="243" t="s">
        <v>170</v>
      </c>
    </row>
    <row r="197" spans="1:63" s="12" customFormat="1" ht="22.8" customHeight="1">
      <c r="A197" s="12"/>
      <c r="B197" s="203"/>
      <c r="C197" s="204"/>
      <c r="D197" s="205" t="s">
        <v>77</v>
      </c>
      <c r="E197" s="217" t="s">
        <v>404</v>
      </c>
      <c r="F197" s="217" t="s">
        <v>405</v>
      </c>
      <c r="G197" s="204"/>
      <c r="H197" s="204"/>
      <c r="I197" s="207"/>
      <c r="J197" s="218">
        <f>BK197</f>
        <v>0</v>
      </c>
      <c r="K197" s="204"/>
      <c r="L197" s="209"/>
      <c r="M197" s="210"/>
      <c r="N197" s="211"/>
      <c r="O197" s="211"/>
      <c r="P197" s="212">
        <f>SUM(P198:P213)</f>
        <v>0</v>
      </c>
      <c r="Q197" s="211"/>
      <c r="R197" s="212">
        <f>SUM(R198:R213)</f>
        <v>50.96324</v>
      </c>
      <c r="S197" s="211"/>
      <c r="T197" s="213">
        <f>SUM(T198:T213)</f>
        <v>0</v>
      </c>
      <c r="U197" s="12"/>
      <c r="V197" s="12"/>
      <c r="W197" s="12"/>
      <c r="X197" s="12"/>
      <c r="Y197" s="12"/>
      <c r="Z197" s="12"/>
      <c r="AA197" s="12"/>
      <c r="AB197" s="12"/>
      <c r="AC197" s="12"/>
      <c r="AD197" s="12"/>
      <c r="AE197" s="12"/>
      <c r="AR197" s="214" t="s">
        <v>86</v>
      </c>
      <c r="AT197" s="215" t="s">
        <v>77</v>
      </c>
      <c r="AU197" s="215" t="s">
        <v>86</v>
      </c>
      <c r="AY197" s="214" t="s">
        <v>170</v>
      </c>
      <c r="BK197" s="216">
        <f>SUM(BK198:BK213)</f>
        <v>0</v>
      </c>
    </row>
    <row r="198" spans="1:65" s="2" customFormat="1" ht="33" customHeight="1">
      <c r="A198" s="39"/>
      <c r="B198" s="40"/>
      <c r="C198" s="219" t="s">
        <v>353</v>
      </c>
      <c r="D198" s="219" t="s">
        <v>172</v>
      </c>
      <c r="E198" s="220" t="s">
        <v>306</v>
      </c>
      <c r="F198" s="221" t="s">
        <v>307</v>
      </c>
      <c r="G198" s="222" t="s">
        <v>175</v>
      </c>
      <c r="H198" s="223">
        <v>538.2</v>
      </c>
      <c r="I198" s="224"/>
      <c r="J198" s="225">
        <f>ROUND(I198*H198,2)</f>
        <v>0</v>
      </c>
      <c r="K198" s="221" t="s">
        <v>176</v>
      </c>
      <c r="L198" s="45"/>
      <c r="M198" s="226" t="s">
        <v>33</v>
      </c>
      <c r="N198" s="227" t="s">
        <v>49</v>
      </c>
      <c r="O198" s="85"/>
      <c r="P198" s="228">
        <f>O198*H198</f>
        <v>0</v>
      </c>
      <c r="Q198" s="228">
        <v>0</v>
      </c>
      <c r="R198" s="228">
        <f>Q198*H198</f>
        <v>0</v>
      </c>
      <c r="S198" s="228">
        <v>0</v>
      </c>
      <c r="T198" s="229">
        <f>S198*H198</f>
        <v>0</v>
      </c>
      <c r="U198" s="39"/>
      <c r="V198" s="39"/>
      <c r="W198" s="39"/>
      <c r="X198" s="39"/>
      <c r="Y198" s="39"/>
      <c r="Z198" s="39"/>
      <c r="AA198" s="39"/>
      <c r="AB198" s="39"/>
      <c r="AC198" s="39"/>
      <c r="AD198" s="39"/>
      <c r="AE198" s="39"/>
      <c r="AR198" s="230" t="s">
        <v>177</v>
      </c>
      <c r="AT198" s="230" t="s">
        <v>172</v>
      </c>
      <c r="AU198" s="230" t="s">
        <v>88</v>
      </c>
      <c r="AY198" s="17" t="s">
        <v>170</v>
      </c>
      <c r="BE198" s="231">
        <f>IF(N198="základní",J198,0)</f>
        <v>0</v>
      </c>
      <c r="BF198" s="231">
        <f>IF(N198="snížená",J198,0)</f>
        <v>0</v>
      </c>
      <c r="BG198" s="231">
        <f>IF(N198="zákl. přenesená",J198,0)</f>
        <v>0</v>
      </c>
      <c r="BH198" s="231">
        <f>IF(N198="sníž. přenesená",J198,0)</f>
        <v>0</v>
      </c>
      <c r="BI198" s="231">
        <f>IF(N198="nulová",J198,0)</f>
        <v>0</v>
      </c>
      <c r="BJ198" s="17" t="s">
        <v>86</v>
      </c>
      <c r="BK198" s="231">
        <f>ROUND(I198*H198,2)</f>
        <v>0</v>
      </c>
      <c r="BL198" s="17" t="s">
        <v>177</v>
      </c>
      <c r="BM198" s="230" t="s">
        <v>1033</v>
      </c>
    </row>
    <row r="199" spans="1:51" s="13" customFormat="1" ht="12">
      <c r="A199" s="13"/>
      <c r="B199" s="232"/>
      <c r="C199" s="233"/>
      <c r="D199" s="234" t="s">
        <v>182</v>
      </c>
      <c r="E199" s="235" t="s">
        <v>33</v>
      </c>
      <c r="F199" s="236" t="s">
        <v>1034</v>
      </c>
      <c r="G199" s="233"/>
      <c r="H199" s="237">
        <v>538.2</v>
      </c>
      <c r="I199" s="238"/>
      <c r="J199" s="233"/>
      <c r="K199" s="233"/>
      <c r="L199" s="239"/>
      <c r="M199" s="240"/>
      <c r="N199" s="241"/>
      <c r="O199" s="241"/>
      <c r="P199" s="241"/>
      <c r="Q199" s="241"/>
      <c r="R199" s="241"/>
      <c r="S199" s="241"/>
      <c r="T199" s="242"/>
      <c r="U199" s="13"/>
      <c r="V199" s="13"/>
      <c r="W199" s="13"/>
      <c r="X199" s="13"/>
      <c r="Y199" s="13"/>
      <c r="Z199" s="13"/>
      <c r="AA199" s="13"/>
      <c r="AB199" s="13"/>
      <c r="AC199" s="13"/>
      <c r="AD199" s="13"/>
      <c r="AE199" s="13"/>
      <c r="AT199" s="243" t="s">
        <v>182</v>
      </c>
      <c r="AU199" s="243" t="s">
        <v>88</v>
      </c>
      <c r="AV199" s="13" t="s">
        <v>88</v>
      </c>
      <c r="AW199" s="13" t="s">
        <v>39</v>
      </c>
      <c r="AX199" s="13" t="s">
        <v>86</v>
      </c>
      <c r="AY199" s="243" t="s">
        <v>170</v>
      </c>
    </row>
    <row r="200" spans="1:65" s="2" customFormat="1" ht="21.75" customHeight="1">
      <c r="A200" s="39"/>
      <c r="B200" s="40"/>
      <c r="C200" s="219" t="s">
        <v>425</v>
      </c>
      <c r="D200" s="219" t="s">
        <v>172</v>
      </c>
      <c r="E200" s="220" t="s">
        <v>311</v>
      </c>
      <c r="F200" s="221" t="s">
        <v>312</v>
      </c>
      <c r="G200" s="222" t="s">
        <v>175</v>
      </c>
      <c r="H200" s="223">
        <v>257.4</v>
      </c>
      <c r="I200" s="224"/>
      <c r="J200" s="225">
        <f>ROUND(I200*H200,2)</f>
        <v>0</v>
      </c>
      <c r="K200" s="221" t="s">
        <v>176</v>
      </c>
      <c r="L200" s="45"/>
      <c r="M200" s="226" t="s">
        <v>33</v>
      </c>
      <c r="N200" s="227" t="s">
        <v>49</v>
      </c>
      <c r="O200" s="85"/>
      <c r="P200" s="228">
        <f>O200*H200</f>
        <v>0</v>
      </c>
      <c r="Q200" s="228">
        <v>0</v>
      </c>
      <c r="R200" s="228">
        <f>Q200*H200</f>
        <v>0</v>
      </c>
      <c r="S200" s="228">
        <v>0</v>
      </c>
      <c r="T200" s="229">
        <f>S200*H200</f>
        <v>0</v>
      </c>
      <c r="U200" s="39"/>
      <c r="V200" s="39"/>
      <c r="W200" s="39"/>
      <c r="X200" s="39"/>
      <c r="Y200" s="39"/>
      <c r="Z200" s="39"/>
      <c r="AA200" s="39"/>
      <c r="AB200" s="39"/>
      <c r="AC200" s="39"/>
      <c r="AD200" s="39"/>
      <c r="AE200" s="39"/>
      <c r="AR200" s="230" t="s">
        <v>177</v>
      </c>
      <c r="AT200" s="230" t="s">
        <v>172</v>
      </c>
      <c r="AU200" s="230" t="s">
        <v>88</v>
      </c>
      <c r="AY200" s="17" t="s">
        <v>170</v>
      </c>
      <c r="BE200" s="231">
        <f>IF(N200="základní",J200,0)</f>
        <v>0</v>
      </c>
      <c r="BF200" s="231">
        <f>IF(N200="snížená",J200,0)</f>
        <v>0</v>
      </c>
      <c r="BG200" s="231">
        <f>IF(N200="zákl. přenesená",J200,0)</f>
        <v>0</v>
      </c>
      <c r="BH200" s="231">
        <f>IF(N200="sníž. přenesená",J200,0)</f>
        <v>0</v>
      </c>
      <c r="BI200" s="231">
        <f>IF(N200="nulová",J200,0)</f>
        <v>0</v>
      </c>
      <c r="BJ200" s="17" t="s">
        <v>86</v>
      </c>
      <c r="BK200" s="231">
        <f>ROUND(I200*H200,2)</f>
        <v>0</v>
      </c>
      <c r="BL200" s="17" t="s">
        <v>177</v>
      </c>
      <c r="BM200" s="230" t="s">
        <v>1035</v>
      </c>
    </row>
    <row r="201" spans="1:51" s="13" customFormat="1" ht="12">
      <c r="A201" s="13"/>
      <c r="B201" s="232"/>
      <c r="C201" s="233"/>
      <c r="D201" s="234" t="s">
        <v>182</v>
      </c>
      <c r="E201" s="235" t="s">
        <v>33</v>
      </c>
      <c r="F201" s="236" t="s">
        <v>1036</v>
      </c>
      <c r="G201" s="233"/>
      <c r="H201" s="237">
        <v>257.4</v>
      </c>
      <c r="I201" s="238"/>
      <c r="J201" s="233"/>
      <c r="K201" s="233"/>
      <c r="L201" s="239"/>
      <c r="M201" s="240"/>
      <c r="N201" s="241"/>
      <c r="O201" s="241"/>
      <c r="P201" s="241"/>
      <c r="Q201" s="241"/>
      <c r="R201" s="241"/>
      <c r="S201" s="241"/>
      <c r="T201" s="242"/>
      <c r="U201" s="13"/>
      <c r="V201" s="13"/>
      <c r="W201" s="13"/>
      <c r="X201" s="13"/>
      <c r="Y201" s="13"/>
      <c r="Z201" s="13"/>
      <c r="AA201" s="13"/>
      <c r="AB201" s="13"/>
      <c r="AC201" s="13"/>
      <c r="AD201" s="13"/>
      <c r="AE201" s="13"/>
      <c r="AT201" s="243" t="s">
        <v>182</v>
      </c>
      <c r="AU201" s="243" t="s">
        <v>88</v>
      </c>
      <c r="AV201" s="13" t="s">
        <v>88</v>
      </c>
      <c r="AW201" s="13" t="s">
        <v>39</v>
      </c>
      <c r="AX201" s="13" t="s">
        <v>86</v>
      </c>
      <c r="AY201" s="243" t="s">
        <v>170</v>
      </c>
    </row>
    <row r="202" spans="1:65" s="2" customFormat="1" ht="21.75" customHeight="1">
      <c r="A202" s="39"/>
      <c r="B202" s="40"/>
      <c r="C202" s="219" t="s">
        <v>429</v>
      </c>
      <c r="D202" s="219" t="s">
        <v>172</v>
      </c>
      <c r="E202" s="220" t="s">
        <v>316</v>
      </c>
      <c r="F202" s="221" t="s">
        <v>317</v>
      </c>
      <c r="G202" s="222" t="s">
        <v>175</v>
      </c>
      <c r="H202" s="223">
        <v>245.7</v>
      </c>
      <c r="I202" s="224"/>
      <c r="J202" s="225">
        <f>ROUND(I202*H202,2)</f>
        <v>0</v>
      </c>
      <c r="K202" s="221" t="s">
        <v>176</v>
      </c>
      <c r="L202" s="45"/>
      <c r="M202" s="226" t="s">
        <v>33</v>
      </c>
      <c r="N202" s="227" t="s">
        <v>49</v>
      </c>
      <c r="O202" s="85"/>
      <c r="P202" s="228">
        <f>O202*H202</f>
        <v>0</v>
      </c>
      <c r="Q202" s="228">
        <v>0</v>
      </c>
      <c r="R202" s="228">
        <f>Q202*H202</f>
        <v>0</v>
      </c>
      <c r="S202" s="228">
        <v>0</v>
      </c>
      <c r="T202" s="229">
        <f>S202*H202</f>
        <v>0</v>
      </c>
      <c r="U202" s="39"/>
      <c r="V202" s="39"/>
      <c r="W202" s="39"/>
      <c r="X202" s="39"/>
      <c r="Y202" s="39"/>
      <c r="Z202" s="39"/>
      <c r="AA202" s="39"/>
      <c r="AB202" s="39"/>
      <c r="AC202" s="39"/>
      <c r="AD202" s="39"/>
      <c r="AE202" s="39"/>
      <c r="AR202" s="230" t="s">
        <v>177</v>
      </c>
      <c r="AT202" s="230" t="s">
        <v>172</v>
      </c>
      <c r="AU202" s="230" t="s">
        <v>88</v>
      </c>
      <c r="AY202" s="17" t="s">
        <v>170</v>
      </c>
      <c r="BE202" s="231">
        <f>IF(N202="základní",J202,0)</f>
        <v>0</v>
      </c>
      <c r="BF202" s="231">
        <f>IF(N202="snížená",J202,0)</f>
        <v>0</v>
      </c>
      <c r="BG202" s="231">
        <f>IF(N202="zákl. přenesená",J202,0)</f>
        <v>0</v>
      </c>
      <c r="BH202" s="231">
        <f>IF(N202="sníž. přenesená",J202,0)</f>
        <v>0</v>
      </c>
      <c r="BI202" s="231">
        <f>IF(N202="nulová",J202,0)</f>
        <v>0</v>
      </c>
      <c r="BJ202" s="17" t="s">
        <v>86</v>
      </c>
      <c r="BK202" s="231">
        <f>ROUND(I202*H202,2)</f>
        <v>0</v>
      </c>
      <c r="BL202" s="17" t="s">
        <v>177</v>
      </c>
      <c r="BM202" s="230" t="s">
        <v>1037</v>
      </c>
    </row>
    <row r="203" spans="1:51" s="13" customFormat="1" ht="12">
      <c r="A203" s="13"/>
      <c r="B203" s="232"/>
      <c r="C203" s="233"/>
      <c r="D203" s="234" t="s">
        <v>182</v>
      </c>
      <c r="E203" s="235" t="s">
        <v>33</v>
      </c>
      <c r="F203" s="236" t="s">
        <v>1038</v>
      </c>
      <c r="G203" s="233"/>
      <c r="H203" s="237">
        <v>245.7</v>
      </c>
      <c r="I203" s="238"/>
      <c r="J203" s="233"/>
      <c r="K203" s="233"/>
      <c r="L203" s="239"/>
      <c r="M203" s="240"/>
      <c r="N203" s="241"/>
      <c r="O203" s="241"/>
      <c r="P203" s="241"/>
      <c r="Q203" s="241"/>
      <c r="R203" s="241"/>
      <c r="S203" s="241"/>
      <c r="T203" s="242"/>
      <c r="U203" s="13"/>
      <c r="V203" s="13"/>
      <c r="W203" s="13"/>
      <c r="X203" s="13"/>
      <c r="Y203" s="13"/>
      <c r="Z203" s="13"/>
      <c r="AA203" s="13"/>
      <c r="AB203" s="13"/>
      <c r="AC203" s="13"/>
      <c r="AD203" s="13"/>
      <c r="AE203" s="13"/>
      <c r="AT203" s="243" t="s">
        <v>182</v>
      </c>
      <c r="AU203" s="243" t="s">
        <v>88</v>
      </c>
      <c r="AV203" s="13" t="s">
        <v>88</v>
      </c>
      <c r="AW203" s="13" t="s">
        <v>39</v>
      </c>
      <c r="AX203" s="13" t="s">
        <v>86</v>
      </c>
      <c r="AY203" s="243" t="s">
        <v>170</v>
      </c>
    </row>
    <row r="204" spans="1:65" s="2" customFormat="1" ht="66.75" customHeight="1">
      <c r="A204" s="39"/>
      <c r="B204" s="40"/>
      <c r="C204" s="219" t="s">
        <v>435</v>
      </c>
      <c r="D204" s="219" t="s">
        <v>172</v>
      </c>
      <c r="E204" s="220" t="s">
        <v>416</v>
      </c>
      <c r="F204" s="221" t="s">
        <v>417</v>
      </c>
      <c r="G204" s="222" t="s">
        <v>175</v>
      </c>
      <c r="H204" s="223">
        <v>234</v>
      </c>
      <c r="I204" s="224"/>
      <c r="J204" s="225">
        <f>ROUND(I204*H204,2)</f>
        <v>0</v>
      </c>
      <c r="K204" s="221" t="s">
        <v>176</v>
      </c>
      <c r="L204" s="45"/>
      <c r="M204" s="226" t="s">
        <v>33</v>
      </c>
      <c r="N204" s="227" t="s">
        <v>49</v>
      </c>
      <c r="O204" s="85"/>
      <c r="P204" s="228">
        <f>O204*H204</f>
        <v>0</v>
      </c>
      <c r="Q204" s="228">
        <v>0.08425</v>
      </c>
      <c r="R204" s="228">
        <f>Q204*H204</f>
        <v>19.7145</v>
      </c>
      <c r="S204" s="228">
        <v>0</v>
      </c>
      <c r="T204" s="229">
        <f>S204*H204</f>
        <v>0</v>
      </c>
      <c r="U204" s="39"/>
      <c r="V204" s="39"/>
      <c r="W204" s="39"/>
      <c r="X204" s="39"/>
      <c r="Y204" s="39"/>
      <c r="Z204" s="39"/>
      <c r="AA204" s="39"/>
      <c r="AB204" s="39"/>
      <c r="AC204" s="39"/>
      <c r="AD204" s="39"/>
      <c r="AE204" s="39"/>
      <c r="AR204" s="230" t="s">
        <v>177</v>
      </c>
      <c r="AT204" s="230" t="s">
        <v>172</v>
      </c>
      <c r="AU204" s="230" t="s">
        <v>88</v>
      </c>
      <c r="AY204" s="17" t="s">
        <v>170</v>
      </c>
      <c r="BE204" s="231">
        <f>IF(N204="základní",J204,0)</f>
        <v>0</v>
      </c>
      <c r="BF204" s="231">
        <f>IF(N204="snížená",J204,0)</f>
        <v>0</v>
      </c>
      <c r="BG204" s="231">
        <f>IF(N204="zákl. přenesená",J204,0)</f>
        <v>0</v>
      </c>
      <c r="BH204" s="231">
        <f>IF(N204="sníž. přenesená",J204,0)</f>
        <v>0</v>
      </c>
      <c r="BI204" s="231">
        <f>IF(N204="nulová",J204,0)</f>
        <v>0</v>
      </c>
      <c r="BJ204" s="17" t="s">
        <v>86</v>
      </c>
      <c r="BK204" s="231">
        <f>ROUND(I204*H204,2)</f>
        <v>0</v>
      </c>
      <c r="BL204" s="17" t="s">
        <v>177</v>
      </c>
      <c r="BM204" s="230" t="s">
        <v>1039</v>
      </c>
    </row>
    <row r="205" spans="1:51" s="13" customFormat="1" ht="12">
      <c r="A205" s="13"/>
      <c r="B205" s="232"/>
      <c r="C205" s="233"/>
      <c r="D205" s="234" t="s">
        <v>182</v>
      </c>
      <c r="E205" s="235" t="s">
        <v>33</v>
      </c>
      <c r="F205" s="236" t="s">
        <v>1040</v>
      </c>
      <c r="G205" s="233"/>
      <c r="H205" s="237">
        <v>227</v>
      </c>
      <c r="I205" s="238"/>
      <c r="J205" s="233"/>
      <c r="K205" s="233"/>
      <c r="L205" s="239"/>
      <c r="M205" s="240"/>
      <c r="N205" s="241"/>
      <c r="O205" s="241"/>
      <c r="P205" s="241"/>
      <c r="Q205" s="241"/>
      <c r="R205" s="241"/>
      <c r="S205" s="241"/>
      <c r="T205" s="242"/>
      <c r="U205" s="13"/>
      <c r="V205" s="13"/>
      <c r="W205" s="13"/>
      <c r="X205" s="13"/>
      <c r="Y205" s="13"/>
      <c r="Z205" s="13"/>
      <c r="AA205" s="13"/>
      <c r="AB205" s="13"/>
      <c r="AC205" s="13"/>
      <c r="AD205" s="13"/>
      <c r="AE205" s="13"/>
      <c r="AT205" s="243" t="s">
        <v>182</v>
      </c>
      <c r="AU205" s="243" t="s">
        <v>88</v>
      </c>
      <c r="AV205" s="13" t="s">
        <v>88</v>
      </c>
      <c r="AW205" s="13" t="s">
        <v>39</v>
      </c>
      <c r="AX205" s="13" t="s">
        <v>78</v>
      </c>
      <c r="AY205" s="243" t="s">
        <v>170</v>
      </c>
    </row>
    <row r="206" spans="1:51" s="13" customFormat="1" ht="12">
      <c r="A206" s="13"/>
      <c r="B206" s="232"/>
      <c r="C206" s="233"/>
      <c r="D206" s="234" t="s">
        <v>182</v>
      </c>
      <c r="E206" s="235" t="s">
        <v>33</v>
      </c>
      <c r="F206" s="236" t="s">
        <v>1041</v>
      </c>
      <c r="G206" s="233"/>
      <c r="H206" s="237">
        <v>7</v>
      </c>
      <c r="I206" s="238"/>
      <c r="J206" s="233"/>
      <c r="K206" s="233"/>
      <c r="L206" s="239"/>
      <c r="M206" s="240"/>
      <c r="N206" s="241"/>
      <c r="O206" s="241"/>
      <c r="P206" s="241"/>
      <c r="Q206" s="241"/>
      <c r="R206" s="241"/>
      <c r="S206" s="241"/>
      <c r="T206" s="242"/>
      <c r="U206" s="13"/>
      <c r="V206" s="13"/>
      <c r="W206" s="13"/>
      <c r="X206" s="13"/>
      <c r="Y206" s="13"/>
      <c r="Z206" s="13"/>
      <c r="AA206" s="13"/>
      <c r="AB206" s="13"/>
      <c r="AC206" s="13"/>
      <c r="AD206" s="13"/>
      <c r="AE206" s="13"/>
      <c r="AT206" s="243" t="s">
        <v>182</v>
      </c>
      <c r="AU206" s="243" t="s">
        <v>88</v>
      </c>
      <c r="AV206" s="13" t="s">
        <v>88</v>
      </c>
      <c r="AW206" s="13" t="s">
        <v>39</v>
      </c>
      <c r="AX206" s="13" t="s">
        <v>78</v>
      </c>
      <c r="AY206" s="243" t="s">
        <v>170</v>
      </c>
    </row>
    <row r="207" spans="1:51" s="14" customFormat="1" ht="12">
      <c r="A207" s="14"/>
      <c r="B207" s="244"/>
      <c r="C207" s="245"/>
      <c r="D207" s="234" t="s">
        <v>182</v>
      </c>
      <c r="E207" s="246" t="s">
        <v>33</v>
      </c>
      <c r="F207" s="247" t="s">
        <v>200</v>
      </c>
      <c r="G207" s="245"/>
      <c r="H207" s="248">
        <v>234</v>
      </c>
      <c r="I207" s="249"/>
      <c r="J207" s="245"/>
      <c r="K207" s="245"/>
      <c r="L207" s="250"/>
      <c r="M207" s="251"/>
      <c r="N207" s="252"/>
      <c r="O207" s="252"/>
      <c r="P207" s="252"/>
      <c r="Q207" s="252"/>
      <c r="R207" s="252"/>
      <c r="S207" s="252"/>
      <c r="T207" s="253"/>
      <c r="U207" s="14"/>
      <c r="V207" s="14"/>
      <c r="W207" s="14"/>
      <c r="X207" s="14"/>
      <c r="Y207" s="14"/>
      <c r="Z207" s="14"/>
      <c r="AA207" s="14"/>
      <c r="AB207" s="14"/>
      <c r="AC207" s="14"/>
      <c r="AD207" s="14"/>
      <c r="AE207" s="14"/>
      <c r="AT207" s="254" t="s">
        <v>182</v>
      </c>
      <c r="AU207" s="254" t="s">
        <v>88</v>
      </c>
      <c r="AV207" s="14" t="s">
        <v>177</v>
      </c>
      <c r="AW207" s="14" t="s">
        <v>39</v>
      </c>
      <c r="AX207" s="14" t="s">
        <v>86</v>
      </c>
      <c r="AY207" s="254" t="s">
        <v>170</v>
      </c>
    </row>
    <row r="208" spans="1:65" s="2" customFormat="1" ht="16.5" customHeight="1">
      <c r="A208" s="39"/>
      <c r="B208" s="40"/>
      <c r="C208" s="258" t="s">
        <v>438</v>
      </c>
      <c r="D208" s="258" t="s">
        <v>214</v>
      </c>
      <c r="E208" s="259" t="s">
        <v>421</v>
      </c>
      <c r="F208" s="260" t="s">
        <v>422</v>
      </c>
      <c r="G208" s="261" t="s">
        <v>175</v>
      </c>
      <c r="H208" s="262">
        <v>231.54</v>
      </c>
      <c r="I208" s="263"/>
      <c r="J208" s="264">
        <f>ROUND(I208*H208,2)</f>
        <v>0</v>
      </c>
      <c r="K208" s="260" t="s">
        <v>176</v>
      </c>
      <c r="L208" s="265"/>
      <c r="M208" s="266" t="s">
        <v>33</v>
      </c>
      <c r="N208" s="267" t="s">
        <v>49</v>
      </c>
      <c r="O208" s="85"/>
      <c r="P208" s="228">
        <f>O208*H208</f>
        <v>0</v>
      </c>
      <c r="Q208" s="228">
        <v>0.131</v>
      </c>
      <c r="R208" s="228">
        <f>Q208*H208</f>
        <v>30.33174</v>
      </c>
      <c r="S208" s="228">
        <v>0</v>
      </c>
      <c r="T208" s="229">
        <f>S208*H208</f>
        <v>0</v>
      </c>
      <c r="U208" s="39"/>
      <c r="V208" s="39"/>
      <c r="W208" s="39"/>
      <c r="X208" s="39"/>
      <c r="Y208" s="39"/>
      <c r="Z208" s="39"/>
      <c r="AA208" s="39"/>
      <c r="AB208" s="39"/>
      <c r="AC208" s="39"/>
      <c r="AD208" s="39"/>
      <c r="AE208" s="39"/>
      <c r="AR208" s="230" t="s">
        <v>213</v>
      </c>
      <c r="AT208" s="230" t="s">
        <v>214</v>
      </c>
      <c r="AU208" s="230" t="s">
        <v>88</v>
      </c>
      <c r="AY208" s="17" t="s">
        <v>170</v>
      </c>
      <c r="BE208" s="231">
        <f>IF(N208="základní",J208,0)</f>
        <v>0</v>
      </c>
      <c r="BF208" s="231">
        <f>IF(N208="snížená",J208,0)</f>
        <v>0</v>
      </c>
      <c r="BG208" s="231">
        <f>IF(N208="zákl. přenesená",J208,0)</f>
        <v>0</v>
      </c>
      <c r="BH208" s="231">
        <f>IF(N208="sníž. přenesená",J208,0)</f>
        <v>0</v>
      </c>
      <c r="BI208" s="231">
        <f>IF(N208="nulová",J208,0)</f>
        <v>0</v>
      </c>
      <c r="BJ208" s="17" t="s">
        <v>86</v>
      </c>
      <c r="BK208" s="231">
        <f>ROUND(I208*H208,2)</f>
        <v>0</v>
      </c>
      <c r="BL208" s="17" t="s">
        <v>177</v>
      </c>
      <c r="BM208" s="230" t="s">
        <v>1042</v>
      </c>
    </row>
    <row r="209" spans="1:47" s="2" customFormat="1" ht="12">
      <c r="A209" s="39"/>
      <c r="B209" s="40"/>
      <c r="C209" s="41"/>
      <c r="D209" s="234" t="s">
        <v>210</v>
      </c>
      <c r="E209" s="41"/>
      <c r="F209" s="255" t="s">
        <v>393</v>
      </c>
      <c r="G209" s="41"/>
      <c r="H209" s="41"/>
      <c r="I209" s="137"/>
      <c r="J209" s="41"/>
      <c r="K209" s="41"/>
      <c r="L209" s="45"/>
      <c r="M209" s="256"/>
      <c r="N209" s="257"/>
      <c r="O209" s="85"/>
      <c r="P209" s="85"/>
      <c r="Q209" s="85"/>
      <c r="R209" s="85"/>
      <c r="S209" s="85"/>
      <c r="T209" s="86"/>
      <c r="U209" s="39"/>
      <c r="V209" s="39"/>
      <c r="W209" s="39"/>
      <c r="X209" s="39"/>
      <c r="Y209" s="39"/>
      <c r="Z209" s="39"/>
      <c r="AA209" s="39"/>
      <c r="AB209" s="39"/>
      <c r="AC209" s="39"/>
      <c r="AD209" s="39"/>
      <c r="AE209" s="39"/>
      <c r="AT209" s="17" t="s">
        <v>210</v>
      </c>
      <c r="AU209" s="17" t="s">
        <v>88</v>
      </c>
    </row>
    <row r="210" spans="1:51" s="13" customFormat="1" ht="12">
      <c r="A210" s="13"/>
      <c r="B210" s="232"/>
      <c r="C210" s="233"/>
      <c r="D210" s="234" t="s">
        <v>182</v>
      </c>
      <c r="E210" s="235" t="s">
        <v>33</v>
      </c>
      <c r="F210" s="236" t="s">
        <v>1043</v>
      </c>
      <c r="G210" s="233"/>
      <c r="H210" s="237">
        <v>231.54</v>
      </c>
      <c r="I210" s="238"/>
      <c r="J210" s="233"/>
      <c r="K210" s="233"/>
      <c r="L210" s="239"/>
      <c r="M210" s="240"/>
      <c r="N210" s="241"/>
      <c r="O210" s="241"/>
      <c r="P210" s="241"/>
      <c r="Q210" s="241"/>
      <c r="R210" s="241"/>
      <c r="S210" s="241"/>
      <c r="T210" s="242"/>
      <c r="U210" s="13"/>
      <c r="V210" s="13"/>
      <c r="W210" s="13"/>
      <c r="X210" s="13"/>
      <c r="Y210" s="13"/>
      <c r="Z210" s="13"/>
      <c r="AA210" s="13"/>
      <c r="AB210" s="13"/>
      <c r="AC210" s="13"/>
      <c r="AD210" s="13"/>
      <c r="AE210" s="13"/>
      <c r="AT210" s="243" t="s">
        <v>182</v>
      </c>
      <c r="AU210" s="243" t="s">
        <v>88</v>
      </c>
      <c r="AV210" s="13" t="s">
        <v>88</v>
      </c>
      <c r="AW210" s="13" t="s">
        <v>39</v>
      </c>
      <c r="AX210" s="13" t="s">
        <v>86</v>
      </c>
      <c r="AY210" s="243" t="s">
        <v>170</v>
      </c>
    </row>
    <row r="211" spans="1:65" s="2" customFormat="1" ht="21.75" customHeight="1">
      <c r="A211" s="39"/>
      <c r="B211" s="40"/>
      <c r="C211" s="258" t="s">
        <v>440</v>
      </c>
      <c r="D211" s="258" t="s">
        <v>214</v>
      </c>
      <c r="E211" s="259" t="s">
        <v>430</v>
      </c>
      <c r="F211" s="260" t="s">
        <v>836</v>
      </c>
      <c r="G211" s="261" t="s">
        <v>175</v>
      </c>
      <c r="H211" s="262">
        <v>7</v>
      </c>
      <c r="I211" s="263"/>
      <c r="J211" s="264">
        <f>ROUND(I211*H211,2)</f>
        <v>0</v>
      </c>
      <c r="K211" s="260" t="s">
        <v>176</v>
      </c>
      <c r="L211" s="265"/>
      <c r="M211" s="266" t="s">
        <v>33</v>
      </c>
      <c r="N211" s="267" t="s">
        <v>49</v>
      </c>
      <c r="O211" s="85"/>
      <c r="P211" s="228">
        <f>O211*H211</f>
        <v>0</v>
      </c>
      <c r="Q211" s="228">
        <v>0.131</v>
      </c>
      <c r="R211" s="228">
        <f>Q211*H211</f>
        <v>0.917</v>
      </c>
      <c r="S211" s="228">
        <v>0</v>
      </c>
      <c r="T211" s="229">
        <f>S211*H211</f>
        <v>0</v>
      </c>
      <c r="U211" s="39"/>
      <c r="V211" s="39"/>
      <c r="W211" s="39"/>
      <c r="X211" s="39"/>
      <c r="Y211" s="39"/>
      <c r="Z211" s="39"/>
      <c r="AA211" s="39"/>
      <c r="AB211" s="39"/>
      <c r="AC211" s="39"/>
      <c r="AD211" s="39"/>
      <c r="AE211" s="39"/>
      <c r="AR211" s="230" t="s">
        <v>213</v>
      </c>
      <c r="AT211" s="230" t="s">
        <v>214</v>
      </c>
      <c r="AU211" s="230" t="s">
        <v>88</v>
      </c>
      <c r="AY211" s="17" t="s">
        <v>170</v>
      </c>
      <c r="BE211" s="231">
        <f>IF(N211="základní",J211,0)</f>
        <v>0</v>
      </c>
      <c r="BF211" s="231">
        <f>IF(N211="snížená",J211,0)</f>
        <v>0</v>
      </c>
      <c r="BG211" s="231">
        <f>IF(N211="zákl. přenesená",J211,0)</f>
        <v>0</v>
      </c>
      <c r="BH211" s="231">
        <f>IF(N211="sníž. přenesená",J211,0)</f>
        <v>0</v>
      </c>
      <c r="BI211" s="231">
        <f>IF(N211="nulová",J211,0)</f>
        <v>0</v>
      </c>
      <c r="BJ211" s="17" t="s">
        <v>86</v>
      </c>
      <c r="BK211" s="231">
        <f>ROUND(I211*H211,2)</f>
        <v>0</v>
      </c>
      <c r="BL211" s="17" t="s">
        <v>177</v>
      </c>
      <c r="BM211" s="230" t="s">
        <v>1044</v>
      </c>
    </row>
    <row r="212" spans="1:47" s="2" customFormat="1" ht="12">
      <c r="A212" s="39"/>
      <c r="B212" s="40"/>
      <c r="C212" s="41"/>
      <c r="D212" s="234" t="s">
        <v>210</v>
      </c>
      <c r="E212" s="41"/>
      <c r="F212" s="255" t="s">
        <v>393</v>
      </c>
      <c r="G212" s="41"/>
      <c r="H212" s="41"/>
      <c r="I212" s="137"/>
      <c r="J212" s="41"/>
      <c r="K212" s="41"/>
      <c r="L212" s="45"/>
      <c r="M212" s="256"/>
      <c r="N212" s="257"/>
      <c r="O212" s="85"/>
      <c r="P212" s="85"/>
      <c r="Q212" s="85"/>
      <c r="R212" s="85"/>
      <c r="S212" s="85"/>
      <c r="T212" s="86"/>
      <c r="U212" s="39"/>
      <c r="V212" s="39"/>
      <c r="W212" s="39"/>
      <c r="X212" s="39"/>
      <c r="Y212" s="39"/>
      <c r="Z212" s="39"/>
      <c r="AA212" s="39"/>
      <c r="AB212" s="39"/>
      <c r="AC212" s="39"/>
      <c r="AD212" s="39"/>
      <c r="AE212" s="39"/>
      <c r="AT212" s="17" t="s">
        <v>210</v>
      </c>
      <c r="AU212" s="17" t="s">
        <v>88</v>
      </c>
    </row>
    <row r="213" spans="1:51" s="13" customFormat="1" ht="12">
      <c r="A213" s="13"/>
      <c r="B213" s="232"/>
      <c r="C213" s="233"/>
      <c r="D213" s="234" t="s">
        <v>182</v>
      </c>
      <c r="E213" s="235" t="s">
        <v>33</v>
      </c>
      <c r="F213" s="236" t="s">
        <v>206</v>
      </c>
      <c r="G213" s="233"/>
      <c r="H213" s="237">
        <v>7</v>
      </c>
      <c r="I213" s="238"/>
      <c r="J213" s="233"/>
      <c r="K213" s="233"/>
      <c r="L213" s="239"/>
      <c r="M213" s="240"/>
      <c r="N213" s="241"/>
      <c r="O213" s="241"/>
      <c r="P213" s="241"/>
      <c r="Q213" s="241"/>
      <c r="R213" s="241"/>
      <c r="S213" s="241"/>
      <c r="T213" s="242"/>
      <c r="U213" s="13"/>
      <c r="V213" s="13"/>
      <c r="W213" s="13"/>
      <c r="X213" s="13"/>
      <c r="Y213" s="13"/>
      <c r="Z213" s="13"/>
      <c r="AA213" s="13"/>
      <c r="AB213" s="13"/>
      <c r="AC213" s="13"/>
      <c r="AD213" s="13"/>
      <c r="AE213" s="13"/>
      <c r="AT213" s="243" t="s">
        <v>182</v>
      </c>
      <c r="AU213" s="243" t="s">
        <v>88</v>
      </c>
      <c r="AV213" s="13" t="s">
        <v>88</v>
      </c>
      <c r="AW213" s="13" t="s">
        <v>39</v>
      </c>
      <c r="AX213" s="13" t="s">
        <v>86</v>
      </c>
      <c r="AY213" s="243" t="s">
        <v>170</v>
      </c>
    </row>
    <row r="214" spans="1:63" s="12" customFormat="1" ht="22.8" customHeight="1">
      <c r="A214" s="12"/>
      <c r="B214" s="203"/>
      <c r="C214" s="204"/>
      <c r="D214" s="205" t="s">
        <v>77</v>
      </c>
      <c r="E214" s="217" t="s">
        <v>433</v>
      </c>
      <c r="F214" s="217" t="s">
        <v>838</v>
      </c>
      <c r="G214" s="204"/>
      <c r="H214" s="204"/>
      <c r="I214" s="207"/>
      <c r="J214" s="218">
        <f>BK214</f>
        <v>0</v>
      </c>
      <c r="K214" s="204"/>
      <c r="L214" s="209"/>
      <c r="M214" s="210"/>
      <c r="N214" s="211"/>
      <c r="O214" s="211"/>
      <c r="P214" s="212">
        <f>SUM(P215:P218)</f>
        <v>0</v>
      </c>
      <c r="Q214" s="211"/>
      <c r="R214" s="212">
        <f>SUM(R215:R218)</f>
        <v>0</v>
      </c>
      <c r="S214" s="211"/>
      <c r="T214" s="213">
        <f>SUM(T215:T218)</f>
        <v>0</v>
      </c>
      <c r="U214" s="12"/>
      <c r="V214" s="12"/>
      <c r="W214" s="12"/>
      <c r="X214" s="12"/>
      <c r="Y214" s="12"/>
      <c r="Z214" s="12"/>
      <c r="AA214" s="12"/>
      <c r="AB214" s="12"/>
      <c r="AC214" s="12"/>
      <c r="AD214" s="12"/>
      <c r="AE214" s="12"/>
      <c r="AR214" s="214" t="s">
        <v>86</v>
      </c>
      <c r="AT214" s="215" t="s">
        <v>77</v>
      </c>
      <c r="AU214" s="215" t="s">
        <v>86</v>
      </c>
      <c r="AY214" s="214" t="s">
        <v>170</v>
      </c>
      <c r="BK214" s="216">
        <f>SUM(BK215:BK218)</f>
        <v>0</v>
      </c>
    </row>
    <row r="215" spans="1:65" s="2" customFormat="1" ht="16.5" customHeight="1">
      <c r="A215" s="39"/>
      <c r="B215" s="40"/>
      <c r="C215" s="219" t="s">
        <v>443</v>
      </c>
      <c r="D215" s="219" t="s">
        <v>172</v>
      </c>
      <c r="E215" s="220" t="s">
        <v>839</v>
      </c>
      <c r="F215" s="221" t="s">
        <v>1045</v>
      </c>
      <c r="G215" s="222" t="s">
        <v>175</v>
      </c>
      <c r="H215" s="223">
        <v>16</v>
      </c>
      <c r="I215" s="224"/>
      <c r="J215" s="225">
        <f>ROUND(I215*H215,2)</f>
        <v>0</v>
      </c>
      <c r="K215" s="221" t="s">
        <v>33</v>
      </c>
      <c r="L215" s="45"/>
      <c r="M215" s="226" t="s">
        <v>33</v>
      </c>
      <c r="N215" s="227" t="s">
        <v>49</v>
      </c>
      <c r="O215" s="85"/>
      <c r="P215" s="228">
        <f>O215*H215</f>
        <v>0</v>
      </c>
      <c r="Q215" s="228">
        <v>0</v>
      </c>
      <c r="R215" s="228">
        <f>Q215*H215</f>
        <v>0</v>
      </c>
      <c r="S215" s="228">
        <v>0</v>
      </c>
      <c r="T215" s="229">
        <f>S215*H215</f>
        <v>0</v>
      </c>
      <c r="U215" s="39"/>
      <c r="V215" s="39"/>
      <c r="W215" s="39"/>
      <c r="X215" s="39"/>
      <c r="Y215" s="39"/>
      <c r="Z215" s="39"/>
      <c r="AA215" s="39"/>
      <c r="AB215" s="39"/>
      <c r="AC215" s="39"/>
      <c r="AD215" s="39"/>
      <c r="AE215" s="39"/>
      <c r="AR215" s="230" t="s">
        <v>177</v>
      </c>
      <c r="AT215" s="230" t="s">
        <v>172</v>
      </c>
      <c r="AU215" s="230" t="s">
        <v>88</v>
      </c>
      <c r="AY215" s="17" t="s">
        <v>170</v>
      </c>
      <c r="BE215" s="231">
        <f>IF(N215="základní",J215,0)</f>
        <v>0</v>
      </c>
      <c r="BF215" s="231">
        <f>IF(N215="snížená",J215,0)</f>
        <v>0</v>
      </c>
      <c r="BG215" s="231">
        <f>IF(N215="zákl. přenesená",J215,0)</f>
        <v>0</v>
      </c>
      <c r="BH215" s="231">
        <f>IF(N215="sníž. přenesená",J215,0)</f>
        <v>0</v>
      </c>
      <c r="BI215" s="231">
        <f>IF(N215="nulová",J215,0)</f>
        <v>0</v>
      </c>
      <c r="BJ215" s="17" t="s">
        <v>86</v>
      </c>
      <c r="BK215" s="231">
        <f>ROUND(I215*H215,2)</f>
        <v>0</v>
      </c>
      <c r="BL215" s="17" t="s">
        <v>177</v>
      </c>
      <c r="BM215" s="230" t="s">
        <v>1046</v>
      </c>
    </row>
    <row r="216" spans="1:47" s="2" customFormat="1" ht="12">
      <c r="A216" s="39"/>
      <c r="B216" s="40"/>
      <c r="C216" s="41"/>
      <c r="D216" s="234" t="s">
        <v>210</v>
      </c>
      <c r="E216" s="41"/>
      <c r="F216" s="255" t="s">
        <v>1047</v>
      </c>
      <c r="G216" s="41"/>
      <c r="H216" s="41"/>
      <c r="I216" s="137"/>
      <c r="J216" s="41"/>
      <c r="K216" s="41"/>
      <c r="L216" s="45"/>
      <c r="M216" s="256"/>
      <c r="N216" s="257"/>
      <c r="O216" s="85"/>
      <c r="P216" s="85"/>
      <c r="Q216" s="85"/>
      <c r="R216" s="85"/>
      <c r="S216" s="85"/>
      <c r="T216" s="86"/>
      <c r="U216" s="39"/>
      <c r="V216" s="39"/>
      <c r="W216" s="39"/>
      <c r="X216" s="39"/>
      <c r="Y216" s="39"/>
      <c r="Z216" s="39"/>
      <c r="AA216" s="39"/>
      <c r="AB216" s="39"/>
      <c r="AC216" s="39"/>
      <c r="AD216" s="39"/>
      <c r="AE216" s="39"/>
      <c r="AT216" s="17" t="s">
        <v>210</v>
      </c>
      <c r="AU216" s="17" t="s">
        <v>88</v>
      </c>
    </row>
    <row r="217" spans="1:65" s="2" customFormat="1" ht="21.75" customHeight="1">
      <c r="A217" s="39"/>
      <c r="B217" s="40"/>
      <c r="C217" s="219" t="s">
        <v>447</v>
      </c>
      <c r="D217" s="219" t="s">
        <v>172</v>
      </c>
      <c r="E217" s="220" t="s">
        <v>370</v>
      </c>
      <c r="F217" s="221" t="s">
        <v>371</v>
      </c>
      <c r="G217" s="222" t="s">
        <v>175</v>
      </c>
      <c r="H217" s="223">
        <v>33.6</v>
      </c>
      <c r="I217" s="224"/>
      <c r="J217" s="225">
        <f>ROUND(I217*H217,2)</f>
        <v>0</v>
      </c>
      <c r="K217" s="221" t="s">
        <v>176</v>
      </c>
      <c r="L217" s="45"/>
      <c r="M217" s="226" t="s">
        <v>33</v>
      </c>
      <c r="N217" s="227" t="s">
        <v>49</v>
      </c>
      <c r="O217" s="85"/>
      <c r="P217" s="228">
        <f>O217*H217</f>
        <v>0</v>
      </c>
      <c r="Q217" s="228">
        <v>0</v>
      </c>
      <c r="R217" s="228">
        <f>Q217*H217</f>
        <v>0</v>
      </c>
      <c r="S217" s="228">
        <v>0</v>
      </c>
      <c r="T217" s="229">
        <f>S217*H217</f>
        <v>0</v>
      </c>
      <c r="U217" s="39"/>
      <c r="V217" s="39"/>
      <c r="W217" s="39"/>
      <c r="X217" s="39"/>
      <c r="Y217" s="39"/>
      <c r="Z217" s="39"/>
      <c r="AA217" s="39"/>
      <c r="AB217" s="39"/>
      <c r="AC217" s="39"/>
      <c r="AD217" s="39"/>
      <c r="AE217" s="39"/>
      <c r="AR217" s="230" t="s">
        <v>177</v>
      </c>
      <c r="AT217" s="230" t="s">
        <v>172</v>
      </c>
      <c r="AU217" s="230" t="s">
        <v>88</v>
      </c>
      <c r="AY217" s="17" t="s">
        <v>170</v>
      </c>
      <c r="BE217" s="231">
        <f>IF(N217="základní",J217,0)</f>
        <v>0</v>
      </c>
      <c r="BF217" s="231">
        <f>IF(N217="snížená",J217,0)</f>
        <v>0</v>
      </c>
      <c r="BG217" s="231">
        <f>IF(N217="zákl. přenesená",J217,0)</f>
        <v>0</v>
      </c>
      <c r="BH217" s="231">
        <f>IF(N217="sníž. přenesená",J217,0)</f>
        <v>0</v>
      </c>
      <c r="BI217" s="231">
        <f>IF(N217="nulová",J217,0)</f>
        <v>0</v>
      </c>
      <c r="BJ217" s="17" t="s">
        <v>86</v>
      </c>
      <c r="BK217" s="231">
        <f>ROUND(I217*H217,2)</f>
        <v>0</v>
      </c>
      <c r="BL217" s="17" t="s">
        <v>177</v>
      </c>
      <c r="BM217" s="230" t="s">
        <v>1048</v>
      </c>
    </row>
    <row r="218" spans="1:47" s="2" customFormat="1" ht="12">
      <c r="A218" s="39"/>
      <c r="B218" s="40"/>
      <c r="C218" s="41"/>
      <c r="D218" s="234" t="s">
        <v>210</v>
      </c>
      <c r="E218" s="41"/>
      <c r="F218" s="255" t="s">
        <v>1049</v>
      </c>
      <c r="G218" s="41"/>
      <c r="H218" s="41"/>
      <c r="I218" s="137"/>
      <c r="J218" s="41"/>
      <c r="K218" s="41"/>
      <c r="L218" s="45"/>
      <c r="M218" s="256"/>
      <c r="N218" s="257"/>
      <c r="O218" s="85"/>
      <c r="P218" s="85"/>
      <c r="Q218" s="85"/>
      <c r="R218" s="85"/>
      <c r="S218" s="85"/>
      <c r="T218" s="86"/>
      <c r="U218" s="39"/>
      <c r="V218" s="39"/>
      <c r="W218" s="39"/>
      <c r="X218" s="39"/>
      <c r="Y218" s="39"/>
      <c r="Z218" s="39"/>
      <c r="AA218" s="39"/>
      <c r="AB218" s="39"/>
      <c r="AC218" s="39"/>
      <c r="AD218" s="39"/>
      <c r="AE218" s="39"/>
      <c r="AT218" s="17" t="s">
        <v>210</v>
      </c>
      <c r="AU218" s="17" t="s">
        <v>88</v>
      </c>
    </row>
    <row r="219" spans="1:63" s="12" customFormat="1" ht="22.8" customHeight="1">
      <c r="A219" s="12"/>
      <c r="B219" s="203"/>
      <c r="C219" s="204"/>
      <c r="D219" s="205" t="s">
        <v>77</v>
      </c>
      <c r="E219" s="217" t="s">
        <v>451</v>
      </c>
      <c r="F219" s="217" t="s">
        <v>452</v>
      </c>
      <c r="G219" s="204"/>
      <c r="H219" s="204"/>
      <c r="I219" s="207"/>
      <c r="J219" s="218">
        <f>BK219</f>
        <v>0</v>
      </c>
      <c r="K219" s="204"/>
      <c r="L219" s="209"/>
      <c r="M219" s="210"/>
      <c r="N219" s="211"/>
      <c r="O219" s="211"/>
      <c r="P219" s="212">
        <f>SUM(P220:P228)</f>
        <v>0</v>
      </c>
      <c r="Q219" s="211"/>
      <c r="R219" s="212">
        <f>SUM(R220:R228)</f>
        <v>0</v>
      </c>
      <c r="S219" s="211"/>
      <c r="T219" s="213">
        <f>SUM(T220:T228)</f>
        <v>0</v>
      </c>
      <c r="U219" s="12"/>
      <c r="V219" s="12"/>
      <c r="W219" s="12"/>
      <c r="X219" s="12"/>
      <c r="Y219" s="12"/>
      <c r="Z219" s="12"/>
      <c r="AA219" s="12"/>
      <c r="AB219" s="12"/>
      <c r="AC219" s="12"/>
      <c r="AD219" s="12"/>
      <c r="AE219" s="12"/>
      <c r="AR219" s="214" t="s">
        <v>86</v>
      </c>
      <c r="AT219" s="215" t="s">
        <v>77</v>
      </c>
      <c r="AU219" s="215" t="s">
        <v>86</v>
      </c>
      <c r="AY219" s="214" t="s">
        <v>170</v>
      </c>
      <c r="BK219" s="216">
        <f>SUM(BK220:BK228)</f>
        <v>0</v>
      </c>
    </row>
    <row r="220" spans="1:65" s="2" customFormat="1" ht="21.75" customHeight="1">
      <c r="A220" s="39"/>
      <c r="B220" s="40"/>
      <c r="C220" s="219" t="s">
        <v>453</v>
      </c>
      <c r="D220" s="219" t="s">
        <v>172</v>
      </c>
      <c r="E220" s="220" t="s">
        <v>327</v>
      </c>
      <c r="F220" s="221" t="s">
        <v>328</v>
      </c>
      <c r="G220" s="222" t="s">
        <v>175</v>
      </c>
      <c r="H220" s="223">
        <v>159.5</v>
      </c>
      <c r="I220" s="224"/>
      <c r="J220" s="225">
        <f>ROUND(I220*H220,2)</f>
        <v>0</v>
      </c>
      <c r="K220" s="221" t="s">
        <v>176</v>
      </c>
      <c r="L220" s="45"/>
      <c r="M220" s="226" t="s">
        <v>33</v>
      </c>
      <c r="N220" s="227" t="s">
        <v>49</v>
      </c>
      <c r="O220" s="85"/>
      <c r="P220" s="228">
        <f>O220*H220</f>
        <v>0</v>
      </c>
      <c r="Q220" s="228">
        <v>0</v>
      </c>
      <c r="R220" s="228">
        <f>Q220*H220</f>
        <v>0</v>
      </c>
      <c r="S220" s="228">
        <v>0</v>
      </c>
      <c r="T220" s="229">
        <f>S220*H220</f>
        <v>0</v>
      </c>
      <c r="U220" s="39"/>
      <c r="V220" s="39"/>
      <c r="W220" s="39"/>
      <c r="X220" s="39"/>
      <c r="Y220" s="39"/>
      <c r="Z220" s="39"/>
      <c r="AA220" s="39"/>
      <c r="AB220" s="39"/>
      <c r="AC220" s="39"/>
      <c r="AD220" s="39"/>
      <c r="AE220" s="39"/>
      <c r="AR220" s="230" t="s">
        <v>177</v>
      </c>
      <c r="AT220" s="230" t="s">
        <v>172</v>
      </c>
      <c r="AU220" s="230" t="s">
        <v>88</v>
      </c>
      <c r="AY220" s="17" t="s">
        <v>170</v>
      </c>
      <c r="BE220" s="231">
        <f>IF(N220="základní",J220,0)</f>
        <v>0</v>
      </c>
      <c r="BF220" s="231">
        <f>IF(N220="snížená",J220,0)</f>
        <v>0</v>
      </c>
      <c r="BG220" s="231">
        <f>IF(N220="zákl. přenesená",J220,0)</f>
        <v>0</v>
      </c>
      <c r="BH220" s="231">
        <f>IF(N220="sníž. přenesená",J220,0)</f>
        <v>0</v>
      </c>
      <c r="BI220" s="231">
        <f>IF(N220="nulová",J220,0)</f>
        <v>0</v>
      </c>
      <c r="BJ220" s="17" t="s">
        <v>86</v>
      </c>
      <c r="BK220" s="231">
        <f>ROUND(I220*H220,2)</f>
        <v>0</v>
      </c>
      <c r="BL220" s="17" t="s">
        <v>177</v>
      </c>
      <c r="BM220" s="230" t="s">
        <v>1050</v>
      </c>
    </row>
    <row r="221" spans="1:51" s="13" customFormat="1" ht="12">
      <c r="A221" s="13"/>
      <c r="B221" s="232"/>
      <c r="C221" s="233"/>
      <c r="D221" s="234" t="s">
        <v>182</v>
      </c>
      <c r="E221" s="235" t="s">
        <v>33</v>
      </c>
      <c r="F221" s="236" t="s">
        <v>1051</v>
      </c>
      <c r="G221" s="233"/>
      <c r="H221" s="237">
        <v>159.5</v>
      </c>
      <c r="I221" s="238"/>
      <c r="J221" s="233"/>
      <c r="K221" s="233"/>
      <c r="L221" s="239"/>
      <c r="M221" s="240"/>
      <c r="N221" s="241"/>
      <c r="O221" s="241"/>
      <c r="P221" s="241"/>
      <c r="Q221" s="241"/>
      <c r="R221" s="241"/>
      <c r="S221" s="241"/>
      <c r="T221" s="242"/>
      <c r="U221" s="13"/>
      <c r="V221" s="13"/>
      <c r="W221" s="13"/>
      <c r="X221" s="13"/>
      <c r="Y221" s="13"/>
      <c r="Z221" s="13"/>
      <c r="AA221" s="13"/>
      <c r="AB221" s="13"/>
      <c r="AC221" s="13"/>
      <c r="AD221" s="13"/>
      <c r="AE221" s="13"/>
      <c r="AT221" s="243" t="s">
        <v>182</v>
      </c>
      <c r="AU221" s="243" t="s">
        <v>88</v>
      </c>
      <c r="AV221" s="13" t="s">
        <v>88</v>
      </c>
      <c r="AW221" s="13" t="s">
        <v>39</v>
      </c>
      <c r="AX221" s="13" t="s">
        <v>86</v>
      </c>
      <c r="AY221" s="243" t="s">
        <v>170</v>
      </c>
    </row>
    <row r="222" spans="1:65" s="2" customFormat="1" ht="44.25" customHeight="1">
      <c r="A222" s="39"/>
      <c r="B222" s="40"/>
      <c r="C222" s="219" t="s">
        <v>456</v>
      </c>
      <c r="D222" s="219" t="s">
        <v>172</v>
      </c>
      <c r="E222" s="220" t="s">
        <v>457</v>
      </c>
      <c r="F222" s="221" t="s">
        <v>458</v>
      </c>
      <c r="G222" s="222" t="s">
        <v>175</v>
      </c>
      <c r="H222" s="223">
        <v>152.25</v>
      </c>
      <c r="I222" s="224"/>
      <c r="J222" s="225">
        <f>ROUND(I222*H222,2)</f>
        <v>0</v>
      </c>
      <c r="K222" s="221" t="s">
        <v>176</v>
      </c>
      <c r="L222" s="45"/>
      <c r="M222" s="226" t="s">
        <v>33</v>
      </c>
      <c r="N222" s="227" t="s">
        <v>49</v>
      </c>
      <c r="O222" s="85"/>
      <c r="P222" s="228">
        <f>O222*H222</f>
        <v>0</v>
      </c>
      <c r="Q222" s="228">
        <v>0</v>
      </c>
      <c r="R222" s="228">
        <f>Q222*H222</f>
        <v>0</v>
      </c>
      <c r="S222" s="228">
        <v>0</v>
      </c>
      <c r="T222" s="229">
        <f>S222*H222</f>
        <v>0</v>
      </c>
      <c r="U222" s="39"/>
      <c r="V222" s="39"/>
      <c r="W222" s="39"/>
      <c r="X222" s="39"/>
      <c r="Y222" s="39"/>
      <c r="Z222" s="39"/>
      <c r="AA222" s="39"/>
      <c r="AB222" s="39"/>
      <c r="AC222" s="39"/>
      <c r="AD222" s="39"/>
      <c r="AE222" s="39"/>
      <c r="AR222" s="230" t="s">
        <v>177</v>
      </c>
      <c r="AT222" s="230" t="s">
        <v>172</v>
      </c>
      <c r="AU222" s="230" t="s">
        <v>88</v>
      </c>
      <c r="AY222" s="17" t="s">
        <v>170</v>
      </c>
      <c r="BE222" s="231">
        <f>IF(N222="základní",J222,0)</f>
        <v>0</v>
      </c>
      <c r="BF222" s="231">
        <f>IF(N222="snížená",J222,0)</f>
        <v>0</v>
      </c>
      <c r="BG222" s="231">
        <f>IF(N222="zákl. přenesená",J222,0)</f>
        <v>0</v>
      </c>
      <c r="BH222" s="231">
        <f>IF(N222="sníž. přenesená",J222,0)</f>
        <v>0</v>
      </c>
      <c r="BI222" s="231">
        <f>IF(N222="nulová",J222,0)</f>
        <v>0</v>
      </c>
      <c r="BJ222" s="17" t="s">
        <v>86</v>
      </c>
      <c r="BK222" s="231">
        <f>ROUND(I222*H222,2)</f>
        <v>0</v>
      </c>
      <c r="BL222" s="17" t="s">
        <v>177</v>
      </c>
      <c r="BM222" s="230" t="s">
        <v>1052</v>
      </c>
    </row>
    <row r="223" spans="1:51" s="13" customFormat="1" ht="12">
      <c r="A223" s="13"/>
      <c r="B223" s="232"/>
      <c r="C223" s="233"/>
      <c r="D223" s="234" t="s">
        <v>182</v>
      </c>
      <c r="E223" s="235" t="s">
        <v>33</v>
      </c>
      <c r="F223" s="236" t="s">
        <v>1053</v>
      </c>
      <c r="G223" s="233"/>
      <c r="H223" s="237">
        <v>152.25</v>
      </c>
      <c r="I223" s="238"/>
      <c r="J223" s="233"/>
      <c r="K223" s="233"/>
      <c r="L223" s="239"/>
      <c r="M223" s="240"/>
      <c r="N223" s="241"/>
      <c r="O223" s="241"/>
      <c r="P223" s="241"/>
      <c r="Q223" s="241"/>
      <c r="R223" s="241"/>
      <c r="S223" s="241"/>
      <c r="T223" s="242"/>
      <c r="U223" s="13"/>
      <c r="V223" s="13"/>
      <c r="W223" s="13"/>
      <c r="X223" s="13"/>
      <c r="Y223" s="13"/>
      <c r="Z223" s="13"/>
      <c r="AA223" s="13"/>
      <c r="AB223" s="13"/>
      <c r="AC223" s="13"/>
      <c r="AD223" s="13"/>
      <c r="AE223" s="13"/>
      <c r="AT223" s="243" t="s">
        <v>182</v>
      </c>
      <c r="AU223" s="243" t="s">
        <v>88</v>
      </c>
      <c r="AV223" s="13" t="s">
        <v>88</v>
      </c>
      <c r="AW223" s="13" t="s">
        <v>39</v>
      </c>
      <c r="AX223" s="13" t="s">
        <v>86</v>
      </c>
      <c r="AY223" s="243" t="s">
        <v>170</v>
      </c>
    </row>
    <row r="224" spans="1:65" s="2" customFormat="1" ht="21.75" customHeight="1">
      <c r="A224" s="39"/>
      <c r="B224" s="40"/>
      <c r="C224" s="219" t="s">
        <v>460</v>
      </c>
      <c r="D224" s="219" t="s">
        <v>172</v>
      </c>
      <c r="E224" s="220" t="s">
        <v>337</v>
      </c>
      <c r="F224" s="221" t="s">
        <v>338</v>
      </c>
      <c r="G224" s="222" t="s">
        <v>175</v>
      </c>
      <c r="H224" s="223">
        <v>152.25</v>
      </c>
      <c r="I224" s="224"/>
      <c r="J224" s="225">
        <f>ROUND(I224*H224,2)</f>
        <v>0</v>
      </c>
      <c r="K224" s="221" t="s">
        <v>176</v>
      </c>
      <c r="L224" s="45"/>
      <c r="M224" s="226" t="s">
        <v>33</v>
      </c>
      <c r="N224" s="227" t="s">
        <v>49</v>
      </c>
      <c r="O224" s="85"/>
      <c r="P224" s="228">
        <f>O224*H224</f>
        <v>0</v>
      </c>
      <c r="Q224" s="228">
        <v>0</v>
      </c>
      <c r="R224" s="228">
        <f>Q224*H224</f>
        <v>0</v>
      </c>
      <c r="S224" s="228">
        <v>0</v>
      </c>
      <c r="T224" s="229">
        <f>S224*H224</f>
        <v>0</v>
      </c>
      <c r="U224" s="39"/>
      <c r="V224" s="39"/>
      <c r="W224" s="39"/>
      <c r="X224" s="39"/>
      <c r="Y224" s="39"/>
      <c r="Z224" s="39"/>
      <c r="AA224" s="39"/>
      <c r="AB224" s="39"/>
      <c r="AC224" s="39"/>
      <c r="AD224" s="39"/>
      <c r="AE224" s="39"/>
      <c r="AR224" s="230" t="s">
        <v>177</v>
      </c>
      <c r="AT224" s="230" t="s">
        <v>172</v>
      </c>
      <c r="AU224" s="230" t="s">
        <v>88</v>
      </c>
      <c r="AY224" s="17" t="s">
        <v>170</v>
      </c>
      <c r="BE224" s="231">
        <f>IF(N224="základní",J224,0)</f>
        <v>0</v>
      </c>
      <c r="BF224" s="231">
        <f>IF(N224="snížená",J224,0)</f>
        <v>0</v>
      </c>
      <c r="BG224" s="231">
        <f>IF(N224="zákl. přenesená",J224,0)</f>
        <v>0</v>
      </c>
      <c r="BH224" s="231">
        <f>IF(N224="sníž. přenesená",J224,0)</f>
        <v>0</v>
      </c>
      <c r="BI224" s="231">
        <f>IF(N224="nulová",J224,0)</f>
        <v>0</v>
      </c>
      <c r="BJ224" s="17" t="s">
        <v>86</v>
      </c>
      <c r="BK224" s="231">
        <f>ROUND(I224*H224,2)</f>
        <v>0</v>
      </c>
      <c r="BL224" s="17" t="s">
        <v>177</v>
      </c>
      <c r="BM224" s="230" t="s">
        <v>1054</v>
      </c>
    </row>
    <row r="225" spans="1:51" s="13" customFormat="1" ht="12">
      <c r="A225" s="13"/>
      <c r="B225" s="232"/>
      <c r="C225" s="233"/>
      <c r="D225" s="234" t="s">
        <v>182</v>
      </c>
      <c r="E225" s="235" t="s">
        <v>33</v>
      </c>
      <c r="F225" s="236" t="s">
        <v>1053</v>
      </c>
      <c r="G225" s="233"/>
      <c r="H225" s="237">
        <v>152.25</v>
      </c>
      <c r="I225" s="238"/>
      <c r="J225" s="233"/>
      <c r="K225" s="233"/>
      <c r="L225" s="239"/>
      <c r="M225" s="240"/>
      <c r="N225" s="241"/>
      <c r="O225" s="241"/>
      <c r="P225" s="241"/>
      <c r="Q225" s="241"/>
      <c r="R225" s="241"/>
      <c r="S225" s="241"/>
      <c r="T225" s="242"/>
      <c r="U225" s="13"/>
      <c r="V225" s="13"/>
      <c r="W225" s="13"/>
      <c r="X225" s="13"/>
      <c r="Y225" s="13"/>
      <c r="Z225" s="13"/>
      <c r="AA225" s="13"/>
      <c r="AB225" s="13"/>
      <c r="AC225" s="13"/>
      <c r="AD225" s="13"/>
      <c r="AE225" s="13"/>
      <c r="AT225" s="243" t="s">
        <v>182</v>
      </c>
      <c r="AU225" s="243" t="s">
        <v>88</v>
      </c>
      <c r="AV225" s="13" t="s">
        <v>88</v>
      </c>
      <c r="AW225" s="13" t="s">
        <v>39</v>
      </c>
      <c r="AX225" s="13" t="s">
        <v>86</v>
      </c>
      <c r="AY225" s="243" t="s">
        <v>170</v>
      </c>
    </row>
    <row r="226" spans="1:65" s="2" customFormat="1" ht="33" customHeight="1">
      <c r="A226" s="39"/>
      <c r="B226" s="40"/>
      <c r="C226" s="219" t="s">
        <v>463</v>
      </c>
      <c r="D226" s="219" t="s">
        <v>172</v>
      </c>
      <c r="E226" s="220" t="s">
        <v>1055</v>
      </c>
      <c r="F226" s="221" t="s">
        <v>1017</v>
      </c>
      <c r="G226" s="222" t="s">
        <v>175</v>
      </c>
      <c r="H226" s="223">
        <v>159.5</v>
      </c>
      <c r="I226" s="224"/>
      <c r="J226" s="225">
        <f>ROUND(I226*H226,2)</f>
        <v>0</v>
      </c>
      <c r="K226" s="221" t="s">
        <v>33</v>
      </c>
      <c r="L226" s="45"/>
      <c r="M226" s="226" t="s">
        <v>33</v>
      </c>
      <c r="N226" s="227" t="s">
        <v>49</v>
      </c>
      <c r="O226" s="85"/>
      <c r="P226" s="228">
        <f>O226*H226</f>
        <v>0</v>
      </c>
      <c r="Q226" s="228">
        <v>0</v>
      </c>
      <c r="R226" s="228">
        <f>Q226*H226</f>
        <v>0</v>
      </c>
      <c r="S226" s="228">
        <v>0</v>
      </c>
      <c r="T226" s="229">
        <f>S226*H226</f>
        <v>0</v>
      </c>
      <c r="U226" s="39"/>
      <c r="V226" s="39"/>
      <c r="W226" s="39"/>
      <c r="X226" s="39"/>
      <c r="Y226" s="39"/>
      <c r="Z226" s="39"/>
      <c r="AA226" s="39"/>
      <c r="AB226" s="39"/>
      <c r="AC226" s="39"/>
      <c r="AD226" s="39"/>
      <c r="AE226" s="39"/>
      <c r="AR226" s="230" t="s">
        <v>177</v>
      </c>
      <c r="AT226" s="230" t="s">
        <v>172</v>
      </c>
      <c r="AU226" s="230" t="s">
        <v>88</v>
      </c>
      <c r="AY226" s="17" t="s">
        <v>170</v>
      </c>
      <c r="BE226" s="231">
        <f>IF(N226="základní",J226,0)</f>
        <v>0</v>
      </c>
      <c r="BF226" s="231">
        <f>IF(N226="snížená",J226,0)</f>
        <v>0</v>
      </c>
      <c r="BG226" s="231">
        <f>IF(N226="zákl. přenesená",J226,0)</f>
        <v>0</v>
      </c>
      <c r="BH226" s="231">
        <f>IF(N226="sníž. přenesená",J226,0)</f>
        <v>0</v>
      </c>
      <c r="BI226" s="231">
        <f>IF(N226="nulová",J226,0)</f>
        <v>0</v>
      </c>
      <c r="BJ226" s="17" t="s">
        <v>86</v>
      </c>
      <c r="BK226" s="231">
        <f>ROUND(I226*H226,2)</f>
        <v>0</v>
      </c>
      <c r="BL226" s="17" t="s">
        <v>177</v>
      </c>
      <c r="BM226" s="230" t="s">
        <v>1056</v>
      </c>
    </row>
    <row r="227" spans="1:51" s="13" customFormat="1" ht="12">
      <c r="A227" s="13"/>
      <c r="B227" s="232"/>
      <c r="C227" s="233"/>
      <c r="D227" s="234" t="s">
        <v>182</v>
      </c>
      <c r="E227" s="235" t="s">
        <v>33</v>
      </c>
      <c r="F227" s="236" t="s">
        <v>1051</v>
      </c>
      <c r="G227" s="233"/>
      <c r="H227" s="237">
        <v>159.5</v>
      </c>
      <c r="I227" s="238"/>
      <c r="J227" s="233"/>
      <c r="K227" s="233"/>
      <c r="L227" s="239"/>
      <c r="M227" s="240"/>
      <c r="N227" s="241"/>
      <c r="O227" s="241"/>
      <c r="P227" s="241"/>
      <c r="Q227" s="241"/>
      <c r="R227" s="241"/>
      <c r="S227" s="241"/>
      <c r="T227" s="242"/>
      <c r="U227" s="13"/>
      <c r="V227" s="13"/>
      <c r="W227" s="13"/>
      <c r="X227" s="13"/>
      <c r="Y227" s="13"/>
      <c r="Z227" s="13"/>
      <c r="AA227" s="13"/>
      <c r="AB227" s="13"/>
      <c r="AC227" s="13"/>
      <c r="AD227" s="13"/>
      <c r="AE227" s="13"/>
      <c r="AT227" s="243" t="s">
        <v>182</v>
      </c>
      <c r="AU227" s="243" t="s">
        <v>88</v>
      </c>
      <c r="AV227" s="13" t="s">
        <v>88</v>
      </c>
      <c r="AW227" s="13" t="s">
        <v>39</v>
      </c>
      <c r="AX227" s="13" t="s">
        <v>78</v>
      </c>
      <c r="AY227" s="243" t="s">
        <v>170</v>
      </c>
    </row>
    <row r="228" spans="1:51" s="14" customFormat="1" ht="12">
      <c r="A228" s="14"/>
      <c r="B228" s="244"/>
      <c r="C228" s="245"/>
      <c r="D228" s="234" t="s">
        <v>182</v>
      </c>
      <c r="E228" s="246" t="s">
        <v>33</v>
      </c>
      <c r="F228" s="247" t="s">
        <v>200</v>
      </c>
      <c r="G228" s="245"/>
      <c r="H228" s="248">
        <v>159.5</v>
      </c>
      <c r="I228" s="249"/>
      <c r="J228" s="245"/>
      <c r="K228" s="245"/>
      <c r="L228" s="250"/>
      <c r="M228" s="251"/>
      <c r="N228" s="252"/>
      <c r="O228" s="252"/>
      <c r="P228" s="252"/>
      <c r="Q228" s="252"/>
      <c r="R228" s="252"/>
      <c r="S228" s="252"/>
      <c r="T228" s="253"/>
      <c r="U228" s="14"/>
      <c r="V228" s="14"/>
      <c r="W228" s="14"/>
      <c r="X228" s="14"/>
      <c r="Y228" s="14"/>
      <c r="Z228" s="14"/>
      <c r="AA228" s="14"/>
      <c r="AB228" s="14"/>
      <c r="AC228" s="14"/>
      <c r="AD228" s="14"/>
      <c r="AE228" s="14"/>
      <c r="AT228" s="254" t="s">
        <v>182</v>
      </c>
      <c r="AU228" s="254" t="s">
        <v>88</v>
      </c>
      <c r="AV228" s="14" t="s">
        <v>177</v>
      </c>
      <c r="AW228" s="14" t="s">
        <v>39</v>
      </c>
      <c r="AX228" s="14" t="s">
        <v>86</v>
      </c>
      <c r="AY228" s="254" t="s">
        <v>170</v>
      </c>
    </row>
    <row r="229" spans="1:63" s="12" customFormat="1" ht="22.8" customHeight="1">
      <c r="A229" s="12"/>
      <c r="B229" s="203"/>
      <c r="C229" s="204"/>
      <c r="D229" s="205" t="s">
        <v>77</v>
      </c>
      <c r="E229" s="217" t="s">
        <v>213</v>
      </c>
      <c r="F229" s="217" t="s">
        <v>465</v>
      </c>
      <c r="G229" s="204"/>
      <c r="H229" s="204"/>
      <c r="I229" s="207"/>
      <c r="J229" s="218">
        <f>BK229</f>
        <v>0</v>
      </c>
      <c r="K229" s="204"/>
      <c r="L229" s="209"/>
      <c r="M229" s="210"/>
      <c r="N229" s="211"/>
      <c r="O229" s="211"/>
      <c r="P229" s="212">
        <f>SUM(P230:P233)</f>
        <v>0</v>
      </c>
      <c r="Q229" s="211"/>
      <c r="R229" s="212">
        <f>SUM(R230:R233)</f>
        <v>0.38533</v>
      </c>
      <c r="S229" s="211"/>
      <c r="T229" s="213">
        <f>SUM(T230:T233)</f>
        <v>0</v>
      </c>
      <c r="U229" s="12"/>
      <c r="V229" s="12"/>
      <c r="W229" s="12"/>
      <c r="X229" s="12"/>
      <c r="Y229" s="12"/>
      <c r="Z229" s="12"/>
      <c r="AA229" s="12"/>
      <c r="AB229" s="12"/>
      <c r="AC229" s="12"/>
      <c r="AD229" s="12"/>
      <c r="AE229" s="12"/>
      <c r="AR229" s="214" t="s">
        <v>86</v>
      </c>
      <c r="AT229" s="215" t="s">
        <v>77</v>
      </c>
      <c r="AU229" s="215" t="s">
        <v>86</v>
      </c>
      <c r="AY229" s="214" t="s">
        <v>170</v>
      </c>
      <c r="BK229" s="216">
        <f>SUM(BK230:BK233)</f>
        <v>0</v>
      </c>
    </row>
    <row r="230" spans="1:65" s="2" customFormat="1" ht="33" customHeight="1">
      <c r="A230" s="39"/>
      <c r="B230" s="40"/>
      <c r="C230" s="219" t="s">
        <v>466</v>
      </c>
      <c r="D230" s="219" t="s">
        <v>172</v>
      </c>
      <c r="E230" s="220" t="s">
        <v>467</v>
      </c>
      <c r="F230" s="221" t="s">
        <v>468</v>
      </c>
      <c r="G230" s="222" t="s">
        <v>262</v>
      </c>
      <c r="H230" s="223">
        <v>1</v>
      </c>
      <c r="I230" s="224"/>
      <c r="J230" s="225">
        <f>ROUND(I230*H230,2)</f>
        <v>0</v>
      </c>
      <c r="K230" s="221" t="s">
        <v>176</v>
      </c>
      <c r="L230" s="45"/>
      <c r="M230" s="226" t="s">
        <v>33</v>
      </c>
      <c r="N230" s="227" t="s">
        <v>49</v>
      </c>
      <c r="O230" s="85"/>
      <c r="P230" s="228">
        <f>O230*H230</f>
        <v>0</v>
      </c>
      <c r="Q230" s="228">
        <v>0</v>
      </c>
      <c r="R230" s="228">
        <f>Q230*H230</f>
        <v>0</v>
      </c>
      <c r="S230" s="228">
        <v>0</v>
      </c>
      <c r="T230" s="229">
        <f>S230*H230</f>
        <v>0</v>
      </c>
      <c r="U230" s="39"/>
      <c r="V230" s="39"/>
      <c r="W230" s="39"/>
      <c r="X230" s="39"/>
      <c r="Y230" s="39"/>
      <c r="Z230" s="39"/>
      <c r="AA230" s="39"/>
      <c r="AB230" s="39"/>
      <c r="AC230" s="39"/>
      <c r="AD230" s="39"/>
      <c r="AE230" s="39"/>
      <c r="AR230" s="230" t="s">
        <v>177</v>
      </c>
      <c r="AT230" s="230" t="s">
        <v>172</v>
      </c>
      <c r="AU230" s="230" t="s">
        <v>88</v>
      </c>
      <c r="AY230" s="17" t="s">
        <v>170</v>
      </c>
      <c r="BE230" s="231">
        <f>IF(N230="základní",J230,0)</f>
        <v>0</v>
      </c>
      <c r="BF230" s="231">
        <f>IF(N230="snížená",J230,0)</f>
        <v>0</v>
      </c>
      <c r="BG230" s="231">
        <f>IF(N230="zákl. přenesená",J230,0)</f>
        <v>0</v>
      </c>
      <c r="BH230" s="231">
        <f>IF(N230="sníž. přenesená",J230,0)</f>
        <v>0</v>
      </c>
      <c r="BI230" s="231">
        <f>IF(N230="nulová",J230,0)</f>
        <v>0</v>
      </c>
      <c r="BJ230" s="17" t="s">
        <v>86</v>
      </c>
      <c r="BK230" s="231">
        <f>ROUND(I230*H230,2)</f>
        <v>0</v>
      </c>
      <c r="BL230" s="17" t="s">
        <v>177</v>
      </c>
      <c r="BM230" s="230" t="s">
        <v>1057</v>
      </c>
    </row>
    <row r="231" spans="1:65" s="2" customFormat="1" ht="21.75" customHeight="1">
      <c r="A231" s="39"/>
      <c r="B231" s="40"/>
      <c r="C231" s="258" t="s">
        <v>470</v>
      </c>
      <c r="D231" s="258" t="s">
        <v>214</v>
      </c>
      <c r="E231" s="259" t="s">
        <v>471</v>
      </c>
      <c r="F231" s="260" t="s">
        <v>472</v>
      </c>
      <c r="G231" s="261" t="s">
        <v>262</v>
      </c>
      <c r="H231" s="262">
        <v>1</v>
      </c>
      <c r="I231" s="263"/>
      <c r="J231" s="264">
        <f>ROUND(I231*H231,2)</f>
        <v>0</v>
      </c>
      <c r="K231" s="260" t="s">
        <v>176</v>
      </c>
      <c r="L231" s="265"/>
      <c r="M231" s="266" t="s">
        <v>33</v>
      </c>
      <c r="N231" s="267" t="s">
        <v>49</v>
      </c>
      <c r="O231" s="85"/>
      <c r="P231" s="228">
        <f>O231*H231</f>
        <v>0</v>
      </c>
      <c r="Q231" s="228">
        <v>0.0002</v>
      </c>
      <c r="R231" s="228">
        <f>Q231*H231</f>
        <v>0.0002</v>
      </c>
      <c r="S231" s="228">
        <v>0</v>
      </c>
      <c r="T231" s="229">
        <f>S231*H231</f>
        <v>0</v>
      </c>
      <c r="U231" s="39"/>
      <c r="V231" s="39"/>
      <c r="W231" s="39"/>
      <c r="X231" s="39"/>
      <c r="Y231" s="39"/>
      <c r="Z231" s="39"/>
      <c r="AA231" s="39"/>
      <c r="AB231" s="39"/>
      <c r="AC231" s="39"/>
      <c r="AD231" s="39"/>
      <c r="AE231" s="39"/>
      <c r="AR231" s="230" t="s">
        <v>213</v>
      </c>
      <c r="AT231" s="230" t="s">
        <v>214</v>
      </c>
      <c r="AU231" s="230" t="s">
        <v>88</v>
      </c>
      <c r="AY231" s="17" t="s">
        <v>170</v>
      </c>
      <c r="BE231" s="231">
        <f>IF(N231="základní",J231,0)</f>
        <v>0</v>
      </c>
      <c r="BF231" s="231">
        <f>IF(N231="snížená",J231,0)</f>
        <v>0</v>
      </c>
      <c r="BG231" s="231">
        <f>IF(N231="zákl. přenesená",J231,0)</f>
        <v>0</v>
      </c>
      <c r="BH231" s="231">
        <f>IF(N231="sníž. přenesená",J231,0)</f>
        <v>0</v>
      </c>
      <c r="BI231" s="231">
        <f>IF(N231="nulová",J231,0)</f>
        <v>0</v>
      </c>
      <c r="BJ231" s="17" t="s">
        <v>86</v>
      </c>
      <c r="BK231" s="231">
        <f>ROUND(I231*H231,2)</f>
        <v>0</v>
      </c>
      <c r="BL231" s="17" t="s">
        <v>177</v>
      </c>
      <c r="BM231" s="230" t="s">
        <v>1058</v>
      </c>
    </row>
    <row r="232" spans="1:65" s="2" customFormat="1" ht="44.25" customHeight="1">
      <c r="A232" s="39"/>
      <c r="B232" s="40"/>
      <c r="C232" s="219" t="s">
        <v>474</v>
      </c>
      <c r="D232" s="219" t="s">
        <v>172</v>
      </c>
      <c r="E232" s="220" t="s">
        <v>475</v>
      </c>
      <c r="F232" s="221" t="s">
        <v>476</v>
      </c>
      <c r="G232" s="222" t="s">
        <v>262</v>
      </c>
      <c r="H232" s="223">
        <v>1</v>
      </c>
      <c r="I232" s="224"/>
      <c r="J232" s="225">
        <f>ROUND(I232*H232,2)</f>
        <v>0</v>
      </c>
      <c r="K232" s="221" t="s">
        <v>176</v>
      </c>
      <c r="L232" s="45"/>
      <c r="M232" s="226" t="s">
        <v>33</v>
      </c>
      <c r="N232" s="227" t="s">
        <v>49</v>
      </c>
      <c r="O232" s="85"/>
      <c r="P232" s="228">
        <f>O232*H232</f>
        <v>0</v>
      </c>
      <c r="Q232" s="228">
        <v>0.15679</v>
      </c>
      <c r="R232" s="228">
        <f>Q232*H232</f>
        <v>0.15679</v>
      </c>
      <c r="S232" s="228">
        <v>0</v>
      </c>
      <c r="T232" s="229">
        <f>S232*H232</f>
        <v>0</v>
      </c>
      <c r="U232" s="39"/>
      <c r="V232" s="39"/>
      <c r="W232" s="39"/>
      <c r="X232" s="39"/>
      <c r="Y232" s="39"/>
      <c r="Z232" s="39"/>
      <c r="AA232" s="39"/>
      <c r="AB232" s="39"/>
      <c r="AC232" s="39"/>
      <c r="AD232" s="39"/>
      <c r="AE232" s="39"/>
      <c r="AR232" s="230" t="s">
        <v>177</v>
      </c>
      <c r="AT232" s="230" t="s">
        <v>172</v>
      </c>
      <c r="AU232" s="230" t="s">
        <v>88</v>
      </c>
      <c r="AY232" s="17" t="s">
        <v>170</v>
      </c>
      <c r="BE232" s="231">
        <f>IF(N232="základní",J232,0)</f>
        <v>0</v>
      </c>
      <c r="BF232" s="231">
        <f>IF(N232="snížená",J232,0)</f>
        <v>0</v>
      </c>
      <c r="BG232" s="231">
        <f>IF(N232="zákl. přenesená",J232,0)</f>
        <v>0</v>
      </c>
      <c r="BH232" s="231">
        <f>IF(N232="sníž. přenesená",J232,0)</f>
        <v>0</v>
      </c>
      <c r="BI232" s="231">
        <f>IF(N232="nulová",J232,0)</f>
        <v>0</v>
      </c>
      <c r="BJ232" s="17" t="s">
        <v>86</v>
      </c>
      <c r="BK232" s="231">
        <f>ROUND(I232*H232,2)</f>
        <v>0</v>
      </c>
      <c r="BL232" s="17" t="s">
        <v>177</v>
      </c>
      <c r="BM232" s="230" t="s">
        <v>1059</v>
      </c>
    </row>
    <row r="233" spans="1:65" s="2" customFormat="1" ht="33" customHeight="1">
      <c r="A233" s="39"/>
      <c r="B233" s="40"/>
      <c r="C233" s="219" t="s">
        <v>478</v>
      </c>
      <c r="D233" s="219" t="s">
        <v>172</v>
      </c>
      <c r="E233" s="220" t="s">
        <v>479</v>
      </c>
      <c r="F233" s="221" t="s">
        <v>480</v>
      </c>
      <c r="G233" s="222" t="s">
        <v>262</v>
      </c>
      <c r="H233" s="223">
        <v>1</v>
      </c>
      <c r="I233" s="224"/>
      <c r="J233" s="225">
        <f>ROUND(I233*H233,2)</f>
        <v>0</v>
      </c>
      <c r="K233" s="221" t="s">
        <v>176</v>
      </c>
      <c r="L233" s="45"/>
      <c r="M233" s="226" t="s">
        <v>33</v>
      </c>
      <c r="N233" s="227" t="s">
        <v>49</v>
      </c>
      <c r="O233" s="85"/>
      <c r="P233" s="228">
        <f>O233*H233</f>
        <v>0</v>
      </c>
      <c r="Q233" s="228">
        <v>0.22834</v>
      </c>
      <c r="R233" s="228">
        <f>Q233*H233</f>
        <v>0.22834</v>
      </c>
      <c r="S233" s="228">
        <v>0</v>
      </c>
      <c r="T233" s="229">
        <f>S233*H233</f>
        <v>0</v>
      </c>
      <c r="U233" s="39"/>
      <c r="V233" s="39"/>
      <c r="W233" s="39"/>
      <c r="X233" s="39"/>
      <c r="Y233" s="39"/>
      <c r="Z233" s="39"/>
      <c r="AA233" s="39"/>
      <c r="AB233" s="39"/>
      <c r="AC233" s="39"/>
      <c r="AD233" s="39"/>
      <c r="AE233" s="39"/>
      <c r="AR233" s="230" t="s">
        <v>177</v>
      </c>
      <c r="AT233" s="230" t="s">
        <v>172</v>
      </c>
      <c r="AU233" s="230" t="s">
        <v>88</v>
      </c>
      <c r="AY233" s="17" t="s">
        <v>170</v>
      </c>
      <c r="BE233" s="231">
        <f>IF(N233="základní",J233,0)</f>
        <v>0</v>
      </c>
      <c r="BF233" s="231">
        <f>IF(N233="snížená",J233,0)</f>
        <v>0</v>
      </c>
      <c r="BG233" s="231">
        <f>IF(N233="zákl. přenesená",J233,0)</f>
        <v>0</v>
      </c>
      <c r="BH233" s="231">
        <f>IF(N233="sníž. přenesená",J233,0)</f>
        <v>0</v>
      </c>
      <c r="BI233" s="231">
        <f>IF(N233="nulová",J233,0)</f>
        <v>0</v>
      </c>
      <c r="BJ233" s="17" t="s">
        <v>86</v>
      </c>
      <c r="BK233" s="231">
        <f>ROUND(I233*H233,2)</f>
        <v>0</v>
      </c>
      <c r="BL233" s="17" t="s">
        <v>177</v>
      </c>
      <c r="BM233" s="230" t="s">
        <v>1060</v>
      </c>
    </row>
    <row r="234" spans="1:63" s="12" customFormat="1" ht="22.8" customHeight="1">
      <c r="A234" s="12"/>
      <c r="B234" s="203"/>
      <c r="C234" s="204"/>
      <c r="D234" s="205" t="s">
        <v>77</v>
      </c>
      <c r="E234" s="217" t="s">
        <v>219</v>
      </c>
      <c r="F234" s="217" t="s">
        <v>486</v>
      </c>
      <c r="G234" s="204"/>
      <c r="H234" s="204"/>
      <c r="I234" s="207"/>
      <c r="J234" s="218">
        <f>BK234</f>
        <v>0</v>
      </c>
      <c r="K234" s="204"/>
      <c r="L234" s="209"/>
      <c r="M234" s="210"/>
      <c r="N234" s="211"/>
      <c r="O234" s="211"/>
      <c r="P234" s="212">
        <f>SUM(P235:P259)</f>
        <v>0</v>
      </c>
      <c r="Q234" s="211"/>
      <c r="R234" s="212">
        <f>SUM(R235:R259)</f>
        <v>58.64916000000001</v>
      </c>
      <c r="S234" s="211"/>
      <c r="T234" s="213">
        <f>SUM(T235:T259)</f>
        <v>8.2025</v>
      </c>
      <c r="U234" s="12"/>
      <c r="V234" s="12"/>
      <c r="W234" s="12"/>
      <c r="X234" s="12"/>
      <c r="Y234" s="12"/>
      <c r="Z234" s="12"/>
      <c r="AA234" s="12"/>
      <c r="AB234" s="12"/>
      <c r="AC234" s="12"/>
      <c r="AD234" s="12"/>
      <c r="AE234" s="12"/>
      <c r="AR234" s="214" t="s">
        <v>86</v>
      </c>
      <c r="AT234" s="215" t="s">
        <v>77</v>
      </c>
      <c r="AU234" s="215" t="s">
        <v>86</v>
      </c>
      <c r="AY234" s="214" t="s">
        <v>170</v>
      </c>
      <c r="BK234" s="216">
        <f>SUM(BK235:BK259)</f>
        <v>0</v>
      </c>
    </row>
    <row r="235" spans="1:65" s="2" customFormat="1" ht="21.75" customHeight="1">
      <c r="A235" s="39"/>
      <c r="B235" s="40"/>
      <c r="C235" s="219" t="s">
        <v>482</v>
      </c>
      <c r="D235" s="219" t="s">
        <v>172</v>
      </c>
      <c r="E235" s="220" t="s">
        <v>488</v>
      </c>
      <c r="F235" s="221" t="s">
        <v>489</v>
      </c>
      <c r="G235" s="222" t="s">
        <v>262</v>
      </c>
      <c r="H235" s="223">
        <v>1</v>
      </c>
      <c r="I235" s="224"/>
      <c r="J235" s="225">
        <f>ROUND(I235*H235,2)</f>
        <v>0</v>
      </c>
      <c r="K235" s="221" t="s">
        <v>176</v>
      </c>
      <c r="L235" s="45"/>
      <c r="M235" s="226" t="s">
        <v>33</v>
      </c>
      <c r="N235" s="227" t="s">
        <v>49</v>
      </c>
      <c r="O235" s="85"/>
      <c r="P235" s="228">
        <f>O235*H235</f>
        <v>0</v>
      </c>
      <c r="Q235" s="228">
        <v>0.0007</v>
      </c>
      <c r="R235" s="228">
        <f>Q235*H235</f>
        <v>0.0007</v>
      </c>
      <c r="S235" s="228">
        <v>0</v>
      </c>
      <c r="T235" s="229">
        <f>S235*H235</f>
        <v>0</v>
      </c>
      <c r="U235" s="39"/>
      <c r="V235" s="39"/>
      <c r="W235" s="39"/>
      <c r="X235" s="39"/>
      <c r="Y235" s="39"/>
      <c r="Z235" s="39"/>
      <c r="AA235" s="39"/>
      <c r="AB235" s="39"/>
      <c r="AC235" s="39"/>
      <c r="AD235" s="39"/>
      <c r="AE235" s="39"/>
      <c r="AR235" s="230" t="s">
        <v>177</v>
      </c>
      <c r="AT235" s="230" t="s">
        <v>172</v>
      </c>
      <c r="AU235" s="230" t="s">
        <v>88</v>
      </c>
      <c r="AY235" s="17" t="s">
        <v>170</v>
      </c>
      <c r="BE235" s="231">
        <f>IF(N235="základní",J235,0)</f>
        <v>0</v>
      </c>
      <c r="BF235" s="231">
        <f>IF(N235="snížená",J235,0)</f>
        <v>0</v>
      </c>
      <c r="BG235" s="231">
        <f>IF(N235="zákl. přenesená",J235,0)</f>
        <v>0</v>
      </c>
      <c r="BH235" s="231">
        <f>IF(N235="sníž. přenesená",J235,0)</f>
        <v>0</v>
      </c>
      <c r="BI235" s="231">
        <f>IF(N235="nulová",J235,0)</f>
        <v>0</v>
      </c>
      <c r="BJ235" s="17" t="s">
        <v>86</v>
      </c>
      <c r="BK235" s="231">
        <f>ROUND(I235*H235,2)</f>
        <v>0</v>
      </c>
      <c r="BL235" s="17" t="s">
        <v>177</v>
      </c>
      <c r="BM235" s="230" t="s">
        <v>1061</v>
      </c>
    </row>
    <row r="236" spans="1:65" s="2" customFormat="1" ht="21.75" customHeight="1">
      <c r="A236" s="39"/>
      <c r="B236" s="40"/>
      <c r="C236" s="258" t="s">
        <v>487</v>
      </c>
      <c r="D236" s="258" t="s">
        <v>214</v>
      </c>
      <c r="E236" s="259" t="s">
        <v>862</v>
      </c>
      <c r="F236" s="260" t="s">
        <v>863</v>
      </c>
      <c r="G236" s="261" t="s">
        <v>262</v>
      </c>
      <c r="H236" s="262">
        <v>1</v>
      </c>
      <c r="I236" s="263"/>
      <c r="J236" s="264">
        <f>ROUND(I236*H236,2)</f>
        <v>0</v>
      </c>
      <c r="K236" s="260" t="s">
        <v>176</v>
      </c>
      <c r="L236" s="265"/>
      <c r="M236" s="266" t="s">
        <v>33</v>
      </c>
      <c r="N236" s="267" t="s">
        <v>49</v>
      </c>
      <c r="O236" s="85"/>
      <c r="P236" s="228">
        <f>O236*H236</f>
        <v>0</v>
      </c>
      <c r="Q236" s="228">
        <v>0.0035</v>
      </c>
      <c r="R236" s="228">
        <f>Q236*H236</f>
        <v>0.0035</v>
      </c>
      <c r="S236" s="228">
        <v>0</v>
      </c>
      <c r="T236" s="229">
        <f>S236*H236</f>
        <v>0</v>
      </c>
      <c r="U236" s="39"/>
      <c r="V236" s="39"/>
      <c r="W236" s="39"/>
      <c r="X236" s="39"/>
      <c r="Y236" s="39"/>
      <c r="Z236" s="39"/>
      <c r="AA236" s="39"/>
      <c r="AB236" s="39"/>
      <c r="AC236" s="39"/>
      <c r="AD236" s="39"/>
      <c r="AE236" s="39"/>
      <c r="AR236" s="230" t="s">
        <v>213</v>
      </c>
      <c r="AT236" s="230" t="s">
        <v>214</v>
      </c>
      <c r="AU236" s="230" t="s">
        <v>88</v>
      </c>
      <c r="AY236" s="17" t="s">
        <v>170</v>
      </c>
      <c r="BE236" s="231">
        <f>IF(N236="základní",J236,0)</f>
        <v>0</v>
      </c>
      <c r="BF236" s="231">
        <f>IF(N236="snížená",J236,0)</f>
        <v>0</v>
      </c>
      <c r="BG236" s="231">
        <f>IF(N236="zákl. přenesená",J236,0)</f>
        <v>0</v>
      </c>
      <c r="BH236" s="231">
        <f>IF(N236="sníž. přenesená",J236,0)</f>
        <v>0</v>
      </c>
      <c r="BI236" s="231">
        <f>IF(N236="nulová",J236,0)</f>
        <v>0</v>
      </c>
      <c r="BJ236" s="17" t="s">
        <v>86</v>
      </c>
      <c r="BK236" s="231">
        <f>ROUND(I236*H236,2)</f>
        <v>0</v>
      </c>
      <c r="BL236" s="17" t="s">
        <v>177</v>
      </c>
      <c r="BM236" s="230" t="s">
        <v>1062</v>
      </c>
    </row>
    <row r="237" spans="1:65" s="2" customFormat="1" ht="21.75" customHeight="1">
      <c r="A237" s="39"/>
      <c r="B237" s="40"/>
      <c r="C237" s="219" t="s">
        <v>495</v>
      </c>
      <c r="D237" s="219" t="s">
        <v>172</v>
      </c>
      <c r="E237" s="220" t="s">
        <v>517</v>
      </c>
      <c r="F237" s="221" t="s">
        <v>518</v>
      </c>
      <c r="G237" s="222" t="s">
        <v>262</v>
      </c>
      <c r="H237" s="223">
        <v>1</v>
      </c>
      <c r="I237" s="224"/>
      <c r="J237" s="225">
        <f>ROUND(I237*H237,2)</f>
        <v>0</v>
      </c>
      <c r="K237" s="221" t="s">
        <v>176</v>
      </c>
      <c r="L237" s="45"/>
      <c r="M237" s="226" t="s">
        <v>33</v>
      </c>
      <c r="N237" s="227" t="s">
        <v>49</v>
      </c>
      <c r="O237" s="85"/>
      <c r="P237" s="228">
        <f>O237*H237</f>
        <v>0</v>
      </c>
      <c r="Q237" s="228">
        <v>0.10941</v>
      </c>
      <c r="R237" s="228">
        <f>Q237*H237</f>
        <v>0.10941</v>
      </c>
      <c r="S237" s="228">
        <v>0</v>
      </c>
      <c r="T237" s="229">
        <f>S237*H237</f>
        <v>0</v>
      </c>
      <c r="U237" s="39"/>
      <c r="V237" s="39"/>
      <c r="W237" s="39"/>
      <c r="X237" s="39"/>
      <c r="Y237" s="39"/>
      <c r="Z237" s="39"/>
      <c r="AA237" s="39"/>
      <c r="AB237" s="39"/>
      <c r="AC237" s="39"/>
      <c r="AD237" s="39"/>
      <c r="AE237" s="39"/>
      <c r="AR237" s="230" t="s">
        <v>177</v>
      </c>
      <c r="AT237" s="230" t="s">
        <v>172</v>
      </c>
      <c r="AU237" s="230" t="s">
        <v>88</v>
      </c>
      <c r="AY237" s="17" t="s">
        <v>170</v>
      </c>
      <c r="BE237" s="231">
        <f>IF(N237="základní",J237,0)</f>
        <v>0</v>
      </c>
      <c r="BF237" s="231">
        <f>IF(N237="snížená",J237,0)</f>
        <v>0</v>
      </c>
      <c r="BG237" s="231">
        <f>IF(N237="zákl. přenesená",J237,0)</f>
        <v>0</v>
      </c>
      <c r="BH237" s="231">
        <f>IF(N237="sníž. přenesená",J237,0)</f>
        <v>0</v>
      </c>
      <c r="BI237" s="231">
        <f>IF(N237="nulová",J237,0)</f>
        <v>0</v>
      </c>
      <c r="BJ237" s="17" t="s">
        <v>86</v>
      </c>
      <c r="BK237" s="231">
        <f>ROUND(I237*H237,2)</f>
        <v>0</v>
      </c>
      <c r="BL237" s="17" t="s">
        <v>177</v>
      </c>
      <c r="BM237" s="230" t="s">
        <v>1063</v>
      </c>
    </row>
    <row r="238" spans="1:65" s="2" customFormat="1" ht="16.5" customHeight="1">
      <c r="A238" s="39"/>
      <c r="B238" s="40"/>
      <c r="C238" s="258" t="s">
        <v>499</v>
      </c>
      <c r="D238" s="258" t="s">
        <v>214</v>
      </c>
      <c r="E238" s="259" t="s">
        <v>521</v>
      </c>
      <c r="F238" s="260" t="s">
        <v>522</v>
      </c>
      <c r="G238" s="261" t="s">
        <v>262</v>
      </c>
      <c r="H238" s="262">
        <v>1</v>
      </c>
      <c r="I238" s="263"/>
      <c r="J238" s="264">
        <f>ROUND(I238*H238,2)</f>
        <v>0</v>
      </c>
      <c r="K238" s="260" t="s">
        <v>176</v>
      </c>
      <c r="L238" s="265"/>
      <c r="M238" s="266" t="s">
        <v>33</v>
      </c>
      <c r="N238" s="267" t="s">
        <v>49</v>
      </c>
      <c r="O238" s="85"/>
      <c r="P238" s="228">
        <f>O238*H238</f>
        <v>0</v>
      </c>
      <c r="Q238" s="228">
        <v>0.0061</v>
      </c>
      <c r="R238" s="228">
        <f>Q238*H238</f>
        <v>0.0061</v>
      </c>
      <c r="S238" s="228">
        <v>0</v>
      </c>
      <c r="T238" s="229">
        <f>S238*H238</f>
        <v>0</v>
      </c>
      <c r="U238" s="39"/>
      <c r="V238" s="39"/>
      <c r="W238" s="39"/>
      <c r="X238" s="39"/>
      <c r="Y238" s="39"/>
      <c r="Z238" s="39"/>
      <c r="AA238" s="39"/>
      <c r="AB238" s="39"/>
      <c r="AC238" s="39"/>
      <c r="AD238" s="39"/>
      <c r="AE238" s="39"/>
      <c r="AR238" s="230" t="s">
        <v>213</v>
      </c>
      <c r="AT238" s="230" t="s">
        <v>214</v>
      </c>
      <c r="AU238" s="230" t="s">
        <v>88</v>
      </c>
      <c r="AY238" s="17" t="s">
        <v>170</v>
      </c>
      <c r="BE238" s="231">
        <f>IF(N238="základní",J238,0)</f>
        <v>0</v>
      </c>
      <c r="BF238" s="231">
        <f>IF(N238="snížená",J238,0)</f>
        <v>0</v>
      </c>
      <c r="BG238" s="231">
        <f>IF(N238="zákl. přenesená",J238,0)</f>
        <v>0</v>
      </c>
      <c r="BH238" s="231">
        <f>IF(N238="sníž. přenesená",J238,0)</f>
        <v>0</v>
      </c>
      <c r="BI238" s="231">
        <f>IF(N238="nulová",J238,0)</f>
        <v>0</v>
      </c>
      <c r="BJ238" s="17" t="s">
        <v>86</v>
      </c>
      <c r="BK238" s="231">
        <f>ROUND(I238*H238,2)</f>
        <v>0</v>
      </c>
      <c r="BL238" s="17" t="s">
        <v>177</v>
      </c>
      <c r="BM238" s="230" t="s">
        <v>1064</v>
      </c>
    </row>
    <row r="239" spans="1:65" s="2" customFormat="1" ht="21.75" customHeight="1">
      <c r="A239" s="39"/>
      <c r="B239" s="40"/>
      <c r="C239" s="219" t="s">
        <v>503</v>
      </c>
      <c r="D239" s="219" t="s">
        <v>172</v>
      </c>
      <c r="E239" s="220" t="s">
        <v>525</v>
      </c>
      <c r="F239" s="221" t="s">
        <v>526</v>
      </c>
      <c r="G239" s="222" t="s">
        <v>191</v>
      </c>
      <c r="H239" s="223">
        <v>85</v>
      </c>
      <c r="I239" s="224"/>
      <c r="J239" s="225">
        <f>ROUND(I239*H239,2)</f>
        <v>0</v>
      </c>
      <c r="K239" s="221" t="s">
        <v>176</v>
      </c>
      <c r="L239" s="45"/>
      <c r="M239" s="226" t="s">
        <v>33</v>
      </c>
      <c r="N239" s="227" t="s">
        <v>49</v>
      </c>
      <c r="O239" s="85"/>
      <c r="P239" s="228">
        <f>O239*H239</f>
        <v>0</v>
      </c>
      <c r="Q239" s="228">
        <v>0.0002</v>
      </c>
      <c r="R239" s="228">
        <f>Q239*H239</f>
        <v>0.017</v>
      </c>
      <c r="S239" s="228">
        <v>0</v>
      </c>
      <c r="T239" s="229">
        <f>S239*H239</f>
        <v>0</v>
      </c>
      <c r="U239" s="39"/>
      <c r="V239" s="39"/>
      <c r="W239" s="39"/>
      <c r="X239" s="39"/>
      <c r="Y239" s="39"/>
      <c r="Z239" s="39"/>
      <c r="AA239" s="39"/>
      <c r="AB239" s="39"/>
      <c r="AC239" s="39"/>
      <c r="AD239" s="39"/>
      <c r="AE239" s="39"/>
      <c r="AR239" s="230" t="s">
        <v>177</v>
      </c>
      <c r="AT239" s="230" t="s">
        <v>172</v>
      </c>
      <c r="AU239" s="230" t="s">
        <v>88</v>
      </c>
      <c r="AY239" s="17" t="s">
        <v>170</v>
      </c>
      <c r="BE239" s="231">
        <f>IF(N239="základní",J239,0)</f>
        <v>0</v>
      </c>
      <c r="BF239" s="231">
        <f>IF(N239="snížená",J239,0)</f>
        <v>0</v>
      </c>
      <c r="BG239" s="231">
        <f>IF(N239="zákl. přenesená",J239,0)</f>
        <v>0</v>
      </c>
      <c r="BH239" s="231">
        <f>IF(N239="sníž. přenesená",J239,0)</f>
        <v>0</v>
      </c>
      <c r="BI239" s="231">
        <f>IF(N239="nulová",J239,0)</f>
        <v>0</v>
      </c>
      <c r="BJ239" s="17" t="s">
        <v>86</v>
      </c>
      <c r="BK239" s="231">
        <f>ROUND(I239*H239,2)</f>
        <v>0</v>
      </c>
      <c r="BL239" s="17" t="s">
        <v>177</v>
      </c>
      <c r="BM239" s="230" t="s">
        <v>1065</v>
      </c>
    </row>
    <row r="240" spans="1:65" s="2" customFormat="1" ht="21.75" customHeight="1">
      <c r="A240" s="39"/>
      <c r="B240" s="40"/>
      <c r="C240" s="219" t="s">
        <v>507</v>
      </c>
      <c r="D240" s="219" t="s">
        <v>172</v>
      </c>
      <c r="E240" s="220" t="s">
        <v>529</v>
      </c>
      <c r="F240" s="221" t="s">
        <v>530</v>
      </c>
      <c r="G240" s="222" t="s">
        <v>191</v>
      </c>
      <c r="H240" s="223">
        <v>8</v>
      </c>
      <c r="I240" s="224"/>
      <c r="J240" s="225">
        <f>ROUND(I240*H240,2)</f>
        <v>0</v>
      </c>
      <c r="K240" s="221" t="s">
        <v>176</v>
      </c>
      <c r="L240" s="45"/>
      <c r="M240" s="226" t="s">
        <v>33</v>
      </c>
      <c r="N240" s="227" t="s">
        <v>49</v>
      </c>
      <c r="O240" s="85"/>
      <c r="P240" s="228">
        <f>O240*H240</f>
        <v>0</v>
      </c>
      <c r="Q240" s="228">
        <v>0.0004</v>
      </c>
      <c r="R240" s="228">
        <f>Q240*H240</f>
        <v>0.0032</v>
      </c>
      <c r="S240" s="228">
        <v>0</v>
      </c>
      <c r="T240" s="229">
        <f>S240*H240</f>
        <v>0</v>
      </c>
      <c r="U240" s="39"/>
      <c r="V240" s="39"/>
      <c r="W240" s="39"/>
      <c r="X240" s="39"/>
      <c r="Y240" s="39"/>
      <c r="Z240" s="39"/>
      <c r="AA240" s="39"/>
      <c r="AB240" s="39"/>
      <c r="AC240" s="39"/>
      <c r="AD240" s="39"/>
      <c r="AE240" s="39"/>
      <c r="AR240" s="230" t="s">
        <v>177</v>
      </c>
      <c r="AT240" s="230" t="s">
        <v>172</v>
      </c>
      <c r="AU240" s="230" t="s">
        <v>88</v>
      </c>
      <c r="AY240" s="17" t="s">
        <v>170</v>
      </c>
      <c r="BE240" s="231">
        <f>IF(N240="základní",J240,0)</f>
        <v>0</v>
      </c>
      <c r="BF240" s="231">
        <f>IF(N240="snížená",J240,0)</f>
        <v>0</v>
      </c>
      <c r="BG240" s="231">
        <f>IF(N240="zákl. přenesená",J240,0)</f>
        <v>0</v>
      </c>
      <c r="BH240" s="231">
        <f>IF(N240="sníž. přenesená",J240,0)</f>
        <v>0</v>
      </c>
      <c r="BI240" s="231">
        <f>IF(N240="nulová",J240,0)</f>
        <v>0</v>
      </c>
      <c r="BJ240" s="17" t="s">
        <v>86</v>
      </c>
      <c r="BK240" s="231">
        <f>ROUND(I240*H240,2)</f>
        <v>0</v>
      </c>
      <c r="BL240" s="17" t="s">
        <v>177</v>
      </c>
      <c r="BM240" s="230" t="s">
        <v>1066</v>
      </c>
    </row>
    <row r="241" spans="1:65" s="2" customFormat="1" ht="33" customHeight="1">
      <c r="A241" s="39"/>
      <c r="B241" s="40"/>
      <c r="C241" s="219" t="s">
        <v>511</v>
      </c>
      <c r="D241" s="219" t="s">
        <v>172</v>
      </c>
      <c r="E241" s="220" t="s">
        <v>533</v>
      </c>
      <c r="F241" s="221" t="s">
        <v>534</v>
      </c>
      <c r="G241" s="222" t="s">
        <v>175</v>
      </c>
      <c r="H241" s="223">
        <v>4</v>
      </c>
      <c r="I241" s="224"/>
      <c r="J241" s="225">
        <f>ROUND(I241*H241,2)</f>
        <v>0</v>
      </c>
      <c r="K241" s="221" t="s">
        <v>176</v>
      </c>
      <c r="L241" s="45"/>
      <c r="M241" s="226" t="s">
        <v>33</v>
      </c>
      <c r="N241" s="227" t="s">
        <v>49</v>
      </c>
      <c r="O241" s="85"/>
      <c r="P241" s="228">
        <f>O241*H241</f>
        <v>0</v>
      </c>
      <c r="Q241" s="228">
        <v>0.0016</v>
      </c>
      <c r="R241" s="228">
        <f>Q241*H241</f>
        <v>0.0064</v>
      </c>
      <c r="S241" s="228">
        <v>0</v>
      </c>
      <c r="T241" s="229">
        <f>S241*H241</f>
        <v>0</v>
      </c>
      <c r="U241" s="39"/>
      <c r="V241" s="39"/>
      <c r="W241" s="39"/>
      <c r="X241" s="39"/>
      <c r="Y241" s="39"/>
      <c r="Z241" s="39"/>
      <c r="AA241" s="39"/>
      <c r="AB241" s="39"/>
      <c r="AC241" s="39"/>
      <c r="AD241" s="39"/>
      <c r="AE241" s="39"/>
      <c r="AR241" s="230" t="s">
        <v>177</v>
      </c>
      <c r="AT241" s="230" t="s">
        <v>172</v>
      </c>
      <c r="AU241" s="230" t="s">
        <v>88</v>
      </c>
      <c r="AY241" s="17" t="s">
        <v>170</v>
      </c>
      <c r="BE241" s="231">
        <f>IF(N241="základní",J241,0)</f>
        <v>0</v>
      </c>
      <c r="BF241" s="231">
        <f>IF(N241="snížená",J241,0)</f>
        <v>0</v>
      </c>
      <c r="BG241" s="231">
        <f>IF(N241="zákl. přenesená",J241,0)</f>
        <v>0</v>
      </c>
      <c r="BH241" s="231">
        <f>IF(N241="sníž. přenesená",J241,0)</f>
        <v>0</v>
      </c>
      <c r="BI241" s="231">
        <f>IF(N241="nulová",J241,0)</f>
        <v>0</v>
      </c>
      <c r="BJ241" s="17" t="s">
        <v>86</v>
      </c>
      <c r="BK241" s="231">
        <f>ROUND(I241*H241,2)</f>
        <v>0</v>
      </c>
      <c r="BL241" s="17" t="s">
        <v>177</v>
      </c>
      <c r="BM241" s="230" t="s">
        <v>1067</v>
      </c>
    </row>
    <row r="242" spans="1:51" s="13" customFormat="1" ht="12">
      <c r="A242" s="13"/>
      <c r="B242" s="232"/>
      <c r="C242" s="233"/>
      <c r="D242" s="234" t="s">
        <v>182</v>
      </c>
      <c r="E242" s="235" t="s">
        <v>33</v>
      </c>
      <c r="F242" s="236" t="s">
        <v>1068</v>
      </c>
      <c r="G242" s="233"/>
      <c r="H242" s="237">
        <v>4</v>
      </c>
      <c r="I242" s="238"/>
      <c r="J242" s="233"/>
      <c r="K242" s="233"/>
      <c r="L242" s="239"/>
      <c r="M242" s="240"/>
      <c r="N242" s="241"/>
      <c r="O242" s="241"/>
      <c r="P242" s="241"/>
      <c r="Q242" s="241"/>
      <c r="R242" s="241"/>
      <c r="S242" s="241"/>
      <c r="T242" s="242"/>
      <c r="U242" s="13"/>
      <c r="V242" s="13"/>
      <c r="W242" s="13"/>
      <c r="X242" s="13"/>
      <c r="Y242" s="13"/>
      <c r="Z242" s="13"/>
      <c r="AA242" s="13"/>
      <c r="AB242" s="13"/>
      <c r="AC242" s="13"/>
      <c r="AD242" s="13"/>
      <c r="AE242" s="13"/>
      <c r="AT242" s="243" t="s">
        <v>182</v>
      </c>
      <c r="AU242" s="243" t="s">
        <v>88</v>
      </c>
      <c r="AV242" s="13" t="s">
        <v>88</v>
      </c>
      <c r="AW242" s="13" t="s">
        <v>39</v>
      </c>
      <c r="AX242" s="13" t="s">
        <v>86</v>
      </c>
      <c r="AY242" s="243" t="s">
        <v>170</v>
      </c>
    </row>
    <row r="243" spans="1:65" s="2" customFormat="1" ht="44.25" customHeight="1">
      <c r="A243" s="39"/>
      <c r="B243" s="40"/>
      <c r="C243" s="219" t="s">
        <v>516</v>
      </c>
      <c r="D243" s="219" t="s">
        <v>172</v>
      </c>
      <c r="E243" s="220" t="s">
        <v>545</v>
      </c>
      <c r="F243" s="221" t="s">
        <v>546</v>
      </c>
      <c r="G243" s="222" t="s">
        <v>191</v>
      </c>
      <c r="H243" s="223">
        <v>123</v>
      </c>
      <c r="I243" s="224"/>
      <c r="J243" s="225">
        <f>ROUND(I243*H243,2)</f>
        <v>0</v>
      </c>
      <c r="K243" s="221" t="s">
        <v>176</v>
      </c>
      <c r="L243" s="45"/>
      <c r="M243" s="226" t="s">
        <v>33</v>
      </c>
      <c r="N243" s="227" t="s">
        <v>49</v>
      </c>
      <c r="O243" s="85"/>
      <c r="P243" s="228">
        <f>O243*H243</f>
        <v>0</v>
      </c>
      <c r="Q243" s="228">
        <v>0.1554</v>
      </c>
      <c r="R243" s="228">
        <f>Q243*H243</f>
        <v>19.1142</v>
      </c>
      <c r="S243" s="228">
        <v>0</v>
      </c>
      <c r="T243" s="229">
        <f>S243*H243</f>
        <v>0</v>
      </c>
      <c r="U243" s="39"/>
      <c r="V243" s="39"/>
      <c r="W243" s="39"/>
      <c r="X243" s="39"/>
      <c r="Y243" s="39"/>
      <c r="Z243" s="39"/>
      <c r="AA243" s="39"/>
      <c r="AB243" s="39"/>
      <c r="AC243" s="39"/>
      <c r="AD243" s="39"/>
      <c r="AE243" s="39"/>
      <c r="AR243" s="230" t="s">
        <v>177</v>
      </c>
      <c r="AT243" s="230" t="s">
        <v>172</v>
      </c>
      <c r="AU243" s="230" t="s">
        <v>88</v>
      </c>
      <c r="AY243" s="17" t="s">
        <v>170</v>
      </c>
      <c r="BE243" s="231">
        <f>IF(N243="základní",J243,0)</f>
        <v>0</v>
      </c>
      <c r="BF243" s="231">
        <f>IF(N243="snížená",J243,0)</f>
        <v>0</v>
      </c>
      <c r="BG243" s="231">
        <f>IF(N243="zákl. přenesená",J243,0)</f>
        <v>0</v>
      </c>
      <c r="BH243" s="231">
        <f>IF(N243="sníž. přenesená",J243,0)</f>
        <v>0</v>
      </c>
      <c r="BI243" s="231">
        <f>IF(N243="nulová",J243,0)</f>
        <v>0</v>
      </c>
      <c r="BJ243" s="17" t="s">
        <v>86</v>
      </c>
      <c r="BK243" s="231">
        <f>ROUND(I243*H243,2)</f>
        <v>0</v>
      </c>
      <c r="BL243" s="17" t="s">
        <v>177</v>
      </c>
      <c r="BM243" s="230" t="s">
        <v>1069</v>
      </c>
    </row>
    <row r="244" spans="1:65" s="2" customFormat="1" ht="16.5" customHeight="1">
      <c r="A244" s="39"/>
      <c r="B244" s="40"/>
      <c r="C244" s="258" t="s">
        <v>520</v>
      </c>
      <c r="D244" s="258" t="s">
        <v>214</v>
      </c>
      <c r="E244" s="259" t="s">
        <v>550</v>
      </c>
      <c r="F244" s="260" t="s">
        <v>551</v>
      </c>
      <c r="G244" s="261" t="s">
        <v>191</v>
      </c>
      <c r="H244" s="262">
        <v>113</v>
      </c>
      <c r="I244" s="263"/>
      <c r="J244" s="264">
        <f>ROUND(I244*H244,2)</f>
        <v>0</v>
      </c>
      <c r="K244" s="260" t="s">
        <v>176</v>
      </c>
      <c r="L244" s="265"/>
      <c r="M244" s="266" t="s">
        <v>33</v>
      </c>
      <c r="N244" s="267" t="s">
        <v>49</v>
      </c>
      <c r="O244" s="85"/>
      <c r="P244" s="228">
        <f>O244*H244</f>
        <v>0</v>
      </c>
      <c r="Q244" s="228">
        <v>0.08</v>
      </c>
      <c r="R244" s="228">
        <f>Q244*H244</f>
        <v>9.040000000000001</v>
      </c>
      <c r="S244" s="228">
        <v>0</v>
      </c>
      <c r="T244" s="229">
        <f>S244*H244</f>
        <v>0</v>
      </c>
      <c r="U244" s="39"/>
      <c r="V244" s="39"/>
      <c r="W244" s="39"/>
      <c r="X244" s="39"/>
      <c r="Y244" s="39"/>
      <c r="Z244" s="39"/>
      <c r="AA244" s="39"/>
      <c r="AB244" s="39"/>
      <c r="AC244" s="39"/>
      <c r="AD244" s="39"/>
      <c r="AE244" s="39"/>
      <c r="AR244" s="230" t="s">
        <v>213</v>
      </c>
      <c r="AT244" s="230" t="s">
        <v>214</v>
      </c>
      <c r="AU244" s="230" t="s">
        <v>88</v>
      </c>
      <c r="AY244" s="17" t="s">
        <v>170</v>
      </c>
      <c r="BE244" s="231">
        <f>IF(N244="základní",J244,0)</f>
        <v>0</v>
      </c>
      <c r="BF244" s="231">
        <f>IF(N244="snížená",J244,0)</f>
        <v>0</v>
      </c>
      <c r="BG244" s="231">
        <f>IF(N244="zákl. přenesená",J244,0)</f>
        <v>0</v>
      </c>
      <c r="BH244" s="231">
        <f>IF(N244="sníž. přenesená",J244,0)</f>
        <v>0</v>
      </c>
      <c r="BI244" s="231">
        <f>IF(N244="nulová",J244,0)</f>
        <v>0</v>
      </c>
      <c r="BJ244" s="17" t="s">
        <v>86</v>
      </c>
      <c r="BK244" s="231">
        <f>ROUND(I244*H244,2)</f>
        <v>0</v>
      </c>
      <c r="BL244" s="17" t="s">
        <v>177</v>
      </c>
      <c r="BM244" s="230" t="s">
        <v>1070</v>
      </c>
    </row>
    <row r="245" spans="1:47" s="2" customFormat="1" ht="12">
      <c r="A245" s="39"/>
      <c r="B245" s="40"/>
      <c r="C245" s="41"/>
      <c r="D245" s="234" t="s">
        <v>210</v>
      </c>
      <c r="E245" s="41"/>
      <c r="F245" s="255" t="s">
        <v>393</v>
      </c>
      <c r="G245" s="41"/>
      <c r="H245" s="41"/>
      <c r="I245" s="137"/>
      <c r="J245" s="41"/>
      <c r="K245" s="41"/>
      <c r="L245" s="45"/>
      <c r="M245" s="256"/>
      <c r="N245" s="257"/>
      <c r="O245" s="85"/>
      <c r="P245" s="85"/>
      <c r="Q245" s="85"/>
      <c r="R245" s="85"/>
      <c r="S245" s="85"/>
      <c r="T245" s="86"/>
      <c r="U245" s="39"/>
      <c r="V245" s="39"/>
      <c r="W245" s="39"/>
      <c r="X245" s="39"/>
      <c r="Y245" s="39"/>
      <c r="Z245" s="39"/>
      <c r="AA245" s="39"/>
      <c r="AB245" s="39"/>
      <c r="AC245" s="39"/>
      <c r="AD245" s="39"/>
      <c r="AE245" s="39"/>
      <c r="AT245" s="17" t="s">
        <v>210</v>
      </c>
      <c r="AU245" s="17" t="s">
        <v>88</v>
      </c>
    </row>
    <row r="246" spans="1:65" s="2" customFormat="1" ht="16.5" customHeight="1">
      <c r="A246" s="39"/>
      <c r="B246" s="40"/>
      <c r="C246" s="258" t="s">
        <v>524</v>
      </c>
      <c r="D246" s="258" t="s">
        <v>214</v>
      </c>
      <c r="E246" s="259" t="s">
        <v>554</v>
      </c>
      <c r="F246" s="260" t="s">
        <v>555</v>
      </c>
      <c r="G246" s="261" t="s">
        <v>191</v>
      </c>
      <c r="H246" s="262">
        <v>10</v>
      </c>
      <c r="I246" s="263"/>
      <c r="J246" s="264">
        <f>ROUND(I246*H246,2)</f>
        <v>0</v>
      </c>
      <c r="K246" s="260" t="s">
        <v>176</v>
      </c>
      <c r="L246" s="265"/>
      <c r="M246" s="266" t="s">
        <v>33</v>
      </c>
      <c r="N246" s="267" t="s">
        <v>49</v>
      </c>
      <c r="O246" s="85"/>
      <c r="P246" s="228">
        <f>O246*H246</f>
        <v>0</v>
      </c>
      <c r="Q246" s="228">
        <v>0.061</v>
      </c>
      <c r="R246" s="228">
        <f>Q246*H246</f>
        <v>0.61</v>
      </c>
      <c r="S246" s="228">
        <v>0</v>
      </c>
      <c r="T246" s="229">
        <f>S246*H246</f>
        <v>0</v>
      </c>
      <c r="U246" s="39"/>
      <c r="V246" s="39"/>
      <c r="W246" s="39"/>
      <c r="X246" s="39"/>
      <c r="Y246" s="39"/>
      <c r="Z246" s="39"/>
      <c r="AA246" s="39"/>
      <c r="AB246" s="39"/>
      <c r="AC246" s="39"/>
      <c r="AD246" s="39"/>
      <c r="AE246" s="39"/>
      <c r="AR246" s="230" t="s">
        <v>213</v>
      </c>
      <c r="AT246" s="230" t="s">
        <v>214</v>
      </c>
      <c r="AU246" s="230" t="s">
        <v>88</v>
      </c>
      <c r="AY246" s="17" t="s">
        <v>170</v>
      </c>
      <c r="BE246" s="231">
        <f>IF(N246="základní",J246,0)</f>
        <v>0</v>
      </c>
      <c r="BF246" s="231">
        <f>IF(N246="snížená",J246,0)</f>
        <v>0</v>
      </c>
      <c r="BG246" s="231">
        <f>IF(N246="zákl. přenesená",J246,0)</f>
        <v>0</v>
      </c>
      <c r="BH246" s="231">
        <f>IF(N246="sníž. přenesená",J246,0)</f>
        <v>0</v>
      </c>
      <c r="BI246" s="231">
        <f>IF(N246="nulová",J246,0)</f>
        <v>0</v>
      </c>
      <c r="BJ246" s="17" t="s">
        <v>86</v>
      </c>
      <c r="BK246" s="231">
        <f>ROUND(I246*H246,2)</f>
        <v>0</v>
      </c>
      <c r="BL246" s="17" t="s">
        <v>177</v>
      </c>
      <c r="BM246" s="230" t="s">
        <v>1071</v>
      </c>
    </row>
    <row r="247" spans="1:65" s="2" customFormat="1" ht="44.25" customHeight="1">
      <c r="A247" s="39"/>
      <c r="B247" s="40"/>
      <c r="C247" s="219" t="s">
        <v>528</v>
      </c>
      <c r="D247" s="219" t="s">
        <v>172</v>
      </c>
      <c r="E247" s="220" t="s">
        <v>558</v>
      </c>
      <c r="F247" s="221" t="s">
        <v>559</v>
      </c>
      <c r="G247" s="222" t="s">
        <v>191</v>
      </c>
      <c r="H247" s="223">
        <v>170</v>
      </c>
      <c r="I247" s="224"/>
      <c r="J247" s="225">
        <f>ROUND(I247*H247,2)</f>
        <v>0</v>
      </c>
      <c r="K247" s="221" t="s">
        <v>176</v>
      </c>
      <c r="L247" s="45"/>
      <c r="M247" s="226" t="s">
        <v>33</v>
      </c>
      <c r="N247" s="227" t="s">
        <v>49</v>
      </c>
      <c r="O247" s="85"/>
      <c r="P247" s="228">
        <f>O247*H247</f>
        <v>0</v>
      </c>
      <c r="Q247" s="228">
        <v>0.1295</v>
      </c>
      <c r="R247" s="228">
        <f>Q247*H247</f>
        <v>22.015</v>
      </c>
      <c r="S247" s="228">
        <v>0</v>
      </c>
      <c r="T247" s="229">
        <f>S247*H247</f>
        <v>0</v>
      </c>
      <c r="U247" s="39"/>
      <c r="V247" s="39"/>
      <c r="W247" s="39"/>
      <c r="X247" s="39"/>
      <c r="Y247" s="39"/>
      <c r="Z247" s="39"/>
      <c r="AA247" s="39"/>
      <c r="AB247" s="39"/>
      <c r="AC247" s="39"/>
      <c r="AD247" s="39"/>
      <c r="AE247" s="39"/>
      <c r="AR247" s="230" t="s">
        <v>177</v>
      </c>
      <c r="AT247" s="230" t="s">
        <v>172</v>
      </c>
      <c r="AU247" s="230" t="s">
        <v>88</v>
      </c>
      <c r="AY247" s="17" t="s">
        <v>170</v>
      </c>
      <c r="BE247" s="231">
        <f>IF(N247="základní",J247,0)</f>
        <v>0</v>
      </c>
      <c r="BF247" s="231">
        <f>IF(N247="snížená",J247,0)</f>
        <v>0</v>
      </c>
      <c r="BG247" s="231">
        <f>IF(N247="zákl. přenesená",J247,0)</f>
        <v>0</v>
      </c>
      <c r="BH247" s="231">
        <f>IF(N247="sníž. přenesená",J247,0)</f>
        <v>0</v>
      </c>
      <c r="BI247" s="231">
        <f>IF(N247="nulová",J247,0)</f>
        <v>0</v>
      </c>
      <c r="BJ247" s="17" t="s">
        <v>86</v>
      </c>
      <c r="BK247" s="231">
        <f>ROUND(I247*H247,2)</f>
        <v>0</v>
      </c>
      <c r="BL247" s="17" t="s">
        <v>177</v>
      </c>
      <c r="BM247" s="230" t="s">
        <v>1072</v>
      </c>
    </row>
    <row r="248" spans="1:65" s="2" customFormat="1" ht="16.5" customHeight="1">
      <c r="A248" s="39"/>
      <c r="B248" s="40"/>
      <c r="C248" s="258" t="s">
        <v>532</v>
      </c>
      <c r="D248" s="258" t="s">
        <v>214</v>
      </c>
      <c r="E248" s="259" t="s">
        <v>562</v>
      </c>
      <c r="F248" s="260" t="s">
        <v>563</v>
      </c>
      <c r="G248" s="261" t="s">
        <v>191</v>
      </c>
      <c r="H248" s="262">
        <v>165</v>
      </c>
      <c r="I248" s="263"/>
      <c r="J248" s="264">
        <f>ROUND(I248*H248,2)</f>
        <v>0</v>
      </c>
      <c r="K248" s="260" t="s">
        <v>176</v>
      </c>
      <c r="L248" s="265"/>
      <c r="M248" s="266" t="s">
        <v>33</v>
      </c>
      <c r="N248" s="267" t="s">
        <v>49</v>
      </c>
      <c r="O248" s="85"/>
      <c r="P248" s="228">
        <f>O248*H248</f>
        <v>0</v>
      </c>
      <c r="Q248" s="228">
        <v>0.045</v>
      </c>
      <c r="R248" s="228">
        <f>Q248*H248</f>
        <v>7.425</v>
      </c>
      <c r="S248" s="228">
        <v>0</v>
      </c>
      <c r="T248" s="229">
        <f>S248*H248</f>
        <v>0</v>
      </c>
      <c r="U248" s="39"/>
      <c r="V248" s="39"/>
      <c r="W248" s="39"/>
      <c r="X248" s="39"/>
      <c r="Y248" s="39"/>
      <c r="Z248" s="39"/>
      <c r="AA248" s="39"/>
      <c r="AB248" s="39"/>
      <c r="AC248" s="39"/>
      <c r="AD248" s="39"/>
      <c r="AE248" s="39"/>
      <c r="AR248" s="230" t="s">
        <v>213</v>
      </c>
      <c r="AT248" s="230" t="s">
        <v>214</v>
      </c>
      <c r="AU248" s="230" t="s">
        <v>88</v>
      </c>
      <c r="AY248" s="17" t="s">
        <v>170</v>
      </c>
      <c r="BE248" s="231">
        <f>IF(N248="základní",J248,0)</f>
        <v>0</v>
      </c>
      <c r="BF248" s="231">
        <f>IF(N248="snížená",J248,0)</f>
        <v>0</v>
      </c>
      <c r="BG248" s="231">
        <f>IF(N248="zákl. přenesená",J248,0)</f>
        <v>0</v>
      </c>
      <c r="BH248" s="231">
        <f>IF(N248="sníž. přenesená",J248,0)</f>
        <v>0</v>
      </c>
      <c r="BI248" s="231">
        <f>IF(N248="nulová",J248,0)</f>
        <v>0</v>
      </c>
      <c r="BJ248" s="17" t="s">
        <v>86</v>
      </c>
      <c r="BK248" s="231">
        <f>ROUND(I248*H248,2)</f>
        <v>0</v>
      </c>
      <c r="BL248" s="17" t="s">
        <v>177</v>
      </c>
      <c r="BM248" s="230" t="s">
        <v>1073</v>
      </c>
    </row>
    <row r="249" spans="1:47" s="2" customFormat="1" ht="12">
      <c r="A249" s="39"/>
      <c r="B249" s="40"/>
      <c r="C249" s="41"/>
      <c r="D249" s="234" t="s">
        <v>210</v>
      </c>
      <c r="E249" s="41"/>
      <c r="F249" s="255" t="s">
        <v>393</v>
      </c>
      <c r="G249" s="41"/>
      <c r="H249" s="41"/>
      <c r="I249" s="137"/>
      <c r="J249" s="41"/>
      <c r="K249" s="41"/>
      <c r="L249" s="45"/>
      <c r="M249" s="256"/>
      <c r="N249" s="257"/>
      <c r="O249" s="85"/>
      <c r="P249" s="85"/>
      <c r="Q249" s="85"/>
      <c r="R249" s="85"/>
      <c r="S249" s="85"/>
      <c r="T249" s="86"/>
      <c r="U249" s="39"/>
      <c r="V249" s="39"/>
      <c r="W249" s="39"/>
      <c r="X249" s="39"/>
      <c r="Y249" s="39"/>
      <c r="Z249" s="39"/>
      <c r="AA249" s="39"/>
      <c r="AB249" s="39"/>
      <c r="AC249" s="39"/>
      <c r="AD249" s="39"/>
      <c r="AE249" s="39"/>
      <c r="AT249" s="17" t="s">
        <v>210</v>
      </c>
      <c r="AU249" s="17" t="s">
        <v>88</v>
      </c>
    </row>
    <row r="250" spans="1:65" s="2" customFormat="1" ht="16.5" customHeight="1">
      <c r="A250" s="39"/>
      <c r="B250" s="40"/>
      <c r="C250" s="258" t="s">
        <v>539</v>
      </c>
      <c r="D250" s="258" t="s">
        <v>214</v>
      </c>
      <c r="E250" s="259" t="s">
        <v>566</v>
      </c>
      <c r="F250" s="260" t="s">
        <v>567</v>
      </c>
      <c r="G250" s="261" t="s">
        <v>191</v>
      </c>
      <c r="H250" s="262">
        <v>5</v>
      </c>
      <c r="I250" s="263"/>
      <c r="J250" s="264">
        <f>ROUND(I250*H250,2)</f>
        <v>0</v>
      </c>
      <c r="K250" s="260" t="s">
        <v>33</v>
      </c>
      <c r="L250" s="265"/>
      <c r="M250" s="266" t="s">
        <v>33</v>
      </c>
      <c r="N250" s="267" t="s">
        <v>49</v>
      </c>
      <c r="O250" s="85"/>
      <c r="P250" s="228">
        <f>O250*H250</f>
        <v>0</v>
      </c>
      <c r="Q250" s="228">
        <v>0.045</v>
      </c>
      <c r="R250" s="228">
        <f>Q250*H250</f>
        <v>0.22499999999999998</v>
      </c>
      <c r="S250" s="228">
        <v>0</v>
      </c>
      <c r="T250" s="229">
        <f>S250*H250</f>
        <v>0</v>
      </c>
      <c r="U250" s="39"/>
      <c r="V250" s="39"/>
      <c r="W250" s="39"/>
      <c r="X250" s="39"/>
      <c r="Y250" s="39"/>
      <c r="Z250" s="39"/>
      <c r="AA250" s="39"/>
      <c r="AB250" s="39"/>
      <c r="AC250" s="39"/>
      <c r="AD250" s="39"/>
      <c r="AE250" s="39"/>
      <c r="AR250" s="230" t="s">
        <v>213</v>
      </c>
      <c r="AT250" s="230" t="s">
        <v>214</v>
      </c>
      <c r="AU250" s="230" t="s">
        <v>88</v>
      </c>
      <c r="AY250" s="17" t="s">
        <v>170</v>
      </c>
      <c r="BE250" s="231">
        <f>IF(N250="základní",J250,0)</f>
        <v>0</v>
      </c>
      <c r="BF250" s="231">
        <f>IF(N250="snížená",J250,0)</f>
        <v>0</v>
      </c>
      <c r="BG250" s="231">
        <f>IF(N250="zákl. přenesená",J250,0)</f>
        <v>0</v>
      </c>
      <c r="BH250" s="231">
        <f>IF(N250="sníž. přenesená",J250,0)</f>
        <v>0</v>
      </c>
      <c r="BI250" s="231">
        <f>IF(N250="nulová",J250,0)</f>
        <v>0</v>
      </c>
      <c r="BJ250" s="17" t="s">
        <v>86</v>
      </c>
      <c r="BK250" s="231">
        <f>ROUND(I250*H250,2)</f>
        <v>0</v>
      </c>
      <c r="BL250" s="17" t="s">
        <v>177</v>
      </c>
      <c r="BM250" s="230" t="s">
        <v>1074</v>
      </c>
    </row>
    <row r="251" spans="1:47" s="2" customFormat="1" ht="12">
      <c r="A251" s="39"/>
      <c r="B251" s="40"/>
      <c r="C251" s="41"/>
      <c r="D251" s="234" t="s">
        <v>210</v>
      </c>
      <c r="E251" s="41"/>
      <c r="F251" s="255" t="s">
        <v>393</v>
      </c>
      <c r="G251" s="41"/>
      <c r="H251" s="41"/>
      <c r="I251" s="137"/>
      <c r="J251" s="41"/>
      <c r="K251" s="41"/>
      <c r="L251" s="45"/>
      <c r="M251" s="256"/>
      <c r="N251" s="257"/>
      <c r="O251" s="85"/>
      <c r="P251" s="85"/>
      <c r="Q251" s="85"/>
      <c r="R251" s="85"/>
      <c r="S251" s="85"/>
      <c r="T251" s="86"/>
      <c r="U251" s="39"/>
      <c r="V251" s="39"/>
      <c r="W251" s="39"/>
      <c r="X251" s="39"/>
      <c r="Y251" s="39"/>
      <c r="Z251" s="39"/>
      <c r="AA251" s="39"/>
      <c r="AB251" s="39"/>
      <c r="AC251" s="39"/>
      <c r="AD251" s="39"/>
      <c r="AE251" s="39"/>
      <c r="AT251" s="17" t="s">
        <v>210</v>
      </c>
      <c r="AU251" s="17" t="s">
        <v>88</v>
      </c>
    </row>
    <row r="252" spans="1:65" s="2" customFormat="1" ht="21.75" customHeight="1">
      <c r="A252" s="39"/>
      <c r="B252" s="40"/>
      <c r="C252" s="219" t="s">
        <v>544</v>
      </c>
      <c r="D252" s="219" t="s">
        <v>172</v>
      </c>
      <c r="E252" s="220" t="s">
        <v>587</v>
      </c>
      <c r="F252" s="221" t="s">
        <v>588</v>
      </c>
      <c r="G252" s="222" t="s">
        <v>191</v>
      </c>
      <c r="H252" s="223">
        <v>20</v>
      </c>
      <c r="I252" s="224"/>
      <c r="J252" s="225">
        <f>ROUND(I252*H252,2)</f>
        <v>0</v>
      </c>
      <c r="K252" s="221" t="s">
        <v>176</v>
      </c>
      <c r="L252" s="45"/>
      <c r="M252" s="226" t="s">
        <v>33</v>
      </c>
      <c r="N252" s="227" t="s">
        <v>49</v>
      </c>
      <c r="O252" s="85"/>
      <c r="P252" s="228">
        <f>O252*H252</f>
        <v>0</v>
      </c>
      <c r="Q252" s="228">
        <v>0</v>
      </c>
      <c r="R252" s="228">
        <f>Q252*H252</f>
        <v>0</v>
      </c>
      <c r="S252" s="228">
        <v>0</v>
      </c>
      <c r="T252" s="229">
        <f>S252*H252</f>
        <v>0</v>
      </c>
      <c r="U252" s="39"/>
      <c r="V252" s="39"/>
      <c r="W252" s="39"/>
      <c r="X252" s="39"/>
      <c r="Y252" s="39"/>
      <c r="Z252" s="39"/>
      <c r="AA252" s="39"/>
      <c r="AB252" s="39"/>
      <c r="AC252" s="39"/>
      <c r="AD252" s="39"/>
      <c r="AE252" s="39"/>
      <c r="AR252" s="230" t="s">
        <v>177</v>
      </c>
      <c r="AT252" s="230" t="s">
        <v>172</v>
      </c>
      <c r="AU252" s="230" t="s">
        <v>88</v>
      </c>
      <c r="AY252" s="17" t="s">
        <v>170</v>
      </c>
      <c r="BE252" s="231">
        <f>IF(N252="základní",J252,0)</f>
        <v>0</v>
      </c>
      <c r="BF252" s="231">
        <f>IF(N252="snížená",J252,0)</f>
        <v>0</v>
      </c>
      <c r="BG252" s="231">
        <f>IF(N252="zákl. přenesená",J252,0)</f>
        <v>0</v>
      </c>
      <c r="BH252" s="231">
        <f>IF(N252="sníž. přenesená",J252,0)</f>
        <v>0</v>
      </c>
      <c r="BI252" s="231">
        <f>IF(N252="nulová",J252,0)</f>
        <v>0</v>
      </c>
      <c r="BJ252" s="17" t="s">
        <v>86</v>
      </c>
      <c r="BK252" s="231">
        <f>ROUND(I252*H252,2)</f>
        <v>0</v>
      </c>
      <c r="BL252" s="17" t="s">
        <v>177</v>
      </c>
      <c r="BM252" s="230" t="s">
        <v>1075</v>
      </c>
    </row>
    <row r="253" spans="1:65" s="2" customFormat="1" ht="21.75" customHeight="1">
      <c r="A253" s="39"/>
      <c r="B253" s="40"/>
      <c r="C253" s="219" t="s">
        <v>549</v>
      </c>
      <c r="D253" s="219" t="s">
        <v>172</v>
      </c>
      <c r="E253" s="220" t="s">
        <v>591</v>
      </c>
      <c r="F253" s="221" t="s">
        <v>592</v>
      </c>
      <c r="G253" s="222" t="s">
        <v>191</v>
      </c>
      <c r="H253" s="223">
        <v>20</v>
      </c>
      <c r="I253" s="224"/>
      <c r="J253" s="225">
        <f>ROUND(I253*H253,2)</f>
        <v>0</v>
      </c>
      <c r="K253" s="221" t="s">
        <v>176</v>
      </c>
      <c r="L253" s="45"/>
      <c r="M253" s="226" t="s">
        <v>33</v>
      </c>
      <c r="N253" s="227" t="s">
        <v>49</v>
      </c>
      <c r="O253" s="85"/>
      <c r="P253" s="228">
        <f>O253*H253</f>
        <v>0</v>
      </c>
      <c r="Q253" s="228">
        <v>0.0036</v>
      </c>
      <c r="R253" s="228">
        <f>Q253*H253</f>
        <v>0.072</v>
      </c>
      <c r="S253" s="228">
        <v>0</v>
      </c>
      <c r="T253" s="229">
        <f>S253*H253</f>
        <v>0</v>
      </c>
      <c r="U253" s="39"/>
      <c r="V253" s="39"/>
      <c r="W253" s="39"/>
      <c r="X253" s="39"/>
      <c r="Y253" s="39"/>
      <c r="Z253" s="39"/>
      <c r="AA253" s="39"/>
      <c r="AB253" s="39"/>
      <c r="AC253" s="39"/>
      <c r="AD253" s="39"/>
      <c r="AE253" s="39"/>
      <c r="AR253" s="230" t="s">
        <v>177</v>
      </c>
      <c r="AT253" s="230" t="s">
        <v>172</v>
      </c>
      <c r="AU253" s="230" t="s">
        <v>88</v>
      </c>
      <c r="AY253" s="17" t="s">
        <v>170</v>
      </c>
      <c r="BE253" s="231">
        <f>IF(N253="základní",J253,0)</f>
        <v>0</v>
      </c>
      <c r="BF253" s="231">
        <f>IF(N253="snížená",J253,0)</f>
        <v>0</v>
      </c>
      <c r="BG253" s="231">
        <f>IF(N253="zákl. přenesená",J253,0)</f>
        <v>0</v>
      </c>
      <c r="BH253" s="231">
        <f>IF(N253="sníž. přenesená",J253,0)</f>
        <v>0</v>
      </c>
      <c r="BI253" s="231">
        <f>IF(N253="nulová",J253,0)</f>
        <v>0</v>
      </c>
      <c r="BJ253" s="17" t="s">
        <v>86</v>
      </c>
      <c r="BK253" s="231">
        <f>ROUND(I253*H253,2)</f>
        <v>0</v>
      </c>
      <c r="BL253" s="17" t="s">
        <v>177</v>
      </c>
      <c r="BM253" s="230" t="s">
        <v>1076</v>
      </c>
    </row>
    <row r="254" spans="1:65" s="2" customFormat="1" ht="16.5" customHeight="1">
      <c r="A254" s="39"/>
      <c r="B254" s="40"/>
      <c r="C254" s="219" t="s">
        <v>553</v>
      </c>
      <c r="D254" s="219" t="s">
        <v>172</v>
      </c>
      <c r="E254" s="220" t="s">
        <v>595</v>
      </c>
      <c r="F254" s="221" t="s">
        <v>596</v>
      </c>
      <c r="G254" s="222" t="s">
        <v>191</v>
      </c>
      <c r="H254" s="223">
        <v>15</v>
      </c>
      <c r="I254" s="224"/>
      <c r="J254" s="225">
        <f>ROUND(I254*H254,2)</f>
        <v>0</v>
      </c>
      <c r="K254" s="221" t="s">
        <v>176</v>
      </c>
      <c r="L254" s="45"/>
      <c r="M254" s="226" t="s">
        <v>33</v>
      </c>
      <c r="N254" s="227" t="s">
        <v>49</v>
      </c>
      <c r="O254" s="85"/>
      <c r="P254" s="228">
        <f>O254*H254</f>
        <v>0</v>
      </c>
      <c r="Q254" s="228">
        <v>0.00011</v>
      </c>
      <c r="R254" s="228">
        <f>Q254*H254</f>
        <v>0.00165</v>
      </c>
      <c r="S254" s="228">
        <v>0</v>
      </c>
      <c r="T254" s="229">
        <f>S254*H254</f>
        <v>0</v>
      </c>
      <c r="U254" s="39"/>
      <c r="V254" s="39"/>
      <c r="W254" s="39"/>
      <c r="X254" s="39"/>
      <c r="Y254" s="39"/>
      <c r="Z254" s="39"/>
      <c r="AA254" s="39"/>
      <c r="AB254" s="39"/>
      <c r="AC254" s="39"/>
      <c r="AD254" s="39"/>
      <c r="AE254" s="39"/>
      <c r="AR254" s="230" t="s">
        <v>177</v>
      </c>
      <c r="AT254" s="230" t="s">
        <v>172</v>
      </c>
      <c r="AU254" s="230" t="s">
        <v>88</v>
      </c>
      <c r="AY254" s="17" t="s">
        <v>170</v>
      </c>
      <c r="BE254" s="231">
        <f>IF(N254="základní",J254,0)</f>
        <v>0</v>
      </c>
      <c r="BF254" s="231">
        <f>IF(N254="snížená",J254,0)</f>
        <v>0</v>
      </c>
      <c r="BG254" s="231">
        <f>IF(N254="zákl. přenesená",J254,0)</f>
        <v>0</v>
      </c>
      <c r="BH254" s="231">
        <f>IF(N254="sníž. přenesená",J254,0)</f>
        <v>0</v>
      </c>
      <c r="BI254" s="231">
        <f>IF(N254="nulová",J254,0)</f>
        <v>0</v>
      </c>
      <c r="BJ254" s="17" t="s">
        <v>86</v>
      </c>
      <c r="BK254" s="231">
        <f>ROUND(I254*H254,2)</f>
        <v>0</v>
      </c>
      <c r="BL254" s="17" t="s">
        <v>177</v>
      </c>
      <c r="BM254" s="230" t="s">
        <v>1077</v>
      </c>
    </row>
    <row r="255" spans="1:65" s="2" customFormat="1" ht="21.75" customHeight="1">
      <c r="A255" s="39"/>
      <c r="B255" s="40"/>
      <c r="C255" s="219" t="s">
        <v>557</v>
      </c>
      <c r="D255" s="219" t="s">
        <v>172</v>
      </c>
      <c r="E255" s="220" t="s">
        <v>1078</v>
      </c>
      <c r="F255" s="221" t="s">
        <v>1079</v>
      </c>
      <c r="G255" s="222" t="s">
        <v>196</v>
      </c>
      <c r="H255" s="223">
        <v>1.5</v>
      </c>
      <c r="I255" s="224"/>
      <c r="J255" s="225">
        <f>ROUND(I255*H255,2)</f>
        <v>0</v>
      </c>
      <c r="K255" s="221" t="s">
        <v>176</v>
      </c>
      <c r="L255" s="45"/>
      <c r="M255" s="226" t="s">
        <v>33</v>
      </c>
      <c r="N255" s="227" t="s">
        <v>49</v>
      </c>
      <c r="O255" s="85"/>
      <c r="P255" s="228">
        <f>O255*H255</f>
        <v>0</v>
      </c>
      <c r="Q255" s="228">
        <v>0</v>
      </c>
      <c r="R255" s="228">
        <f>Q255*H255</f>
        <v>0</v>
      </c>
      <c r="S255" s="228">
        <v>0.771</v>
      </c>
      <c r="T255" s="229">
        <f>S255*H255</f>
        <v>1.1565</v>
      </c>
      <c r="U255" s="39"/>
      <c r="V255" s="39"/>
      <c r="W255" s="39"/>
      <c r="X255" s="39"/>
      <c r="Y255" s="39"/>
      <c r="Z255" s="39"/>
      <c r="AA255" s="39"/>
      <c r="AB255" s="39"/>
      <c r="AC255" s="39"/>
      <c r="AD255" s="39"/>
      <c r="AE255" s="39"/>
      <c r="AR255" s="230" t="s">
        <v>177</v>
      </c>
      <c r="AT255" s="230" t="s">
        <v>172</v>
      </c>
      <c r="AU255" s="230" t="s">
        <v>88</v>
      </c>
      <c r="AY255" s="17" t="s">
        <v>170</v>
      </c>
      <c r="BE255" s="231">
        <f>IF(N255="základní",J255,0)</f>
        <v>0</v>
      </c>
      <c r="BF255" s="231">
        <f>IF(N255="snížená",J255,0)</f>
        <v>0</v>
      </c>
      <c r="BG255" s="231">
        <f>IF(N255="zákl. přenesená",J255,0)</f>
        <v>0</v>
      </c>
      <c r="BH255" s="231">
        <f>IF(N255="sníž. přenesená",J255,0)</f>
        <v>0</v>
      </c>
      <c r="BI255" s="231">
        <f>IF(N255="nulová",J255,0)</f>
        <v>0</v>
      </c>
      <c r="BJ255" s="17" t="s">
        <v>86</v>
      </c>
      <c r="BK255" s="231">
        <f>ROUND(I255*H255,2)</f>
        <v>0</v>
      </c>
      <c r="BL255" s="17" t="s">
        <v>177</v>
      </c>
      <c r="BM255" s="230" t="s">
        <v>1080</v>
      </c>
    </row>
    <row r="256" spans="1:65" s="2" customFormat="1" ht="21.75" customHeight="1">
      <c r="A256" s="39"/>
      <c r="B256" s="40"/>
      <c r="C256" s="219" t="s">
        <v>561</v>
      </c>
      <c r="D256" s="219" t="s">
        <v>172</v>
      </c>
      <c r="E256" s="220" t="s">
        <v>1081</v>
      </c>
      <c r="F256" s="221" t="s">
        <v>1082</v>
      </c>
      <c r="G256" s="222" t="s">
        <v>262</v>
      </c>
      <c r="H256" s="223">
        <v>2</v>
      </c>
      <c r="I256" s="224"/>
      <c r="J256" s="225">
        <f>ROUND(I256*H256,2)</f>
        <v>0</v>
      </c>
      <c r="K256" s="221" t="s">
        <v>176</v>
      </c>
      <c r="L256" s="45"/>
      <c r="M256" s="226" t="s">
        <v>33</v>
      </c>
      <c r="N256" s="227" t="s">
        <v>49</v>
      </c>
      <c r="O256" s="85"/>
      <c r="P256" s="228">
        <f>O256*H256</f>
        <v>0</v>
      </c>
      <c r="Q256" s="228">
        <v>0</v>
      </c>
      <c r="R256" s="228">
        <f>Q256*H256</f>
        <v>0</v>
      </c>
      <c r="S256" s="228">
        <v>3.48</v>
      </c>
      <c r="T256" s="229">
        <f>S256*H256</f>
        <v>6.96</v>
      </c>
      <c r="U256" s="39"/>
      <c r="V256" s="39"/>
      <c r="W256" s="39"/>
      <c r="X256" s="39"/>
      <c r="Y256" s="39"/>
      <c r="Z256" s="39"/>
      <c r="AA256" s="39"/>
      <c r="AB256" s="39"/>
      <c r="AC256" s="39"/>
      <c r="AD256" s="39"/>
      <c r="AE256" s="39"/>
      <c r="AR256" s="230" t="s">
        <v>177</v>
      </c>
      <c r="AT256" s="230" t="s">
        <v>172</v>
      </c>
      <c r="AU256" s="230" t="s">
        <v>88</v>
      </c>
      <c r="AY256" s="17" t="s">
        <v>170</v>
      </c>
      <c r="BE256" s="231">
        <f>IF(N256="základní",J256,0)</f>
        <v>0</v>
      </c>
      <c r="BF256" s="231">
        <f>IF(N256="snížená",J256,0)</f>
        <v>0</v>
      </c>
      <c r="BG256" s="231">
        <f>IF(N256="zákl. přenesená",J256,0)</f>
        <v>0</v>
      </c>
      <c r="BH256" s="231">
        <f>IF(N256="sníž. přenesená",J256,0)</f>
        <v>0</v>
      </c>
      <c r="BI256" s="231">
        <f>IF(N256="nulová",J256,0)</f>
        <v>0</v>
      </c>
      <c r="BJ256" s="17" t="s">
        <v>86</v>
      </c>
      <c r="BK256" s="231">
        <f>ROUND(I256*H256,2)</f>
        <v>0</v>
      </c>
      <c r="BL256" s="17" t="s">
        <v>177</v>
      </c>
      <c r="BM256" s="230" t="s">
        <v>1083</v>
      </c>
    </row>
    <row r="257" spans="1:51" s="13" customFormat="1" ht="12">
      <c r="A257" s="13"/>
      <c r="B257" s="232"/>
      <c r="C257" s="233"/>
      <c r="D257" s="234" t="s">
        <v>182</v>
      </c>
      <c r="E257" s="235" t="s">
        <v>33</v>
      </c>
      <c r="F257" s="236" t="s">
        <v>1084</v>
      </c>
      <c r="G257" s="233"/>
      <c r="H257" s="237">
        <v>2</v>
      </c>
      <c r="I257" s="238"/>
      <c r="J257" s="233"/>
      <c r="K257" s="233"/>
      <c r="L257" s="239"/>
      <c r="M257" s="240"/>
      <c r="N257" s="241"/>
      <c r="O257" s="241"/>
      <c r="P257" s="241"/>
      <c r="Q257" s="241"/>
      <c r="R257" s="241"/>
      <c r="S257" s="241"/>
      <c r="T257" s="242"/>
      <c r="U257" s="13"/>
      <c r="V257" s="13"/>
      <c r="W257" s="13"/>
      <c r="X257" s="13"/>
      <c r="Y257" s="13"/>
      <c r="Z257" s="13"/>
      <c r="AA257" s="13"/>
      <c r="AB257" s="13"/>
      <c r="AC257" s="13"/>
      <c r="AD257" s="13"/>
      <c r="AE257" s="13"/>
      <c r="AT257" s="243" t="s">
        <v>182</v>
      </c>
      <c r="AU257" s="243" t="s">
        <v>88</v>
      </c>
      <c r="AV257" s="13" t="s">
        <v>88</v>
      </c>
      <c r="AW257" s="13" t="s">
        <v>39</v>
      </c>
      <c r="AX257" s="13" t="s">
        <v>86</v>
      </c>
      <c r="AY257" s="243" t="s">
        <v>170</v>
      </c>
    </row>
    <row r="258" spans="1:65" s="2" customFormat="1" ht="44.25" customHeight="1">
      <c r="A258" s="39"/>
      <c r="B258" s="40"/>
      <c r="C258" s="219" t="s">
        <v>565</v>
      </c>
      <c r="D258" s="219" t="s">
        <v>172</v>
      </c>
      <c r="E258" s="220" t="s">
        <v>608</v>
      </c>
      <c r="F258" s="221" t="s">
        <v>609</v>
      </c>
      <c r="G258" s="222" t="s">
        <v>262</v>
      </c>
      <c r="H258" s="223">
        <v>1</v>
      </c>
      <c r="I258" s="224"/>
      <c r="J258" s="225">
        <f>ROUND(I258*H258,2)</f>
        <v>0</v>
      </c>
      <c r="K258" s="221" t="s">
        <v>176</v>
      </c>
      <c r="L258" s="45"/>
      <c r="M258" s="226" t="s">
        <v>33</v>
      </c>
      <c r="N258" s="227" t="s">
        <v>49</v>
      </c>
      <c r="O258" s="85"/>
      <c r="P258" s="228">
        <f>O258*H258</f>
        <v>0</v>
      </c>
      <c r="Q258" s="228">
        <v>0</v>
      </c>
      <c r="R258" s="228">
        <f>Q258*H258</f>
        <v>0</v>
      </c>
      <c r="S258" s="228">
        <v>0.082</v>
      </c>
      <c r="T258" s="229">
        <f>S258*H258</f>
        <v>0.082</v>
      </c>
      <c r="U258" s="39"/>
      <c r="V258" s="39"/>
      <c r="W258" s="39"/>
      <c r="X258" s="39"/>
      <c r="Y258" s="39"/>
      <c r="Z258" s="39"/>
      <c r="AA258" s="39"/>
      <c r="AB258" s="39"/>
      <c r="AC258" s="39"/>
      <c r="AD258" s="39"/>
      <c r="AE258" s="39"/>
      <c r="AR258" s="230" t="s">
        <v>177</v>
      </c>
      <c r="AT258" s="230" t="s">
        <v>172</v>
      </c>
      <c r="AU258" s="230" t="s">
        <v>88</v>
      </c>
      <c r="AY258" s="17" t="s">
        <v>170</v>
      </c>
      <c r="BE258" s="231">
        <f>IF(N258="základní",J258,0)</f>
        <v>0</v>
      </c>
      <c r="BF258" s="231">
        <f>IF(N258="snížená",J258,0)</f>
        <v>0</v>
      </c>
      <c r="BG258" s="231">
        <f>IF(N258="zákl. přenesená",J258,0)</f>
        <v>0</v>
      </c>
      <c r="BH258" s="231">
        <f>IF(N258="sníž. přenesená",J258,0)</f>
        <v>0</v>
      </c>
      <c r="BI258" s="231">
        <f>IF(N258="nulová",J258,0)</f>
        <v>0</v>
      </c>
      <c r="BJ258" s="17" t="s">
        <v>86</v>
      </c>
      <c r="BK258" s="231">
        <f>ROUND(I258*H258,2)</f>
        <v>0</v>
      </c>
      <c r="BL258" s="17" t="s">
        <v>177</v>
      </c>
      <c r="BM258" s="230" t="s">
        <v>1085</v>
      </c>
    </row>
    <row r="259" spans="1:65" s="2" customFormat="1" ht="44.25" customHeight="1">
      <c r="A259" s="39"/>
      <c r="B259" s="40"/>
      <c r="C259" s="219" t="s">
        <v>569</v>
      </c>
      <c r="D259" s="219" t="s">
        <v>172</v>
      </c>
      <c r="E259" s="220" t="s">
        <v>604</v>
      </c>
      <c r="F259" s="221" t="s">
        <v>605</v>
      </c>
      <c r="G259" s="222" t="s">
        <v>262</v>
      </c>
      <c r="H259" s="223">
        <v>1</v>
      </c>
      <c r="I259" s="224"/>
      <c r="J259" s="225">
        <f>ROUND(I259*H259,2)</f>
        <v>0</v>
      </c>
      <c r="K259" s="221" t="s">
        <v>176</v>
      </c>
      <c r="L259" s="45"/>
      <c r="M259" s="226" t="s">
        <v>33</v>
      </c>
      <c r="N259" s="227" t="s">
        <v>49</v>
      </c>
      <c r="O259" s="85"/>
      <c r="P259" s="228">
        <f>O259*H259</f>
        <v>0</v>
      </c>
      <c r="Q259" s="228">
        <v>0</v>
      </c>
      <c r="R259" s="228">
        <f>Q259*H259</f>
        <v>0</v>
      </c>
      <c r="S259" s="228">
        <v>0.004</v>
      </c>
      <c r="T259" s="229">
        <f>S259*H259</f>
        <v>0.004</v>
      </c>
      <c r="U259" s="39"/>
      <c r="V259" s="39"/>
      <c r="W259" s="39"/>
      <c r="X259" s="39"/>
      <c r="Y259" s="39"/>
      <c r="Z259" s="39"/>
      <c r="AA259" s="39"/>
      <c r="AB259" s="39"/>
      <c r="AC259" s="39"/>
      <c r="AD259" s="39"/>
      <c r="AE259" s="39"/>
      <c r="AR259" s="230" t="s">
        <v>177</v>
      </c>
      <c r="AT259" s="230" t="s">
        <v>172</v>
      </c>
      <c r="AU259" s="230" t="s">
        <v>88</v>
      </c>
      <c r="AY259" s="17" t="s">
        <v>170</v>
      </c>
      <c r="BE259" s="231">
        <f>IF(N259="základní",J259,0)</f>
        <v>0</v>
      </c>
      <c r="BF259" s="231">
        <f>IF(N259="snížená",J259,0)</f>
        <v>0</v>
      </c>
      <c r="BG259" s="231">
        <f>IF(N259="zákl. přenesená",J259,0)</f>
        <v>0</v>
      </c>
      <c r="BH259" s="231">
        <f>IF(N259="sníž. přenesená",J259,0)</f>
        <v>0</v>
      </c>
      <c r="BI259" s="231">
        <f>IF(N259="nulová",J259,0)</f>
        <v>0</v>
      </c>
      <c r="BJ259" s="17" t="s">
        <v>86</v>
      </c>
      <c r="BK259" s="231">
        <f>ROUND(I259*H259,2)</f>
        <v>0</v>
      </c>
      <c r="BL259" s="17" t="s">
        <v>177</v>
      </c>
      <c r="BM259" s="230" t="s">
        <v>1086</v>
      </c>
    </row>
    <row r="260" spans="1:63" s="12" customFormat="1" ht="22.8" customHeight="1">
      <c r="A260" s="12"/>
      <c r="B260" s="203"/>
      <c r="C260" s="204"/>
      <c r="D260" s="205" t="s">
        <v>77</v>
      </c>
      <c r="E260" s="217" t="s">
        <v>1087</v>
      </c>
      <c r="F260" s="217" t="s">
        <v>1088</v>
      </c>
      <c r="G260" s="204"/>
      <c r="H260" s="204"/>
      <c r="I260" s="207"/>
      <c r="J260" s="218">
        <f>BK260</f>
        <v>0</v>
      </c>
      <c r="K260" s="204"/>
      <c r="L260" s="209"/>
      <c r="M260" s="210"/>
      <c r="N260" s="211"/>
      <c r="O260" s="211"/>
      <c r="P260" s="212">
        <f>SUM(P261:P264)</f>
        <v>0</v>
      </c>
      <c r="Q260" s="211"/>
      <c r="R260" s="212">
        <f>SUM(R261:R264)</f>
        <v>2.1867199999999998</v>
      </c>
      <c r="S260" s="211"/>
      <c r="T260" s="213">
        <f>SUM(T261:T264)</f>
        <v>0</v>
      </c>
      <c r="U260" s="12"/>
      <c r="V260" s="12"/>
      <c r="W260" s="12"/>
      <c r="X260" s="12"/>
      <c r="Y260" s="12"/>
      <c r="Z260" s="12"/>
      <c r="AA260" s="12"/>
      <c r="AB260" s="12"/>
      <c r="AC260" s="12"/>
      <c r="AD260" s="12"/>
      <c r="AE260" s="12"/>
      <c r="AR260" s="214" t="s">
        <v>86</v>
      </c>
      <c r="AT260" s="215" t="s">
        <v>77</v>
      </c>
      <c r="AU260" s="215" t="s">
        <v>86</v>
      </c>
      <c r="AY260" s="214" t="s">
        <v>170</v>
      </c>
      <c r="BK260" s="216">
        <f>SUM(BK261:BK264)</f>
        <v>0</v>
      </c>
    </row>
    <row r="261" spans="1:65" s="2" customFormat="1" ht="21.75" customHeight="1">
      <c r="A261" s="39"/>
      <c r="B261" s="40"/>
      <c r="C261" s="219" t="s">
        <v>574</v>
      </c>
      <c r="D261" s="219" t="s">
        <v>172</v>
      </c>
      <c r="E261" s="220" t="s">
        <v>651</v>
      </c>
      <c r="F261" s="221" t="s">
        <v>652</v>
      </c>
      <c r="G261" s="222" t="s">
        <v>191</v>
      </c>
      <c r="H261" s="223">
        <v>8</v>
      </c>
      <c r="I261" s="224"/>
      <c r="J261" s="225">
        <f>ROUND(I261*H261,2)</f>
        <v>0</v>
      </c>
      <c r="K261" s="221" t="s">
        <v>176</v>
      </c>
      <c r="L261" s="45"/>
      <c r="M261" s="226" t="s">
        <v>33</v>
      </c>
      <c r="N261" s="227" t="s">
        <v>49</v>
      </c>
      <c r="O261" s="85"/>
      <c r="P261" s="228">
        <f>O261*H261</f>
        <v>0</v>
      </c>
      <c r="Q261" s="228">
        <v>0.24896</v>
      </c>
      <c r="R261" s="228">
        <f>Q261*H261</f>
        <v>1.99168</v>
      </c>
      <c r="S261" s="228">
        <v>0</v>
      </c>
      <c r="T261" s="229">
        <f>S261*H261</f>
        <v>0</v>
      </c>
      <c r="U261" s="39"/>
      <c r="V261" s="39"/>
      <c r="W261" s="39"/>
      <c r="X261" s="39"/>
      <c r="Y261" s="39"/>
      <c r="Z261" s="39"/>
      <c r="AA261" s="39"/>
      <c r="AB261" s="39"/>
      <c r="AC261" s="39"/>
      <c r="AD261" s="39"/>
      <c r="AE261" s="39"/>
      <c r="AR261" s="230" t="s">
        <v>177</v>
      </c>
      <c r="AT261" s="230" t="s">
        <v>172</v>
      </c>
      <c r="AU261" s="230" t="s">
        <v>88</v>
      </c>
      <c r="AY261" s="17" t="s">
        <v>170</v>
      </c>
      <c r="BE261" s="231">
        <f>IF(N261="základní",J261,0)</f>
        <v>0</v>
      </c>
      <c r="BF261" s="231">
        <f>IF(N261="snížená",J261,0)</f>
        <v>0</v>
      </c>
      <c r="BG261" s="231">
        <f>IF(N261="zákl. přenesená",J261,0)</f>
        <v>0</v>
      </c>
      <c r="BH261" s="231">
        <f>IF(N261="sníž. přenesená",J261,0)</f>
        <v>0</v>
      </c>
      <c r="BI261" s="231">
        <f>IF(N261="nulová",J261,0)</f>
        <v>0</v>
      </c>
      <c r="BJ261" s="17" t="s">
        <v>86</v>
      </c>
      <c r="BK261" s="231">
        <f>ROUND(I261*H261,2)</f>
        <v>0</v>
      </c>
      <c r="BL261" s="17" t="s">
        <v>177</v>
      </c>
      <c r="BM261" s="230" t="s">
        <v>1089</v>
      </c>
    </row>
    <row r="262" spans="1:47" s="2" customFormat="1" ht="12">
      <c r="A262" s="39"/>
      <c r="B262" s="40"/>
      <c r="C262" s="41"/>
      <c r="D262" s="234" t="s">
        <v>210</v>
      </c>
      <c r="E262" s="41"/>
      <c r="F262" s="255" t="s">
        <v>1090</v>
      </c>
      <c r="G262" s="41"/>
      <c r="H262" s="41"/>
      <c r="I262" s="137"/>
      <c r="J262" s="41"/>
      <c r="K262" s="41"/>
      <c r="L262" s="45"/>
      <c r="M262" s="256"/>
      <c r="N262" s="257"/>
      <c r="O262" s="85"/>
      <c r="P262" s="85"/>
      <c r="Q262" s="85"/>
      <c r="R262" s="85"/>
      <c r="S262" s="85"/>
      <c r="T262" s="86"/>
      <c r="U262" s="39"/>
      <c r="V262" s="39"/>
      <c r="W262" s="39"/>
      <c r="X262" s="39"/>
      <c r="Y262" s="39"/>
      <c r="Z262" s="39"/>
      <c r="AA262" s="39"/>
      <c r="AB262" s="39"/>
      <c r="AC262" s="39"/>
      <c r="AD262" s="39"/>
      <c r="AE262" s="39"/>
      <c r="AT262" s="17" t="s">
        <v>210</v>
      </c>
      <c r="AU262" s="17" t="s">
        <v>88</v>
      </c>
    </row>
    <row r="263" spans="1:65" s="2" customFormat="1" ht="21.75" customHeight="1">
      <c r="A263" s="39"/>
      <c r="B263" s="40"/>
      <c r="C263" s="219" t="s">
        <v>578</v>
      </c>
      <c r="D263" s="219" t="s">
        <v>172</v>
      </c>
      <c r="E263" s="220" t="s">
        <v>623</v>
      </c>
      <c r="F263" s="221" t="s">
        <v>624</v>
      </c>
      <c r="G263" s="222" t="s">
        <v>262</v>
      </c>
      <c r="H263" s="223">
        <v>1</v>
      </c>
      <c r="I263" s="224"/>
      <c r="J263" s="225">
        <f>ROUND(I263*H263,2)</f>
        <v>0</v>
      </c>
      <c r="K263" s="221" t="s">
        <v>176</v>
      </c>
      <c r="L263" s="45"/>
      <c r="M263" s="226" t="s">
        <v>33</v>
      </c>
      <c r="N263" s="227" t="s">
        <v>49</v>
      </c>
      <c r="O263" s="85"/>
      <c r="P263" s="228">
        <f>O263*H263</f>
        <v>0</v>
      </c>
      <c r="Q263" s="228">
        <v>0.19504</v>
      </c>
      <c r="R263" s="228">
        <f>Q263*H263</f>
        <v>0.19504</v>
      </c>
      <c r="S263" s="228">
        <v>0</v>
      </c>
      <c r="T263" s="229">
        <f>S263*H263</f>
        <v>0</v>
      </c>
      <c r="U263" s="39"/>
      <c r="V263" s="39"/>
      <c r="W263" s="39"/>
      <c r="X263" s="39"/>
      <c r="Y263" s="39"/>
      <c r="Z263" s="39"/>
      <c r="AA263" s="39"/>
      <c r="AB263" s="39"/>
      <c r="AC263" s="39"/>
      <c r="AD263" s="39"/>
      <c r="AE263" s="39"/>
      <c r="AR263" s="230" t="s">
        <v>177</v>
      </c>
      <c r="AT263" s="230" t="s">
        <v>172</v>
      </c>
      <c r="AU263" s="230" t="s">
        <v>88</v>
      </c>
      <c r="AY263" s="17" t="s">
        <v>170</v>
      </c>
      <c r="BE263" s="231">
        <f>IF(N263="základní",J263,0)</f>
        <v>0</v>
      </c>
      <c r="BF263" s="231">
        <f>IF(N263="snížená",J263,0)</f>
        <v>0</v>
      </c>
      <c r="BG263" s="231">
        <f>IF(N263="zákl. přenesená",J263,0)</f>
        <v>0</v>
      </c>
      <c r="BH263" s="231">
        <f>IF(N263="sníž. přenesená",J263,0)</f>
        <v>0</v>
      </c>
      <c r="BI263" s="231">
        <f>IF(N263="nulová",J263,0)</f>
        <v>0</v>
      </c>
      <c r="BJ263" s="17" t="s">
        <v>86</v>
      </c>
      <c r="BK263" s="231">
        <f>ROUND(I263*H263,2)</f>
        <v>0</v>
      </c>
      <c r="BL263" s="17" t="s">
        <v>177</v>
      </c>
      <c r="BM263" s="230" t="s">
        <v>1091</v>
      </c>
    </row>
    <row r="264" spans="1:47" s="2" customFormat="1" ht="12">
      <c r="A264" s="39"/>
      <c r="B264" s="40"/>
      <c r="C264" s="41"/>
      <c r="D264" s="234" t="s">
        <v>210</v>
      </c>
      <c r="E264" s="41"/>
      <c r="F264" s="255" t="s">
        <v>626</v>
      </c>
      <c r="G264" s="41"/>
      <c r="H264" s="41"/>
      <c r="I264" s="137"/>
      <c r="J264" s="41"/>
      <c r="K264" s="41"/>
      <c r="L264" s="45"/>
      <c r="M264" s="256"/>
      <c r="N264" s="257"/>
      <c r="O264" s="85"/>
      <c r="P264" s="85"/>
      <c r="Q264" s="85"/>
      <c r="R264" s="85"/>
      <c r="S264" s="85"/>
      <c r="T264" s="86"/>
      <c r="U264" s="39"/>
      <c r="V264" s="39"/>
      <c r="W264" s="39"/>
      <c r="X264" s="39"/>
      <c r="Y264" s="39"/>
      <c r="Z264" s="39"/>
      <c r="AA264" s="39"/>
      <c r="AB264" s="39"/>
      <c r="AC264" s="39"/>
      <c r="AD264" s="39"/>
      <c r="AE264" s="39"/>
      <c r="AT264" s="17" t="s">
        <v>210</v>
      </c>
      <c r="AU264" s="17" t="s">
        <v>88</v>
      </c>
    </row>
    <row r="265" spans="1:63" s="12" customFormat="1" ht="22.8" customHeight="1">
      <c r="A265" s="12"/>
      <c r="B265" s="203"/>
      <c r="C265" s="204"/>
      <c r="D265" s="205" t="s">
        <v>77</v>
      </c>
      <c r="E265" s="217" t="s">
        <v>685</v>
      </c>
      <c r="F265" s="217" t="s">
        <v>686</v>
      </c>
      <c r="G265" s="204"/>
      <c r="H265" s="204"/>
      <c r="I265" s="207"/>
      <c r="J265" s="218">
        <f>BK265</f>
        <v>0</v>
      </c>
      <c r="K265" s="204"/>
      <c r="L265" s="209"/>
      <c r="M265" s="210"/>
      <c r="N265" s="211"/>
      <c r="O265" s="211"/>
      <c r="P265" s="212">
        <f>SUM(P266:P279)</f>
        <v>0</v>
      </c>
      <c r="Q265" s="211"/>
      <c r="R265" s="212">
        <f>SUM(R266:R279)</f>
        <v>0</v>
      </c>
      <c r="S265" s="211"/>
      <c r="T265" s="213">
        <f>SUM(T266:T279)</f>
        <v>0</v>
      </c>
      <c r="U265" s="12"/>
      <c r="V265" s="12"/>
      <c r="W265" s="12"/>
      <c r="X265" s="12"/>
      <c r="Y265" s="12"/>
      <c r="Z265" s="12"/>
      <c r="AA265" s="12"/>
      <c r="AB265" s="12"/>
      <c r="AC265" s="12"/>
      <c r="AD265" s="12"/>
      <c r="AE265" s="12"/>
      <c r="AR265" s="214" t="s">
        <v>86</v>
      </c>
      <c r="AT265" s="215" t="s">
        <v>77</v>
      </c>
      <c r="AU265" s="215" t="s">
        <v>86</v>
      </c>
      <c r="AY265" s="214" t="s">
        <v>170</v>
      </c>
      <c r="BK265" s="216">
        <f>SUM(BK266:BK279)</f>
        <v>0</v>
      </c>
    </row>
    <row r="266" spans="1:65" s="2" customFormat="1" ht="33" customHeight="1">
      <c r="A266" s="39"/>
      <c r="B266" s="40"/>
      <c r="C266" s="219" t="s">
        <v>582</v>
      </c>
      <c r="D266" s="219" t="s">
        <v>172</v>
      </c>
      <c r="E266" s="220" t="s">
        <v>688</v>
      </c>
      <c r="F266" s="221" t="s">
        <v>689</v>
      </c>
      <c r="G266" s="222" t="s">
        <v>232</v>
      </c>
      <c r="H266" s="223">
        <v>240.497</v>
      </c>
      <c r="I266" s="224"/>
      <c r="J266" s="225">
        <f>ROUND(I266*H266,2)</f>
        <v>0</v>
      </c>
      <c r="K266" s="221" t="s">
        <v>176</v>
      </c>
      <c r="L266" s="45"/>
      <c r="M266" s="226" t="s">
        <v>33</v>
      </c>
      <c r="N266" s="227" t="s">
        <v>49</v>
      </c>
      <c r="O266" s="85"/>
      <c r="P266" s="228">
        <f>O266*H266</f>
        <v>0</v>
      </c>
      <c r="Q266" s="228">
        <v>0</v>
      </c>
      <c r="R266" s="228">
        <f>Q266*H266</f>
        <v>0</v>
      </c>
      <c r="S266" s="228">
        <v>0</v>
      </c>
      <c r="T266" s="229">
        <f>S266*H266</f>
        <v>0</v>
      </c>
      <c r="U266" s="39"/>
      <c r="V266" s="39"/>
      <c r="W266" s="39"/>
      <c r="X266" s="39"/>
      <c r="Y266" s="39"/>
      <c r="Z266" s="39"/>
      <c r="AA266" s="39"/>
      <c r="AB266" s="39"/>
      <c r="AC266" s="39"/>
      <c r="AD266" s="39"/>
      <c r="AE266" s="39"/>
      <c r="AR266" s="230" t="s">
        <v>177</v>
      </c>
      <c r="AT266" s="230" t="s">
        <v>172</v>
      </c>
      <c r="AU266" s="230" t="s">
        <v>88</v>
      </c>
      <c r="AY266" s="17" t="s">
        <v>170</v>
      </c>
      <c r="BE266" s="231">
        <f>IF(N266="základní",J266,0)</f>
        <v>0</v>
      </c>
      <c r="BF266" s="231">
        <f>IF(N266="snížená",J266,0)</f>
        <v>0</v>
      </c>
      <c r="BG266" s="231">
        <f>IF(N266="zákl. přenesená",J266,0)</f>
        <v>0</v>
      </c>
      <c r="BH266" s="231">
        <f>IF(N266="sníž. přenesená",J266,0)</f>
        <v>0</v>
      </c>
      <c r="BI266" s="231">
        <f>IF(N266="nulová",J266,0)</f>
        <v>0</v>
      </c>
      <c r="BJ266" s="17" t="s">
        <v>86</v>
      </c>
      <c r="BK266" s="231">
        <f>ROUND(I266*H266,2)</f>
        <v>0</v>
      </c>
      <c r="BL266" s="17" t="s">
        <v>177</v>
      </c>
      <c r="BM266" s="230" t="s">
        <v>1092</v>
      </c>
    </row>
    <row r="267" spans="1:65" s="2" customFormat="1" ht="33" customHeight="1">
      <c r="A267" s="39"/>
      <c r="B267" s="40"/>
      <c r="C267" s="219" t="s">
        <v>586</v>
      </c>
      <c r="D267" s="219" t="s">
        <v>172</v>
      </c>
      <c r="E267" s="220" t="s">
        <v>692</v>
      </c>
      <c r="F267" s="221" t="s">
        <v>693</v>
      </c>
      <c r="G267" s="222" t="s">
        <v>232</v>
      </c>
      <c r="H267" s="223">
        <v>5531.431</v>
      </c>
      <c r="I267" s="224"/>
      <c r="J267" s="225">
        <f>ROUND(I267*H267,2)</f>
        <v>0</v>
      </c>
      <c r="K267" s="221" t="s">
        <v>176</v>
      </c>
      <c r="L267" s="45"/>
      <c r="M267" s="226" t="s">
        <v>33</v>
      </c>
      <c r="N267" s="227" t="s">
        <v>49</v>
      </c>
      <c r="O267" s="85"/>
      <c r="P267" s="228">
        <f>O267*H267</f>
        <v>0</v>
      </c>
      <c r="Q267" s="228">
        <v>0</v>
      </c>
      <c r="R267" s="228">
        <f>Q267*H267</f>
        <v>0</v>
      </c>
      <c r="S267" s="228">
        <v>0</v>
      </c>
      <c r="T267" s="229">
        <f>S267*H267</f>
        <v>0</v>
      </c>
      <c r="U267" s="39"/>
      <c r="V267" s="39"/>
      <c r="W267" s="39"/>
      <c r="X267" s="39"/>
      <c r="Y267" s="39"/>
      <c r="Z267" s="39"/>
      <c r="AA267" s="39"/>
      <c r="AB267" s="39"/>
      <c r="AC267" s="39"/>
      <c r="AD267" s="39"/>
      <c r="AE267" s="39"/>
      <c r="AR267" s="230" t="s">
        <v>177</v>
      </c>
      <c r="AT267" s="230" t="s">
        <v>172</v>
      </c>
      <c r="AU267" s="230" t="s">
        <v>88</v>
      </c>
      <c r="AY267" s="17" t="s">
        <v>170</v>
      </c>
      <c r="BE267" s="231">
        <f>IF(N267="základní",J267,0)</f>
        <v>0</v>
      </c>
      <c r="BF267" s="231">
        <f>IF(N267="snížená",J267,0)</f>
        <v>0</v>
      </c>
      <c r="BG267" s="231">
        <f>IF(N267="zákl. přenesená",J267,0)</f>
        <v>0</v>
      </c>
      <c r="BH267" s="231">
        <f>IF(N267="sníž. přenesená",J267,0)</f>
        <v>0</v>
      </c>
      <c r="BI267" s="231">
        <f>IF(N267="nulová",J267,0)</f>
        <v>0</v>
      </c>
      <c r="BJ267" s="17" t="s">
        <v>86</v>
      </c>
      <c r="BK267" s="231">
        <f>ROUND(I267*H267,2)</f>
        <v>0</v>
      </c>
      <c r="BL267" s="17" t="s">
        <v>177</v>
      </c>
      <c r="BM267" s="230" t="s">
        <v>1093</v>
      </c>
    </row>
    <row r="268" spans="1:47" s="2" customFormat="1" ht="12">
      <c r="A268" s="39"/>
      <c r="B268" s="40"/>
      <c r="C268" s="41"/>
      <c r="D268" s="234" t="s">
        <v>210</v>
      </c>
      <c r="E268" s="41"/>
      <c r="F268" s="255" t="s">
        <v>211</v>
      </c>
      <c r="G268" s="41"/>
      <c r="H268" s="41"/>
      <c r="I268" s="137"/>
      <c r="J268" s="41"/>
      <c r="K268" s="41"/>
      <c r="L268" s="45"/>
      <c r="M268" s="256"/>
      <c r="N268" s="257"/>
      <c r="O268" s="85"/>
      <c r="P268" s="85"/>
      <c r="Q268" s="85"/>
      <c r="R268" s="85"/>
      <c r="S268" s="85"/>
      <c r="T268" s="86"/>
      <c r="U268" s="39"/>
      <c r="V268" s="39"/>
      <c r="W268" s="39"/>
      <c r="X268" s="39"/>
      <c r="Y268" s="39"/>
      <c r="Z268" s="39"/>
      <c r="AA268" s="39"/>
      <c r="AB268" s="39"/>
      <c r="AC268" s="39"/>
      <c r="AD268" s="39"/>
      <c r="AE268" s="39"/>
      <c r="AT268" s="17" t="s">
        <v>210</v>
      </c>
      <c r="AU268" s="17" t="s">
        <v>88</v>
      </c>
    </row>
    <row r="269" spans="1:51" s="13" customFormat="1" ht="12">
      <c r="A269" s="13"/>
      <c r="B269" s="232"/>
      <c r="C269" s="233"/>
      <c r="D269" s="234" t="s">
        <v>182</v>
      </c>
      <c r="E269" s="233"/>
      <c r="F269" s="236" t="s">
        <v>1094</v>
      </c>
      <c r="G269" s="233"/>
      <c r="H269" s="237">
        <v>5531.431</v>
      </c>
      <c r="I269" s="238"/>
      <c r="J269" s="233"/>
      <c r="K269" s="233"/>
      <c r="L269" s="239"/>
      <c r="M269" s="240"/>
      <c r="N269" s="241"/>
      <c r="O269" s="241"/>
      <c r="P269" s="241"/>
      <c r="Q269" s="241"/>
      <c r="R269" s="241"/>
      <c r="S269" s="241"/>
      <c r="T269" s="242"/>
      <c r="U269" s="13"/>
      <c r="V269" s="13"/>
      <c r="W269" s="13"/>
      <c r="X269" s="13"/>
      <c r="Y269" s="13"/>
      <c r="Z269" s="13"/>
      <c r="AA269" s="13"/>
      <c r="AB269" s="13"/>
      <c r="AC269" s="13"/>
      <c r="AD269" s="13"/>
      <c r="AE269" s="13"/>
      <c r="AT269" s="243" t="s">
        <v>182</v>
      </c>
      <c r="AU269" s="243" t="s">
        <v>88</v>
      </c>
      <c r="AV269" s="13" t="s">
        <v>88</v>
      </c>
      <c r="AW269" s="13" t="s">
        <v>4</v>
      </c>
      <c r="AX269" s="13" t="s">
        <v>86</v>
      </c>
      <c r="AY269" s="243" t="s">
        <v>170</v>
      </c>
    </row>
    <row r="270" spans="1:65" s="2" customFormat="1" ht="33" customHeight="1">
      <c r="A270" s="39"/>
      <c r="B270" s="40"/>
      <c r="C270" s="219" t="s">
        <v>590</v>
      </c>
      <c r="D270" s="219" t="s">
        <v>172</v>
      </c>
      <c r="E270" s="220" t="s">
        <v>702</v>
      </c>
      <c r="F270" s="221" t="s">
        <v>703</v>
      </c>
      <c r="G270" s="222" t="s">
        <v>232</v>
      </c>
      <c r="H270" s="223">
        <v>10.99</v>
      </c>
      <c r="I270" s="224"/>
      <c r="J270" s="225">
        <f>ROUND(I270*H270,2)</f>
        <v>0</v>
      </c>
      <c r="K270" s="221" t="s">
        <v>176</v>
      </c>
      <c r="L270" s="45"/>
      <c r="M270" s="226" t="s">
        <v>33</v>
      </c>
      <c r="N270" s="227" t="s">
        <v>49</v>
      </c>
      <c r="O270" s="85"/>
      <c r="P270" s="228">
        <f>O270*H270</f>
        <v>0</v>
      </c>
      <c r="Q270" s="228">
        <v>0</v>
      </c>
      <c r="R270" s="228">
        <f>Q270*H270</f>
        <v>0</v>
      </c>
      <c r="S270" s="228">
        <v>0</v>
      </c>
      <c r="T270" s="229">
        <f>S270*H270</f>
        <v>0</v>
      </c>
      <c r="U270" s="39"/>
      <c r="V270" s="39"/>
      <c r="W270" s="39"/>
      <c r="X270" s="39"/>
      <c r="Y270" s="39"/>
      <c r="Z270" s="39"/>
      <c r="AA270" s="39"/>
      <c r="AB270" s="39"/>
      <c r="AC270" s="39"/>
      <c r="AD270" s="39"/>
      <c r="AE270" s="39"/>
      <c r="AR270" s="230" t="s">
        <v>177</v>
      </c>
      <c r="AT270" s="230" t="s">
        <v>172</v>
      </c>
      <c r="AU270" s="230" t="s">
        <v>88</v>
      </c>
      <c r="AY270" s="17" t="s">
        <v>170</v>
      </c>
      <c r="BE270" s="231">
        <f>IF(N270="základní",J270,0)</f>
        <v>0</v>
      </c>
      <c r="BF270" s="231">
        <f>IF(N270="snížená",J270,0)</f>
        <v>0</v>
      </c>
      <c r="BG270" s="231">
        <f>IF(N270="zákl. přenesená",J270,0)</f>
        <v>0</v>
      </c>
      <c r="BH270" s="231">
        <f>IF(N270="sníž. přenesená",J270,0)</f>
        <v>0</v>
      </c>
      <c r="BI270" s="231">
        <f>IF(N270="nulová",J270,0)</f>
        <v>0</v>
      </c>
      <c r="BJ270" s="17" t="s">
        <v>86</v>
      </c>
      <c r="BK270" s="231">
        <f>ROUND(I270*H270,2)</f>
        <v>0</v>
      </c>
      <c r="BL270" s="17" t="s">
        <v>177</v>
      </c>
      <c r="BM270" s="230" t="s">
        <v>1095</v>
      </c>
    </row>
    <row r="271" spans="1:51" s="13" customFormat="1" ht="12">
      <c r="A271" s="13"/>
      <c r="B271" s="232"/>
      <c r="C271" s="233"/>
      <c r="D271" s="234" t="s">
        <v>182</v>
      </c>
      <c r="E271" s="235" t="s">
        <v>33</v>
      </c>
      <c r="F271" s="236" t="s">
        <v>1096</v>
      </c>
      <c r="G271" s="233"/>
      <c r="H271" s="237">
        <v>10.99</v>
      </c>
      <c r="I271" s="238"/>
      <c r="J271" s="233"/>
      <c r="K271" s="233"/>
      <c r="L271" s="239"/>
      <c r="M271" s="240"/>
      <c r="N271" s="241"/>
      <c r="O271" s="241"/>
      <c r="P271" s="241"/>
      <c r="Q271" s="241"/>
      <c r="R271" s="241"/>
      <c r="S271" s="241"/>
      <c r="T271" s="242"/>
      <c r="U271" s="13"/>
      <c r="V271" s="13"/>
      <c r="W271" s="13"/>
      <c r="X271" s="13"/>
      <c r="Y271" s="13"/>
      <c r="Z271" s="13"/>
      <c r="AA271" s="13"/>
      <c r="AB271" s="13"/>
      <c r="AC271" s="13"/>
      <c r="AD271" s="13"/>
      <c r="AE271" s="13"/>
      <c r="AT271" s="243" t="s">
        <v>182</v>
      </c>
      <c r="AU271" s="243" t="s">
        <v>88</v>
      </c>
      <c r="AV271" s="13" t="s">
        <v>88</v>
      </c>
      <c r="AW271" s="13" t="s">
        <v>39</v>
      </c>
      <c r="AX271" s="13" t="s">
        <v>86</v>
      </c>
      <c r="AY271" s="243" t="s">
        <v>170</v>
      </c>
    </row>
    <row r="272" spans="1:65" s="2" customFormat="1" ht="33" customHeight="1">
      <c r="A272" s="39"/>
      <c r="B272" s="40"/>
      <c r="C272" s="219" t="s">
        <v>594</v>
      </c>
      <c r="D272" s="219" t="s">
        <v>172</v>
      </c>
      <c r="E272" s="220" t="s">
        <v>697</v>
      </c>
      <c r="F272" s="221" t="s">
        <v>698</v>
      </c>
      <c r="G272" s="222" t="s">
        <v>232</v>
      </c>
      <c r="H272" s="223">
        <v>79.162</v>
      </c>
      <c r="I272" s="224"/>
      <c r="J272" s="225">
        <f>ROUND(I272*H272,2)</f>
        <v>0</v>
      </c>
      <c r="K272" s="221" t="s">
        <v>176</v>
      </c>
      <c r="L272" s="45"/>
      <c r="M272" s="226" t="s">
        <v>33</v>
      </c>
      <c r="N272" s="227" t="s">
        <v>49</v>
      </c>
      <c r="O272" s="85"/>
      <c r="P272" s="228">
        <f>O272*H272</f>
        <v>0</v>
      </c>
      <c r="Q272" s="228">
        <v>0</v>
      </c>
      <c r="R272" s="228">
        <f>Q272*H272</f>
        <v>0</v>
      </c>
      <c r="S272" s="228">
        <v>0</v>
      </c>
      <c r="T272" s="229">
        <f>S272*H272</f>
        <v>0</v>
      </c>
      <c r="U272" s="39"/>
      <c r="V272" s="39"/>
      <c r="W272" s="39"/>
      <c r="X272" s="39"/>
      <c r="Y272" s="39"/>
      <c r="Z272" s="39"/>
      <c r="AA272" s="39"/>
      <c r="AB272" s="39"/>
      <c r="AC272" s="39"/>
      <c r="AD272" s="39"/>
      <c r="AE272" s="39"/>
      <c r="AR272" s="230" t="s">
        <v>177</v>
      </c>
      <c r="AT272" s="230" t="s">
        <v>172</v>
      </c>
      <c r="AU272" s="230" t="s">
        <v>88</v>
      </c>
      <c r="AY272" s="17" t="s">
        <v>170</v>
      </c>
      <c r="BE272" s="231">
        <f>IF(N272="základní",J272,0)</f>
        <v>0</v>
      </c>
      <c r="BF272" s="231">
        <f>IF(N272="snížená",J272,0)</f>
        <v>0</v>
      </c>
      <c r="BG272" s="231">
        <f>IF(N272="zákl. přenesená",J272,0)</f>
        <v>0</v>
      </c>
      <c r="BH272" s="231">
        <f>IF(N272="sníž. přenesená",J272,0)</f>
        <v>0</v>
      </c>
      <c r="BI272" s="231">
        <f>IF(N272="nulová",J272,0)</f>
        <v>0</v>
      </c>
      <c r="BJ272" s="17" t="s">
        <v>86</v>
      </c>
      <c r="BK272" s="231">
        <f>ROUND(I272*H272,2)</f>
        <v>0</v>
      </c>
      <c r="BL272" s="17" t="s">
        <v>177</v>
      </c>
      <c r="BM272" s="230" t="s">
        <v>1097</v>
      </c>
    </row>
    <row r="273" spans="1:51" s="13" customFormat="1" ht="12">
      <c r="A273" s="13"/>
      <c r="B273" s="232"/>
      <c r="C273" s="233"/>
      <c r="D273" s="234" t="s">
        <v>182</v>
      </c>
      <c r="E273" s="235" t="s">
        <v>33</v>
      </c>
      <c r="F273" s="236" t="s">
        <v>1098</v>
      </c>
      <c r="G273" s="233"/>
      <c r="H273" s="237">
        <v>79.162</v>
      </c>
      <c r="I273" s="238"/>
      <c r="J273" s="233"/>
      <c r="K273" s="233"/>
      <c r="L273" s="239"/>
      <c r="M273" s="240"/>
      <c r="N273" s="241"/>
      <c r="O273" s="241"/>
      <c r="P273" s="241"/>
      <c r="Q273" s="241"/>
      <c r="R273" s="241"/>
      <c r="S273" s="241"/>
      <c r="T273" s="242"/>
      <c r="U273" s="13"/>
      <c r="V273" s="13"/>
      <c r="W273" s="13"/>
      <c r="X273" s="13"/>
      <c r="Y273" s="13"/>
      <c r="Z273" s="13"/>
      <c r="AA273" s="13"/>
      <c r="AB273" s="13"/>
      <c r="AC273" s="13"/>
      <c r="AD273" s="13"/>
      <c r="AE273" s="13"/>
      <c r="AT273" s="243" t="s">
        <v>182</v>
      </c>
      <c r="AU273" s="243" t="s">
        <v>88</v>
      </c>
      <c r="AV273" s="13" t="s">
        <v>88</v>
      </c>
      <c r="AW273" s="13" t="s">
        <v>39</v>
      </c>
      <c r="AX273" s="13" t="s">
        <v>86</v>
      </c>
      <c r="AY273" s="243" t="s">
        <v>170</v>
      </c>
    </row>
    <row r="274" spans="1:65" s="2" customFormat="1" ht="33" customHeight="1">
      <c r="A274" s="39"/>
      <c r="B274" s="40"/>
      <c r="C274" s="219" t="s">
        <v>598</v>
      </c>
      <c r="D274" s="219" t="s">
        <v>172</v>
      </c>
      <c r="E274" s="220" t="s">
        <v>711</v>
      </c>
      <c r="F274" s="221" t="s">
        <v>712</v>
      </c>
      <c r="G274" s="222" t="s">
        <v>232</v>
      </c>
      <c r="H274" s="223">
        <v>934.8</v>
      </c>
      <c r="I274" s="224"/>
      <c r="J274" s="225">
        <f>ROUND(I274*H274,2)</f>
        <v>0</v>
      </c>
      <c r="K274" s="221" t="s">
        <v>176</v>
      </c>
      <c r="L274" s="45"/>
      <c r="M274" s="226" t="s">
        <v>33</v>
      </c>
      <c r="N274" s="227" t="s">
        <v>49</v>
      </c>
      <c r="O274" s="85"/>
      <c r="P274" s="228">
        <f>O274*H274</f>
        <v>0</v>
      </c>
      <c r="Q274" s="228">
        <v>0</v>
      </c>
      <c r="R274" s="228">
        <f>Q274*H274</f>
        <v>0</v>
      </c>
      <c r="S274" s="228">
        <v>0</v>
      </c>
      <c r="T274" s="229">
        <f>S274*H274</f>
        <v>0</v>
      </c>
      <c r="U274" s="39"/>
      <c r="V274" s="39"/>
      <c r="W274" s="39"/>
      <c r="X274" s="39"/>
      <c r="Y274" s="39"/>
      <c r="Z274" s="39"/>
      <c r="AA274" s="39"/>
      <c r="AB274" s="39"/>
      <c r="AC274" s="39"/>
      <c r="AD274" s="39"/>
      <c r="AE274" s="39"/>
      <c r="AR274" s="230" t="s">
        <v>177</v>
      </c>
      <c r="AT274" s="230" t="s">
        <v>172</v>
      </c>
      <c r="AU274" s="230" t="s">
        <v>88</v>
      </c>
      <c r="AY274" s="17" t="s">
        <v>170</v>
      </c>
      <c r="BE274" s="231">
        <f>IF(N274="základní",J274,0)</f>
        <v>0</v>
      </c>
      <c r="BF274" s="231">
        <f>IF(N274="snížená",J274,0)</f>
        <v>0</v>
      </c>
      <c r="BG274" s="231">
        <f>IF(N274="zákl. přenesená",J274,0)</f>
        <v>0</v>
      </c>
      <c r="BH274" s="231">
        <f>IF(N274="sníž. přenesená",J274,0)</f>
        <v>0</v>
      </c>
      <c r="BI274" s="231">
        <f>IF(N274="nulová",J274,0)</f>
        <v>0</v>
      </c>
      <c r="BJ274" s="17" t="s">
        <v>86</v>
      </c>
      <c r="BK274" s="231">
        <f>ROUND(I274*H274,2)</f>
        <v>0</v>
      </c>
      <c r="BL274" s="17" t="s">
        <v>177</v>
      </c>
      <c r="BM274" s="230" t="s">
        <v>1099</v>
      </c>
    </row>
    <row r="275" spans="1:51" s="13" customFormat="1" ht="12">
      <c r="A275" s="13"/>
      <c r="B275" s="232"/>
      <c r="C275" s="233"/>
      <c r="D275" s="234" t="s">
        <v>182</v>
      </c>
      <c r="E275" s="235" t="s">
        <v>33</v>
      </c>
      <c r="F275" s="236" t="s">
        <v>1100</v>
      </c>
      <c r="G275" s="233"/>
      <c r="H275" s="237">
        <v>934.8</v>
      </c>
      <c r="I275" s="238"/>
      <c r="J275" s="233"/>
      <c r="K275" s="233"/>
      <c r="L275" s="239"/>
      <c r="M275" s="240"/>
      <c r="N275" s="241"/>
      <c r="O275" s="241"/>
      <c r="P275" s="241"/>
      <c r="Q275" s="241"/>
      <c r="R275" s="241"/>
      <c r="S275" s="241"/>
      <c r="T275" s="242"/>
      <c r="U275" s="13"/>
      <c r="V275" s="13"/>
      <c r="W275" s="13"/>
      <c r="X275" s="13"/>
      <c r="Y275" s="13"/>
      <c r="Z275" s="13"/>
      <c r="AA275" s="13"/>
      <c r="AB275" s="13"/>
      <c r="AC275" s="13"/>
      <c r="AD275" s="13"/>
      <c r="AE275" s="13"/>
      <c r="AT275" s="243" t="s">
        <v>182</v>
      </c>
      <c r="AU275" s="243" t="s">
        <v>88</v>
      </c>
      <c r="AV275" s="13" t="s">
        <v>88</v>
      </c>
      <c r="AW275" s="13" t="s">
        <v>39</v>
      </c>
      <c r="AX275" s="13" t="s">
        <v>86</v>
      </c>
      <c r="AY275" s="243" t="s">
        <v>170</v>
      </c>
    </row>
    <row r="276" spans="1:65" s="2" customFormat="1" ht="33" customHeight="1">
      <c r="A276" s="39"/>
      <c r="B276" s="40"/>
      <c r="C276" s="219" t="s">
        <v>603</v>
      </c>
      <c r="D276" s="219" t="s">
        <v>172</v>
      </c>
      <c r="E276" s="220" t="s">
        <v>706</v>
      </c>
      <c r="F276" s="221" t="s">
        <v>707</v>
      </c>
      <c r="G276" s="222" t="s">
        <v>232</v>
      </c>
      <c r="H276" s="223">
        <v>149.184</v>
      </c>
      <c r="I276" s="224"/>
      <c r="J276" s="225">
        <f>ROUND(I276*H276,2)</f>
        <v>0</v>
      </c>
      <c r="K276" s="221" t="s">
        <v>176</v>
      </c>
      <c r="L276" s="45"/>
      <c r="M276" s="226" t="s">
        <v>33</v>
      </c>
      <c r="N276" s="227" t="s">
        <v>49</v>
      </c>
      <c r="O276" s="85"/>
      <c r="P276" s="228">
        <f>O276*H276</f>
        <v>0</v>
      </c>
      <c r="Q276" s="228">
        <v>0</v>
      </c>
      <c r="R276" s="228">
        <f>Q276*H276</f>
        <v>0</v>
      </c>
      <c r="S276" s="228">
        <v>0</v>
      </c>
      <c r="T276" s="229">
        <f>S276*H276</f>
        <v>0</v>
      </c>
      <c r="U276" s="39"/>
      <c r="V276" s="39"/>
      <c r="W276" s="39"/>
      <c r="X276" s="39"/>
      <c r="Y276" s="39"/>
      <c r="Z276" s="39"/>
      <c r="AA276" s="39"/>
      <c r="AB276" s="39"/>
      <c r="AC276" s="39"/>
      <c r="AD276" s="39"/>
      <c r="AE276" s="39"/>
      <c r="AR276" s="230" t="s">
        <v>177</v>
      </c>
      <c r="AT276" s="230" t="s">
        <v>172</v>
      </c>
      <c r="AU276" s="230" t="s">
        <v>88</v>
      </c>
      <c r="AY276" s="17" t="s">
        <v>170</v>
      </c>
      <c r="BE276" s="231">
        <f>IF(N276="základní",J276,0)</f>
        <v>0</v>
      </c>
      <c r="BF276" s="231">
        <f>IF(N276="snížená",J276,0)</f>
        <v>0</v>
      </c>
      <c r="BG276" s="231">
        <f>IF(N276="zákl. přenesená",J276,0)</f>
        <v>0</v>
      </c>
      <c r="BH276" s="231">
        <f>IF(N276="sníž. přenesená",J276,0)</f>
        <v>0</v>
      </c>
      <c r="BI276" s="231">
        <f>IF(N276="nulová",J276,0)</f>
        <v>0</v>
      </c>
      <c r="BJ276" s="17" t="s">
        <v>86</v>
      </c>
      <c r="BK276" s="231">
        <f>ROUND(I276*H276,2)</f>
        <v>0</v>
      </c>
      <c r="BL276" s="17" t="s">
        <v>177</v>
      </c>
      <c r="BM276" s="230" t="s">
        <v>1101</v>
      </c>
    </row>
    <row r="277" spans="1:51" s="13" customFormat="1" ht="12">
      <c r="A277" s="13"/>
      <c r="B277" s="232"/>
      <c r="C277" s="233"/>
      <c r="D277" s="234" t="s">
        <v>182</v>
      </c>
      <c r="E277" s="235" t="s">
        <v>33</v>
      </c>
      <c r="F277" s="236" t="s">
        <v>1102</v>
      </c>
      <c r="G277" s="233"/>
      <c r="H277" s="237">
        <v>149.184</v>
      </c>
      <c r="I277" s="238"/>
      <c r="J277" s="233"/>
      <c r="K277" s="233"/>
      <c r="L277" s="239"/>
      <c r="M277" s="240"/>
      <c r="N277" s="241"/>
      <c r="O277" s="241"/>
      <c r="P277" s="241"/>
      <c r="Q277" s="241"/>
      <c r="R277" s="241"/>
      <c r="S277" s="241"/>
      <c r="T277" s="242"/>
      <c r="U277" s="13"/>
      <c r="V277" s="13"/>
      <c r="W277" s="13"/>
      <c r="X277" s="13"/>
      <c r="Y277" s="13"/>
      <c r="Z277" s="13"/>
      <c r="AA277" s="13"/>
      <c r="AB277" s="13"/>
      <c r="AC277" s="13"/>
      <c r="AD277" s="13"/>
      <c r="AE277" s="13"/>
      <c r="AT277" s="243" t="s">
        <v>182</v>
      </c>
      <c r="AU277" s="243" t="s">
        <v>88</v>
      </c>
      <c r="AV277" s="13" t="s">
        <v>88</v>
      </c>
      <c r="AW277" s="13" t="s">
        <v>39</v>
      </c>
      <c r="AX277" s="13" t="s">
        <v>86</v>
      </c>
      <c r="AY277" s="243" t="s">
        <v>170</v>
      </c>
    </row>
    <row r="278" spans="1:65" s="2" customFormat="1" ht="33" customHeight="1">
      <c r="A278" s="39"/>
      <c r="B278" s="40"/>
      <c r="C278" s="219" t="s">
        <v>607</v>
      </c>
      <c r="D278" s="219" t="s">
        <v>172</v>
      </c>
      <c r="E278" s="220" t="s">
        <v>922</v>
      </c>
      <c r="F278" s="221" t="s">
        <v>923</v>
      </c>
      <c r="G278" s="222" t="s">
        <v>232</v>
      </c>
      <c r="H278" s="223">
        <v>1.161</v>
      </c>
      <c r="I278" s="224"/>
      <c r="J278" s="225">
        <f>ROUND(I278*H278,2)</f>
        <v>0</v>
      </c>
      <c r="K278" s="221" t="s">
        <v>33</v>
      </c>
      <c r="L278" s="45"/>
      <c r="M278" s="226" t="s">
        <v>33</v>
      </c>
      <c r="N278" s="227" t="s">
        <v>49</v>
      </c>
      <c r="O278" s="85"/>
      <c r="P278" s="228">
        <f>O278*H278</f>
        <v>0</v>
      </c>
      <c r="Q278" s="228">
        <v>0</v>
      </c>
      <c r="R278" s="228">
        <f>Q278*H278</f>
        <v>0</v>
      </c>
      <c r="S278" s="228">
        <v>0</v>
      </c>
      <c r="T278" s="229">
        <f>S278*H278</f>
        <v>0</v>
      </c>
      <c r="U278" s="39"/>
      <c r="V278" s="39"/>
      <c r="W278" s="39"/>
      <c r="X278" s="39"/>
      <c r="Y278" s="39"/>
      <c r="Z278" s="39"/>
      <c r="AA278" s="39"/>
      <c r="AB278" s="39"/>
      <c r="AC278" s="39"/>
      <c r="AD278" s="39"/>
      <c r="AE278" s="39"/>
      <c r="AR278" s="230" t="s">
        <v>177</v>
      </c>
      <c r="AT278" s="230" t="s">
        <v>172</v>
      </c>
      <c r="AU278" s="230" t="s">
        <v>88</v>
      </c>
      <c r="AY278" s="17" t="s">
        <v>170</v>
      </c>
      <c r="BE278" s="231">
        <f>IF(N278="základní",J278,0)</f>
        <v>0</v>
      </c>
      <c r="BF278" s="231">
        <f>IF(N278="snížená",J278,0)</f>
        <v>0</v>
      </c>
      <c r="BG278" s="231">
        <f>IF(N278="zákl. přenesená",J278,0)</f>
        <v>0</v>
      </c>
      <c r="BH278" s="231">
        <f>IF(N278="sníž. přenesená",J278,0)</f>
        <v>0</v>
      </c>
      <c r="BI278" s="231">
        <f>IF(N278="nulová",J278,0)</f>
        <v>0</v>
      </c>
      <c r="BJ278" s="17" t="s">
        <v>86</v>
      </c>
      <c r="BK278" s="231">
        <f>ROUND(I278*H278,2)</f>
        <v>0</v>
      </c>
      <c r="BL278" s="17" t="s">
        <v>177</v>
      </c>
      <c r="BM278" s="230" t="s">
        <v>1103</v>
      </c>
    </row>
    <row r="279" spans="1:51" s="13" customFormat="1" ht="12">
      <c r="A279" s="13"/>
      <c r="B279" s="232"/>
      <c r="C279" s="233"/>
      <c r="D279" s="234" t="s">
        <v>182</v>
      </c>
      <c r="E279" s="235" t="s">
        <v>33</v>
      </c>
      <c r="F279" s="236" t="s">
        <v>1104</v>
      </c>
      <c r="G279" s="233"/>
      <c r="H279" s="237">
        <v>1.161</v>
      </c>
      <c r="I279" s="238"/>
      <c r="J279" s="233"/>
      <c r="K279" s="233"/>
      <c r="L279" s="239"/>
      <c r="M279" s="240"/>
      <c r="N279" s="241"/>
      <c r="O279" s="241"/>
      <c r="P279" s="241"/>
      <c r="Q279" s="241"/>
      <c r="R279" s="241"/>
      <c r="S279" s="241"/>
      <c r="T279" s="242"/>
      <c r="U279" s="13"/>
      <c r="V279" s="13"/>
      <c r="W279" s="13"/>
      <c r="X279" s="13"/>
      <c r="Y279" s="13"/>
      <c r="Z279" s="13"/>
      <c r="AA279" s="13"/>
      <c r="AB279" s="13"/>
      <c r="AC279" s="13"/>
      <c r="AD279" s="13"/>
      <c r="AE279" s="13"/>
      <c r="AT279" s="243" t="s">
        <v>182</v>
      </c>
      <c r="AU279" s="243" t="s">
        <v>88</v>
      </c>
      <c r="AV279" s="13" t="s">
        <v>88</v>
      </c>
      <c r="AW279" s="13" t="s">
        <v>39</v>
      </c>
      <c r="AX279" s="13" t="s">
        <v>86</v>
      </c>
      <c r="AY279" s="243" t="s">
        <v>170</v>
      </c>
    </row>
    <row r="280" spans="1:63" s="12" customFormat="1" ht="22.8" customHeight="1">
      <c r="A280" s="12"/>
      <c r="B280" s="203"/>
      <c r="C280" s="204"/>
      <c r="D280" s="205" t="s">
        <v>77</v>
      </c>
      <c r="E280" s="217" t="s">
        <v>715</v>
      </c>
      <c r="F280" s="217" t="s">
        <v>716</v>
      </c>
      <c r="G280" s="204"/>
      <c r="H280" s="204"/>
      <c r="I280" s="207"/>
      <c r="J280" s="218">
        <f>BK280</f>
        <v>0</v>
      </c>
      <c r="K280" s="204"/>
      <c r="L280" s="209"/>
      <c r="M280" s="210"/>
      <c r="N280" s="211"/>
      <c r="O280" s="211"/>
      <c r="P280" s="212">
        <f>P281</f>
        <v>0</v>
      </c>
      <c r="Q280" s="211"/>
      <c r="R280" s="212">
        <f>R281</f>
        <v>0</v>
      </c>
      <c r="S280" s="211"/>
      <c r="T280" s="213">
        <f>T281</f>
        <v>0</v>
      </c>
      <c r="U280" s="12"/>
      <c r="V280" s="12"/>
      <c r="W280" s="12"/>
      <c r="X280" s="12"/>
      <c r="Y280" s="12"/>
      <c r="Z280" s="12"/>
      <c r="AA280" s="12"/>
      <c r="AB280" s="12"/>
      <c r="AC280" s="12"/>
      <c r="AD280" s="12"/>
      <c r="AE280" s="12"/>
      <c r="AR280" s="214" t="s">
        <v>86</v>
      </c>
      <c r="AT280" s="215" t="s">
        <v>77</v>
      </c>
      <c r="AU280" s="215" t="s">
        <v>86</v>
      </c>
      <c r="AY280" s="214" t="s">
        <v>170</v>
      </c>
      <c r="BK280" s="216">
        <f>BK281</f>
        <v>0</v>
      </c>
    </row>
    <row r="281" spans="1:65" s="2" customFormat="1" ht="33" customHeight="1">
      <c r="A281" s="39"/>
      <c r="B281" s="40"/>
      <c r="C281" s="219" t="s">
        <v>611</v>
      </c>
      <c r="D281" s="219" t="s">
        <v>172</v>
      </c>
      <c r="E281" s="220" t="s">
        <v>718</v>
      </c>
      <c r="F281" s="221" t="s">
        <v>719</v>
      </c>
      <c r="G281" s="222" t="s">
        <v>232</v>
      </c>
      <c r="H281" s="223">
        <v>129.955</v>
      </c>
      <c r="I281" s="224"/>
      <c r="J281" s="225">
        <f>ROUND(I281*H281,2)</f>
        <v>0</v>
      </c>
      <c r="K281" s="221" t="s">
        <v>176</v>
      </c>
      <c r="L281" s="45"/>
      <c r="M281" s="268" t="s">
        <v>33</v>
      </c>
      <c r="N281" s="269" t="s">
        <v>49</v>
      </c>
      <c r="O281" s="270"/>
      <c r="P281" s="271">
        <f>O281*H281</f>
        <v>0</v>
      </c>
      <c r="Q281" s="271">
        <v>0</v>
      </c>
      <c r="R281" s="271">
        <f>Q281*H281</f>
        <v>0</v>
      </c>
      <c r="S281" s="271">
        <v>0</v>
      </c>
      <c r="T281" s="272">
        <f>S281*H281</f>
        <v>0</v>
      </c>
      <c r="U281" s="39"/>
      <c r="V281" s="39"/>
      <c r="W281" s="39"/>
      <c r="X281" s="39"/>
      <c r="Y281" s="39"/>
      <c r="Z281" s="39"/>
      <c r="AA281" s="39"/>
      <c r="AB281" s="39"/>
      <c r="AC281" s="39"/>
      <c r="AD281" s="39"/>
      <c r="AE281" s="39"/>
      <c r="AR281" s="230" t="s">
        <v>177</v>
      </c>
      <c r="AT281" s="230" t="s">
        <v>172</v>
      </c>
      <c r="AU281" s="230" t="s">
        <v>88</v>
      </c>
      <c r="AY281" s="17" t="s">
        <v>170</v>
      </c>
      <c r="BE281" s="231">
        <f>IF(N281="základní",J281,0)</f>
        <v>0</v>
      </c>
      <c r="BF281" s="231">
        <f>IF(N281="snížená",J281,0)</f>
        <v>0</v>
      </c>
      <c r="BG281" s="231">
        <f>IF(N281="zákl. přenesená",J281,0)</f>
        <v>0</v>
      </c>
      <c r="BH281" s="231">
        <f>IF(N281="sníž. přenesená",J281,0)</f>
        <v>0</v>
      </c>
      <c r="BI281" s="231">
        <f>IF(N281="nulová",J281,0)</f>
        <v>0</v>
      </c>
      <c r="BJ281" s="17" t="s">
        <v>86</v>
      </c>
      <c r="BK281" s="231">
        <f>ROUND(I281*H281,2)</f>
        <v>0</v>
      </c>
      <c r="BL281" s="17" t="s">
        <v>177</v>
      </c>
      <c r="BM281" s="230" t="s">
        <v>1105</v>
      </c>
    </row>
    <row r="282" spans="1:31" s="2" customFormat="1" ht="6.95" customHeight="1">
      <c r="A282" s="39"/>
      <c r="B282" s="60"/>
      <c r="C282" s="61"/>
      <c r="D282" s="61"/>
      <c r="E282" s="61"/>
      <c r="F282" s="61"/>
      <c r="G282" s="61"/>
      <c r="H282" s="61"/>
      <c r="I282" s="167"/>
      <c r="J282" s="61"/>
      <c r="K282" s="61"/>
      <c r="L282" s="45"/>
      <c r="M282" s="39"/>
      <c r="O282" s="39"/>
      <c r="P282" s="39"/>
      <c r="Q282" s="39"/>
      <c r="R282" s="39"/>
      <c r="S282" s="39"/>
      <c r="T282" s="39"/>
      <c r="U282" s="39"/>
      <c r="V282" s="39"/>
      <c r="W282" s="39"/>
      <c r="X282" s="39"/>
      <c r="Y282" s="39"/>
      <c r="Z282" s="39"/>
      <c r="AA282" s="39"/>
      <c r="AB282" s="39"/>
      <c r="AC282" s="39"/>
      <c r="AD282" s="39"/>
      <c r="AE282" s="39"/>
    </row>
  </sheetData>
  <sheetProtection password="CC35" sheet="1" objects="1" scenarios="1" formatColumns="0" formatRows="0" autoFilter="0"/>
  <autoFilter ref="C93:K281"/>
  <mergeCells count="9">
    <mergeCell ref="E7:H7"/>
    <mergeCell ref="E9:H9"/>
    <mergeCell ref="E18:H18"/>
    <mergeCell ref="E27:H27"/>
    <mergeCell ref="E48:H48"/>
    <mergeCell ref="E50:H50"/>
    <mergeCell ref="E84:H84"/>
    <mergeCell ref="E86:H86"/>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239"/>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7" t="s">
        <v>97</v>
      </c>
    </row>
    <row r="3" spans="2:46" s="1" customFormat="1" ht="6.95" customHeight="1">
      <c r="B3" s="130"/>
      <c r="C3" s="131"/>
      <c r="D3" s="131"/>
      <c r="E3" s="131"/>
      <c r="F3" s="131"/>
      <c r="G3" s="131"/>
      <c r="H3" s="131"/>
      <c r="I3" s="132"/>
      <c r="J3" s="131"/>
      <c r="K3" s="131"/>
      <c r="L3" s="20"/>
      <c r="AT3" s="17" t="s">
        <v>88</v>
      </c>
    </row>
    <row r="4" spans="2:46" s="1" customFormat="1" ht="24.95" customHeight="1">
      <c r="B4" s="20"/>
      <c r="D4" s="133" t="s">
        <v>125</v>
      </c>
      <c r="I4" s="129"/>
      <c r="L4" s="20"/>
      <c r="M4" s="134" t="s">
        <v>10</v>
      </c>
      <c r="AT4" s="17" t="s">
        <v>4</v>
      </c>
    </row>
    <row r="5" spans="2:12" s="1" customFormat="1" ht="6.95" customHeight="1">
      <c r="B5" s="20"/>
      <c r="I5" s="129"/>
      <c r="L5" s="20"/>
    </row>
    <row r="6" spans="2:12" s="1" customFormat="1" ht="12" customHeight="1">
      <c r="B6" s="20"/>
      <c r="D6" s="135" t="s">
        <v>16</v>
      </c>
      <c r="I6" s="129"/>
      <c r="L6" s="20"/>
    </row>
    <row r="7" spans="2:12" s="1" customFormat="1" ht="16.5" customHeight="1">
      <c r="B7" s="20"/>
      <c r="E7" s="136" t="str">
        <f>'Rekapitulace stavby'!K6</f>
        <v>Řešení zpevněných ploch, parkoviště a bus zastávek u školy, Svatava</v>
      </c>
      <c r="F7" s="135"/>
      <c r="G7" s="135"/>
      <c r="H7" s="135"/>
      <c r="I7" s="129"/>
      <c r="L7" s="20"/>
    </row>
    <row r="8" spans="1:31" s="2" customFormat="1" ht="12" customHeight="1">
      <c r="A8" s="39"/>
      <c r="B8" s="45"/>
      <c r="C8" s="39"/>
      <c r="D8" s="135" t="s">
        <v>126</v>
      </c>
      <c r="E8" s="39"/>
      <c r="F8" s="39"/>
      <c r="G8" s="39"/>
      <c r="H8" s="39"/>
      <c r="I8" s="137"/>
      <c r="J8" s="39"/>
      <c r="K8" s="39"/>
      <c r="L8" s="138"/>
      <c r="S8" s="39"/>
      <c r="T8" s="39"/>
      <c r="U8" s="39"/>
      <c r="V8" s="39"/>
      <c r="W8" s="39"/>
      <c r="X8" s="39"/>
      <c r="Y8" s="39"/>
      <c r="Z8" s="39"/>
      <c r="AA8" s="39"/>
      <c r="AB8" s="39"/>
      <c r="AC8" s="39"/>
      <c r="AD8" s="39"/>
      <c r="AE8" s="39"/>
    </row>
    <row r="9" spans="1:31" s="2" customFormat="1" ht="16.5" customHeight="1">
      <c r="A9" s="39"/>
      <c r="B9" s="45"/>
      <c r="C9" s="39"/>
      <c r="D9" s="39"/>
      <c r="E9" s="139" t="s">
        <v>1106</v>
      </c>
      <c r="F9" s="39"/>
      <c r="G9" s="39"/>
      <c r="H9" s="39"/>
      <c r="I9" s="137"/>
      <c r="J9" s="39"/>
      <c r="K9" s="39"/>
      <c r="L9" s="138"/>
      <c r="S9" s="39"/>
      <c r="T9" s="39"/>
      <c r="U9" s="39"/>
      <c r="V9" s="39"/>
      <c r="W9" s="39"/>
      <c r="X9" s="39"/>
      <c r="Y9" s="39"/>
      <c r="Z9" s="39"/>
      <c r="AA9" s="39"/>
      <c r="AB9" s="39"/>
      <c r="AC9" s="39"/>
      <c r="AD9" s="39"/>
      <c r="AE9" s="39"/>
    </row>
    <row r="10" spans="1:31" s="2" customFormat="1" ht="12">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pans="1:31" s="2" customFormat="1" ht="12" customHeight="1">
      <c r="A11" s="39"/>
      <c r="B11" s="45"/>
      <c r="C11" s="39"/>
      <c r="D11" s="135" t="s">
        <v>18</v>
      </c>
      <c r="E11" s="39"/>
      <c r="F11" s="140" t="s">
        <v>19</v>
      </c>
      <c r="G11" s="39"/>
      <c r="H11" s="39"/>
      <c r="I11" s="141" t="s">
        <v>20</v>
      </c>
      <c r="J11" s="140" t="s">
        <v>33</v>
      </c>
      <c r="K11" s="39"/>
      <c r="L11" s="138"/>
      <c r="S11" s="39"/>
      <c r="T11" s="39"/>
      <c r="U11" s="39"/>
      <c r="V11" s="39"/>
      <c r="W11" s="39"/>
      <c r="X11" s="39"/>
      <c r="Y11" s="39"/>
      <c r="Z11" s="39"/>
      <c r="AA11" s="39"/>
      <c r="AB11" s="39"/>
      <c r="AC11" s="39"/>
      <c r="AD11" s="39"/>
      <c r="AE11" s="39"/>
    </row>
    <row r="12" spans="1:31" s="2" customFormat="1" ht="12" customHeight="1">
      <c r="A12" s="39"/>
      <c r="B12" s="45"/>
      <c r="C12" s="39"/>
      <c r="D12" s="135" t="s">
        <v>22</v>
      </c>
      <c r="E12" s="39"/>
      <c r="F12" s="140" t="s">
        <v>23</v>
      </c>
      <c r="G12" s="39"/>
      <c r="H12" s="39"/>
      <c r="I12" s="141" t="s">
        <v>24</v>
      </c>
      <c r="J12" s="142" t="str">
        <f>'Rekapitulace stavby'!AN8</f>
        <v>18. 9. 2020</v>
      </c>
      <c r="K12" s="39"/>
      <c r="L12" s="13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7"/>
      <c r="J13" s="39"/>
      <c r="K13" s="39"/>
      <c r="L13" s="138"/>
      <c r="S13" s="39"/>
      <c r="T13" s="39"/>
      <c r="U13" s="39"/>
      <c r="V13" s="39"/>
      <c r="W13" s="39"/>
      <c r="X13" s="39"/>
      <c r="Y13" s="39"/>
      <c r="Z13" s="39"/>
      <c r="AA13" s="39"/>
      <c r="AB13" s="39"/>
      <c r="AC13" s="39"/>
      <c r="AD13" s="39"/>
      <c r="AE13" s="39"/>
    </row>
    <row r="14" spans="1:31" s="2" customFormat="1" ht="12" customHeight="1">
      <c r="A14" s="39"/>
      <c r="B14" s="45"/>
      <c r="C14" s="39"/>
      <c r="D14" s="135" t="s">
        <v>28</v>
      </c>
      <c r="E14" s="39"/>
      <c r="F14" s="39"/>
      <c r="G14" s="39"/>
      <c r="H14" s="39"/>
      <c r="I14" s="141" t="s">
        <v>29</v>
      </c>
      <c r="J14" s="140" t="s">
        <v>30</v>
      </c>
      <c r="K14" s="39"/>
      <c r="L14" s="138"/>
      <c r="S14" s="39"/>
      <c r="T14" s="39"/>
      <c r="U14" s="39"/>
      <c r="V14" s="39"/>
      <c r="W14" s="39"/>
      <c r="X14" s="39"/>
      <c r="Y14" s="39"/>
      <c r="Z14" s="39"/>
      <c r="AA14" s="39"/>
      <c r="AB14" s="39"/>
      <c r="AC14" s="39"/>
      <c r="AD14" s="39"/>
      <c r="AE14" s="39"/>
    </row>
    <row r="15" spans="1:31" s="2" customFormat="1" ht="18" customHeight="1">
      <c r="A15" s="39"/>
      <c r="B15" s="45"/>
      <c r="C15" s="39"/>
      <c r="D15" s="39"/>
      <c r="E15" s="140" t="s">
        <v>31</v>
      </c>
      <c r="F15" s="39"/>
      <c r="G15" s="39"/>
      <c r="H15" s="39"/>
      <c r="I15" s="141" t="s">
        <v>32</v>
      </c>
      <c r="J15" s="140" t="s">
        <v>33</v>
      </c>
      <c r="K15" s="39"/>
      <c r="L15" s="13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pans="1:31" s="2" customFormat="1" ht="12" customHeight="1">
      <c r="A17" s="39"/>
      <c r="B17" s="45"/>
      <c r="C17" s="39"/>
      <c r="D17" s="135" t="s">
        <v>34</v>
      </c>
      <c r="E17" s="39"/>
      <c r="F17" s="39"/>
      <c r="G17" s="39"/>
      <c r="H17" s="39"/>
      <c r="I17" s="141" t="s">
        <v>29</v>
      </c>
      <c r="J17" s="33" t="str">
        <f>'Rekapitulace stavby'!AN13</f>
        <v>Vyplň údaj</v>
      </c>
      <c r="K17" s="39"/>
      <c r="L17" s="138"/>
      <c r="S17" s="39"/>
      <c r="T17" s="39"/>
      <c r="U17" s="39"/>
      <c r="V17" s="39"/>
      <c r="W17" s="39"/>
      <c r="X17" s="39"/>
      <c r="Y17" s="39"/>
      <c r="Z17" s="39"/>
      <c r="AA17" s="39"/>
      <c r="AB17" s="39"/>
      <c r="AC17" s="39"/>
      <c r="AD17" s="39"/>
      <c r="AE17" s="39"/>
    </row>
    <row r="18" spans="1:31" s="2" customFormat="1" ht="18" customHeight="1">
      <c r="A18" s="39"/>
      <c r="B18" s="45"/>
      <c r="C18" s="39"/>
      <c r="D18" s="39"/>
      <c r="E18" s="33" t="str">
        <f>'Rekapitulace stavby'!E14</f>
        <v>Vyplň údaj</v>
      </c>
      <c r="F18" s="140"/>
      <c r="G18" s="140"/>
      <c r="H18" s="140"/>
      <c r="I18" s="141" t="s">
        <v>32</v>
      </c>
      <c r="J18" s="33" t="str">
        <f>'Rekapitulace stavby'!AN14</f>
        <v>Vyplň údaj</v>
      </c>
      <c r="K18" s="39"/>
      <c r="L18" s="13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pans="1:31" s="2" customFormat="1" ht="12" customHeight="1">
      <c r="A20" s="39"/>
      <c r="B20" s="45"/>
      <c r="C20" s="39"/>
      <c r="D20" s="135" t="s">
        <v>36</v>
      </c>
      <c r="E20" s="39"/>
      <c r="F20" s="39"/>
      <c r="G20" s="39"/>
      <c r="H20" s="39"/>
      <c r="I20" s="141" t="s">
        <v>29</v>
      </c>
      <c r="J20" s="140" t="s">
        <v>37</v>
      </c>
      <c r="K20" s="39"/>
      <c r="L20" s="138"/>
      <c r="S20" s="39"/>
      <c r="T20" s="39"/>
      <c r="U20" s="39"/>
      <c r="V20" s="39"/>
      <c r="W20" s="39"/>
      <c r="X20" s="39"/>
      <c r="Y20" s="39"/>
      <c r="Z20" s="39"/>
      <c r="AA20" s="39"/>
      <c r="AB20" s="39"/>
      <c r="AC20" s="39"/>
      <c r="AD20" s="39"/>
      <c r="AE20" s="39"/>
    </row>
    <row r="21" spans="1:31" s="2" customFormat="1" ht="18" customHeight="1">
      <c r="A21" s="39"/>
      <c r="B21" s="45"/>
      <c r="C21" s="39"/>
      <c r="D21" s="39"/>
      <c r="E21" s="140" t="s">
        <v>38</v>
      </c>
      <c r="F21" s="39"/>
      <c r="G21" s="39"/>
      <c r="H21" s="39"/>
      <c r="I21" s="141" t="s">
        <v>32</v>
      </c>
      <c r="J21" s="140" t="s">
        <v>33</v>
      </c>
      <c r="K21" s="39"/>
      <c r="L21" s="13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pans="1:31" s="2" customFormat="1" ht="12" customHeight="1">
      <c r="A23" s="39"/>
      <c r="B23" s="45"/>
      <c r="C23" s="39"/>
      <c r="D23" s="135" t="s">
        <v>40</v>
      </c>
      <c r="E23" s="39"/>
      <c r="F23" s="39"/>
      <c r="G23" s="39"/>
      <c r="H23" s="39"/>
      <c r="I23" s="141" t="s">
        <v>29</v>
      </c>
      <c r="J23" s="140" t="s">
        <v>37</v>
      </c>
      <c r="K23" s="39"/>
      <c r="L23" s="138"/>
      <c r="S23" s="39"/>
      <c r="T23" s="39"/>
      <c r="U23" s="39"/>
      <c r="V23" s="39"/>
      <c r="W23" s="39"/>
      <c r="X23" s="39"/>
      <c r="Y23" s="39"/>
      <c r="Z23" s="39"/>
      <c r="AA23" s="39"/>
      <c r="AB23" s="39"/>
      <c r="AC23" s="39"/>
      <c r="AD23" s="39"/>
      <c r="AE23" s="39"/>
    </row>
    <row r="24" spans="1:31" s="2" customFormat="1" ht="18" customHeight="1">
      <c r="A24" s="39"/>
      <c r="B24" s="45"/>
      <c r="C24" s="39"/>
      <c r="D24" s="39"/>
      <c r="E24" s="140" t="s">
        <v>1107</v>
      </c>
      <c r="F24" s="39"/>
      <c r="G24" s="39"/>
      <c r="H24" s="39"/>
      <c r="I24" s="141" t="s">
        <v>32</v>
      </c>
      <c r="J24" s="140" t="s">
        <v>33</v>
      </c>
      <c r="K24" s="39"/>
      <c r="L24" s="13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pans="1:31" s="2" customFormat="1" ht="12" customHeight="1">
      <c r="A26" s="39"/>
      <c r="B26" s="45"/>
      <c r="C26" s="39"/>
      <c r="D26" s="135" t="s">
        <v>42</v>
      </c>
      <c r="E26" s="39"/>
      <c r="F26" s="39"/>
      <c r="G26" s="39"/>
      <c r="H26" s="39"/>
      <c r="I26" s="137"/>
      <c r="J26" s="39"/>
      <c r="K26" s="39"/>
      <c r="L26" s="138"/>
      <c r="S26" s="39"/>
      <c r="T26" s="39"/>
      <c r="U26" s="39"/>
      <c r="V26" s="39"/>
      <c r="W26" s="39"/>
      <c r="X26" s="39"/>
      <c r="Y26" s="39"/>
      <c r="Z26" s="39"/>
      <c r="AA26" s="39"/>
      <c r="AB26" s="39"/>
      <c r="AC26" s="39"/>
      <c r="AD26" s="39"/>
      <c r="AE26" s="39"/>
    </row>
    <row r="27" spans="1:31" s="8" customFormat="1" ht="16.5" customHeight="1">
      <c r="A27" s="143"/>
      <c r="B27" s="144"/>
      <c r="C27" s="143"/>
      <c r="D27" s="143"/>
      <c r="E27" s="145" t="s">
        <v>33</v>
      </c>
      <c r="F27" s="145"/>
      <c r="G27" s="145"/>
      <c r="H27" s="145"/>
      <c r="I27" s="146"/>
      <c r="J27" s="143"/>
      <c r="K27" s="143"/>
      <c r="L27" s="147"/>
      <c r="S27" s="143"/>
      <c r="T27" s="143"/>
      <c r="U27" s="143"/>
      <c r="V27" s="143"/>
      <c r="W27" s="143"/>
      <c r="X27" s="143"/>
      <c r="Y27" s="143"/>
      <c r="Z27" s="143"/>
      <c r="AA27" s="143"/>
      <c r="AB27" s="143"/>
      <c r="AC27" s="143"/>
      <c r="AD27" s="143"/>
      <c r="AE27" s="143"/>
    </row>
    <row r="28" spans="1:31" s="2" customFormat="1" ht="6.95"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pans="1:31" s="2" customFormat="1" ht="6.95" customHeight="1">
      <c r="A29" s="39"/>
      <c r="B29" s="45"/>
      <c r="C29" s="39"/>
      <c r="D29" s="148"/>
      <c r="E29" s="148"/>
      <c r="F29" s="148"/>
      <c r="G29" s="148"/>
      <c r="H29" s="148"/>
      <c r="I29" s="149"/>
      <c r="J29" s="148"/>
      <c r="K29" s="148"/>
      <c r="L29" s="138"/>
      <c r="S29" s="39"/>
      <c r="T29" s="39"/>
      <c r="U29" s="39"/>
      <c r="V29" s="39"/>
      <c r="W29" s="39"/>
      <c r="X29" s="39"/>
      <c r="Y29" s="39"/>
      <c r="Z29" s="39"/>
      <c r="AA29" s="39"/>
      <c r="AB29" s="39"/>
      <c r="AC29" s="39"/>
      <c r="AD29" s="39"/>
      <c r="AE29" s="39"/>
    </row>
    <row r="30" spans="1:31" s="2" customFormat="1" ht="25.4" customHeight="1">
      <c r="A30" s="39"/>
      <c r="B30" s="45"/>
      <c r="C30" s="39"/>
      <c r="D30" s="150" t="s">
        <v>44</v>
      </c>
      <c r="E30" s="39"/>
      <c r="F30" s="39"/>
      <c r="G30" s="39"/>
      <c r="H30" s="39"/>
      <c r="I30" s="137"/>
      <c r="J30" s="151">
        <f>ROUND(J88,2)</f>
        <v>0</v>
      </c>
      <c r="K30" s="39"/>
      <c r="L30" s="138"/>
      <c r="S30" s="39"/>
      <c r="T30" s="39"/>
      <c r="U30" s="39"/>
      <c r="V30" s="39"/>
      <c r="W30" s="39"/>
      <c r="X30" s="39"/>
      <c r="Y30" s="39"/>
      <c r="Z30" s="39"/>
      <c r="AA30" s="39"/>
      <c r="AB30" s="39"/>
      <c r="AC30" s="39"/>
      <c r="AD30" s="39"/>
      <c r="AE30" s="39"/>
    </row>
    <row r="31" spans="1:31" s="2" customFormat="1" ht="6.95" customHeight="1">
      <c r="A31" s="39"/>
      <c r="B31" s="45"/>
      <c r="C31" s="39"/>
      <c r="D31" s="148"/>
      <c r="E31" s="148"/>
      <c r="F31" s="148"/>
      <c r="G31" s="148"/>
      <c r="H31" s="148"/>
      <c r="I31" s="149"/>
      <c r="J31" s="148"/>
      <c r="K31" s="148"/>
      <c r="L31" s="138"/>
      <c r="S31" s="39"/>
      <c r="T31" s="39"/>
      <c r="U31" s="39"/>
      <c r="V31" s="39"/>
      <c r="W31" s="39"/>
      <c r="X31" s="39"/>
      <c r="Y31" s="39"/>
      <c r="Z31" s="39"/>
      <c r="AA31" s="39"/>
      <c r="AB31" s="39"/>
      <c r="AC31" s="39"/>
      <c r="AD31" s="39"/>
      <c r="AE31" s="39"/>
    </row>
    <row r="32" spans="1:31" s="2" customFormat="1" ht="14.4" customHeight="1">
      <c r="A32" s="39"/>
      <c r="B32" s="45"/>
      <c r="C32" s="39"/>
      <c r="D32" s="39"/>
      <c r="E32" s="39"/>
      <c r="F32" s="152" t="s">
        <v>46</v>
      </c>
      <c r="G32" s="39"/>
      <c r="H32" s="39"/>
      <c r="I32" s="153" t="s">
        <v>45</v>
      </c>
      <c r="J32" s="152" t="s">
        <v>47</v>
      </c>
      <c r="K32" s="39"/>
      <c r="L32" s="138"/>
      <c r="S32" s="39"/>
      <c r="T32" s="39"/>
      <c r="U32" s="39"/>
      <c r="V32" s="39"/>
      <c r="W32" s="39"/>
      <c r="X32" s="39"/>
      <c r="Y32" s="39"/>
      <c r="Z32" s="39"/>
      <c r="AA32" s="39"/>
      <c r="AB32" s="39"/>
      <c r="AC32" s="39"/>
      <c r="AD32" s="39"/>
      <c r="AE32" s="39"/>
    </row>
    <row r="33" spans="1:31" s="2" customFormat="1" ht="14.4" customHeight="1">
      <c r="A33" s="39"/>
      <c r="B33" s="45"/>
      <c r="C33" s="39"/>
      <c r="D33" s="154" t="s">
        <v>48</v>
      </c>
      <c r="E33" s="135" t="s">
        <v>49</v>
      </c>
      <c r="F33" s="155">
        <f>ROUND((SUM(BE88:BE238)),2)</f>
        <v>0</v>
      </c>
      <c r="G33" s="39"/>
      <c r="H33" s="39"/>
      <c r="I33" s="156">
        <v>0.21</v>
      </c>
      <c r="J33" s="155">
        <f>ROUND(((SUM(BE88:BE238))*I33),2)</f>
        <v>0</v>
      </c>
      <c r="K33" s="39"/>
      <c r="L33" s="138"/>
      <c r="S33" s="39"/>
      <c r="T33" s="39"/>
      <c r="U33" s="39"/>
      <c r="V33" s="39"/>
      <c r="W33" s="39"/>
      <c r="X33" s="39"/>
      <c r="Y33" s="39"/>
      <c r="Z33" s="39"/>
      <c r="AA33" s="39"/>
      <c r="AB33" s="39"/>
      <c r="AC33" s="39"/>
      <c r="AD33" s="39"/>
      <c r="AE33" s="39"/>
    </row>
    <row r="34" spans="1:31" s="2" customFormat="1" ht="14.4" customHeight="1">
      <c r="A34" s="39"/>
      <c r="B34" s="45"/>
      <c r="C34" s="39"/>
      <c r="D34" s="39"/>
      <c r="E34" s="135" t="s">
        <v>50</v>
      </c>
      <c r="F34" s="155">
        <f>ROUND((SUM(BF88:BF238)),2)</f>
        <v>0</v>
      </c>
      <c r="G34" s="39"/>
      <c r="H34" s="39"/>
      <c r="I34" s="156">
        <v>0.15</v>
      </c>
      <c r="J34" s="155">
        <f>ROUND(((SUM(BF88:BF238))*I34),2)</f>
        <v>0</v>
      </c>
      <c r="K34" s="39"/>
      <c r="L34" s="138"/>
      <c r="S34" s="39"/>
      <c r="T34" s="39"/>
      <c r="U34" s="39"/>
      <c r="V34" s="39"/>
      <c r="W34" s="39"/>
      <c r="X34" s="39"/>
      <c r="Y34" s="39"/>
      <c r="Z34" s="39"/>
      <c r="AA34" s="39"/>
      <c r="AB34" s="39"/>
      <c r="AC34" s="39"/>
      <c r="AD34" s="39"/>
      <c r="AE34" s="39"/>
    </row>
    <row r="35" spans="1:31" s="2" customFormat="1" ht="14.4" customHeight="1" hidden="1">
      <c r="A35" s="39"/>
      <c r="B35" s="45"/>
      <c r="C35" s="39"/>
      <c r="D35" s="39"/>
      <c r="E35" s="135" t="s">
        <v>51</v>
      </c>
      <c r="F35" s="155">
        <f>ROUND((SUM(BG88:BG238)),2)</f>
        <v>0</v>
      </c>
      <c r="G35" s="39"/>
      <c r="H35" s="39"/>
      <c r="I35" s="156">
        <v>0.21</v>
      </c>
      <c r="J35" s="155">
        <f>0</f>
        <v>0</v>
      </c>
      <c r="K35" s="39"/>
      <c r="L35" s="138"/>
      <c r="S35" s="39"/>
      <c r="T35" s="39"/>
      <c r="U35" s="39"/>
      <c r="V35" s="39"/>
      <c r="W35" s="39"/>
      <c r="X35" s="39"/>
      <c r="Y35" s="39"/>
      <c r="Z35" s="39"/>
      <c r="AA35" s="39"/>
      <c r="AB35" s="39"/>
      <c r="AC35" s="39"/>
      <c r="AD35" s="39"/>
      <c r="AE35" s="39"/>
    </row>
    <row r="36" spans="1:31" s="2" customFormat="1" ht="14.4" customHeight="1" hidden="1">
      <c r="A36" s="39"/>
      <c r="B36" s="45"/>
      <c r="C36" s="39"/>
      <c r="D36" s="39"/>
      <c r="E36" s="135" t="s">
        <v>52</v>
      </c>
      <c r="F36" s="155">
        <f>ROUND((SUM(BH88:BH238)),2)</f>
        <v>0</v>
      </c>
      <c r="G36" s="39"/>
      <c r="H36" s="39"/>
      <c r="I36" s="156">
        <v>0.15</v>
      </c>
      <c r="J36" s="155">
        <f>0</f>
        <v>0</v>
      </c>
      <c r="K36" s="39"/>
      <c r="L36" s="138"/>
      <c r="S36" s="39"/>
      <c r="T36" s="39"/>
      <c r="U36" s="39"/>
      <c r="V36" s="39"/>
      <c r="W36" s="39"/>
      <c r="X36" s="39"/>
      <c r="Y36" s="39"/>
      <c r="Z36" s="39"/>
      <c r="AA36" s="39"/>
      <c r="AB36" s="39"/>
      <c r="AC36" s="39"/>
      <c r="AD36" s="39"/>
      <c r="AE36" s="39"/>
    </row>
    <row r="37" spans="1:31" s="2" customFormat="1" ht="14.4" customHeight="1" hidden="1">
      <c r="A37" s="39"/>
      <c r="B37" s="45"/>
      <c r="C37" s="39"/>
      <c r="D37" s="39"/>
      <c r="E37" s="135" t="s">
        <v>53</v>
      </c>
      <c r="F37" s="155">
        <f>ROUND((SUM(BI88:BI238)),2)</f>
        <v>0</v>
      </c>
      <c r="G37" s="39"/>
      <c r="H37" s="39"/>
      <c r="I37" s="156">
        <v>0</v>
      </c>
      <c r="J37" s="155">
        <f>0</f>
        <v>0</v>
      </c>
      <c r="K37" s="39"/>
      <c r="L37" s="138"/>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pans="1:31" s="2" customFormat="1" ht="25.4" customHeight="1">
      <c r="A39" s="39"/>
      <c r="B39" s="45"/>
      <c r="C39" s="157"/>
      <c r="D39" s="158" t="s">
        <v>54</v>
      </c>
      <c r="E39" s="159"/>
      <c r="F39" s="159"/>
      <c r="G39" s="160" t="s">
        <v>55</v>
      </c>
      <c r="H39" s="161" t="s">
        <v>56</v>
      </c>
      <c r="I39" s="162"/>
      <c r="J39" s="163">
        <f>SUM(J30:J37)</f>
        <v>0</v>
      </c>
      <c r="K39" s="164"/>
      <c r="L39" s="138"/>
      <c r="S39" s="39"/>
      <c r="T39" s="39"/>
      <c r="U39" s="39"/>
      <c r="V39" s="39"/>
      <c r="W39" s="39"/>
      <c r="X39" s="39"/>
      <c r="Y39" s="39"/>
      <c r="Z39" s="39"/>
      <c r="AA39" s="39"/>
      <c r="AB39" s="39"/>
      <c r="AC39" s="39"/>
      <c r="AD39" s="39"/>
      <c r="AE39" s="39"/>
    </row>
    <row r="40" spans="1:31" s="2" customFormat="1" ht="14.4" customHeight="1">
      <c r="A40" s="39"/>
      <c r="B40" s="165"/>
      <c r="C40" s="166"/>
      <c r="D40" s="166"/>
      <c r="E40" s="166"/>
      <c r="F40" s="166"/>
      <c r="G40" s="166"/>
      <c r="H40" s="166"/>
      <c r="I40" s="167"/>
      <c r="J40" s="166"/>
      <c r="K40" s="166"/>
      <c r="L40" s="138"/>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70"/>
      <c r="J44" s="169"/>
      <c r="K44" s="169"/>
      <c r="L44" s="138"/>
      <c r="S44" s="39"/>
      <c r="T44" s="39"/>
      <c r="U44" s="39"/>
      <c r="V44" s="39"/>
      <c r="W44" s="39"/>
      <c r="X44" s="39"/>
      <c r="Y44" s="39"/>
      <c r="Z44" s="39"/>
      <c r="AA44" s="39"/>
      <c r="AB44" s="39"/>
      <c r="AC44" s="39"/>
      <c r="AD44" s="39"/>
      <c r="AE44" s="39"/>
    </row>
    <row r="45" spans="1:31" s="2" customFormat="1" ht="24.95" customHeight="1">
      <c r="A45" s="39"/>
      <c r="B45" s="40"/>
      <c r="C45" s="23" t="s">
        <v>128</v>
      </c>
      <c r="D45" s="41"/>
      <c r="E45" s="41"/>
      <c r="F45" s="41"/>
      <c r="G45" s="41"/>
      <c r="H45" s="41"/>
      <c r="I45" s="137"/>
      <c r="J45" s="41"/>
      <c r="K45" s="41"/>
      <c r="L45" s="138"/>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pans="1:31" s="2" customFormat="1" ht="12" customHeight="1">
      <c r="A47" s="39"/>
      <c r="B47" s="40"/>
      <c r="C47" s="32" t="s">
        <v>16</v>
      </c>
      <c r="D47" s="41"/>
      <c r="E47" s="41"/>
      <c r="F47" s="41"/>
      <c r="G47" s="41"/>
      <c r="H47" s="41"/>
      <c r="I47" s="137"/>
      <c r="J47" s="41"/>
      <c r="K47" s="41"/>
      <c r="L47" s="138"/>
      <c r="S47" s="39"/>
      <c r="T47" s="39"/>
      <c r="U47" s="39"/>
      <c r="V47" s="39"/>
      <c r="W47" s="39"/>
      <c r="X47" s="39"/>
      <c r="Y47" s="39"/>
      <c r="Z47" s="39"/>
      <c r="AA47" s="39"/>
      <c r="AB47" s="39"/>
      <c r="AC47" s="39"/>
      <c r="AD47" s="39"/>
      <c r="AE47" s="39"/>
    </row>
    <row r="48" spans="1:31" s="2" customFormat="1" ht="16.5" customHeight="1">
      <c r="A48" s="39"/>
      <c r="B48" s="40"/>
      <c r="C48" s="41"/>
      <c r="D48" s="41"/>
      <c r="E48" s="171" t="str">
        <f>E7</f>
        <v>Řešení zpevněných ploch, parkoviště a bus zastávek u školy, Svatava</v>
      </c>
      <c r="F48" s="32"/>
      <c r="G48" s="32"/>
      <c r="H48" s="32"/>
      <c r="I48" s="137"/>
      <c r="J48" s="41"/>
      <c r="K48" s="41"/>
      <c r="L48" s="138"/>
      <c r="S48" s="39"/>
      <c r="T48" s="39"/>
      <c r="U48" s="39"/>
      <c r="V48" s="39"/>
      <c r="W48" s="39"/>
      <c r="X48" s="39"/>
      <c r="Y48" s="39"/>
      <c r="Z48" s="39"/>
      <c r="AA48" s="39"/>
      <c r="AB48" s="39"/>
      <c r="AC48" s="39"/>
      <c r="AD48" s="39"/>
      <c r="AE48" s="39"/>
    </row>
    <row r="49" spans="1:31" s="2" customFormat="1" ht="12" customHeight="1">
      <c r="A49" s="39"/>
      <c r="B49" s="40"/>
      <c r="C49" s="32" t="s">
        <v>126</v>
      </c>
      <c r="D49" s="41"/>
      <c r="E49" s="41"/>
      <c r="F49" s="41"/>
      <c r="G49" s="41"/>
      <c r="H49" s="41"/>
      <c r="I49" s="137"/>
      <c r="J49" s="41"/>
      <c r="K49" s="41"/>
      <c r="L49" s="138"/>
      <c r="S49" s="39"/>
      <c r="T49" s="39"/>
      <c r="U49" s="39"/>
      <c r="V49" s="39"/>
      <c r="W49" s="39"/>
      <c r="X49" s="39"/>
      <c r="Y49" s="39"/>
      <c r="Z49" s="39"/>
      <c r="AA49" s="39"/>
      <c r="AB49" s="39"/>
      <c r="AC49" s="39"/>
      <c r="AD49" s="39"/>
      <c r="AE49" s="39"/>
    </row>
    <row r="50" spans="1:31" s="2" customFormat="1" ht="16.5" customHeight="1">
      <c r="A50" s="39"/>
      <c r="B50" s="40"/>
      <c r="C50" s="41"/>
      <c r="D50" s="41"/>
      <c r="E50" s="70" t="str">
        <f>E9</f>
        <v>SO 201 - Stavební úpravy opěrné stěny - římsa</v>
      </c>
      <c r="F50" s="41"/>
      <c r="G50" s="41"/>
      <c r="H50" s="41"/>
      <c r="I50" s="137"/>
      <c r="J50" s="41"/>
      <c r="K50" s="41"/>
      <c r="L50" s="138"/>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pans="1:31" s="2" customFormat="1" ht="12" customHeight="1">
      <c r="A52" s="39"/>
      <c r="B52" s="40"/>
      <c r="C52" s="32" t="s">
        <v>22</v>
      </c>
      <c r="D52" s="41"/>
      <c r="E52" s="41"/>
      <c r="F52" s="27" t="str">
        <f>F12</f>
        <v>Svatava</v>
      </c>
      <c r="G52" s="41"/>
      <c r="H52" s="41"/>
      <c r="I52" s="141" t="s">
        <v>24</v>
      </c>
      <c r="J52" s="73" t="str">
        <f>IF(J12="","",J12)</f>
        <v>18. 9. 2020</v>
      </c>
      <c r="K52" s="41"/>
      <c r="L52" s="13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pans="1:31" s="2" customFormat="1" ht="40.05" customHeight="1">
      <c r="A54" s="39"/>
      <c r="B54" s="40"/>
      <c r="C54" s="32" t="s">
        <v>28</v>
      </c>
      <c r="D54" s="41"/>
      <c r="E54" s="41"/>
      <c r="F54" s="27" t="str">
        <f>E15</f>
        <v>Městys Svatava, Svatava, ČSA 277, 357 03</v>
      </c>
      <c r="G54" s="41"/>
      <c r="H54" s="41"/>
      <c r="I54" s="141" t="s">
        <v>36</v>
      </c>
      <c r="J54" s="37" t="str">
        <f>E21</f>
        <v>DSVA s.r.o.,nám. Krále Jiřího z Poděbrad 6, 350 02</v>
      </c>
      <c r="K54" s="41"/>
      <c r="L54" s="138"/>
      <c r="S54" s="39"/>
      <c r="T54" s="39"/>
      <c r="U54" s="39"/>
      <c r="V54" s="39"/>
      <c r="W54" s="39"/>
      <c r="X54" s="39"/>
      <c r="Y54" s="39"/>
      <c r="Z54" s="39"/>
      <c r="AA54" s="39"/>
      <c r="AB54" s="39"/>
      <c r="AC54" s="39"/>
      <c r="AD54" s="39"/>
      <c r="AE54" s="39"/>
    </row>
    <row r="55" spans="1:31" s="2" customFormat="1" ht="25.65" customHeight="1">
      <c r="A55" s="39"/>
      <c r="B55" s="40"/>
      <c r="C55" s="32" t="s">
        <v>34</v>
      </c>
      <c r="D55" s="41"/>
      <c r="E55" s="41"/>
      <c r="F55" s="27" t="str">
        <f>IF(E18="","",E18)</f>
        <v>Vyplň údaj</v>
      </c>
      <c r="G55" s="41"/>
      <c r="H55" s="41"/>
      <c r="I55" s="141" t="s">
        <v>40</v>
      </c>
      <c r="J55" s="37" t="str">
        <f>E24</f>
        <v>DSVA s.r.o. - ing. Jiří Ševčík</v>
      </c>
      <c r="K55" s="41"/>
      <c r="L55" s="138"/>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pans="1:31" s="2" customFormat="1" ht="29.25" customHeight="1">
      <c r="A57" s="39"/>
      <c r="B57" s="40"/>
      <c r="C57" s="172" t="s">
        <v>129</v>
      </c>
      <c r="D57" s="173"/>
      <c r="E57" s="173"/>
      <c r="F57" s="173"/>
      <c r="G57" s="173"/>
      <c r="H57" s="173"/>
      <c r="I57" s="174"/>
      <c r="J57" s="175" t="s">
        <v>130</v>
      </c>
      <c r="K57" s="173"/>
      <c r="L57" s="13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pans="1:47" s="2" customFormat="1" ht="22.8" customHeight="1">
      <c r="A59" s="39"/>
      <c r="B59" s="40"/>
      <c r="C59" s="176" t="s">
        <v>76</v>
      </c>
      <c r="D59" s="41"/>
      <c r="E59" s="41"/>
      <c r="F59" s="41"/>
      <c r="G59" s="41"/>
      <c r="H59" s="41"/>
      <c r="I59" s="137"/>
      <c r="J59" s="103">
        <f>J88</f>
        <v>0</v>
      </c>
      <c r="K59" s="41"/>
      <c r="L59" s="138"/>
      <c r="S59" s="39"/>
      <c r="T59" s="39"/>
      <c r="U59" s="39"/>
      <c r="V59" s="39"/>
      <c r="W59" s="39"/>
      <c r="X59" s="39"/>
      <c r="Y59" s="39"/>
      <c r="Z59" s="39"/>
      <c r="AA59" s="39"/>
      <c r="AB59" s="39"/>
      <c r="AC59" s="39"/>
      <c r="AD59" s="39"/>
      <c r="AE59" s="39"/>
      <c r="AU59" s="17" t="s">
        <v>131</v>
      </c>
    </row>
    <row r="60" spans="1:31" s="9" customFormat="1" ht="24.95" customHeight="1">
      <c r="A60" s="9"/>
      <c r="B60" s="177"/>
      <c r="C60" s="178"/>
      <c r="D60" s="179" t="s">
        <v>132</v>
      </c>
      <c r="E60" s="180"/>
      <c r="F60" s="180"/>
      <c r="G60" s="180"/>
      <c r="H60" s="180"/>
      <c r="I60" s="181"/>
      <c r="J60" s="182">
        <f>J89</f>
        <v>0</v>
      </c>
      <c r="K60" s="178"/>
      <c r="L60" s="183"/>
      <c r="S60" s="9"/>
      <c r="T60" s="9"/>
      <c r="U60" s="9"/>
      <c r="V60" s="9"/>
      <c r="W60" s="9"/>
      <c r="X60" s="9"/>
      <c r="Y60" s="9"/>
      <c r="Z60" s="9"/>
      <c r="AA60" s="9"/>
      <c r="AB60" s="9"/>
      <c r="AC60" s="9"/>
      <c r="AD60" s="9"/>
      <c r="AE60" s="9"/>
    </row>
    <row r="61" spans="1:31" s="10" customFormat="1" ht="19.9" customHeight="1">
      <c r="A61" s="10"/>
      <c r="B61" s="184"/>
      <c r="C61" s="185"/>
      <c r="D61" s="186" t="s">
        <v>1108</v>
      </c>
      <c r="E61" s="187"/>
      <c r="F61" s="187"/>
      <c r="G61" s="187"/>
      <c r="H61" s="187"/>
      <c r="I61" s="188"/>
      <c r="J61" s="189">
        <f>J90</f>
        <v>0</v>
      </c>
      <c r="K61" s="185"/>
      <c r="L61" s="190"/>
      <c r="S61" s="10"/>
      <c r="T61" s="10"/>
      <c r="U61" s="10"/>
      <c r="V61" s="10"/>
      <c r="W61" s="10"/>
      <c r="X61" s="10"/>
      <c r="Y61" s="10"/>
      <c r="Z61" s="10"/>
      <c r="AA61" s="10"/>
      <c r="AB61" s="10"/>
      <c r="AC61" s="10"/>
      <c r="AD61" s="10"/>
      <c r="AE61" s="10"/>
    </row>
    <row r="62" spans="1:31" s="10" customFormat="1" ht="19.9" customHeight="1">
      <c r="A62" s="10"/>
      <c r="B62" s="184"/>
      <c r="C62" s="185"/>
      <c r="D62" s="186" t="s">
        <v>1109</v>
      </c>
      <c r="E62" s="187"/>
      <c r="F62" s="187"/>
      <c r="G62" s="187"/>
      <c r="H62" s="187"/>
      <c r="I62" s="188"/>
      <c r="J62" s="189">
        <f>J124</f>
        <v>0</v>
      </c>
      <c r="K62" s="185"/>
      <c r="L62" s="190"/>
      <c r="S62" s="10"/>
      <c r="T62" s="10"/>
      <c r="U62" s="10"/>
      <c r="V62" s="10"/>
      <c r="W62" s="10"/>
      <c r="X62" s="10"/>
      <c r="Y62" s="10"/>
      <c r="Z62" s="10"/>
      <c r="AA62" s="10"/>
      <c r="AB62" s="10"/>
      <c r="AC62" s="10"/>
      <c r="AD62" s="10"/>
      <c r="AE62" s="10"/>
    </row>
    <row r="63" spans="1:31" s="10" customFormat="1" ht="19.9" customHeight="1">
      <c r="A63" s="10"/>
      <c r="B63" s="184"/>
      <c r="C63" s="185"/>
      <c r="D63" s="186" t="s">
        <v>135</v>
      </c>
      <c r="E63" s="187"/>
      <c r="F63" s="187"/>
      <c r="G63" s="187"/>
      <c r="H63" s="187"/>
      <c r="I63" s="188"/>
      <c r="J63" s="189">
        <f>J133</f>
        <v>0</v>
      </c>
      <c r="K63" s="185"/>
      <c r="L63" s="190"/>
      <c r="S63" s="10"/>
      <c r="T63" s="10"/>
      <c r="U63" s="10"/>
      <c r="V63" s="10"/>
      <c r="W63" s="10"/>
      <c r="X63" s="10"/>
      <c r="Y63" s="10"/>
      <c r="Z63" s="10"/>
      <c r="AA63" s="10"/>
      <c r="AB63" s="10"/>
      <c r="AC63" s="10"/>
      <c r="AD63" s="10"/>
      <c r="AE63" s="10"/>
    </row>
    <row r="64" spans="1:31" s="10" customFormat="1" ht="19.9" customHeight="1">
      <c r="A64" s="10"/>
      <c r="B64" s="184"/>
      <c r="C64" s="185"/>
      <c r="D64" s="186" t="s">
        <v>136</v>
      </c>
      <c r="E64" s="187"/>
      <c r="F64" s="187"/>
      <c r="G64" s="187"/>
      <c r="H64" s="187"/>
      <c r="I64" s="188"/>
      <c r="J64" s="189">
        <f>J178</f>
        <v>0</v>
      </c>
      <c r="K64" s="185"/>
      <c r="L64" s="190"/>
      <c r="S64" s="10"/>
      <c r="T64" s="10"/>
      <c r="U64" s="10"/>
      <c r="V64" s="10"/>
      <c r="W64" s="10"/>
      <c r="X64" s="10"/>
      <c r="Y64" s="10"/>
      <c r="Z64" s="10"/>
      <c r="AA64" s="10"/>
      <c r="AB64" s="10"/>
      <c r="AC64" s="10"/>
      <c r="AD64" s="10"/>
      <c r="AE64" s="10"/>
    </row>
    <row r="65" spans="1:31" s="10" customFormat="1" ht="19.9" customHeight="1">
      <c r="A65" s="10"/>
      <c r="B65" s="184"/>
      <c r="C65" s="185"/>
      <c r="D65" s="186" t="s">
        <v>1110</v>
      </c>
      <c r="E65" s="187"/>
      <c r="F65" s="187"/>
      <c r="G65" s="187"/>
      <c r="H65" s="187"/>
      <c r="I65" s="188"/>
      <c r="J65" s="189">
        <f>J191</f>
        <v>0</v>
      </c>
      <c r="K65" s="185"/>
      <c r="L65" s="190"/>
      <c r="S65" s="10"/>
      <c r="T65" s="10"/>
      <c r="U65" s="10"/>
      <c r="V65" s="10"/>
      <c r="W65" s="10"/>
      <c r="X65" s="10"/>
      <c r="Y65" s="10"/>
      <c r="Z65" s="10"/>
      <c r="AA65" s="10"/>
      <c r="AB65" s="10"/>
      <c r="AC65" s="10"/>
      <c r="AD65" s="10"/>
      <c r="AE65" s="10"/>
    </row>
    <row r="66" spans="1:31" s="10" customFormat="1" ht="19.9" customHeight="1">
      <c r="A66" s="10"/>
      <c r="B66" s="184"/>
      <c r="C66" s="185"/>
      <c r="D66" s="186" t="s">
        <v>1111</v>
      </c>
      <c r="E66" s="187"/>
      <c r="F66" s="187"/>
      <c r="G66" s="187"/>
      <c r="H66" s="187"/>
      <c r="I66" s="188"/>
      <c r="J66" s="189">
        <f>J206</f>
        <v>0</v>
      </c>
      <c r="K66" s="185"/>
      <c r="L66" s="190"/>
      <c r="S66" s="10"/>
      <c r="T66" s="10"/>
      <c r="U66" s="10"/>
      <c r="V66" s="10"/>
      <c r="W66" s="10"/>
      <c r="X66" s="10"/>
      <c r="Y66" s="10"/>
      <c r="Z66" s="10"/>
      <c r="AA66" s="10"/>
      <c r="AB66" s="10"/>
      <c r="AC66" s="10"/>
      <c r="AD66" s="10"/>
      <c r="AE66" s="10"/>
    </row>
    <row r="67" spans="1:31" s="10" customFormat="1" ht="19.9" customHeight="1">
      <c r="A67" s="10"/>
      <c r="B67" s="184"/>
      <c r="C67" s="185"/>
      <c r="D67" s="186" t="s">
        <v>153</v>
      </c>
      <c r="E67" s="187"/>
      <c r="F67" s="187"/>
      <c r="G67" s="187"/>
      <c r="H67" s="187"/>
      <c r="I67" s="188"/>
      <c r="J67" s="189">
        <f>J220</f>
        <v>0</v>
      </c>
      <c r="K67" s="185"/>
      <c r="L67" s="190"/>
      <c r="S67" s="10"/>
      <c r="T67" s="10"/>
      <c r="U67" s="10"/>
      <c r="V67" s="10"/>
      <c r="W67" s="10"/>
      <c r="X67" s="10"/>
      <c r="Y67" s="10"/>
      <c r="Z67" s="10"/>
      <c r="AA67" s="10"/>
      <c r="AB67" s="10"/>
      <c r="AC67" s="10"/>
      <c r="AD67" s="10"/>
      <c r="AE67" s="10"/>
    </row>
    <row r="68" spans="1:31" s="10" customFormat="1" ht="19.9" customHeight="1">
      <c r="A68" s="10"/>
      <c r="B68" s="184"/>
      <c r="C68" s="185"/>
      <c r="D68" s="186" t="s">
        <v>154</v>
      </c>
      <c r="E68" s="187"/>
      <c r="F68" s="187"/>
      <c r="G68" s="187"/>
      <c r="H68" s="187"/>
      <c r="I68" s="188"/>
      <c r="J68" s="189">
        <f>J237</f>
        <v>0</v>
      </c>
      <c r="K68" s="185"/>
      <c r="L68" s="190"/>
      <c r="S68" s="10"/>
      <c r="T68" s="10"/>
      <c r="U68" s="10"/>
      <c r="V68" s="10"/>
      <c r="W68" s="10"/>
      <c r="X68" s="10"/>
      <c r="Y68" s="10"/>
      <c r="Z68" s="10"/>
      <c r="AA68" s="10"/>
      <c r="AB68" s="10"/>
      <c r="AC68" s="10"/>
      <c r="AD68" s="10"/>
      <c r="AE68" s="10"/>
    </row>
    <row r="69" spans="1:31" s="2" customFormat="1" ht="21.8" customHeight="1">
      <c r="A69" s="39"/>
      <c r="B69" s="40"/>
      <c r="C69" s="41"/>
      <c r="D69" s="41"/>
      <c r="E69" s="41"/>
      <c r="F69" s="41"/>
      <c r="G69" s="41"/>
      <c r="H69" s="41"/>
      <c r="I69" s="137"/>
      <c r="J69" s="41"/>
      <c r="K69" s="41"/>
      <c r="L69" s="138"/>
      <c r="S69" s="39"/>
      <c r="T69" s="39"/>
      <c r="U69" s="39"/>
      <c r="V69" s="39"/>
      <c r="W69" s="39"/>
      <c r="X69" s="39"/>
      <c r="Y69" s="39"/>
      <c r="Z69" s="39"/>
      <c r="AA69" s="39"/>
      <c r="AB69" s="39"/>
      <c r="AC69" s="39"/>
      <c r="AD69" s="39"/>
      <c r="AE69" s="39"/>
    </row>
    <row r="70" spans="1:31" s="2" customFormat="1" ht="6.95" customHeight="1">
      <c r="A70" s="39"/>
      <c r="B70" s="60"/>
      <c r="C70" s="61"/>
      <c r="D70" s="61"/>
      <c r="E70" s="61"/>
      <c r="F70" s="61"/>
      <c r="G70" s="61"/>
      <c r="H70" s="61"/>
      <c r="I70" s="167"/>
      <c r="J70" s="61"/>
      <c r="K70" s="61"/>
      <c r="L70" s="138"/>
      <c r="S70" s="39"/>
      <c r="T70" s="39"/>
      <c r="U70" s="39"/>
      <c r="V70" s="39"/>
      <c r="W70" s="39"/>
      <c r="X70" s="39"/>
      <c r="Y70" s="39"/>
      <c r="Z70" s="39"/>
      <c r="AA70" s="39"/>
      <c r="AB70" s="39"/>
      <c r="AC70" s="39"/>
      <c r="AD70" s="39"/>
      <c r="AE70" s="39"/>
    </row>
    <row r="74" spans="1:31" s="2" customFormat="1" ht="6.95" customHeight="1">
      <c r="A74" s="39"/>
      <c r="B74" s="62"/>
      <c r="C74" s="63"/>
      <c r="D74" s="63"/>
      <c r="E74" s="63"/>
      <c r="F74" s="63"/>
      <c r="G74" s="63"/>
      <c r="H74" s="63"/>
      <c r="I74" s="170"/>
      <c r="J74" s="63"/>
      <c r="K74" s="63"/>
      <c r="L74" s="138"/>
      <c r="S74" s="39"/>
      <c r="T74" s="39"/>
      <c r="U74" s="39"/>
      <c r="V74" s="39"/>
      <c r="W74" s="39"/>
      <c r="X74" s="39"/>
      <c r="Y74" s="39"/>
      <c r="Z74" s="39"/>
      <c r="AA74" s="39"/>
      <c r="AB74" s="39"/>
      <c r="AC74" s="39"/>
      <c r="AD74" s="39"/>
      <c r="AE74" s="39"/>
    </row>
    <row r="75" spans="1:31" s="2" customFormat="1" ht="24.95" customHeight="1">
      <c r="A75" s="39"/>
      <c r="B75" s="40"/>
      <c r="C75" s="23" t="s">
        <v>155</v>
      </c>
      <c r="D75" s="41"/>
      <c r="E75" s="41"/>
      <c r="F75" s="41"/>
      <c r="G75" s="41"/>
      <c r="H75" s="41"/>
      <c r="I75" s="137"/>
      <c r="J75" s="41"/>
      <c r="K75" s="41"/>
      <c r="L75" s="138"/>
      <c r="S75" s="39"/>
      <c r="T75" s="39"/>
      <c r="U75" s="39"/>
      <c r="V75" s="39"/>
      <c r="W75" s="39"/>
      <c r="X75" s="39"/>
      <c r="Y75" s="39"/>
      <c r="Z75" s="39"/>
      <c r="AA75" s="39"/>
      <c r="AB75" s="39"/>
      <c r="AC75" s="39"/>
      <c r="AD75" s="39"/>
      <c r="AE75" s="39"/>
    </row>
    <row r="76" spans="1:31" s="2" customFormat="1" ht="6.95" customHeight="1">
      <c r="A76" s="39"/>
      <c r="B76" s="40"/>
      <c r="C76" s="41"/>
      <c r="D76" s="41"/>
      <c r="E76" s="41"/>
      <c r="F76" s="41"/>
      <c r="G76" s="41"/>
      <c r="H76" s="41"/>
      <c r="I76" s="137"/>
      <c r="J76" s="41"/>
      <c r="K76" s="41"/>
      <c r="L76" s="138"/>
      <c r="S76" s="39"/>
      <c r="T76" s="39"/>
      <c r="U76" s="39"/>
      <c r="V76" s="39"/>
      <c r="W76" s="39"/>
      <c r="X76" s="39"/>
      <c r="Y76" s="39"/>
      <c r="Z76" s="39"/>
      <c r="AA76" s="39"/>
      <c r="AB76" s="39"/>
      <c r="AC76" s="39"/>
      <c r="AD76" s="39"/>
      <c r="AE76" s="39"/>
    </row>
    <row r="77" spans="1:31" s="2" customFormat="1" ht="12" customHeight="1">
      <c r="A77" s="39"/>
      <c r="B77" s="40"/>
      <c r="C77" s="32" t="s">
        <v>16</v>
      </c>
      <c r="D77" s="41"/>
      <c r="E77" s="41"/>
      <c r="F77" s="41"/>
      <c r="G77" s="41"/>
      <c r="H77" s="41"/>
      <c r="I77" s="137"/>
      <c r="J77" s="41"/>
      <c r="K77" s="41"/>
      <c r="L77" s="138"/>
      <c r="S77" s="39"/>
      <c r="T77" s="39"/>
      <c r="U77" s="39"/>
      <c r="V77" s="39"/>
      <c r="W77" s="39"/>
      <c r="X77" s="39"/>
      <c r="Y77" s="39"/>
      <c r="Z77" s="39"/>
      <c r="AA77" s="39"/>
      <c r="AB77" s="39"/>
      <c r="AC77" s="39"/>
      <c r="AD77" s="39"/>
      <c r="AE77" s="39"/>
    </row>
    <row r="78" spans="1:31" s="2" customFormat="1" ht="16.5" customHeight="1">
      <c r="A78" s="39"/>
      <c r="B78" s="40"/>
      <c r="C78" s="41"/>
      <c r="D78" s="41"/>
      <c r="E78" s="171" t="str">
        <f>E7</f>
        <v>Řešení zpevněných ploch, parkoviště a bus zastávek u školy, Svatava</v>
      </c>
      <c r="F78" s="32"/>
      <c r="G78" s="32"/>
      <c r="H78" s="32"/>
      <c r="I78" s="137"/>
      <c r="J78" s="41"/>
      <c r="K78" s="41"/>
      <c r="L78" s="138"/>
      <c r="S78" s="39"/>
      <c r="T78" s="39"/>
      <c r="U78" s="39"/>
      <c r="V78" s="39"/>
      <c r="W78" s="39"/>
      <c r="X78" s="39"/>
      <c r="Y78" s="39"/>
      <c r="Z78" s="39"/>
      <c r="AA78" s="39"/>
      <c r="AB78" s="39"/>
      <c r="AC78" s="39"/>
      <c r="AD78" s="39"/>
      <c r="AE78" s="39"/>
    </row>
    <row r="79" spans="1:31" s="2" customFormat="1" ht="12" customHeight="1">
      <c r="A79" s="39"/>
      <c r="B79" s="40"/>
      <c r="C79" s="32" t="s">
        <v>126</v>
      </c>
      <c r="D79" s="41"/>
      <c r="E79" s="41"/>
      <c r="F79" s="41"/>
      <c r="G79" s="41"/>
      <c r="H79" s="41"/>
      <c r="I79" s="137"/>
      <c r="J79" s="41"/>
      <c r="K79" s="41"/>
      <c r="L79" s="138"/>
      <c r="S79" s="39"/>
      <c r="T79" s="39"/>
      <c r="U79" s="39"/>
      <c r="V79" s="39"/>
      <c r="W79" s="39"/>
      <c r="X79" s="39"/>
      <c r="Y79" s="39"/>
      <c r="Z79" s="39"/>
      <c r="AA79" s="39"/>
      <c r="AB79" s="39"/>
      <c r="AC79" s="39"/>
      <c r="AD79" s="39"/>
      <c r="AE79" s="39"/>
    </row>
    <row r="80" spans="1:31" s="2" customFormat="1" ht="16.5" customHeight="1">
      <c r="A80" s="39"/>
      <c r="B80" s="40"/>
      <c r="C80" s="41"/>
      <c r="D80" s="41"/>
      <c r="E80" s="70" t="str">
        <f>E9</f>
        <v>SO 201 - Stavební úpravy opěrné stěny - římsa</v>
      </c>
      <c r="F80" s="41"/>
      <c r="G80" s="41"/>
      <c r="H80" s="41"/>
      <c r="I80" s="137"/>
      <c r="J80" s="41"/>
      <c r="K80" s="41"/>
      <c r="L80" s="138"/>
      <c r="S80" s="39"/>
      <c r="T80" s="39"/>
      <c r="U80" s="39"/>
      <c r="V80" s="39"/>
      <c r="W80" s="39"/>
      <c r="X80" s="39"/>
      <c r="Y80" s="39"/>
      <c r="Z80" s="39"/>
      <c r="AA80" s="39"/>
      <c r="AB80" s="39"/>
      <c r="AC80" s="39"/>
      <c r="AD80" s="39"/>
      <c r="AE80" s="39"/>
    </row>
    <row r="81" spans="1:31" s="2" customFormat="1" ht="6.95" customHeight="1">
      <c r="A81" s="39"/>
      <c r="B81" s="40"/>
      <c r="C81" s="41"/>
      <c r="D81" s="41"/>
      <c r="E81" s="41"/>
      <c r="F81" s="41"/>
      <c r="G81" s="41"/>
      <c r="H81" s="41"/>
      <c r="I81" s="137"/>
      <c r="J81" s="41"/>
      <c r="K81" s="41"/>
      <c r="L81" s="138"/>
      <c r="S81" s="39"/>
      <c r="T81" s="39"/>
      <c r="U81" s="39"/>
      <c r="V81" s="39"/>
      <c r="W81" s="39"/>
      <c r="X81" s="39"/>
      <c r="Y81" s="39"/>
      <c r="Z81" s="39"/>
      <c r="AA81" s="39"/>
      <c r="AB81" s="39"/>
      <c r="AC81" s="39"/>
      <c r="AD81" s="39"/>
      <c r="AE81" s="39"/>
    </row>
    <row r="82" spans="1:31" s="2" customFormat="1" ht="12" customHeight="1">
      <c r="A82" s="39"/>
      <c r="B82" s="40"/>
      <c r="C82" s="32" t="s">
        <v>22</v>
      </c>
      <c r="D82" s="41"/>
      <c r="E82" s="41"/>
      <c r="F82" s="27" t="str">
        <f>F12</f>
        <v>Svatava</v>
      </c>
      <c r="G82" s="41"/>
      <c r="H82" s="41"/>
      <c r="I82" s="141" t="s">
        <v>24</v>
      </c>
      <c r="J82" s="73" t="str">
        <f>IF(J12="","",J12)</f>
        <v>18. 9. 2020</v>
      </c>
      <c r="K82" s="41"/>
      <c r="L82" s="138"/>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137"/>
      <c r="J83" s="41"/>
      <c r="K83" s="41"/>
      <c r="L83" s="138"/>
      <c r="S83" s="39"/>
      <c r="T83" s="39"/>
      <c r="U83" s="39"/>
      <c r="V83" s="39"/>
      <c r="W83" s="39"/>
      <c r="X83" s="39"/>
      <c r="Y83" s="39"/>
      <c r="Z83" s="39"/>
      <c r="AA83" s="39"/>
      <c r="AB83" s="39"/>
      <c r="AC83" s="39"/>
      <c r="AD83" s="39"/>
      <c r="AE83" s="39"/>
    </row>
    <row r="84" spans="1:31" s="2" customFormat="1" ht="40.05" customHeight="1">
      <c r="A84" s="39"/>
      <c r="B84" s="40"/>
      <c r="C84" s="32" t="s">
        <v>28</v>
      </c>
      <c r="D84" s="41"/>
      <c r="E84" s="41"/>
      <c r="F84" s="27" t="str">
        <f>E15</f>
        <v>Městys Svatava, Svatava, ČSA 277, 357 03</v>
      </c>
      <c r="G84" s="41"/>
      <c r="H84" s="41"/>
      <c r="I84" s="141" t="s">
        <v>36</v>
      </c>
      <c r="J84" s="37" t="str">
        <f>E21</f>
        <v>DSVA s.r.o.,nám. Krále Jiřího z Poděbrad 6, 350 02</v>
      </c>
      <c r="K84" s="41"/>
      <c r="L84" s="138"/>
      <c r="S84" s="39"/>
      <c r="T84" s="39"/>
      <c r="U84" s="39"/>
      <c r="V84" s="39"/>
      <c r="W84" s="39"/>
      <c r="X84" s="39"/>
      <c r="Y84" s="39"/>
      <c r="Z84" s="39"/>
      <c r="AA84" s="39"/>
      <c r="AB84" s="39"/>
      <c r="AC84" s="39"/>
      <c r="AD84" s="39"/>
      <c r="AE84" s="39"/>
    </row>
    <row r="85" spans="1:31" s="2" customFormat="1" ht="25.65" customHeight="1">
      <c r="A85" s="39"/>
      <c r="B85" s="40"/>
      <c r="C85" s="32" t="s">
        <v>34</v>
      </c>
      <c r="D85" s="41"/>
      <c r="E85" s="41"/>
      <c r="F85" s="27" t="str">
        <f>IF(E18="","",E18)</f>
        <v>Vyplň údaj</v>
      </c>
      <c r="G85" s="41"/>
      <c r="H85" s="41"/>
      <c r="I85" s="141" t="s">
        <v>40</v>
      </c>
      <c r="J85" s="37" t="str">
        <f>E24</f>
        <v>DSVA s.r.o. - ing. Jiří Ševčík</v>
      </c>
      <c r="K85" s="41"/>
      <c r="L85" s="138"/>
      <c r="S85" s="39"/>
      <c r="T85" s="39"/>
      <c r="U85" s="39"/>
      <c r="V85" s="39"/>
      <c r="W85" s="39"/>
      <c r="X85" s="39"/>
      <c r="Y85" s="39"/>
      <c r="Z85" s="39"/>
      <c r="AA85" s="39"/>
      <c r="AB85" s="39"/>
      <c r="AC85" s="39"/>
      <c r="AD85" s="39"/>
      <c r="AE85" s="39"/>
    </row>
    <row r="86" spans="1:31" s="2" customFormat="1" ht="10.3" customHeight="1">
      <c r="A86" s="39"/>
      <c r="B86" s="40"/>
      <c r="C86" s="41"/>
      <c r="D86" s="41"/>
      <c r="E86" s="41"/>
      <c r="F86" s="41"/>
      <c r="G86" s="41"/>
      <c r="H86" s="41"/>
      <c r="I86" s="137"/>
      <c r="J86" s="41"/>
      <c r="K86" s="41"/>
      <c r="L86" s="138"/>
      <c r="S86" s="39"/>
      <c r="T86" s="39"/>
      <c r="U86" s="39"/>
      <c r="V86" s="39"/>
      <c r="W86" s="39"/>
      <c r="X86" s="39"/>
      <c r="Y86" s="39"/>
      <c r="Z86" s="39"/>
      <c r="AA86" s="39"/>
      <c r="AB86" s="39"/>
      <c r="AC86" s="39"/>
      <c r="AD86" s="39"/>
      <c r="AE86" s="39"/>
    </row>
    <row r="87" spans="1:31" s="11" customFormat="1" ht="29.25" customHeight="1">
      <c r="A87" s="191"/>
      <c r="B87" s="192"/>
      <c r="C87" s="193" t="s">
        <v>156</v>
      </c>
      <c r="D87" s="194" t="s">
        <v>63</v>
      </c>
      <c r="E87" s="194" t="s">
        <v>59</v>
      </c>
      <c r="F87" s="194" t="s">
        <v>60</v>
      </c>
      <c r="G87" s="194" t="s">
        <v>157</v>
      </c>
      <c r="H87" s="194" t="s">
        <v>158</v>
      </c>
      <c r="I87" s="195" t="s">
        <v>159</v>
      </c>
      <c r="J87" s="194" t="s">
        <v>130</v>
      </c>
      <c r="K87" s="196" t="s">
        <v>160</v>
      </c>
      <c r="L87" s="197"/>
      <c r="M87" s="93" t="s">
        <v>33</v>
      </c>
      <c r="N87" s="94" t="s">
        <v>48</v>
      </c>
      <c r="O87" s="94" t="s">
        <v>161</v>
      </c>
      <c r="P87" s="94" t="s">
        <v>162</v>
      </c>
      <c r="Q87" s="94" t="s">
        <v>163</v>
      </c>
      <c r="R87" s="94" t="s">
        <v>164</v>
      </c>
      <c r="S87" s="94" t="s">
        <v>165</v>
      </c>
      <c r="T87" s="95" t="s">
        <v>166</v>
      </c>
      <c r="U87" s="191"/>
      <c r="V87" s="191"/>
      <c r="W87" s="191"/>
      <c r="X87" s="191"/>
      <c r="Y87" s="191"/>
      <c r="Z87" s="191"/>
      <c r="AA87" s="191"/>
      <c r="AB87" s="191"/>
      <c r="AC87" s="191"/>
      <c r="AD87" s="191"/>
      <c r="AE87" s="191"/>
    </row>
    <row r="88" spans="1:63" s="2" customFormat="1" ht="22.8" customHeight="1">
      <c r="A88" s="39"/>
      <c r="B88" s="40"/>
      <c r="C88" s="100" t="s">
        <v>167</v>
      </c>
      <c r="D88" s="41"/>
      <c r="E88" s="41"/>
      <c r="F88" s="41"/>
      <c r="G88" s="41"/>
      <c r="H88" s="41"/>
      <c r="I88" s="137"/>
      <c r="J88" s="198">
        <f>BK88</f>
        <v>0</v>
      </c>
      <c r="K88" s="41"/>
      <c r="L88" s="45"/>
      <c r="M88" s="96"/>
      <c r="N88" s="199"/>
      <c r="O88" s="97"/>
      <c r="P88" s="200">
        <f>P89</f>
        <v>0</v>
      </c>
      <c r="Q88" s="97"/>
      <c r="R88" s="200">
        <f>R89</f>
        <v>147.01529875</v>
      </c>
      <c r="S88" s="97"/>
      <c r="T88" s="201">
        <f>T89</f>
        <v>82.97587</v>
      </c>
      <c r="U88" s="39"/>
      <c r="V88" s="39"/>
      <c r="W88" s="39"/>
      <c r="X88" s="39"/>
      <c r="Y88" s="39"/>
      <c r="Z88" s="39"/>
      <c r="AA88" s="39"/>
      <c r="AB88" s="39"/>
      <c r="AC88" s="39"/>
      <c r="AD88" s="39"/>
      <c r="AE88" s="39"/>
      <c r="AT88" s="17" t="s">
        <v>77</v>
      </c>
      <c r="AU88" s="17" t="s">
        <v>131</v>
      </c>
      <c r="BK88" s="202">
        <f>BK89</f>
        <v>0</v>
      </c>
    </row>
    <row r="89" spans="1:63" s="12" customFormat="1" ht="25.9" customHeight="1">
      <c r="A89" s="12"/>
      <c r="B89" s="203"/>
      <c r="C89" s="204"/>
      <c r="D89" s="205" t="s">
        <v>77</v>
      </c>
      <c r="E89" s="206" t="s">
        <v>168</v>
      </c>
      <c r="F89" s="206" t="s">
        <v>169</v>
      </c>
      <c r="G89" s="204"/>
      <c r="H89" s="204"/>
      <c r="I89" s="207"/>
      <c r="J89" s="208">
        <f>BK89</f>
        <v>0</v>
      </c>
      <c r="K89" s="204"/>
      <c r="L89" s="209"/>
      <c r="M89" s="210"/>
      <c r="N89" s="211"/>
      <c r="O89" s="211"/>
      <c r="P89" s="212">
        <f>P90+P124+P133+P178+P191+P206+P220+P237</f>
        <v>0</v>
      </c>
      <c r="Q89" s="211"/>
      <c r="R89" s="212">
        <f>R90+R124+R133+R178+R191+R206+R220+R237</f>
        <v>147.01529875</v>
      </c>
      <c r="S89" s="211"/>
      <c r="T89" s="213">
        <f>T90+T124+T133+T178+T191+T206+T220+T237</f>
        <v>82.97587</v>
      </c>
      <c r="U89" s="12"/>
      <c r="V89" s="12"/>
      <c r="W89" s="12"/>
      <c r="X89" s="12"/>
      <c r="Y89" s="12"/>
      <c r="Z89" s="12"/>
      <c r="AA89" s="12"/>
      <c r="AB89" s="12"/>
      <c r="AC89" s="12"/>
      <c r="AD89" s="12"/>
      <c r="AE89" s="12"/>
      <c r="AR89" s="214" t="s">
        <v>86</v>
      </c>
      <c r="AT89" s="215" t="s">
        <v>77</v>
      </c>
      <c r="AU89" s="215" t="s">
        <v>78</v>
      </c>
      <c r="AY89" s="214" t="s">
        <v>170</v>
      </c>
      <c r="BK89" s="216">
        <f>BK90+BK124+BK133+BK178+BK191+BK206+BK220+BK237</f>
        <v>0</v>
      </c>
    </row>
    <row r="90" spans="1:63" s="12" customFormat="1" ht="22.8" customHeight="1">
      <c r="A90" s="12"/>
      <c r="B90" s="203"/>
      <c r="C90" s="204"/>
      <c r="D90" s="205" t="s">
        <v>77</v>
      </c>
      <c r="E90" s="217" t="s">
        <v>86</v>
      </c>
      <c r="F90" s="217" t="s">
        <v>1112</v>
      </c>
      <c r="G90" s="204"/>
      <c r="H90" s="204"/>
      <c r="I90" s="207"/>
      <c r="J90" s="218">
        <f>BK90</f>
        <v>0</v>
      </c>
      <c r="K90" s="204"/>
      <c r="L90" s="209"/>
      <c r="M90" s="210"/>
      <c r="N90" s="211"/>
      <c r="O90" s="211"/>
      <c r="P90" s="212">
        <f>SUM(P91:P123)</f>
        <v>0</v>
      </c>
      <c r="Q90" s="211"/>
      <c r="R90" s="212">
        <f>SUM(R91:R123)</f>
        <v>69.8544</v>
      </c>
      <c r="S90" s="211"/>
      <c r="T90" s="213">
        <f>SUM(T91:T123)</f>
        <v>82.97587</v>
      </c>
      <c r="U90" s="12"/>
      <c r="V90" s="12"/>
      <c r="W90" s="12"/>
      <c r="X90" s="12"/>
      <c r="Y90" s="12"/>
      <c r="Z90" s="12"/>
      <c r="AA90" s="12"/>
      <c r="AB90" s="12"/>
      <c r="AC90" s="12"/>
      <c r="AD90" s="12"/>
      <c r="AE90" s="12"/>
      <c r="AR90" s="214" t="s">
        <v>86</v>
      </c>
      <c r="AT90" s="215" t="s">
        <v>77</v>
      </c>
      <c r="AU90" s="215" t="s">
        <v>86</v>
      </c>
      <c r="AY90" s="214" t="s">
        <v>170</v>
      </c>
      <c r="BK90" s="216">
        <f>SUM(BK91:BK123)</f>
        <v>0</v>
      </c>
    </row>
    <row r="91" spans="1:65" s="2" customFormat="1" ht="33" customHeight="1">
      <c r="A91" s="39"/>
      <c r="B91" s="40"/>
      <c r="C91" s="219" t="s">
        <v>86</v>
      </c>
      <c r="D91" s="219" t="s">
        <v>172</v>
      </c>
      <c r="E91" s="220" t="s">
        <v>1113</v>
      </c>
      <c r="F91" s="221" t="s">
        <v>1114</v>
      </c>
      <c r="G91" s="222" t="s">
        <v>196</v>
      </c>
      <c r="H91" s="223">
        <v>117.6</v>
      </c>
      <c r="I91" s="224"/>
      <c r="J91" s="225">
        <f>ROUND(I91*H91,2)</f>
        <v>0</v>
      </c>
      <c r="K91" s="221" t="s">
        <v>176</v>
      </c>
      <c r="L91" s="45"/>
      <c r="M91" s="226" t="s">
        <v>33</v>
      </c>
      <c r="N91" s="227" t="s">
        <v>49</v>
      </c>
      <c r="O91" s="85"/>
      <c r="P91" s="228">
        <f>O91*H91</f>
        <v>0</v>
      </c>
      <c r="Q91" s="228">
        <v>0</v>
      </c>
      <c r="R91" s="228">
        <f>Q91*H91</f>
        <v>0</v>
      </c>
      <c r="S91" s="228">
        <v>0</v>
      </c>
      <c r="T91" s="229">
        <f>S91*H91</f>
        <v>0</v>
      </c>
      <c r="U91" s="39"/>
      <c r="V91" s="39"/>
      <c r="W91" s="39"/>
      <c r="X91" s="39"/>
      <c r="Y91" s="39"/>
      <c r="Z91" s="39"/>
      <c r="AA91" s="39"/>
      <c r="AB91" s="39"/>
      <c r="AC91" s="39"/>
      <c r="AD91" s="39"/>
      <c r="AE91" s="39"/>
      <c r="AR91" s="230" t="s">
        <v>177</v>
      </c>
      <c r="AT91" s="230" t="s">
        <v>172</v>
      </c>
      <c r="AU91" s="230" t="s">
        <v>88</v>
      </c>
      <c r="AY91" s="17" t="s">
        <v>170</v>
      </c>
      <c r="BE91" s="231">
        <f>IF(N91="základní",J91,0)</f>
        <v>0</v>
      </c>
      <c r="BF91" s="231">
        <f>IF(N91="snížená",J91,0)</f>
        <v>0</v>
      </c>
      <c r="BG91" s="231">
        <f>IF(N91="zákl. přenesená",J91,0)</f>
        <v>0</v>
      </c>
      <c r="BH91" s="231">
        <f>IF(N91="sníž. přenesená",J91,0)</f>
        <v>0</v>
      </c>
      <c r="BI91" s="231">
        <f>IF(N91="nulová",J91,0)</f>
        <v>0</v>
      </c>
      <c r="BJ91" s="17" t="s">
        <v>86</v>
      </c>
      <c r="BK91" s="231">
        <f>ROUND(I91*H91,2)</f>
        <v>0</v>
      </c>
      <c r="BL91" s="17" t="s">
        <v>177</v>
      </c>
      <c r="BM91" s="230" t="s">
        <v>1115</v>
      </c>
    </row>
    <row r="92" spans="1:51" s="13" customFormat="1" ht="12">
      <c r="A92" s="13"/>
      <c r="B92" s="232"/>
      <c r="C92" s="233"/>
      <c r="D92" s="234" t="s">
        <v>182</v>
      </c>
      <c r="E92" s="235" t="s">
        <v>33</v>
      </c>
      <c r="F92" s="236" t="s">
        <v>1116</v>
      </c>
      <c r="G92" s="233"/>
      <c r="H92" s="237">
        <v>102.6</v>
      </c>
      <c r="I92" s="238"/>
      <c r="J92" s="233"/>
      <c r="K92" s="233"/>
      <c r="L92" s="239"/>
      <c r="M92" s="240"/>
      <c r="N92" s="241"/>
      <c r="O92" s="241"/>
      <c r="P92" s="241"/>
      <c r="Q92" s="241"/>
      <c r="R92" s="241"/>
      <c r="S92" s="241"/>
      <c r="T92" s="242"/>
      <c r="U92" s="13"/>
      <c r="V92" s="13"/>
      <c r="W92" s="13"/>
      <c r="X92" s="13"/>
      <c r="Y92" s="13"/>
      <c r="Z92" s="13"/>
      <c r="AA92" s="13"/>
      <c r="AB92" s="13"/>
      <c r="AC92" s="13"/>
      <c r="AD92" s="13"/>
      <c r="AE92" s="13"/>
      <c r="AT92" s="243" t="s">
        <v>182</v>
      </c>
      <c r="AU92" s="243" t="s">
        <v>88</v>
      </c>
      <c r="AV92" s="13" t="s">
        <v>88</v>
      </c>
      <c r="AW92" s="13" t="s">
        <v>39</v>
      </c>
      <c r="AX92" s="13" t="s">
        <v>78</v>
      </c>
      <c r="AY92" s="243" t="s">
        <v>170</v>
      </c>
    </row>
    <row r="93" spans="1:51" s="13" customFormat="1" ht="12">
      <c r="A93" s="13"/>
      <c r="B93" s="232"/>
      <c r="C93" s="233"/>
      <c r="D93" s="234" t="s">
        <v>182</v>
      </c>
      <c r="E93" s="235" t="s">
        <v>33</v>
      </c>
      <c r="F93" s="236" t="s">
        <v>1117</v>
      </c>
      <c r="G93" s="233"/>
      <c r="H93" s="237">
        <v>15</v>
      </c>
      <c r="I93" s="238"/>
      <c r="J93" s="233"/>
      <c r="K93" s="233"/>
      <c r="L93" s="239"/>
      <c r="M93" s="240"/>
      <c r="N93" s="241"/>
      <c r="O93" s="241"/>
      <c r="P93" s="241"/>
      <c r="Q93" s="241"/>
      <c r="R93" s="241"/>
      <c r="S93" s="241"/>
      <c r="T93" s="242"/>
      <c r="U93" s="13"/>
      <c r="V93" s="13"/>
      <c r="W93" s="13"/>
      <c r="X93" s="13"/>
      <c r="Y93" s="13"/>
      <c r="Z93" s="13"/>
      <c r="AA93" s="13"/>
      <c r="AB93" s="13"/>
      <c r="AC93" s="13"/>
      <c r="AD93" s="13"/>
      <c r="AE93" s="13"/>
      <c r="AT93" s="243" t="s">
        <v>182</v>
      </c>
      <c r="AU93" s="243" t="s">
        <v>88</v>
      </c>
      <c r="AV93" s="13" t="s">
        <v>88</v>
      </c>
      <c r="AW93" s="13" t="s">
        <v>39</v>
      </c>
      <c r="AX93" s="13" t="s">
        <v>78</v>
      </c>
      <c r="AY93" s="243" t="s">
        <v>170</v>
      </c>
    </row>
    <row r="94" spans="1:51" s="14" customFormat="1" ht="12">
      <c r="A94" s="14"/>
      <c r="B94" s="244"/>
      <c r="C94" s="245"/>
      <c r="D94" s="234" t="s">
        <v>182</v>
      </c>
      <c r="E94" s="246" t="s">
        <v>33</v>
      </c>
      <c r="F94" s="247" t="s">
        <v>200</v>
      </c>
      <c r="G94" s="245"/>
      <c r="H94" s="248">
        <v>117.6</v>
      </c>
      <c r="I94" s="249"/>
      <c r="J94" s="245"/>
      <c r="K94" s="245"/>
      <c r="L94" s="250"/>
      <c r="M94" s="251"/>
      <c r="N94" s="252"/>
      <c r="O94" s="252"/>
      <c r="P94" s="252"/>
      <c r="Q94" s="252"/>
      <c r="R94" s="252"/>
      <c r="S94" s="252"/>
      <c r="T94" s="253"/>
      <c r="U94" s="14"/>
      <c r="V94" s="14"/>
      <c r="W94" s="14"/>
      <c r="X94" s="14"/>
      <c r="Y94" s="14"/>
      <c r="Z94" s="14"/>
      <c r="AA94" s="14"/>
      <c r="AB94" s="14"/>
      <c r="AC94" s="14"/>
      <c r="AD94" s="14"/>
      <c r="AE94" s="14"/>
      <c r="AT94" s="254" t="s">
        <v>182</v>
      </c>
      <c r="AU94" s="254" t="s">
        <v>88</v>
      </c>
      <c r="AV94" s="14" t="s">
        <v>177</v>
      </c>
      <c r="AW94" s="14" t="s">
        <v>39</v>
      </c>
      <c r="AX94" s="14" t="s">
        <v>86</v>
      </c>
      <c r="AY94" s="254" t="s">
        <v>170</v>
      </c>
    </row>
    <row r="95" spans="1:65" s="2" customFormat="1" ht="55.5" customHeight="1">
      <c r="A95" s="39"/>
      <c r="B95" s="40"/>
      <c r="C95" s="219" t="s">
        <v>88</v>
      </c>
      <c r="D95" s="219" t="s">
        <v>172</v>
      </c>
      <c r="E95" s="220" t="s">
        <v>752</v>
      </c>
      <c r="F95" s="221" t="s">
        <v>1118</v>
      </c>
      <c r="G95" s="222" t="s">
        <v>196</v>
      </c>
      <c r="H95" s="223">
        <v>117.6</v>
      </c>
      <c r="I95" s="224"/>
      <c r="J95" s="225">
        <f>ROUND(I95*H95,2)</f>
        <v>0</v>
      </c>
      <c r="K95" s="221" t="s">
        <v>176</v>
      </c>
      <c r="L95" s="45"/>
      <c r="M95" s="226" t="s">
        <v>33</v>
      </c>
      <c r="N95" s="227" t="s">
        <v>49</v>
      </c>
      <c r="O95" s="85"/>
      <c r="P95" s="228">
        <f>O95*H95</f>
        <v>0</v>
      </c>
      <c r="Q95" s="228">
        <v>0</v>
      </c>
      <c r="R95" s="228">
        <f>Q95*H95</f>
        <v>0</v>
      </c>
      <c r="S95" s="228">
        <v>0</v>
      </c>
      <c r="T95" s="229">
        <f>S95*H95</f>
        <v>0</v>
      </c>
      <c r="U95" s="39"/>
      <c r="V95" s="39"/>
      <c r="W95" s="39"/>
      <c r="X95" s="39"/>
      <c r="Y95" s="39"/>
      <c r="Z95" s="39"/>
      <c r="AA95" s="39"/>
      <c r="AB95" s="39"/>
      <c r="AC95" s="39"/>
      <c r="AD95" s="39"/>
      <c r="AE95" s="39"/>
      <c r="AR95" s="230" t="s">
        <v>177</v>
      </c>
      <c r="AT95" s="230" t="s">
        <v>172</v>
      </c>
      <c r="AU95" s="230" t="s">
        <v>88</v>
      </c>
      <c r="AY95" s="17" t="s">
        <v>170</v>
      </c>
      <c r="BE95" s="231">
        <f>IF(N95="základní",J95,0)</f>
        <v>0</v>
      </c>
      <c r="BF95" s="231">
        <f>IF(N95="snížená",J95,0)</f>
        <v>0</v>
      </c>
      <c r="BG95" s="231">
        <f>IF(N95="zákl. přenesená",J95,0)</f>
        <v>0</v>
      </c>
      <c r="BH95" s="231">
        <f>IF(N95="sníž. přenesená",J95,0)</f>
        <v>0</v>
      </c>
      <c r="BI95" s="231">
        <f>IF(N95="nulová",J95,0)</f>
        <v>0</v>
      </c>
      <c r="BJ95" s="17" t="s">
        <v>86</v>
      </c>
      <c r="BK95" s="231">
        <f>ROUND(I95*H95,2)</f>
        <v>0</v>
      </c>
      <c r="BL95" s="17" t="s">
        <v>177</v>
      </c>
      <c r="BM95" s="230" t="s">
        <v>1119</v>
      </c>
    </row>
    <row r="96" spans="1:47" s="2" customFormat="1" ht="12">
      <c r="A96" s="39"/>
      <c r="B96" s="40"/>
      <c r="C96" s="41"/>
      <c r="D96" s="234" t="s">
        <v>210</v>
      </c>
      <c r="E96" s="41"/>
      <c r="F96" s="255" t="s">
        <v>1120</v>
      </c>
      <c r="G96" s="41"/>
      <c r="H96" s="41"/>
      <c r="I96" s="137"/>
      <c r="J96" s="41"/>
      <c r="K96" s="41"/>
      <c r="L96" s="45"/>
      <c r="M96" s="256"/>
      <c r="N96" s="257"/>
      <c r="O96" s="85"/>
      <c r="P96" s="85"/>
      <c r="Q96" s="85"/>
      <c r="R96" s="85"/>
      <c r="S96" s="85"/>
      <c r="T96" s="86"/>
      <c r="U96" s="39"/>
      <c r="V96" s="39"/>
      <c r="W96" s="39"/>
      <c r="X96" s="39"/>
      <c r="Y96" s="39"/>
      <c r="Z96" s="39"/>
      <c r="AA96" s="39"/>
      <c r="AB96" s="39"/>
      <c r="AC96" s="39"/>
      <c r="AD96" s="39"/>
      <c r="AE96" s="39"/>
      <c r="AT96" s="17" t="s">
        <v>210</v>
      </c>
      <c r="AU96" s="17" t="s">
        <v>88</v>
      </c>
    </row>
    <row r="97" spans="1:65" s="2" customFormat="1" ht="55.5" customHeight="1">
      <c r="A97" s="39"/>
      <c r="B97" s="40"/>
      <c r="C97" s="219" t="s">
        <v>184</v>
      </c>
      <c r="D97" s="219" t="s">
        <v>172</v>
      </c>
      <c r="E97" s="220" t="s">
        <v>756</v>
      </c>
      <c r="F97" s="221" t="s">
        <v>1121</v>
      </c>
      <c r="G97" s="222" t="s">
        <v>196</v>
      </c>
      <c r="H97" s="223">
        <v>1646.4</v>
      </c>
      <c r="I97" s="224"/>
      <c r="J97" s="225">
        <f>ROUND(I97*H97,2)</f>
        <v>0</v>
      </c>
      <c r="K97" s="221" t="s">
        <v>176</v>
      </c>
      <c r="L97" s="45"/>
      <c r="M97" s="226" t="s">
        <v>33</v>
      </c>
      <c r="N97" s="227" t="s">
        <v>49</v>
      </c>
      <c r="O97" s="85"/>
      <c r="P97" s="228">
        <f>O97*H97</f>
        <v>0</v>
      </c>
      <c r="Q97" s="228">
        <v>0</v>
      </c>
      <c r="R97" s="228">
        <f>Q97*H97</f>
        <v>0</v>
      </c>
      <c r="S97" s="228">
        <v>0</v>
      </c>
      <c r="T97" s="229">
        <f>S97*H97</f>
        <v>0</v>
      </c>
      <c r="U97" s="39"/>
      <c r="V97" s="39"/>
      <c r="W97" s="39"/>
      <c r="X97" s="39"/>
      <c r="Y97" s="39"/>
      <c r="Z97" s="39"/>
      <c r="AA97" s="39"/>
      <c r="AB97" s="39"/>
      <c r="AC97" s="39"/>
      <c r="AD97" s="39"/>
      <c r="AE97" s="39"/>
      <c r="AR97" s="230" t="s">
        <v>177</v>
      </c>
      <c r="AT97" s="230" t="s">
        <v>172</v>
      </c>
      <c r="AU97" s="230" t="s">
        <v>88</v>
      </c>
      <c r="AY97" s="17" t="s">
        <v>170</v>
      </c>
      <c r="BE97" s="231">
        <f>IF(N97="základní",J97,0)</f>
        <v>0</v>
      </c>
      <c r="BF97" s="231">
        <f>IF(N97="snížená",J97,0)</f>
        <v>0</v>
      </c>
      <c r="BG97" s="231">
        <f>IF(N97="zákl. přenesená",J97,0)</f>
        <v>0</v>
      </c>
      <c r="BH97" s="231">
        <f>IF(N97="sníž. přenesená",J97,0)</f>
        <v>0</v>
      </c>
      <c r="BI97" s="231">
        <f>IF(N97="nulová",J97,0)</f>
        <v>0</v>
      </c>
      <c r="BJ97" s="17" t="s">
        <v>86</v>
      </c>
      <c r="BK97" s="231">
        <f>ROUND(I97*H97,2)</f>
        <v>0</v>
      </c>
      <c r="BL97" s="17" t="s">
        <v>177</v>
      </c>
      <c r="BM97" s="230" t="s">
        <v>1122</v>
      </c>
    </row>
    <row r="98" spans="1:47" s="2" customFormat="1" ht="12">
      <c r="A98" s="39"/>
      <c r="B98" s="40"/>
      <c r="C98" s="41"/>
      <c r="D98" s="234" t="s">
        <v>210</v>
      </c>
      <c r="E98" s="41"/>
      <c r="F98" s="255" t="s">
        <v>1123</v>
      </c>
      <c r="G98" s="41"/>
      <c r="H98" s="41"/>
      <c r="I98" s="137"/>
      <c r="J98" s="41"/>
      <c r="K98" s="41"/>
      <c r="L98" s="45"/>
      <c r="M98" s="256"/>
      <c r="N98" s="257"/>
      <c r="O98" s="85"/>
      <c r="P98" s="85"/>
      <c r="Q98" s="85"/>
      <c r="R98" s="85"/>
      <c r="S98" s="85"/>
      <c r="T98" s="86"/>
      <c r="U98" s="39"/>
      <c r="V98" s="39"/>
      <c r="W98" s="39"/>
      <c r="X98" s="39"/>
      <c r="Y98" s="39"/>
      <c r="Z98" s="39"/>
      <c r="AA98" s="39"/>
      <c r="AB98" s="39"/>
      <c r="AC98" s="39"/>
      <c r="AD98" s="39"/>
      <c r="AE98" s="39"/>
      <c r="AT98" s="17" t="s">
        <v>210</v>
      </c>
      <c r="AU98" s="17" t="s">
        <v>88</v>
      </c>
    </row>
    <row r="99" spans="1:51" s="13" customFormat="1" ht="12">
      <c r="A99" s="13"/>
      <c r="B99" s="232"/>
      <c r="C99" s="233"/>
      <c r="D99" s="234" t="s">
        <v>182</v>
      </c>
      <c r="E99" s="235" t="s">
        <v>33</v>
      </c>
      <c r="F99" s="236" t="s">
        <v>1124</v>
      </c>
      <c r="G99" s="233"/>
      <c r="H99" s="237">
        <v>1646.4</v>
      </c>
      <c r="I99" s="238"/>
      <c r="J99" s="233"/>
      <c r="K99" s="233"/>
      <c r="L99" s="239"/>
      <c r="M99" s="240"/>
      <c r="N99" s="241"/>
      <c r="O99" s="241"/>
      <c r="P99" s="241"/>
      <c r="Q99" s="241"/>
      <c r="R99" s="241"/>
      <c r="S99" s="241"/>
      <c r="T99" s="242"/>
      <c r="U99" s="13"/>
      <c r="V99" s="13"/>
      <c r="W99" s="13"/>
      <c r="X99" s="13"/>
      <c r="Y99" s="13"/>
      <c r="Z99" s="13"/>
      <c r="AA99" s="13"/>
      <c r="AB99" s="13"/>
      <c r="AC99" s="13"/>
      <c r="AD99" s="13"/>
      <c r="AE99" s="13"/>
      <c r="AT99" s="243" t="s">
        <v>182</v>
      </c>
      <c r="AU99" s="243" t="s">
        <v>88</v>
      </c>
      <c r="AV99" s="13" t="s">
        <v>88</v>
      </c>
      <c r="AW99" s="13" t="s">
        <v>39</v>
      </c>
      <c r="AX99" s="13" t="s">
        <v>78</v>
      </c>
      <c r="AY99" s="243" t="s">
        <v>170</v>
      </c>
    </row>
    <row r="100" spans="1:51" s="14" customFormat="1" ht="12">
      <c r="A100" s="14"/>
      <c r="B100" s="244"/>
      <c r="C100" s="245"/>
      <c r="D100" s="234" t="s">
        <v>182</v>
      </c>
      <c r="E100" s="246" t="s">
        <v>33</v>
      </c>
      <c r="F100" s="247" t="s">
        <v>200</v>
      </c>
      <c r="G100" s="245"/>
      <c r="H100" s="248">
        <v>1646.4</v>
      </c>
      <c r="I100" s="249"/>
      <c r="J100" s="245"/>
      <c r="K100" s="245"/>
      <c r="L100" s="250"/>
      <c r="M100" s="251"/>
      <c r="N100" s="252"/>
      <c r="O100" s="252"/>
      <c r="P100" s="252"/>
      <c r="Q100" s="252"/>
      <c r="R100" s="252"/>
      <c r="S100" s="252"/>
      <c r="T100" s="253"/>
      <c r="U100" s="14"/>
      <c r="V100" s="14"/>
      <c r="W100" s="14"/>
      <c r="X100" s="14"/>
      <c r="Y100" s="14"/>
      <c r="Z100" s="14"/>
      <c r="AA100" s="14"/>
      <c r="AB100" s="14"/>
      <c r="AC100" s="14"/>
      <c r="AD100" s="14"/>
      <c r="AE100" s="14"/>
      <c r="AT100" s="254" t="s">
        <v>182</v>
      </c>
      <c r="AU100" s="254" t="s">
        <v>88</v>
      </c>
      <c r="AV100" s="14" t="s">
        <v>177</v>
      </c>
      <c r="AW100" s="14" t="s">
        <v>39</v>
      </c>
      <c r="AX100" s="14" t="s">
        <v>86</v>
      </c>
      <c r="AY100" s="254" t="s">
        <v>170</v>
      </c>
    </row>
    <row r="101" spans="1:65" s="2" customFormat="1" ht="33" customHeight="1">
      <c r="A101" s="39"/>
      <c r="B101" s="40"/>
      <c r="C101" s="219" t="s">
        <v>177</v>
      </c>
      <c r="D101" s="219" t="s">
        <v>172</v>
      </c>
      <c r="E101" s="220" t="s">
        <v>711</v>
      </c>
      <c r="F101" s="221" t="s">
        <v>712</v>
      </c>
      <c r="G101" s="222" t="s">
        <v>232</v>
      </c>
      <c r="H101" s="223">
        <v>223.44</v>
      </c>
      <c r="I101" s="224"/>
      <c r="J101" s="225">
        <f>ROUND(I101*H101,2)</f>
        <v>0</v>
      </c>
      <c r="K101" s="221" t="s">
        <v>176</v>
      </c>
      <c r="L101" s="45"/>
      <c r="M101" s="226" t="s">
        <v>33</v>
      </c>
      <c r="N101" s="227" t="s">
        <v>49</v>
      </c>
      <c r="O101" s="85"/>
      <c r="P101" s="228">
        <f>O101*H101</f>
        <v>0</v>
      </c>
      <c r="Q101" s="228">
        <v>0</v>
      </c>
      <c r="R101" s="228">
        <f>Q101*H101</f>
        <v>0</v>
      </c>
      <c r="S101" s="228">
        <v>0</v>
      </c>
      <c r="T101" s="229">
        <f>S101*H101</f>
        <v>0</v>
      </c>
      <c r="U101" s="39"/>
      <c r="V101" s="39"/>
      <c r="W101" s="39"/>
      <c r="X101" s="39"/>
      <c r="Y101" s="39"/>
      <c r="Z101" s="39"/>
      <c r="AA101" s="39"/>
      <c r="AB101" s="39"/>
      <c r="AC101" s="39"/>
      <c r="AD101" s="39"/>
      <c r="AE101" s="39"/>
      <c r="AR101" s="230" t="s">
        <v>177</v>
      </c>
      <c r="AT101" s="230" t="s">
        <v>172</v>
      </c>
      <c r="AU101" s="230" t="s">
        <v>88</v>
      </c>
      <c r="AY101" s="17" t="s">
        <v>170</v>
      </c>
      <c r="BE101" s="231">
        <f>IF(N101="základní",J101,0)</f>
        <v>0</v>
      </c>
      <c r="BF101" s="231">
        <f>IF(N101="snížená",J101,0)</f>
        <v>0</v>
      </c>
      <c r="BG101" s="231">
        <f>IF(N101="zákl. přenesená",J101,0)</f>
        <v>0</v>
      </c>
      <c r="BH101" s="231">
        <f>IF(N101="sníž. přenesená",J101,0)</f>
        <v>0</v>
      </c>
      <c r="BI101" s="231">
        <f>IF(N101="nulová",J101,0)</f>
        <v>0</v>
      </c>
      <c r="BJ101" s="17" t="s">
        <v>86</v>
      </c>
      <c r="BK101" s="231">
        <f>ROUND(I101*H101,2)</f>
        <v>0</v>
      </c>
      <c r="BL101" s="17" t="s">
        <v>177</v>
      </c>
      <c r="BM101" s="230" t="s">
        <v>1125</v>
      </c>
    </row>
    <row r="102" spans="1:51" s="13" customFormat="1" ht="12">
      <c r="A102" s="13"/>
      <c r="B102" s="232"/>
      <c r="C102" s="233"/>
      <c r="D102" s="234" t="s">
        <v>182</v>
      </c>
      <c r="E102" s="235" t="s">
        <v>33</v>
      </c>
      <c r="F102" s="236" t="s">
        <v>1126</v>
      </c>
      <c r="G102" s="233"/>
      <c r="H102" s="237">
        <v>223.44</v>
      </c>
      <c r="I102" s="238"/>
      <c r="J102" s="233"/>
      <c r="K102" s="233"/>
      <c r="L102" s="239"/>
      <c r="M102" s="240"/>
      <c r="N102" s="241"/>
      <c r="O102" s="241"/>
      <c r="P102" s="241"/>
      <c r="Q102" s="241"/>
      <c r="R102" s="241"/>
      <c r="S102" s="241"/>
      <c r="T102" s="242"/>
      <c r="U102" s="13"/>
      <c r="V102" s="13"/>
      <c r="W102" s="13"/>
      <c r="X102" s="13"/>
      <c r="Y102" s="13"/>
      <c r="Z102" s="13"/>
      <c r="AA102" s="13"/>
      <c r="AB102" s="13"/>
      <c r="AC102" s="13"/>
      <c r="AD102" s="13"/>
      <c r="AE102" s="13"/>
      <c r="AT102" s="243" t="s">
        <v>182</v>
      </c>
      <c r="AU102" s="243" t="s">
        <v>88</v>
      </c>
      <c r="AV102" s="13" t="s">
        <v>88</v>
      </c>
      <c r="AW102" s="13" t="s">
        <v>39</v>
      </c>
      <c r="AX102" s="13" t="s">
        <v>78</v>
      </c>
      <c r="AY102" s="243" t="s">
        <v>170</v>
      </c>
    </row>
    <row r="103" spans="1:51" s="14" customFormat="1" ht="12">
      <c r="A103" s="14"/>
      <c r="B103" s="244"/>
      <c r="C103" s="245"/>
      <c r="D103" s="234" t="s">
        <v>182</v>
      </c>
      <c r="E103" s="246" t="s">
        <v>33</v>
      </c>
      <c r="F103" s="247" t="s">
        <v>200</v>
      </c>
      <c r="G103" s="245"/>
      <c r="H103" s="248">
        <v>223.44</v>
      </c>
      <c r="I103" s="249"/>
      <c r="J103" s="245"/>
      <c r="K103" s="245"/>
      <c r="L103" s="250"/>
      <c r="M103" s="251"/>
      <c r="N103" s="252"/>
      <c r="O103" s="252"/>
      <c r="P103" s="252"/>
      <c r="Q103" s="252"/>
      <c r="R103" s="252"/>
      <c r="S103" s="252"/>
      <c r="T103" s="253"/>
      <c r="U103" s="14"/>
      <c r="V103" s="14"/>
      <c r="W103" s="14"/>
      <c r="X103" s="14"/>
      <c r="Y103" s="14"/>
      <c r="Z103" s="14"/>
      <c r="AA103" s="14"/>
      <c r="AB103" s="14"/>
      <c r="AC103" s="14"/>
      <c r="AD103" s="14"/>
      <c r="AE103" s="14"/>
      <c r="AT103" s="254" t="s">
        <v>182</v>
      </c>
      <c r="AU103" s="254" t="s">
        <v>88</v>
      </c>
      <c r="AV103" s="14" t="s">
        <v>177</v>
      </c>
      <c r="AW103" s="14" t="s">
        <v>39</v>
      </c>
      <c r="AX103" s="14" t="s">
        <v>86</v>
      </c>
      <c r="AY103" s="254" t="s">
        <v>170</v>
      </c>
    </row>
    <row r="104" spans="1:65" s="2" customFormat="1" ht="21.75" customHeight="1">
      <c r="A104" s="39"/>
      <c r="B104" s="40"/>
      <c r="C104" s="219" t="s">
        <v>193</v>
      </c>
      <c r="D104" s="219" t="s">
        <v>172</v>
      </c>
      <c r="E104" s="220" t="s">
        <v>236</v>
      </c>
      <c r="F104" s="221" t="s">
        <v>237</v>
      </c>
      <c r="G104" s="222" t="s">
        <v>175</v>
      </c>
      <c r="H104" s="223">
        <v>145.35</v>
      </c>
      <c r="I104" s="224"/>
      <c r="J104" s="225">
        <f>ROUND(I104*H104,2)</f>
        <v>0</v>
      </c>
      <c r="K104" s="221" t="s">
        <v>176</v>
      </c>
      <c r="L104" s="45"/>
      <c r="M104" s="226" t="s">
        <v>33</v>
      </c>
      <c r="N104" s="227" t="s">
        <v>49</v>
      </c>
      <c r="O104" s="85"/>
      <c r="P104" s="228">
        <f>O104*H104</f>
        <v>0</v>
      </c>
      <c r="Q104" s="228">
        <v>0</v>
      </c>
      <c r="R104" s="228">
        <f>Q104*H104</f>
        <v>0</v>
      </c>
      <c r="S104" s="228">
        <v>0</v>
      </c>
      <c r="T104" s="229">
        <f>S104*H104</f>
        <v>0</v>
      </c>
      <c r="U104" s="39"/>
      <c r="V104" s="39"/>
      <c r="W104" s="39"/>
      <c r="X104" s="39"/>
      <c r="Y104" s="39"/>
      <c r="Z104" s="39"/>
      <c r="AA104" s="39"/>
      <c r="AB104" s="39"/>
      <c r="AC104" s="39"/>
      <c r="AD104" s="39"/>
      <c r="AE104" s="39"/>
      <c r="AR104" s="230" t="s">
        <v>177</v>
      </c>
      <c r="AT104" s="230" t="s">
        <v>172</v>
      </c>
      <c r="AU104" s="230" t="s">
        <v>88</v>
      </c>
      <c r="AY104" s="17" t="s">
        <v>170</v>
      </c>
      <c r="BE104" s="231">
        <f>IF(N104="základní",J104,0)</f>
        <v>0</v>
      </c>
      <c r="BF104" s="231">
        <f>IF(N104="snížená",J104,0)</f>
        <v>0</v>
      </c>
      <c r="BG104" s="231">
        <f>IF(N104="zákl. přenesená",J104,0)</f>
        <v>0</v>
      </c>
      <c r="BH104" s="231">
        <f>IF(N104="sníž. přenesená",J104,0)</f>
        <v>0</v>
      </c>
      <c r="BI104" s="231">
        <f>IF(N104="nulová",J104,0)</f>
        <v>0</v>
      </c>
      <c r="BJ104" s="17" t="s">
        <v>86</v>
      </c>
      <c r="BK104" s="231">
        <f>ROUND(I104*H104,2)</f>
        <v>0</v>
      </c>
      <c r="BL104" s="17" t="s">
        <v>177</v>
      </c>
      <c r="BM104" s="230" t="s">
        <v>1127</v>
      </c>
    </row>
    <row r="105" spans="1:47" s="2" customFormat="1" ht="12">
      <c r="A105" s="39"/>
      <c r="B105" s="40"/>
      <c r="C105" s="41"/>
      <c r="D105" s="234" t="s">
        <v>210</v>
      </c>
      <c r="E105" s="41"/>
      <c r="F105" s="255" t="s">
        <v>1128</v>
      </c>
      <c r="G105" s="41"/>
      <c r="H105" s="41"/>
      <c r="I105" s="137"/>
      <c r="J105" s="41"/>
      <c r="K105" s="41"/>
      <c r="L105" s="45"/>
      <c r="M105" s="256"/>
      <c r="N105" s="257"/>
      <c r="O105" s="85"/>
      <c r="P105" s="85"/>
      <c r="Q105" s="85"/>
      <c r="R105" s="85"/>
      <c r="S105" s="85"/>
      <c r="T105" s="86"/>
      <c r="U105" s="39"/>
      <c r="V105" s="39"/>
      <c r="W105" s="39"/>
      <c r="X105" s="39"/>
      <c r="Y105" s="39"/>
      <c r="Z105" s="39"/>
      <c r="AA105" s="39"/>
      <c r="AB105" s="39"/>
      <c r="AC105" s="39"/>
      <c r="AD105" s="39"/>
      <c r="AE105" s="39"/>
      <c r="AT105" s="17" t="s">
        <v>210</v>
      </c>
      <c r="AU105" s="17" t="s">
        <v>88</v>
      </c>
    </row>
    <row r="106" spans="1:51" s="13" customFormat="1" ht="12">
      <c r="A106" s="13"/>
      <c r="B106" s="232"/>
      <c r="C106" s="233"/>
      <c r="D106" s="234" t="s">
        <v>182</v>
      </c>
      <c r="E106" s="235" t="s">
        <v>33</v>
      </c>
      <c r="F106" s="236" t="s">
        <v>1129</v>
      </c>
      <c r="G106" s="233"/>
      <c r="H106" s="237">
        <v>145.35</v>
      </c>
      <c r="I106" s="238"/>
      <c r="J106" s="233"/>
      <c r="K106" s="233"/>
      <c r="L106" s="239"/>
      <c r="M106" s="240"/>
      <c r="N106" s="241"/>
      <c r="O106" s="241"/>
      <c r="P106" s="241"/>
      <c r="Q106" s="241"/>
      <c r="R106" s="241"/>
      <c r="S106" s="241"/>
      <c r="T106" s="242"/>
      <c r="U106" s="13"/>
      <c r="V106" s="13"/>
      <c r="W106" s="13"/>
      <c r="X106" s="13"/>
      <c r="Y106" s="13"/>
      <c r="Z106" s="13"/>
      <c r="AA106" s="13"/>
      <c r="AB106" s="13"/>
      <c r="AC106" s="13"/>
      <c r="AD106" s="13"/>
      <c r="AE106" s="13"/>
      <c r="AT106" s="243" t="s">
        <v>182</v>
      </c>
      <c r="AU106" s="243" t="s">
        <v>88</v>
      </c>
      <c r="AV106" s="13" t="s">
        <v>88</v>
      </c>
      <c r="AW106" s="13" t="s">
        <v>39</v>
      </c>
      <c r="AX106" s="13" t="s">
        <v>78</v>
      </c>
      <c r="AY106" s="243" t="s">
        <v>170</v>
      </c>
    </row>
    <row r="107" spans="1:51" s="14" customFormat="1" ht="12">
      <c r="A107" s="14"/>
      <c r="B107" s="244"/>
      <c r="C107" s="245"/>
      <c r="D107" s="234" t="s">
        <v>182</v>
      </c>
      <c r="E107" s="246" t="s">
        <v>33</v>
      </c>
      <c r="F107" s="247" t="s">
        <v>200</v>
      </c>
      <c r="G107" s="245"/>
      <c r="H107" s="248">
        <v>145.35</v>
      </c>
      <c r="I107" s="249"/>
      <c r="J107" s="245"/>
      <c r="K107" s="245"/>
      <c r="L107" s="250"/>
      <c r="M107" s="251"/>
      <c r="N107" s="252"/>
      <c r="O107" s="252"/>
      <c r="P107" s="252"/>
      <c r="Q107" s="252"/>
      <c r="R107" s="252"/>
      <c r="S107" s="252"/>
      <c r="T107" s="253"/>
      <c r="U107" s="14"/>
      <c r="V107" s="14"/>
      <c r="W107" s="14"/>
      <c r="X107" s="14"/>
      <c r="Y107" s="14"/>
      <c r="Z107" s="14"/>
      <c r="AA107" s="14"/>
      <c r="AB107" s="14"/>
      <c r="AC107" s="14"/>
      <c r="AD107" s="14"/>
      <c r="AE107" s="14"/>
      <c r="AT107" s="254" t="s">
        <v>182</v>
      </c>
      <c r="AU107" s="254" t="s">
        <v>88</v>
      </c>
      <c r="AV107" s="14" t="s">
        <v>177</v>
      </c>
      <c r="AW107" s="14" t="s">
        <v>39</v>
      </c>
      <c r="AX107" s="14" t="s">
        <v>86</v>
      </c>
      <c r="AY107" s="254" t="s">
        <v>170</v>
      </c>
    </row>
    <row r="108" spans="1:65" s="2" customFormat="1" ht="21.75" customHeight="1">
      <c r="A108" s="39"/>
      <c r="B108" s="40"/>
      <c r="C108" s="219" t="s">
        <v>201</v>
      </c>
      <c r="D108" s="219" t="s">
        <v>172</v>
      </c>
      <c r="E108" s="220" t="s">
        <v>1130</v>
      </c>
      <c r="F108" s="221" t="s">
        <v>1131</v>
      </c>
      <c r="G108" s="222" t="s">
        <v>196</v>
      </c>
      <c r="H108" s="223">
        <v>25.65</v>
      </c>
      <c r="I108" s="224"/>
      <c r="J108" s="225">
        <f>ROUND(I108*H108,2)</f>
        <v>0</v>
      </c>
      <c r="K108" s="221" t="s">
        <v>176</v>
      </c>
      <c r="L108" s="45"/>
      <c r="M108" s="226" t="s">
        <v>33</v>
      </c>
      <c r="N108" s="227" t="s">
        <v>49</v>
      </c>
      <c r="O108" s="85"/>
      <c r="P108" s="228">
        <f>O108*H108</f>
        <v>0</v>
      </c>
      <c r="Q108" s="228">
        <v>0.12</v>
      </c>
      <c r="R108" s="228">
        <f>Q108*H108</f>
        <v>3.078</v>
      </c>
      <c r="S108" s="228">
        <v>2.49</v>
      </c>
      <c r="T108" s="229">
        <f>S108*H108</f>
        <v>63.868500000000004</v>
      </c>
      <c r="U108" s="39"/>
      <c r="V108" s="39"/>
      <c r="W108" s="39"/>
      <c r="X108" s="39"/>
      <c r="Y108" s="39"/>
      <c r="Z108" s="39"/>
      <c r="AA108" s="39"/>
      <c r="AB108" s="39"/>
      <c r="AC108" s="39"/>
      <c r="AD108" s="39"/>
      <c r="AE108" s="39"/>
      <c r="AR108" s="230" t="s">
        <v>177</v>
      </c>
      <c r="AT108" s="230" t="s">
        <v>172</v>
      </c>
      <c r="AU108" s="230" t="s">
        <v>88</v>
      </c>
      <c r="AY108" s="17" t="s">
        <v>170</v>
      </c>
      <c r="BE108" s="231">
        <f>IF(N108="základní",J108,0)</f>
        <v>0</v>
      </c>
      <c r="BF108" s="231">
        <f>IF(N108="snížená",J108,0)</f>
        <v>0</v>
      </c>
      <c r="BG108" s="231">
        <f>IF(N108="zákl. přenesená",J108,0)</f>
        <v>0</v>
      </c>
      <c r="BH108" s="231">
        <f>IF(N108="sníž. přenesená",J108,0)</f>
        <v>0</v>
      </c>
      <c r="BI108" s="231">
        <f>IF(N108="nulová",J108,0)</f>
        <v>0</v>
      </c>
      <c r="BJ108" s="17" t="s">
        <v>86</v>
      </c>
      <c r="BK108" s="231">
        <f>ROUND(I108*H108,2)</f>
        <v>0</v>
      </c>
      <c r="BL108" s="17" t="s">
        <v>177</v>
      </c>
      <c r="BM108" s="230" t="s">
        <v>1132</v>
      </c>
    </row>
    <row r="109" spans="1:47" s="2" customFormat="1" ht="12">
      <c r="A109" s="39"/>
      <c r="B109" s="40"/>
      <c r="C109" s="41"/>
      <c r="D109" s="234" t="s">
        <v>210</v>
      </c>
      <c r="E109" s="41"/>
      <c r="F109" s="255" t="s">
        <v>1133</v>
      </c>
      <c r="G109" s="41"/>
      <c r="H109" s="41"/>
      <c r="I109" s="137"/>
      <c r="J109" s="41"/>
      <c r="K109" s="41"/>
      <c r="L109" s="45"/>
      <c r="M109" s="256"/>
      <c r="N109" s="257"/>
      <c r="O109" s="85"/>
      <c r="P109" s="85"/>
      <c r="Q109" s="85"/>
      <c r="R109" s="85"/>
      <c r="S109" s="85"/>
      <c r="T109" s="86"/>
      <c r="U109" s="39"/>
      <c r="V109" s="39"/>
      <c r="W109" s="39"/>
      <c r="X109" s="39"/>
      <c r="Y109" s="39"/>
      <c r="Z109" s="39"/>
      <c r="AA109" s="39"/>
      <c r="AB109" s="39"/>
      <c r="AC109" s="39"/>
      <c r="AD109" s="39"/>
      <c r="AE109" s="39"/>
      <c r="AT109" s="17" t="s">
        <v>210</v>
      </c>
      <c r="AU109" s="17" t="s">
        <v>88</v>
      </c>
    </row>
    <row r="110" spans="1:51" s="13" customFormat="1" ht="12">
      <c r="A110" s="13"/>
      <c r="B110" s="232"/>
      <c r="C110" s="233"/>
      <c r="D110" s="234" t="s">
        <v>182</v>
      </c>
      <c r="E110" s="235" t="s">
        <v>33</v>
      </c>
      <c r="F110" s="236" t="s">
        <v>1134</v>
      </c>
      <c r="G110" s="233"/>
      <c r="H110" s="237">
        <v>25.65</v>
      </c>
      <c r="I110" s="238"/>
      <c r="J110" s="233"/>
      <c r="K110" s="233"/>
      <c r="L110" s="239"/>
      <c r="M110" s="240"/>
      <c r="N110" s="241"/>
      <c r="O110" s="241"/>
      <c r="P110" s="241"/>
      <c r="Q110" s="241"/>
      <c r="R110" s="241"/>
      <c r="S110" s="241"/>
      <c r="T110" s="242"/>
      <c r="U110" s="13"/>
      <c r="V110" s="13"/>
      <c r="W110" s="13"/>
      <c r="X110" s="13"/>
      <c r="Y110" s="13"/>
      <c r="Z110" s="13"/>
      <c r="AA110" s="13"/>
      <c r="AB110" s="13"/>
      <c r="AC110" s="13"/>
      <c r="AD110" s="13"/>
      <c r="AE110" s="13"/>
      <c r="AT110" s="243" t="s">
        <v>182</v>
      </c>
      <c r="AU110" s="243" t="s">
        <v>88</v>
      </c>
      <c r="AV110" s="13" t="s">
        <v>88</v>
      </c>
      <c r="AW110" s="13" t="s">
        <v>39</v>
      </c>
      <c r="AX110" s="13" t="s">
        <v>78</v>
      </c>
      <c r="AY110" s="243" t="s">
        <v>170</v>
      </c>
    </row>
    <row r="111" spans="1:51" s="14" customFormat="1" ht="12">
      <c r="A111" s="14"/>
      <c r="B111" s="244"/>
      <c r="C111" s="245"/>
      <c r="D111" s="234" t="s">
        <v>182</v>
      </c>
      <c r="E111" s="246" t="s">
        <v>33</v>
      </c>
      <c r="F111" s="247" t="s">
        <v>200</v>
      </c>
      <c r="G111" s="245"/>
      <c r="H111" s="248">
        <v>25.65</v>
      </c>
      <c r="I111" s="249"/>
      <c r="J111" s="245"/>
      <c r="K111" s="245"/>
      <c r="L111" s="250"/>
      <c r="M111" s="251"/>
      <c r="N111" s="252"/>
      <c r="O111" s="252"/>
      <c r="P111" s="252"/>
      <c r="Q111" s="252"/>
      <c r="R111" s="252"/>
      <c r="S111" s="252"/>
      <c r="T111" s="253"/>
      <c r="U111" s="14"/>
      <c r="V111" s="14"/>
      <c r="W111" s="14"/>
      <c r="X111" s="14"/>
      <c r="Y111" s="14"/>
      <c r="Z111" s="14"/>
      <c r="AA111" s="14"/>
      <c r="AB111" s="14"/>
      <c r="AC111" s="14"/>
      <c r="AD111" s="14"/>
      <c r="AE111" s="14"/>
      <c r="AT111" s="254" t="s">
        <v>182</v>
      </c>
      <c r="AU111" s="254" t="s">
        <v>88</v>
      </c>
      <c r="AV111" s="14" t="s">
        <v>177</v>
      </c>
      <c r="AW111" s="14" t="s">
        <v>39</v>
      </c>
      <c r="AX111" s="14" t="s">
        <v>86</v>
      </c>
      <c r="AY111" s="254" t="s">
        <v>170</v>
      </c>
    </row>
    <row r="112" spans="1:65" s="2" customFormat="1" ht="21.75" customHeight="1">
      <c r="A112" s="39"/>
      <c r="B112" s="40"/>
      <c r="C112" s="219" t="s">
        <v>206</v>
      </c>
      <c r="D112" s="219" t="s">
        <v>172</v>
      </c>
      <c r="E112" s="220" t="s">
        <v>1135</v>
      </c>
      <c r="F112" s="221" t="s">
        <v>1131</v>
      </c>
      <c r="G112" s="222" t="s">
        <v>196</v>
      </c>
      <c r="H112" s="223">
        <v>6.413</v>
      </c>
      <c r="I112" s="224"/>
      <c r="J112" s="225">
        <f>ROUND(I112*H112,2)</f>
        <v>0</v>
      </c>
      <c r="K112" s="221" t="s">
        <v>33</v>
      </c>
      <c r="L112" s="45"/>
      <c r="M112" s="226" t="s">
        <v>33</v>
      </c>
      <c r="N112" s="227" t="s">
        <v>49</v>
      </c>
      <c r="O112" s="85"/>
      <c r="P112" s="228">
        <f>O112*H112</f>
        <v>0</v>
      </c>
      <c r="Q112" s="228">
        <v>0.12</v>
      </c>
      <c r="R112" s="228">
        <f>Q112*H112</f>
        <v>0.76956</v>
      </c>
      <c r="S112" s="228">
        <v>2.49</v>
      </c>
      <c r="T112" s="229">
        <f>S112*H112</f>
        <v>15.968370000000002</v>
      </c>
      <c r="U112" s="39"/>
      <c r="V112" s="39"/>
      <c r="W112" s="39"/>
      <c r="X112" s="39"/>
      <c r="Y112" s="39"/>
      <c r="Z112" s="39"/>
      <c r="AA112" s="39"/>
      <c r="AB112" s="39"/>
      <c r="AC112" s="39"/>
      <c r="AD112" s="39"/>
      <c r="AE112" s="39"/>
      <c r="AR112" s="230" t="s">
        <v>177</v>
      </c>
      <c r="AT112" s="230" t="s">
        <v>172</v>
      </c>
      <c r="AU112" s="230" t="s">
        <v>88</v>
      </c>
      <c r="AY112" s="17" t="s">
        <v>170</v>
      </c>
      <c r="BE112" s="231">
        <f>IF(N112="základní",J112,0)</f>
        <v>0</v>
      </c>
      <c r="BF112" s="231">
        <f>IF(N112="snížená",J112,0)</f>
        <v>0</v>
      </c>
      <c r="BG112" s="231">
        <f>IF(N112="zákl. přenesená",J112,0)</f>
        <v>0</v>
      </c>
      <c r="BH112" s="231">
        <f>IF(N112="sníž. přenesená",J112,0)</f>
        <v>0</v>
      </c>
      <c r="BI112" s="231">
        <f>IF(N112="nulová",J112,0)</f>
        <v>0</v>
      </c>
      <c r="BJ112" s="17" t="s">
        <v>86</v>
      </c>
      <c r="BK112" s="231">
        <f>ROUND(I112*H112,2)</f>
        <v>0</v>
      </c>
      <c r="BL112" s="17" t="s">
        <v>177</v>
      </c>
      <c r="BM112" s="230" t="s">
        <v>1136</v>
      </c>
    </row>
    <row r="113" spans="1:47" s="2" customFormat="1" ht="12">
      <c r="A113" s="39"/>
      <c r="B113" s="40"/>
      <c r="C113" s="41"/>
      <c r="D113" s="234" t="s">
        <v>210</v>
      </c>
      <c r="E113" s="41"/>
      <c r="F113" s="255" t="s">
        <v>1137</v>
      </c>
      <c r="G113" s="41"/>
      <c r="H113" s="41"/>
      <c r="I113" s="137"/>
      <c r="J113" s="41"/>
      <c r="K113" s="41"/>
      <c r="L113" s="45"/>
      <c r="M113" s="256"/>
      <c r="N113" s="257"/>
      <c r="O113" s="85"/>
      <c r="P113" s="85"/>
      <c r="Q113" s="85"/>
      <c r="R113" s="85"/>
      <c r="S113" s="85"/>
      <c r="T113" s="86"/>
      <c r="U113" s="39"/>
      <c r="V113" s="39"/>
      <c r="W113" s="39"/>
      <c r="X113" s="39"/>
      <c r="Y113" s="39"/>
      <c r="Z113" s="39"/>
      <c r="AA113" s="39"/>
      <c r="AB113" s="39"/>
      <c r="AC113" s="39"/>
      <c r="AD113" s="39"/>
      <c r="AE113" s="39"/>
      <c r="AT113" s="17" t="s">
        <v>210</v>
      </c>
      <c r="AU113" s="17" t="s">
        <v>88</v>
      </c>
    </row>
    <row r="114" spans="1:51" s="13" customFormat="1" ht="12">
      <c r="A114" s="13"/>
      <c r="B114" s="232"/>
      <c r="C114" s="233"/>
      <c r="D114" s="234" t="s">
        <v>182</v>
      </c>
      <c r="E114" s="235" t="s">
        <v>33</v>
      </c>
      <c r="F114" s="236" t="s">
        <v>1138</v>
      </c>
      <c r="G114" s="233"/>
      <c r="H114" s="237">
        <v>6.413</v>
      </c>
      <c r="I114" s="238"/>
      <c r="J114" s="233"/>
      <c r="K114" s="233"/>
      <c r="L114" s="239"/>
      <c r="M114" s="240"/>
      <c r="N114" s="241"/>
      <c r="O114" s="241"/>
      <c r="P114" s="241"/>
      <c r="Q114" s="241"/>
      <c r="R114" s="241"/>
      <c r="S114" s="241"/>
      <c r="T114" s="242"/>
      <c r="U114" s="13"/>
      <c r="V114" s="13"/>
      <c r="W114" s="13"/>
      <c r="X114" s="13"/>
      <c r="Y114" s="13"/>
      <c r="Z114" s="13"/>
      <c r="AA114" s="13"/>
      <c r="AB114" s="13"/>
      <c r="AC114" s="13"/>
      <c r="AD114" s="13"/>
      <c r="AE114" s="13"/>
      <c r="AT114" s="243" t="s">
        <v>182</v>
      </c>
      <c r="AU114" s="243" t="s">
        <v>88</v>
      </c>
      <c r="AV114" s="13" t="s">
        <v>88</v>
      </c>
      <c r="AW114" s="13" t="s">
        <v>39</v>
      </c>
      <c r="AX114" s="13" t="s">
        <v>78</v>
      </c>
      <c r="AY114" s="243" t="s">
        <v>170</v>
      </c>
    </row>
    <row r="115" spans="1:51" s="14" customFormat="1" ht="12">
      <c r="A115" s="14"/>
      <c r="B115" s="244"/>
      <c r="C115" s="245"/>
      <c r="D115" s="234" t="s">
        <v>182</v>
      </c>
      <c r="E115" s="246" t="s">
        <v>33</v>
      </c>
      <c r="F115" s="247" t="s">
        <v>200</v>
      </c>
      <c r="G115" s="245"/>
      <c r="H115" s="248">
        <v>6.413</v>
      </c>
      <c r="I115" s="249"/>
      <c r="J115" s="245"/>
      <c r="K115" s="245"/>
      <c r="L115" s="250"/>
      <c r="M115" s="251"/>
      <c r="N115" s="252"/>
      <c r="O115" s="252"/>
      <c r="P115" s="252"/>
      <c r="Q115" s="252"/>
      <c r="R115" s="252"/>
      <c r="S115" s="252"/>
      <c r="T115" s="253"/>
      <c r="U115" s="14"/>
      <c r="V115" s="14"/>
      <c r="W115" s="14"/>
      <c r="X115" s="14"/>
      <c r="Y115" s="14"/>
      <c r="Z115" s="14"/>
      <c r="AA115" s="14"/>
      <c r="AB115" s="14"/>
      <c r="AC115" s="14"/>
      <c r="AD115" s="14"/>
      <c r="AE115" s="14"/>
      <c r="AT115" s="254" t="s">
        <v>182</v>
      </c>
      <c r="AU115" s="254" t="s">
        <v>88</v>
      </c>
      <c r="AV115" s="14" t="s">
        <v>177</v>
      </c>
      <c r="AW115" s="14" t="s">
        <v>39</v>
      </c>
      <c r="AX115" s="14" t="s">
        <v>86</v>
      </c>
      <c r="AY115" s="254" t="s">
        <v>170</v>
      </c>
    </row>
    <row r="116" spans="1:65" s="2" customFormat="1" ht="21.75" customHeight="1">
      <c r="A116" s="39"/>
      <c r="B116" s="40"/>
      <c r="C116" s="219" t="s">
        <v>213</v>
      </c>
      <c r="D116" s="219" t="s">
        <v>172</v>
      </c>
      <c r="E116" s="220" t="s">
        <v>1139</v>
      </c>
      <c r="F116" s="221" t="s">
        <v>1140</v>
      </c>
      <c r="G116" s="222" t="s">
        <v>191</v>
      </c>
      <c r="H116" s="223">
        <v>85.5</v>
      </c>
      <c r="I116" s="224"/>
      <c r="J116" s="225">
        <f>ROUND(I116*H116,2)</f>
        <v>0</v>
      </c>
      <c r="K116" s="221" t="s">
        <v>176</v>
      </c>
      <c r="L116" s="45"/>
      <c r="M116" s="226" t="s">
        <v>33</v>
      </c>
      <c r="N116" s="227" t="s">
        <v>49</v>
      </c>
      <c r="O116" s="85"/>
      <c r="P116" s="228">
        <f>O116*H116</f>
        <v>0</v>
      </c>
      <c r="Q116" s="228">
        <v>8E-05</v>
      </c>
      <c r="R116" s="228">
        <f>Q116*H116</f>
        <v>0.006840000000000001</v>
      </c>
      <c r="S116" s="228">
        <v>0.018</v>
      </c>
      <c r="T116" s="229">
        <f>S116*H116</f>
        <v>1.539</v>
      </c>
      <c r="U116" s="39"/>
      <c r="V116" s="39"/>
      <c r="W116" s="39"/>
      <c r="X116" s="39"/>
      <c r="Y116" s="39"/>
      <c r="Z116" s="39"/>
      <c r="AA116" s="39"/>
      <c r="AB116" s="39"/>
      <c r="AC116" s="39"/>
      <c r="AD116" s="39"/>
      <c r="AE116" s="39"/>
      <c r="AR116" s="230" t="s">
        <v>177</v>
      </c>
      <c r="AT116" s="230" t="s">
        <v>172</v>
      </c>
      <c r="AU116" s="230" t="s">
        <v>88</v>
      </c>
      <c r="AY116" s="17" t="s">
        <v>170</v>
      </c>
      <c r="BE116" s="231">
        <f>IF(N116="základní",J116,0)</f>
        <v>0</v>
      </c>
      <c r="BF116" s="231">
        <f>IF(N116="snížená",J116,0)</f>
        <v>0</v>
      </c>
      <c r="BG116" s="231">
        <f>IF(N116="zákl. přenesená",J116,0)</f>
        <v>0</v>
      </c>
      <c r="BH116" s="231">
        <f>IF(N116="sníž. přenesená",J116,0)</f>
        <v>0</v>
      </c>
      <c r="BI116" s="231">
        <f>IF(N116="nulová",J116,0)</f>
        <v>0</v>
      </c>
      <c r="BJ116" s="17" t="s">
        <v>86</v>
      </c>
      <c r="BK116" s="231">
        <f>ROUND(I116*H116,2)</f>
        <v>0</v>
      </c>
      <c r="BL116" s="17" t="s">
        <v>177</v>
      </c>
      <c r="BM116" s="230" t="s">
        <v>1141</v>
      </c>
    </row>
    <row r="117" spans="1:65" s="2" customFormat="1" ht="21.75" customHeight="1">
      <c r="A117" s="39"/>
      <c r="B117" s="40"/>
      <c r="C117" s="219" t="s">
        <v>219</v>
      </c>
      <c r="D117" s="219" t="s">
        <v>172</v>
      </c>
      <c r="E117" s="220" t="s">
        <v>1142</v>
      </c>
      <c r="F117" s="221" t="s">
        <v>1143</v>
      </c>
      <c r="G117" s="222" t="s">
        <v>262</v>
      </c>
      <c r="H117" s="223">
        <v>20</v>
      </c>
      <c r="I117" s="224"/>
      <c r="J117" s="225">
        <f>ROUND(I117*H117,2)</f>
        <v>0</v>
      </c>
      <c r="K117" s="221" t="s">
        <v>176</v>
      </c>
      <c r="L117" s="45"/>
      <c r="M117" s="226" t="s">
        <v>33</v>
      </c>
      <c r="N117" s="227" t="s">
        <v>49</v>
      </c>
      <c r="O117" s="85"/>
      <c r="P117" s="228">
        <f>O117*H117</f>
        <v>0</v>
      </c>
      <c r="Q117" s="228">
        <v>0</v>
      </c>
      <c r="R117" s="228">
        <f>Q117*H117</f>
        <v>0</v>
      </c>
      <c r="S117" s="228">
        <v>0.08</v>
      </c>
      <c r="T117" s="229">
        <f>S117*H117</f>
        <v>1.6</v>
      </c>
      <c r="U117" s="39"/>
      <c r="V117" s="39"/>
      <c r="W117" s="39"/>
      <c r="X117" s="39"/>
      <c r="Y117" s="39"/>
      <c r="Z117" s="39"/>
      <c r="AA117" s="39"/>
      <c r="AB117" s="39"/>
      <c r="AC117" s="39"/>
      <c r="AD117" s="39"/>
      <c r="AE117" s="39"/>
      <c r="AR117" s="230" t="s">
        <v>177</v>
      </c>
      <c r="AT117" s="230" t="s">
        <v>172</v>
      </c>
      <c r="AU117" s="230" t="s">
        <v>88</v>
      </c>
      <c r="AY117" s="17" t="s">
        <v>170</v>
      </c>
      <c r="BE117" s="231">
        <f>IF(N117="základní",J117,0)</f>
        <v>0</v>
      </c>
      <c r="BF117" s="231">
        <f>IF(N117="snížená",J117,0)</f>
        <v>0</v>
      </c>
      <c r="BG117" s="231">
        <f>IF(N117="zákl. přenesená",J117,0)</f>
        <v>0</v>
      </c>
      <c r="BH117" s="231">
        <f>IF(N117="sníž. přenesená",J117,0)</f>
        <v>0</v>
      </c>
      <c r="BI117" s="231">
        <f>IF(N117="nulová",J117,0)</f>
        <v>0</v>
      </c>
      <c r="BJ117" s="17" t="s">
        <v>86</v>
      </c>
      <c r="BK117" s="231">
        <f>ROUND(I117*H117,2)</f>
        <v>0</v>
      </c>
      <c r="BL117" s="17" t="s">
        <v>177</v>
      </c>
      <c r="BM117" s="230" t="s">
        <v>1144</v>
      </c>
    </row>
    <row r="118" spans="1:47" s="2" customFormat="1" ht="12">
      <c r="A118" s="39"/>
      <c r="B118" s="40"/>
      <c r="C118" s="41"/>
      <c r="D118" s="234" t="s">
        <v>210</v>
      </c>
      <c r="E118" s="41"/>
      <c r="F118" s="255" t="s">
        <v>1145</v>
      </c>
      <c r="G118" s="41"/>
      <c r="H118" s="41"/>
      <c r="I118" s="137"/>
      <c r="J118" s="41"/>
      <c r="K118" s="41"/>
      <c r="L118" s="45"/>
      <c r="M118" s="256"/>
      <c r="N118" s="257"/>
      <c r="O118" s="85"/>
      <c r="P118" s="85"/>
      <c r="Q118" s="85"/>
      <c r="R118" s="85"/>
      <c r="S118" s="85"/>
      <c r="T118" s="86"/>
      <c r="U118" s="39"/>
      <c r="V118" s="39"/>
      <c r="W118" s="39"/>
      <c r="X118" s="39"/>
      <c r="Y118" s="39"/>
      <c r="Z118" s="39"/>
      <c r="AA118" s="39"/>
      <c r="AB118" s="39"/>
      <c r="AC118" s="39"/>
      <c r="AD118" s="39"/>
      <c r="AE118" s="39"/>
      <c r="AT118" s="17" t="s">
        <v>210</v>
      </c>
      <c r="AU118" s="17" t="s">
        <v>88</v>
      </c>
    </row>
    <row r="119" spans="1:65" s="2" customFormat="1" ht="33" customHeight="1">
      <c r="A119" s="39"/>
      <c r="B119" s="40"/>
      <c r="C119" s="219" t="s">
        <v>224</v>
      </c>
      <c r="D119" s="219" t="s">
        <v>172</v>
      </c>
      <c r="E119" s="220" t="s">
        <v>944</v>
      </c>
      <c r="F119" s="221" t="s">
        <v>945</v>
      </c>
      <c r="G119" s="222" t="s">
        <v>196</v>
      </c>
      <c r="H119" s="223">
        <v>30</v>
      </c>
      <c r="I119" s="224"/>
      <c r="J119" s="225">
        <f>ROUND(I119*H119,2)</f>
        <v>0</v>
      </c>
      <c r="K119" s="221" t="s">
        <v>176</v>
      </c>
      <c r="L119" s="45"/>
      <c r="M119" s="226" t="s">
        <v>33</v>
      </c>
      <c r="N119" s="227" t="s">
        <v>49</v>
      </c>
      <c r="O119" s="85"/>
      <c r="P119" s="228">
        <f>O119*H119</f>
        <v>0</v>
      </c>
      <c r="Q119" s="228">
        <v>0</v>
      </c>
      <c r="R119" s="228">
        <f>Q119*H119</f>
        <v>0</v>
      </c>
      <c r="S119" s="228">
        <v>0</v>
      </c>
      <c r="T119" s="229">
        <f>S119*H119</f>
        <v>0</v>
      </c>
      <c r="U119" s="39"/>
      <c r="V119" s="39"/>
      <c r="W119" s="39"/>
      <c r="X119" s="39"/>
      <c r="Y119" s="39"/>
      <c r="Z119" s="39"/>
      <c r="AA119" s="39"/>
      <c r="AB119" s="39"/>
      <c r="AC119" s="39"/>
      <c r="AD119" s="39"/>
      <c r="AE119" s="39"/>
      <c r="AR119" s="230" t="s">
        <v>177</v>
      </c>
      <c r="AT119" s="230" t="s">
        <v>172</v>
      </c>
      <c r="AU119" s="230" t="s">
        <v>88</v>
      </c>
      <c r="AY119" s="17" t="s">
        <v>170</v>
      </c>
      <c r="BE119" s="231">
        <f>IF(N119="základní",J119,0)</f>
        <v>0</v>
      </c>
      <c r="BF119" s="231">
        <f>IF(N119="snížená",J119,0)</f>
        <v>0</v>
      </c>
      <c r="BG119" s="231">
        <f>IF(N119="zákl. přenesená",J119,0)</f>
        <v>0</v>
      </c>
      <c r="BH119" s="231">
        <f>IF(N119="sníž. přenesená",J119,0)</f>
        <v>0</v>
      </c>
      <c r="BI119" s="231">
        <f>IF(N119="nulová",J119,0)</f>
        <v>0</v>
      </c>
      <c r="BJ119" s="17" t="s">
        <v>86</v>
      </c>
      <c r="BK119" s="231">
        <f>ROUND(I119*H119,2)</f>
        <v>0</v>
      </c>
      <c r="BL119" s="17" t="s">
        <v>177</v>
      </c>
      <c r="BM119" s="230" t="s">
        <v>1146</v>
      </c>
    </row>
    <row r="120" spans="1:47" s="2" customFormat="1" ht="12">
      <c r="A120" s="39"/>
      <c r="B120" s="40"/>
      <c r="C120" s="41"/>
      <c r="D120" s="234" t="s">
        <v>210</v>
      </c>
      <c r="E120" s="41"/>
      <c r="F120" s="255" t="s">
        <v>1147</v>
      </c>
      <c r="G120" s="41"/>
      <c r="H120" s="41"/>
      <c r="I120" s="137"/>
      <c r="J120" s="41"/>
      <c r="K120" s="41"/>
      <c r="L120" s="45"/>
      <c r="M120" s="256"/>
      <c r="N120" s="257"/>
      <c r="O120" s="85"/>
      <c r="P120" s="85"/>
      <c r="Q120" s="85"/>
      <c r="R120" s="85"/>
      <c r="S120" s="85"/>
      <c r="T120" s="86"/>
      <c r="U120" s="39"/>
      <c r="V120" s="39"/>
      <c r="W120" s="39"/>
      <c r="X120" s="39"/>
      <c r="Y120" s="39"/>
      <c r="Z120" s="39"/>
      <c r="AA120" s="39"/>
      <c r="AB120" s="39"/>
      <c r="AC120" s="39"/>
      <c r="AD120" s="39"/>
      <c r="AE120" s="39"/>
      <c r="AT120" s="17" t="s">
        <v>210</v>
      </c>
      <c r="AU120" s="17" t="s">
        <v>88</v>
      </c>
    </row>
    <row r="121" spans="1:65" s="2" customFormat="1" ht="16.5" customHeight="1">
      <c r="A121" s="39"/>
      <c r="B121" s="40"/>
      <c r="C121" s="258" t="s">
        <v>229</v>
      </c>
      <c r="D121" s="258" t="s">
        <v>214</v>
      </c>
      <c r="E121" s="259" t="s">
        <v>1148</v>
      </c>
      <c r="F121" s="260" t="s">
        <v>1149</v>
      </c>
      <c r="G121" s="261" t="s">
        <v>232</v>
      </c>
      <c r="H121" s="262">
        <v>66</v>
      </c>
      <c r="I121" s="263"/>
      <c r="J121" s="264">
        <f>ROUND(I121*H121,2)</f>
        <v>0</v>
      </c>
      <c r="K121" s="260" t="s">
        <v>176</v>
      </c>
      <c r="L121" s="265"/>
      <c r="M121" s="266" t="s">
        <v>33</v>
      </c>
      <c r="N121" s="267" t="s">
        <v>49</v>
      </c>
      <c r="O121" s="85"/>
      <c r="P121" s="228">
        <f>O121*H121</f>
        <v>0</v>
      </c>
      <c r="Q121" s="228">
        <v>1</v>
      </c>
      <c r="R121" s="228">
        <f>Q121*H121</f>
        <v>66</v>
      </c>
      <c r="S121" s="228">
        <v>0</v>
      </c>
      <c r="T121" s="229">
        <f>S121*H121</f>
        <v>0</v>
      </c>
      <c r="U121" s="39"/>
      <c r="V121" s="39"/>
      <c r="W121" s="39"/>
      <c r="X121" s="39"/>
      <c r="Y121" s="39"/>
      <c r="Z121" s="39"/>
      <c r="AA121" s="39"/>
      <c r="AB121" s="39"/>
      <c r="AC121" s="39"/>
      <c r="AD121" s="39"/>
      <c r="AE121" s="39"/>
      <c r="AR121" s="230" t="s">
        <v>213</v>
      </c>
      <c r="AT121" s="230" t="s">
        <v>214</v>
      </c>
      <c r="AU121" s="230" t="s">
        <v>88</v>
      </c>
      <c r="AY121" s="17" t="s">
        <v>170</v>
      </c>
      <c r="BE121" s="231">
        <f>IF(N121="základní",J121,0)</f>
        <v>0</v>
      </c>
      <c r="BF121" s="231">
        <f>IF(N121="snížená",J121,0)</f>
        <v>0</v>
      </c>
      <c r="BG121" s="231">
        <f>IF(N121="zákl. přenesená",J121,0)</f>
        <v>0</v>
      </c>
      <c r="BH121" s="231">
        <f>IF(N121="sníž. přenesená",J121,0)</f>
        <v>0</v>
      </c>
      <c r="BI121" s="231">
        <f>IF(N121="nulová",J121,0)</f>
        <v>0</v>
      </c>
      <c r="BJ121" s="17" t="s">
        <v>86</v>
      </c>
      <c r="BK121" s="231">
        <f>ROUND(I121*H121,2)</f>
        <v>0</v>
      </c>
      <c r="BL121" s="17" t="s">
        <v>177</v>
      </c>
      <c r="BM121" s="230" t="s">
        <v>1150</v>
      </c>
    </row>
    <row r="122" spans="1:51" s="13" customFormat="1" ht="12">
      <c r="A122" s="13"/>
      <c r="B122" s="232"/>
      <c r="C122" s="233"/>
      <c r="D122" s="234" t="s">
        <v>182</v>
      </c>
      <c r="E122" s="235" t="s">
        <v>33</v>
      </c>
      <c r="F122" s="236" t="s">
        <v>1151</v>
      </c>
      <c r="G122" s="233"/>
      <c r="H122" s="237">
        <v>66</v>
      </c>
      <c r="I122" s="238"/>
      <c r="J122" s="233"/>
      <c r="K122" s="233"/>
      <c r="L122" s="239"/>
      <c r="M122" s="240"/>
      <c r="N122" s="241"/>
      <c r="O122" s="241"/>
      <c r="P122" s="241"/>
      <c r="Q122" s="241"/>
      <c r="R122" s="241"/>
      <c r="S122" s="241"/>
      <c r="T122" s="242"/>
      <c r="U122" s="13"/>
      <c r="V122" s="13"/>
      <c r="W122" s="13"/>
      <c r="X122" s="13"/>
      <c r="Y122" s="13"/>
      <c r="Z122" s="13"/>
      <c r="AA122" s="13"/>
      <c r="AB122" s="13"/>
      <c r="AC122" s="13"/>
      <c r="AD122" s="13"/>
      <c r="AE122" s="13"/>
      <c r="AT122" s="243" t="s">
        <v>182</v>
      </c>
      <c r="AU122" s="243" t="s">
        <v>88</v>
      </c>
      <c r="AV122" s="13" t="s">
        <v>88</v>
      </c>
      <c r="AW122" s="13" t="s">
        <v>39</v>
      </c>
      <c r="AX122" s="13" t="s">
        <v>78</v>
      </c>
      <c r="AY122" s="243" t="s">
        <v>170</v>
      </c>
    </row>
    <row r="123" spans="1:51" s="14" customFormat="1" ht="12">
      <c r="A123" s="14"/>
      <c r="B123" s="244"/>
      <c r="C123" s="245"/>
      <c r="D123" s="234" t="s">
        <v>182</v>
      </c>
      <c r="E123" s="246" t="s">
        <v>33</v>
      </c>
      <c r="F123" s="247" t="s">
        <v>200</v>
      </c>
      <c r="G123" s="245"/>
      <c r="H123" s="248">
        <v>66</v>
      </c>
      <c r="I123" s="249"/>
      <c r="J123" s="245"/>
      <c r="K123" s="245"/>
      <c r="L123" s="250"/>
      <c r="M123" s="251"/>
      <c r="N123" s="252"/>
      <c r="O123" s="252"/>
      <c r="P123" s="252"/>
      <c r="Q123" s="252"/>
      <c r="R123" s="252"/>
      <c r="S123" s="252"/>
      <c r="T123" s="253"/>
      <c r="U123" s="14"/>
      <c r="V123" s="14"/>
      <c r="W123" s="14"/>
      <c r="X123" s="14"/>
      <c r="Y123" s="14"/>
      <c r="Z123" s="14"/>
      <c r="AA123" s="14"/>
      <c r="AB123" s="14"/>
      <c r="AC123" s="14"/>
      <c r="AD123" s="14"/>
      <c r="AE123" s="14"/>
      <c r="AT123" s="254" t="s">
        <v>182</v>
      </c>
      <c r="AU123" s="254" t="s">
        <v>88</v>
      </c>
      <c r="AV123" s="14" t="s">
        <v>177</v>
      </c>
      <c r="AW123" s="14" t="s">
        <v>39</v>
      </c>
      <c r="AX123" s="14" t="s">
        <v>86</v>
      </c>
      <c r="AY123" s="254" t="s">
        <v>170</v>
      </c>
    </row>
    <row r="124" spans="1:63" s="12" customFormat="1" ht="22.8" customHeight="1">
      <c r="A124" s="12"/>
      <c r="B124" s="203"/>
      <c r="C124" s="204"/>
      <c r="D124" s="205" t="s">
        <v>77</v>
      </c>
      <c r="E124" s="217" t="s">
        <v>1152</v>
      </c>
      <c r="F124" s="217" t="s">
        <v>1153</v>
      </c>
      <c r="G124" s="204"/>
      <c r="H124" s="204"/>
      <c r="I124" s="207"/>
      <c r="J124" s="218">
        <f>BK124</f>
        <v>0</v>
      </c>
      <c r="K124" s="204"/>
      <c r="L124" s="209"/>
      <c r="M124" s="210"/>
      <c r="N124" s="211"/>
      <c r="O124" s="211"/>
      <c r="P124" s="212">
        <f>SUM(P125:P132)</f>
        <v>0</v>
      </c>
      <c r="Q124" s="211"/>
      <c r="R124" s="212">
        <f>SUM(R125:R132)</f>
        <v>0.19220399999999999</v>
      </c>
      <c r="S124" s="211"/>
      <c r="T124" s="213">
        <f>SUM(T125:T132)</f>
        <v>0</v>
      </c>
      <c r="U124" s="12"/>
      <c r="V124" s="12"/>
      <c r="W124" s="12"/>
      <c r="X124" s="12"/>
      <c r="Y124" s="12"/>
      <c r="Z124" s="12"/>
      <c r="AA124" s="12"/>
      <c r="AB124" s="12"/>
      <c r="AC124" s="12"/>
      <c r="AD124" s="12"/>
      <c r="AE124" s="12"/>
      <c r="AR124" s="214" t="s">
        <v>88</v>
      </c>
      <c r="AT124" s="215" t="s">
        <v>77</v>
      </c>
      <c r="AU124" s="215" t="s">
        <v>86</v>
      </c>
      <c r="AY124" s="214" t="s">
        <v>170</v>
      </c>
      <c r="BK124" s="216">
        <f>SUM(BK125:BK132)</f>
        <v>0</v>
      </c>
    </row>
    <row r="125" spans="1:65" s="2" customFormat="1" ht="16.5" customHeight="1">
      <c r="A125" s="39"/>
      <c r="B125" s="40"/>
      <c r="C125" s="219" t="s">
        <v>235</v>
      </c>
      <c r="D125" s="219" t="s">
        <v>172</v>
      </c>
      <c r="E125" s="220" t="s">
        <v>1154</v>
      </c>
      <c r="F125" s="221" t="s">
        <v>1155</v>
      </c>
      <c r="G125" s="222" t="s">
        <v>175</v>
      </c>
      <c r="H125" s="223">
        <v>239.4</v>
      </c>
      <c r="I125" s="224"/>
      <c r="J125" s="225">
        <f>ROUND(I125*H125,2)</f>
        <v>0</v>
      </c>
      <c r="K125" s="221" t="s">
        <v>176</v>
      </c>
      <c r="L125" s="45"/>
      <c r="M125" s="226" t="s">
        <v>33</v>
      </c>
      <c r="N125" s="227" t="s">
        <v>49</v>
      </c>
      <c r="O125" s="85"/>
      <c r="P125" s="228">
        <f>O125*H125</f>
        <v>0</v>
      </c>
      <c r="Q125" s="228">
        <v>0.00061</v>
      </c>
      <c r="R125" s="228">
        <f>Q125*H125</f>
        <v>0.146034</v>
      </c>
      <c r="S125" s="228">
        <v>0</v>
      </c>
      <c r="T125" s="229">
        <f>S125*H125</f>
        <v>0</v>
      </c>
      <c r="U125" s="39"/>
      <c r="V125" s="39"/>
      <c r="W125" s="39"/>
      <c r="X125" s="39"/>
      <c r="Y125" s="39"/>
      <c r="Z125" s="39"/>
      <c r="AA125" s="39"/>
      <c r="AB125" s="39"/>
      <c r="AC125" s="39"/>
      <c r="AD125" s="39"/>
      <c r="AE125" s="39"/>
      <c r="AR125" s="230" t="s">
        <v>254</v>
      </c>
      <c r="AT125" s="230" t="s">
        <v>172</v>
      </c>
      <c r="AU125" s="230" t="s">
        <v>88</v>
      </c>
      <c r="AY125" s="17" t="s">
        <v>170</v>
      </c>
      <c r="BE125" s="231">
        <f>IF(N125="základní",J125,0)</f>
        <v>0</v>
      </c>
      <c r="BF125" s="231">
        <f>IF(N125="snížená",J125,0)</f>
        <v>0</v>
      </c>
      <c r="BG125" s="231">
        <f>IF(N125="zákl. přenesená",J125,0)</f>
        <v>0</v>
      </c>
      <c r="BH125" s="231">
        <f>IF(N125="sníž. přenesená",J125,0)</f>
        <v>0</v>
      </c>
      <c r="BI125" s="231">
        <f>IF(N125="nulová",J125,0)</f>
        <v>0</v>
      </c>
      <c r="BJ125" s="17" t="s">
        <v>86</v>
      </c>
      <c r="BK125" s="231">
        <f>ROUND(I125*H125,2)</f>
        <v>0</v>
      </c>
      <c r="BL125" s="17" t="s">
        <v>254</v>
      </c>
      <c r="BM125" s="230" t="s">
        <v>1156</v>
      </c>
    </row>
    <row r="126" spans="1:47" s="2" customFormat="1" ht="12">
      <c r="A126" s="39"/>
      <c r="B126" s="40"/>
      <c r="C126" s="41"/>
      <c r="D126" s="234" t="s">
        <v>210</v>
      </c>
      <c r="E126" s="41"/>
      <c r="F126" s="255" t="s">
        <v>1157</v>
      </c>
      <c r="G126" s="41"/>
      <c r="H126" s="41"/>
      <c r="I126" s="137"/>
      <c r="J126" s="41"/>
      <c r="K126" s="41"/>
      <c r="L126" s="45"/>
      <c r="M126" s="256"/>
      <c r="N126" s="257"/>
      <c r="O126" s="85"/>
      <c r="P126" s="85"/>
      <c r="Q126" s="85"/>
      <c r="R126" s="85"/>
      <c r="S126" s="85"/>
      <c r="T126" s="86"/>
      <c r="U126" s="39"/>
      <c r="V126" s="39"/>
      <c r="W126" s="39"/>
      <c r="X126" s="39"/>
      <c r="Y126" s="39"/>
      <c r="Z126" s="39"/>
      <c r="AA126" s="39"/>
      <c r="AB126" s="39"/>
      <c r="AC126" s="39"/>
      <c r="AD126" s="39"/>
      <c r="AE126" s="39"/>
      <c r="AT126" s="17" t="s">
        <v>210</v>
      </c>
      <c r="AU126" s="17" t="s">
        <v>88</v>
      </c>
    </row>
    <row r="127" spans="1:51" s="13" customFormat="1" ht="12">
      <c r="A127" s="13"/>
      <c r="B127" s="232"/>
      <c r="C127" s="233"/>
      <c r="D127" s="234" t="s">
        <v>182</v>
      </c>
      <c r="E127" s="235" t="s">
        <v>33</v>
      </c>
      <c r="F127" s="236" t="s">
        <v>1158</v>
      </c>
      <c r="G127" s="233"/>
      <c r="H127" s="237">
        <v>239.4</v>
      </c>
      <c r="I127" s="238"/>
      <c r="J127" s="233"/>
      <c r="K127" s="233"/>
      <c r="L127" s="239"/>
      <c r="M127" s="240"/>
      <c r="N127" s="241"/>
      <c r="O127" s="241"/>
      <c r="P127" s="241"/>
      <c r="Q127" s="241"/>
      <c r="R127" s="241"/>
      <c r="S127" s="241"/>
      <c r="T127" s="242"/>
      <c r="U127" s="13"/>
      <c r="V127" s="13"/>
      <c r="W127" s="13"/>
      <c r="X127" s="13"/>
      <c r="Y127" s="13"/>
      <c r="Z127" s="13"/>
      <c r="AA127" s="13"/>
      <c r="AB127" s="13"/>
      <c r="AC127" s="13"/>
      <c r="AD127" s="13"/>
      <c r="AE127" s="13"/>
      <c r="AT127" s="243" t="s">
        <v>182</v>
      </c>
      <c r="AU127" s="243" t="s">
        <v>88</v>
      </c>
      <c r="AV127" s="13" t="s">
        <v>88</v>
      </c>
      <c r="AW127" s="13" t="s">
        <v>39</v>
      </c>
      <c r="AX127" s="13" t="s">
        <v>78</v>
      </c>
      <c r="AY127" s="243" t="s">
        <v>170</v>
      </c>
    </row>
    <row r="128" spans="1:51" s="14" customFormat="1" ht="12">
      <c r="A128" s="14"/>
      <c r="B128" s="244"/>
      <c r="C128" s="245"/>
      <c r="D128" s="234" t="s">
        <v>182</v>
      </c>
      <c r="E128" s="246" t="s">
        <v>33</v>
      </c>
      <c r="F128" s="247" t="s">
        <v>200</v>
      </c>
      <c r="G128" s="245"/>
      <c r="H128" s="248">
        <v>239.4</v>
      </c>
      <c r="I128" s="249"/>
      <c r="J128" s="245"/>
      <c r="K128" s="245"/>
      <c r="L128" s="250"/>
      <c r="M128" s="251"/>
      <c r="N128" s="252"/>
      <c r="O128" s="252"/>
      <c r="P128" s="252"/>
      <c r="Q128" s="252"/>
      <c r="R128" s="252"/>
      <c r="S128" s="252"/>
      <c r="T128" s="253"/>
      <c r="U128" s="14"/>
      <c r="V128" s="14"/>
      <c r="W128" s="14"/>
      <c r="X128" s="14"/>
      <c r="Y128" s="14"/>
      <c r="Z128" s="14"/>
      <c r="AA128" s="14"/>
      <c r="AB128" s="14"/>
      <c r="AC128" s="14"/>
      <c r="AD128" s="14"/>
      <c r="AE128" s="14"/>
      <c r="AT128" s="254" t="s">
        <v>182</v>
      </c>
      <c r="AU128" s="254" t="s">
        <v>88</v>
      </c>
      <c r="AV128" s="14" t="s">
        <v>177</v>
      </c>
      <c r="AW128" s="14" t="s">
        <v>39</v>
      </c>
      <c r="AX128" s="14" t="s">
        <v>86</v>
      </c>
      <c r="AY128" s="254" t="s">
        <v>170</v>
      </c>
    </row>
    <row r="129" spans="1:65" s="2" customFormat="1" ht="21.75" customHeight="1">
      <c r="A129" s="39"/>
      <c r="B129" s="40"/>
      <c r="C129" s="219" t="s">
        <v>240</v>
      </c>
      <c r="D129" s="219" t="s">
        <v>172</v>
      </c>
      <c r="E129" s="220" t="s">
        <v>1159</v>
      </c>
      <c r="F129" s="221" t="s">
        <v>1160</v>
      </c>
      <c r="G129" s="222" t="s">
        <v>175</v>
      </c>
      <c r="H129" s="223">
        <v>192.375</v>
      </c>
      <c r="I129" s="224"/>
      <c r="J129" s="225">
        <f>ROUND(I129*H129,2)</f>
        <v>0</v>
      </c>
      <c r="K129" s="221" t="s">
        <v>176</v>
      </c>
      <c r="L129" s="45"/>
      <c r="M129" s="226" t="s">
        <v>33</v>
      </c>
      <c r="N129" s="227" t="s">
        <v>49</v>
      </c>
      <c r="O129" s="85"/>
      <c r="P129" s="228">
        <f>O129*H129</f>
        <v>0</v>
      </c>
      <c r="Q129" s="228">
        <v>0.00024</v>
      </c>
      <c r="R129" s="228">
        <f>Q129*H129</f>
        <v>0.04617</v>
      </c>
      <c r="S129" s="228">
        <v>0</v>
      </c>
      <c r="T129" s="229">
        <f>S129*H129</f>
        <v>0</v>
      </c>
      <c r="U129" s="39"/>
      <c r="V129" s="39"/>
      <c r="W129" s="39"/>
      <c r="X129" s="39"/>
      <c r="Y129" s="39"/>
      <c r="Z129" s="39"/>
      <c r="AA129" s="39"/>
      <c r="AB129" s="39"/>
      <c r="AC129" s="39"/>
      <c r="AD129" s="39"/>
      <c r="AE129" s="39"/>
      <c r="AR129" s="230" t="s">
        <v>254</v>
      </c>
      <c r="AT129" s="230" t="s">
        <v>172</v>
      </c>
      <c r="AU129" s="230" t="s">
        <v>88</v>
      </c>
      <c r="AY129" s="17" t="s">
        <v>170</v>
      </c>
      <c r="BE129" s="231">
        <f>IF(N129="základní",J129,0)</f>
        <v>0</v>
      </c>
      <c r="BF129" s="231">
        <f>IF(N129="snížená",J129,0)</f>
        <v>0</v>
      </c>
      <c r="BG129" s="231">
        <f>IF(N129="zákl. přenesená",J129,0)</f>
        <v>0</v>
      </c>
      <c r="BH129" s="231">
        <f>IF(N129="sníž. přenesená",J129,0)</f>
        <v>0</v>
      </c>
      <c r="BI129" s="231">
        <f>IF(N129="nulová",J129,0)</f>
        <v>0</v>
      </c>
      <c r="BJ129" s="17" t="s">
        <v>86</v>
      </c>
      <c r="BK129" s="231">
        <f>ROUND(I129*H129,2)</f>
        <v>0</v>
      </c>
      <c r="BL129" s="17" t="s">
        <v>254</v>
      </c>
      <c r="BM129" s="230" t="s">
        <v>1161</v>
      </c>
    </row>
    <row r="130" spans="1:47" s="2" customFormat="1" ht="12">
      <c r="A130" s="39"/>
      <c r="B130" s="40"/>
      <c r="C130" s="41"/>
      <c r="D130" s="234" t="s">
        <v>210</v>
      </c>
      <c r="E130" s="41"/>
      <c r="F130" s="255" t="s">
        <v>1162</v>
      </c>
      <c r="G130" s="41"/>
      <c r="H130" s="41"/>
      <c r="I130" s="137"/>
      <c r="J130" s="41"/>
      <c r="K130" s="41"/>
      <c r="L130" s="45"/>
      <c r="M130" s="256"/>
      <c r="N130" s="257"/>
      <c r="O130" s="85"/>
      <c r="P130" s="85"/>
      <c r="Q130" s="85"/>
      <c r="R130" s="85"/>
      <c r="S130" s="85"/>
      <c r="T130" s="86"/>
      <c r="U130" s="39"/>
      <c r="V130" s="39"/>
      <c r="W130" s="39"/>
      <c r="X130" s="39"/>
      <c r="Y130" s="39"/>
      <c r="Z130" s="39"/>
      <c r="AA130" s="39"/>
      <c r="AB130" s="39"/>
      <c r="AC130" s="39"/>
      <c r="AD130" s="39"/>
      <c r="AE130" s="39"/>
      <c r="AT130" s="17" t="s">
        <v>210</v>
      </c>
      <c r="AU130" s="17" t="s">
        <v>88</v>
      </c>
    </row>
    <row r="131" spans="1:51" s="13" customFormat="1" ht="12">
      <c r="A131" s="13"/>
      <c r="B131" s="232"/>
      <c r="C131" s="233"/>
      <c r="D131" s="234" t="s">
        <v>182</v>
      </c>
      <c r="E131" s="235" t="s">
        <v>33</v>
      </c>
      <c r="F131" s="236" t="s">
        <v>1163</v>
      </c>
      <c r="G131" s="233"/>
      <c r="H131" s="237">
        <v>192.375</v>
      </c>
      <c r="I131" s="238"/>
      <c r="J131" s="233"/>
      <c r="K131" s="233"/>
      <c r="L131" s="239"/>
      <c r="M131" s="240"/>
      <c r="N131" s="241"/>
      <c r="O131" s="241"/>
      <c r="P131" s="241"/>
      <c r="Q131" s="241"/>
      <c r="R131" s="241"/>
      <c r="S131" s="241"/>
      <c r="T131" s="242"/>
      <c r="U131" s="13"/>
      <c r="V131" s="13"/>
      <c r="W131" s="13"/>
      <c r="X131" s="13"/>
      <c r="Y131" s="13"/>
      <c r="Z131" s="13"/>
      <c r="AA131" s="13"/>
      <c r="AB131" s="13"/>
      <c r="AC131" s="13"/>
      <c r="AD131" s="13"/>
      <c r="AE131" s="13"/>
      <c r="AT131" s="243" t="s">
        <v>182</v>
      </c>
      <c r="AU131" s="243" t="s">
        <v>88</v>
      </c>
      <c r="AV131" s="13" t="s">
        <v>88</v>
      </c>
      <c r="AW131" s="13" t="s">
        <v>39</v>
      </c>
      <c r="AX131" s="13" t="s">
        <v>78</v>
      </c>
      <c r="AY131" s="243" t="s">
        <v>170</v>
      </c>
    </row>
    <row r="132" spans="1:51" s="14" customFormat="1" ht="12">
      <c r="A132" s="14"/>
      <c r="B132" s="244"/>
      <c r="C132" s="245"/>
      <c r="D132" s="234" t="s">
        <v>182</v>
      </c>
      <c r="E132" s="246" t="s">
        <v>33</v>
      </c>
      <c r="F132" s="247" t="s">
        <v>200</v>
      </c>
      <c r="G132" s="245"/>
      <c r="H132" s="248">
        <v>192.375</v>
      </c>
      <c r="I132" s="249"/>
      <c r="J132" s="245"/>
      <c r="K132" s="245"/>
      <c r="L132" s="250"/>
      <c r="M132" s="251"/>
      <c r="N132" s="252"/>
      <c r="O132" s="252"/>
      <c r="P132" s="252"/>
      <c r="Q132" s="252"/>
      <c r="R132" s="252"/>
      <c r="S132" s="252"/>
      <c r="T132" s="253"/>
      <c r="U132" s="14"/>
      <c r="V132" s="14"/>
      <c r="W132" s="14"/>
      <c r="X132" s="14"/>
      <c r="Y132" s="14"/>
      <c r="Z132" s="14"/>
      <c r="AA132" s="14"/>
      <c r="AB132" s="14"/>
      <c r="AC132" s="14"/>
      <c r="AD132" s="14"/>
      <c r="AE132" s="14"/>
      <c r="AT132" s="254" t="s">
        <v>182</v>
      </c>
      <c r="AU132" s="254" t="s">
        <v>88</v>
      </c>
      <c r="AV132" s="14" t="s">
        <v>177</v>
      </c>
      <c r="AW132" s="14" t="s">
        <v>39</v>
      </c>
      <c r="AX132" s="14" t="s">
        <v>86</v>
      </c>
      <c r="AY132" s="254" t="s">
        <v>170</v>
      </c>
    </row>
    <row r="133" spans="1:63" s="12" customFormat="1" ht="22.8" customHeight="1">
      <c r="A133" s="12"/>
      <c r="B133" s="203"/>
      <c r="C133" s="204"/>
      <c r="D133" s="205" t="s">
        <v>77</v>
      </c>
      <c r="E133" s="217" t="s">
        <v>184</v>
      </c>
      <c r="F133" s="217" t="s">
        <v>258</v>
      </c>
      <c r="G133" s="204"/>
      <c r="H133" s="204"/>
      <c r="I133" s="207"/>
      <c r="J133" s="218">
        <f>BK133</f>
        <v>0</v>
      </c>
      <c r="K133" s="204"/>
      <c r="L133" s="209"/>
      <c r="M133" s="210"/>
      <c r="N133" s="211"/>
      <c r="O133" s="211"/>
      <c r="P133" s="212">
        <f>SUM(P134:P177)</f>
        <v>0</v>
      </c>
      <c r="Q133" s="211"/>
      <c r="R133" s="212">
        <f>SUM(R134:R177)</f>
        <v>25.621627</v>
      </c>
      <c r="S133" s="211"/>
      <c r="T133" s="213">
        <f>SUM(T134:T177)</f>
        <v>0</v>
      </c>
      <c r="U133" s="12"/>
      <c r="V133" s="12"/>
      <c r="W133" s="12"/>
      <c r="X133" s="12"/>
      <c r="Y133" s="12"/>
      <c r="Z133" s="12"/>
      <c r="AA133" s="12"/>
      <c r="AB133" s="12"/>
      <c r="AC133" s="12"/>
      <c r="AD133" s="12"/>
      <c r="AE133" s="12"/>
      <c r="AR133" s="214" t="s">
        <v>86</v>
      </c>
      <c r="AT133" s="215" t="s">
        <v>77</v>
      </c>
      <c r="AU133" s="215" t="s">
        <v>86</v>
      </c>
      <c r="AY133" s="214" t="s">
        <v>170</v>
      </c>
      <c r="BK133" s="216">
        <f>SUM(BK134:BK177)</f>
        <v>0</v>
      </c>
    </row>
    <row r="134" spans="1:65" s="2" customFormat="1" ht="16.5" customHeight="1">
      <c r="A134" s="39"/>
      <c r="B134" s="40"/>
      <c r="C134" s="219" t="s">
        <v>246</v>
      </c>
      <c r="D134" s="219" t="s">
        <v>172</v>
      </c>
      <c r="E134" s="220" t="s">
        <v>1164</v>
      </c>
      <c r="F134" s="221" t="s">
        <v>1165</v>
      </c>
      <c r="G134" s="222" t="s">
        <v>196</v>
      </c>
      <c r="H134" s="223">
        <v>107.955</v>
      </c>
      <c r="I134" s="224"/>
      <c r="J134" s="225">
        <f>ROUND(I134*H134,2)</f>
        <v>0</v>
      </c>
      <c r="K134" s="221" t="s">
        <v>176</v>
      </c>
      <c r="L134" s="45"/>
      <c r="M134" s="226" t="s">
        <v>33</v>
      </c>
      <c r="N134" s="227" t="s">
        <v>49</v>
      </c>
      <c r="O134" s="85"/>
      <c r="P134" s="228">
        <f>O134*H134</f>
        <v>0</v>
      </c>
      <c r="Q134" s="228">
        <v>0</v>
      </c>
      <c r="R134" s="228">
        <f>Q134*H134</f>
        <v>0</v>
      </c>
      <c r="S134" s="228">
        <v>0</v>
      </c>
      <c r="T134" s="229">
        <f>S134*H134</f>
        <v>0</v>
      </c>
      <c r="U134" s="39"/>
      <c r="V134" s="39"/>
      <c r="W134" s="39"/>
      <c r="X134" s="39"/>
      <c r="Y134" s="39"/>
      <c r="Z134" s="39"/>
      <c r="AA134" s="39"/>
      <c r="AB134" s="39"/>
      <c r="AC134" s="39"/>
      <c r="AD134" s="39"/>
      <c r="AE134" s="39"/>
      <c r="AR134" s="230" t="s">
        <v>177</v>
      </c>
      <c r="AT134" s="230" t="s">
        <v>172</v>
      </c>
      <c r="AU134" s="230" t="s">
        <v>88</v>
      </c>
      <c r="AY134" s="17" t="s">
        <v>170</v>
      </c>
      <c r="BE134" s="231">
        <f>IF(N134="základní",J134,0)</f>
        <v>0</v>
      </c>
      <c r="BF134" s="231">
        <f>IF(N134="snížená",J134,0)</f>
        <v>0</v>
      </c>
      <c r="BG134" s="231">
        <f>IF(N134="zákl. přenesená",J134,0)</f>
        <v>0</v>
      </c>
      <c r="BH134" s="231">
        <f>IF(N134="sníž. přenesená",J134,0)</f>
        <v>0</v>
      </c>
      <c r="BI134" s="231">
        <f>IF(N134="nulová",J134,0)</f>
        <v>0</v>
      </c>
      <c r="BJ134" s="17" t="s">
        <v>86</v>
      </c>
      <c r="BK134" s="231">
        <f>ROUND(I134*H134,2)</f>
        <v>0</v>
      </c>
      <c r="BL134" s="17" t="s">
        <v>177</v>
      </c>
      <c r="BM134" s="230" t="s">
        <v>1166</v>
      </c>
    </row>
    <row r="135" spans="1:47" s="2" customFormat="1" ht="12">
      <c r="A135" s="39"/>
      <c r="B135" s="40"/>
      <c r="C135" s="41"/>
      <c r="D135" s="234" t="s">
        <v>210</v>
      </c>
      <c r="E135" s="41"/>
      <c r="F135" s="255" t="s">
        <v>1167</v>
      </c>
      <c r="G135" s="41"/>
      <c r="H135" s="41"/>
      <c r="I135" s="137"/>
      <c r="J135" s="41"/>
      <c r="K135" s="41"/>
      <c r="L135" s="45"/>
      <c r="M135" s="256"/>
      <c r="N135" s="257"/>
      <c r="O135" s="85"/>
      <c r="P135" s="85"/>
      <c r="Q135" s="85"/>
      <c r="R135" s="85"/>
      <c r="S135" s="85"/>
      <c r="T135" s="86"/>
      <c r="U135" s="39"/>
      <c r="V135" s="39"/>
      <c r="W135" s="39"/>
      <c r="X135" s="39"/>
      <c r="Y135" s="39"/>
      <c r="Z135" s="39"/>
      <c r="AA135" s="39"/>
      <c r="AB135" s="39"/>
      <c r="AC135" s="39"/>
      <c r="AD135" s="39"/>
      <c r="AE135" s="39"/>
      <c r="AT135" s="17" t="s">
        <v>210</v>
      </c>
      <c r="AU135" s="17" t="s">
        <v>88</v>
      </c>
    </row>
    <row r="136" spans="1:51" s="13" customFormat="1" ht="12">
      <c r="A136" s="13"/>
      <c r="B136" s="232"/>
      <c r="C136" s="233"/>
      <c r="D136" s="234" t="s">
        <v>182</v>
      </c>
      <c r="E136" s="235" t="s">
        <v>33</v>
      </c>
      <c r="F136" s="236" t="s">
        <v>1168</v>
      </c>
      <c r="G136" s="233"/>
      <c r="H136" s="237">
        <v>64.125</v>
      </c>
      <c r="I136" s="238"/>
      <c r="J136" s="233"/>
      <c r="K136" s="233"/>
      <c r="L136" s="239"/>
      <c r="M136" s="240"/>
      <c r="N136" s="241"/>
      <c r="O136" s="241"/>
      <c r="P136" s="241"/>
      <c r="Q136" s="241"/>
      <c r="R136" s="241"/>
      <c r="S136" s="241"/>
      <c r="T136" s="242"/>
      <c r="U136" s="13"/>
      <c r="V136" s="13"/>
      <c r="W136" s="13"/>
      <c r="X136" s="13"/>
      <c r="Y136" s="13"/>
      <c r="Z136" s="13"/>
      <c r="AA136" s="13"/>
      <c r="AB136" s="13"/>
      <c r="AC136" s="13"/>
      <c r="AD136" s="13"/>
      <c r="AE136" s="13"/>
      <c r="AT136" s="243" t="s">
        <v>182</v>
      </c>
      <c r="AU136" s="243" t="s">
        <v>88</v>
      </c>
      <c r="AV136" s="13" t="s">
        <v>88</v>
      </c>
      <c r="AW136" s="13" t="s">
        <v>39</v>
      </c>
      <c r="AX136" s="13" t="s">
        <v>78</v>
      </c>
      <c r="AY136" s="243" t="s">
        <v>170</v>
      </c>
    </row>
    <row r="137" spans="1:51" s="13" customFormat="1" ht="12">
      <c r="A137" s="13"/>
      <c r="B137" s="232"/>
      <c r="C137" s="233"/>
      <c r="D137" s="234" t="s">
        <v>182</v>
      </c>
      <c r="E137" s="235" t="s">
        <v>33</v>
      </c>
      <c r="F137" s="236" t="s">
        <v>1169</v>
      </c>
      <c r="G137" s="233"/>
      <c r="H137" s="237">
        <v>17.1</v>
      </c>
      <c r="I137" s="238"/>
      <c r="J137" s="233"/>
      <c r="K137" s="233"/>
      <c r="L137" s="239"/>
      <c r="M137" s="240"/>
      <c r="N137" s="241"/>
      <c r="O137" s="241"/>
      <c r="P137" s="241"/>
      <c r="Q137" s="241"/>
      <c r="R137" s="241"/>
      <c r="S137" s="241"/>
      <c r="T137" s="242"/>
      <c r="U137" s="13"/>
      <c r="V137" s="13"/>
      <c r="W137" s="13"/>
      <c r="X137" s="13"/>
      <c r="Y137" s="13"/>
      <c r="Z137" s="13"/>
      <c r="AA137" s="13"/>
      <c r="AB137" s="13"/>
      <c r="AC137" s="13"/>
      <c r="AD137" s="13"/>
      <c r="AE137" s="13"/>
      <c r="AT137" s="243" t="s">
        <v>182</v>
      </c>
      <c r="AU137" s="243" t="s">
        <v>88</v>
      </c>
      <c r="AV137" s="13" t="s">
        <v>88</v>
      </c>
      <c r="AW137" s="13" t="s">
        <v>39</v>
      </c>
      <c r="AX137" s="13" t="s">
        <v>78</v>
      </c>
      <c r="AY137" s="243" t="s">
        <v>170</v>
      </c>
    </row>
    <row r="138" spans="1:51" s="13" customFormat="1" ht="12">
      <c r="A138" s="13"/>
      <c r="B138" s="232"/>
      <c r="C138" s="233"/>
      <c r="D138" s="234" t="s">
        <v>182</v>
      </c>
      <c r="E138" s="235" t="s">
        <v>33</v>
      </c>
      <c r="F138" s="236" t="s">
        <v>1170</v>
      </c>
      <c r="G138" s="233"/>
      <c r="H138" s="237">
        <v>2.7</v>
      </c>
      <c r="I138" s="238"/>
      <c r="J138" s="233"/>
      <c r="K138" s="233"/>
      <c r="L138" s="239"/>
      <c r="M138" s="240"/>
      <c r="N138" s="241"/>
      <c r="O138" s="241"/>
      <c r="P138" s="241"/>
      <c r="Q138" s="241"/>
      <c r="R138" s="241"/>
      <c r="S138" s="241"/>
      <c r="T138" s="242"/>
      <c r="U138" s="13"/>
      <c r="V138" s="13"/>
      <c r="W138" s="13"/>
      <c r="X138" s="13"/>
      <c r="Y138" s="13"/>
      <c r="Z138" s="13"/>
      <c r="AA138" s="13"/>
      <c r="AB138" s="13"/>
      <c r="AC138" s="13"/>
      <c r="AD138" s="13"/>
      <c r="AE138" s="13"/>
      <c r="AT138" s="243" t="s">
        <v>182</v>
      </c>
      <c r="AU138" s="243" t="s">
        <v>88</v>
      </c>
      <c r="AV138" s="13" t="s">
        <v>88</v>
      </c>
      <c r="AW138" s="13" t="s">
        <v>39</v>
      </c>
      <c r="AX138" s="13" t="s">
        <v>78</v>
      </c>
      <c r="AY138" s="243" t="s">
        <v>170</v>
      </c>
    </row>
    <row r="139" spans="1:51" s="13" customFormat="1" ht="12">
      <c r="A139" s="13"/>
      <c r="B139" s="232"/>
      <c r="C139" s="233"/>
      <c r="D139" s="234" t="s">
        <v>182</v>
      </c>
      <c r="E139" s="235" t="s">
        <v>33</v>
      </c>
      <c r="F139" s="236" t="s">
        <v>1171</v>
      </c>
      <c r="G139" s="233"/>
      <c r="H139" s="237">
        <v>18.7</v>
      </c>
      <c r="I139" s="238"/>
      <c r="J139" s="233"/>
      <c r="K139" s="233"/>
      <c r="L139" s="239"/>
      <c r="M139" s="240"/>
      <c r="N139" s="241"/>
      <c r="O139" s="241"/>
      <c r="P139" s="241"/>
      <c r="Q139" s="241"/>
      <c r="R139" s="241"/>
      <c r="S139" s="241"/>
      <c r="T139" s="242"/>
      <c r="U139" s="13"/>
      <c r="V139" s="13"/>
      <c r="W139" s="13"/>
      <c r="X139" s="13"/>
      <c r="Y139" s="13"/>
      <c r="Z139" s="13"/>
      <c r="AA139" s="13"/>
      <c r="AB139" s="13"/>
      <c r="AC139" s="13"/>
      <c r="AD139" s="13"/>
      <c r="AE139" s="13"/>
      <c r="AT139" s="243" t="s">
        <v>182</v>
      </c>
      <c r="AU139" s="243" t="s">
        <v>88</v>
      </c>
      <c r="AV139" s="13" t="s">
        <v>88</v>
      </c>
      <c r="AW139" s="13" t="s">
        <v>39</v>
      </c>
      <c r="AX139" s="13" t="s">
        <v>78</v>
      </c>
      <c r="AY139" s="243" t="s">
        <v>170</v>
      </c>
    </row>
    <row r="140" spans="1:51" s="13" customFormat="1" ht="12">
      <c r="A140" s="13"/>
      <c r="B140" s="232"/>
      <c r="C140" s="233"/>
      <c r="D140" s="234" t="s">
        <v>182</v>
      </c>
      <c r="E140" s="235" t="s">
        <v>33</v>
      </c>
      <c r="F140" s="236" t="s">
        <v>1172</v>
      </c>
      <c r="G140" s="233"/>
      <c r="H140" s="237">
        <v>5.33</v>
      </c>
      <c r="I140" s="238"/>
      <c r="J140" s="233"/>
      <c r="K140" s="233"/>
      <c r="L140" s="239"/>
      <c r="M140" s="240"/>
      <c r="N140" s="241"/>
      <c r="O140" s="241"/>
      <c r="P140" s="241"/>
      <c r="Q140" s="241"/>
      <c r="R140" s="241"/>
      <c r="S140" s="241"/>
      <c r="T140" s="242"/>
      <c r="U140" s="13"/>
      <c r="V140" s="13"/>
      <c r="W140" s="13"/>
      <c r="X140" s="13"/>
      <c r="Y140" s="13"/>
      <c r="Z140" s="13"/>
      <c r="AA140" s="13"/>
      <c r="AB140" s="13"/>
      <c r="AC140" s="13"/>
      <c r="AD140" s="13"/>
      <c r="AE140" s="13"/>
      <c r="AT140" s="243" t="s">
        <v>182</v>
      </c>
      <c r="AU140" s="243" t="s">
        <v>88</v>
      </c>
      <c r="AV140" s="13" t="s">
        <v>88</v>
      </c>
      <c r="AW140" s="13" t="s">
        <v>39</v>
      </c>
      <c r="AX140" s="13" t="s">
        <v>78</v>
      </c>
      <c r="AY140" s="243" t="s">
        <v>170</v>
      </c>
    </row>
    <row r="141" spans="1:51" s="14" customFormat="1" ht="12">
      <c r="A141" s="14"/>
      <c r="B141" s="244"/>
      <c r="C141" s="245"/>
      <c r="D141" s="234" t="s">
        <v>182</v>
      </c>
      <c r="E141" s="246" t="s">
        <v>33</v>
      </c>
      <c r="F141" s="247" t="s">
        <v>200</v>
      </c>
      <c r="G141" s="245"/>
      <c r="H141" s="248">
        <v>107.955</v>
      </c>
      <c r="I141" s="249"/>
      <c r="J141" s="245"/>
      <c r="K141" s="245"/>
      <c r="L141" s="250"/>
      <c r="M141" s="251"/>
      <c r="N141" s="252"/>
      <c r="O141" s="252"/>
      <c r="P141" s="252"/>
      <c r="Q141" s="252"/>
      <c r="R141" s="252"/>
      <c r="S141" s="252"/>
      <c r="T141" s="253"/>
      <c r="U141" s="14"/>
      <c r="V141" s="14"/>
      <c r="W141" s="14"/>
      <c r="X141" s="14"/>
      <c r="Y141" s="14"/>
      <c r="Z141" s="14"/>
      <c r="AA141" s="14"/>
      <c r="AB141" s="14"/>
      <c r="AC141" s="14"/>
      <c r="AD141" s="14"/>
      <c r="AE141" s="14"/>
      <c r="AT141" s="254" t="s">
        <v>182</v>
      </c>
      <c r="AU141" s="254" t="s">
        <v>88</v>
      </c>
      <c r="AV141" s="14" t="s">
        <v>177</v>
      </c>
      <c r="AW141" s="14" t="s">
        <v>39</v>
      </c>
      <c r="AX141" s="14" t="s">
        <v>86</v>
      </c>
      <c r="AY141" s="254" t="s">
        <v>170</v>
      </c>
    </row>
    <row r="142" spans="1:65" s="2" customFormat="1" ht="16.5" customHeight="1">
      <c r="A142" s="39"/>
      <c r="B142" s="40"/>
      <c r="C142" s="219" t="s">
        <v>8</v>
      </c>
      <c r="D142" s="219" t="s">
        <v>172</v>
      </c>
      <c r="E142" s="220" t="s">
        <v>1173</v>
      </c>
      <c r="F142" s="221" t="s">
        <v>1174</v>
      </c>
      <c r="G142" s="222" t="s">
        <v>175</v>
      </c>
      <c r="H142" s="223">
        <v>211.613</v>
      </c>
      <c r="I142" s="224"/>
      <c r="J142" s="225">
        <f>ROUND(I142*H142,2)</f>
        <v>0</v>
      </c>
      <c r="K142" s="221" t="s">
        <v>176</v>
      </c>
      <c r="L142" s="45"/>
      <c r="M142" s="226" t="s">
        <v>33</v>
      </c>
      <c r="N142" s="227" t="s">
        <v>49</v>
      </c>
      <c r="O142" s="85"/>
      <c r="P142" s="228">
        <f>O142*H142</f>
        <v>0</v>
      </c>
      <c r="Q142" s="228">
        <v>0.04174</v>
      </c>
      <c r="R142" s="228">
        <f>Q142*H142</f>
        <v>8.832726619999999</v>
      </c>
      <c r="S142" s="228">
        <v>0</v>
      </c>
      <c r="T142" s="229">
        <f>S142*H142</f>
        <v>0</v>
      </c>
      <c r="U142" s="39"/>
      <c r="V142" s="39"/>
      <c r="W142" s="39"/>
      <c r="X142" s="39"/>
      <c r="Y142" s="39"/>
      <c r="Z142" s="39"/>
      <c r="AA142" s="39"/>
      <c r="AB142" s="39"/>
      <c r="AC142" s="39"/>
      <c r="AD142" s="39"/>
      <c r="AE142" s="39"/>
      <c r="AR142" s="230" t="s">
        <v>177</v>
      </c>
      <c r="AT142" s="230" t="s">
        <v>172</v>
      </c>
      <c r="AU142" s="230" t="s">
        <v>88</v>
      </c>
      <c r="AY142" s="17" t="s">
        <v>170</v>
      </c>
      <c r="BE142" s="231">
        <f>IF(N142="základní",J142,0)</f>
        <v>0</v>
      </c>
      <c r="BF142" s="231">
        <f>IF(N142="snížená",J142,0)</f>
        <v>0</v>
      </c>
      <c r="BG142" s="231">
        <f>IF(N142="zákl. přenesená",J142,0)</f>
        <v>0</v>
      </c>
      <c r="BH142" s="231">
        <f>IF(N142="sníž. přenesená",J142,0)</f>
        <v>0</v>
      </c>
      <c r="BI142" s="231">
        <f>IF(N142="nulová",J142,0)</f>
        <v>0</v>
      </c>
      <c r="BJ142" s="17" t="s">
        <v>86</v>
      </c>
      <c r="BK142" s="231">
        <f>ROUND(I142*H142,2)</f>
        <v>0</v>
      </c>
      <c r="BL142" s="17" t="s">
        <v>177</v>
      </c>
      <c r="BM142" s="230" t="s">
        <v>1175</v>
      </c>
    </row>
    <row r="143" spans="1:51" s="13" customFormat="1" ht="12">
      <c r="A143" s="13"/>
      <c r="B143" s="232"/>
      <c r="C143" s="233"/>
      <c r="D143" s="234" t="s">
        <v>182</v>
      </c>
      <c r="E143" s="235" t="s">
        <v>33</v>
      </c>
      <c r="F143" s="236" t="s">
        <v>1176</v>
      </c>
      <c r="G143" s="233"/>
      <c r="H143" s="237">
        <v>211.613</v>
      </c>
      <c r="I143" s="238"/>
      <c r="J143" s="233"/>
      <c r="K143" s="233"/>
      <c r="L143" s="239"/>
      <c r="M143" s="240"/>
      <c r="N143" s="241"/>
      <c r="O143" s="241"/>
      <c r="P143" s="241"/>
      <c r="Q143" s="241"/>
      <c r="R143" s="241"/>
      <c r="S143" s="241"/>
      <c r="T143" s="242"/>
      <c r="U143" s="13"/>
      <c r="V143" s="13"/>
      <c r="W143" s="13"/>
      <c r="X143" s="13"/>
      <c r="Y143" s="13"/>
      <c r="Z143" s="13"/>
      <c r="AA143" s="13"/>
      <c r="AB143" s="13"/>
      <c r="AC143" s="13"/>
      <c r="AD143" s="13"/>
      <c r="AE143" s="13"/>
      <c r="AT143" s="243" t="s">
        <v>182</v>
      </c>
      <c r="AU143" s="243" t="s">
        <v>88</v>
      </c>
      <c r="AV143" s="13" t="s">
        <v>88</v>
      </c>
      <c r="AW143" s="13" t="s">
        <v>39</v>
      </c>
      <c r="AX143" s="13" t="s">
        <v>78</v>
      </c>
      <c r="AY143" s="243" t="s">
        <v>170</v>
      </c>
    </row>
    <row r="144" spans="1:51" s="14" customFormat="1" ht="12">
      <c r="A144" s="14"/>
      <c r="B144" s="244"/>
      <c r="C144" s="245"/>
      <c r="D144" s="234" t="s">
        <v>182</v>
      </c>
      <c r="E144" s="246" t="s">
        <v>33</v>
      </c>
      <c r="F144" s="247" t="s">
        <v>200</v>
      </c>
      <c r="G144" s="245"/>
      <c r="H144" s="248">
        <v>211.613</v>
      </c>
      <c r="I144" s="249"/>
      <c r="J144" s="245"/>
      <c r="K144" s="245"/>
      <c r="L144" s="250"/>
      <c r="M144" s="251"/>
      <c r="N144" s="252"/>
      <c r="O144" s="252"/>
      <c r="P144" s="252"/>
      <c r="Q144" s="252"/>
      <c r="R144" s="252"/>
      <c r="S144" s="252"/>
      <c r="T144" s="253"/>
      <c r="U144" s="14"/>
      <c r="V144" s="14"/>
      <c r="W144" s="14"/>
      <c r="X144" s="14"/>
      <c r="Y144" s="14"/>
      <c r="Z144" s="14"/>
      <c r="AA144" s="14"/>
      <c r="AB144" s="14"/>
      <c r="AC144" s="14"/>
      <c r="AD144" s="14"/>
      <c r="AE144" s="14"/>
      <c r="AT144" s="254" t="s">
        <v>182</v>
      </c>
      <c r="AU144" s="254" t="s">
        <v>88</v>
      </c>
      <c r="AV144" s="14" t="s">
        <v>177</v>
      </c>
      <c r="AW144" s="14" t="s">
        <v>39</v>
      </c>
      <c r="AX144" s="14" t="s">
        <v>86</v>
      </c>
      <c r="AY144" s="254" t="s">
        <v>170</v>
      </c>
    </row>
    <row r="145" spans="1:65" s="2" customFormat="1" ht="16.5" customHeight="1">
      <c r="A145" s="39"/>
      <c r="B145" s="40"/>
      <c r="C145" s="219" t="s">
        <v>254</v>
      </c>
      <c r="D145" s="219" t="s">
        <v>172</v>
      </c>
      <c r="E145" s="220" t="s">
        <v>1177</v>
      </c>
      <c r="F145" s="221" t="s">
        <v>1178</v>
      </c>
      <c r="G145" s="222" t="s">
        <v>175</v>
      </c>
      <c r="H145" s="223">
        <v>211.613</v>
      </c>
      <c r="I145" s="224"/>
      <c r="J145" s="225">
        <f>ROUND(I145*H145,2)</f>
        <v>0</v>
      </c>
      <c r="K145" s="221" t="s">
        <v>176</v>
      </c>
      <c r="L145" s="45"/>
      <c r="M145" s="226" t="s">
        <v>33</v>
      </c>
      <c r="N145" s="227" t="s">
        <v>49</v>
      </c>
      <c r="O145" s="85"/>
      <c r="P145" s="228">
        <f>O145*H145</f>
        <v>0</v>
      </c>
      <c r="Q145" s="228">
        <v>2E-05</v>
      </c>
      <c r="R145" s="228">
        <f>Q145*H145</f>
        <v>0.004232260000000001</v>
      </c>
      <c r="S145" s="228">
        <v>0</v>
      </c>
      <c r="T145" s="229">
        <f>S145*H145</f>
        <v>0</v>
      </c>
      <c r="U145" s="39"/>
      <c r="V145" s="39"/>
      <c r="W145" s="39"/>
      <c r="X145" s="39"/>
      <c r="Y145" s="39"/>
      <c r="Z145" s="39"/>
      <c r="AA145" s="39"/>
      <c r="AB145" s="39"/>
      <c r="AC145" s="39"/>
      <c r="AD145" s="39"/>
      <c r="AE145" s="39"/>
      <c r="AR145" s="230" t="s">
        <v>177</v>
      </c>
      <c r="AT145" s="230" t="s">
        <v>172</v>
      </c>
      <c r="AU145" s="230" t="s">
        <v>88</v>
      </c>
      <c r="AY145" s="17" t="s">
        <v>170</v>
      </c>
      <c r="BE145" s="231">
        <f>IF(N145="základní",J145,0)</f>
        <v>0</v>
      </c>
      <c r="BF145" s="231">
        <f>IF(N145="snížená",J145,0)</f>
        <v>0</v>
      </c>
      <c r="BG145" s="231">
        <f>IF(N145="zákl. přenesená",J145,0)</f>
        <v>0</v>
      </c>
      <c r="BH145" s="231">
        <f>IF(N145="sníž. přenesená",J145,0)</f>
        <v>0</v>
      </c>
      <c r="BI145" s="231">
        <f>IF(N145="nulová",J145,0)</f>
        <v>0</v>
      </c>
      <c r="BJ145" s="17" t="s">
        <v>86</v>
      </c>
      <c r="BK145" s="231">
        <f>ROUND(I145*H145,2)</f>
        <v>0</v>
      </c>
      <c r="BL145" s="17" t="s">
        <v>177</v>
      </c>
      <c r="BM145" s="230" t="s">
        <v>1179</v>
      </c>
    </row>
    <row r="146" spans="1:65" s="2" customFormat="1" ht="21.75" customHeight="1">
      <c r="A146" s="39"/>
      <c r="B146" s="40"/>
      <c r="C146" s="219" t="s">
        <v>259</v>
      </c>
      <c r="D146" s="219" t="s">
        <v>172</v>
      </c>
      <c r="E146" s="220" t="s">
        <v>1180</v>
      </c>
      <c r="F146" s="221" t="s">
        <v>1181</v>
      </c>
      <c r="G146" s="222" t="s">
        <v>232</v>
      </c>
      <c r="H146" s="223">
        <v>2.06</v>
      </c>
      <c r="I146" s="224"/>
      <c r="J146" s="225">
        <f>ROUND(I146*H146,2)</f>
        <v>0</v>
      </c>
      <c r="K146" s="221" t="s">
        <v>176</v>
      </c>
      <c r="L146" s="45"/>
      <c r="M146" s="226" t="s">
        <v>33</v>
      </c>
      <c r="N146" s="227" t="s">
        <v>49</v>
      </c>
      <c r="O146" s="85"/>
      <c r="P146" s="228">
        <f>O146*H146</f>
        <v>0</v>
      </c>
      <c r="Q146" s="228">
        <v>1.04877</v>
      </c>
      <c r="R146" s="228">
        <f>Q146*H146</f>
        <v>2.1604662</v>
      </c>
      <c r="S146" s="228">
        <v>0</v>
      </c>
      <c r="T146" s="229">
        <f>S146*H146</f>
        <v>0</v>
      </c>
      <c r="U146" s="39"/>
      <c r="V146" s="39"/>
      <c r="W146" s="39"/>
      <c r="X146" s="39"/>
      <c r="Y146" s="39"/>
      <c r="Z146" s="39"/>
      <c r="AA146" s="39"/>
      <c r="AB146" s="39"/>
      <c r="AC146" s="39"/>
      <c r="AD146" s="39"/>
      <c r="AE146" s="39"/>
      <c r="AR146" s="230" t="s">
        <v>177</v>
      </c>
      <c r="AT146" s="230" t="s">
        <v>172</v>
      </c>
      <c r="AU146" s="230" t="s">
        <v>88</v>
      </c>
      <c r="AY146" s="17" t="s">
        <v>170</v>
      </c>
      <c r="BE146" s="231">
        <f>IF(N146="základní",J146,0)</f>
        <v>0</v>
      </c>
      <c r="BF146" s="231">
        <f>IF(N146="snížená",J146,0)</f>
        <v>0</v>
      </c>
      <c r="BG146" s="231">
        <f>IF(N146="zákl. přenesená",J146,0)</f>
        <v>0</v>
      </c>
      <c r="BH146" s="231">
        <f>IF(N146="sníž. přenesená",J146,0)</f>
        <v>0</v>
      </c>
      <c r="BI146" s="231">
        <f>IF(N146="nulová",J146,0)</f>
        <v>0</v>
      </c>
      <c r="BJ146" s="17" t="s">
        <v>86</v>
      </c>
      <c r="BK146" s="231">
        <f>ROUND(I146*H146,2)</f>
        <v>0</v>
      </c>
      <c r="BL146" s="17" t="s">
        <v>177</v>
      </c>
      <c r="BM146" s="230" t="s">
        <v>1182</v>
      </c>
    </row>
    <row r="147" spans="1:47" s="2" customFormat="1" ht="12">
      <c r="A147" s="39"/>
      <c r="B147" s="40"/>
      <c r="C147" s="41"/>
      <c r="D147" s="234" t="s">
        <v>210</v>
      </c>
      <c r="E147" s="41"/>
      <c r="F147" s="255" t="s">
        <v>1183</v>
      </c>
      <c r="G147" s="41"/>
      <c r="H147" s="41"/>
      <c r="I147" s="137"/>
      <c r="J147" s="41"/>
      <c r="K147" s="41"/>
      <c r="L147" s="45"/>
      <c r="M147" s="256"/>
      <c r="N147" s="257"/>
      <c r="O147" s="85"/>
      <c r="P147" s="85"/>
      <c r="Q147" s="85"/>
      <c r="R147" s="85"/>
      <c r="S147" s="85"/>
      <c r="T147" s="86"/>
      <c r="U147" s="39"/>
      <c r="V147" s="39"/>
      <c r="W147" s="39"/>
      <c r="X147" s="39"/>
      <c r="Y147" s="39"/>
      <c r="Z147" s="39"/>
      <c r="AA147" s="39"/>
      <c r="AB147" s="39"/>
      <c r="AC147" s="39"/>
      <c r="AD147" s="39"/>
      <c r="AE147" s="39"/>
      <c r="AT147" s="17" t="s">
        <v>210</v>
      </c>
      <c r="AU147" s="17" t="s">
        <v>88</v>
      </c>
    </row>
    <row r="148" spans="1:51" s="13" customFormat="1" ht="12">
      <c r="A148" s="13"/>
      <c r="B148" s="232"/>
      <c r="C148" s="233"/>
      <c r="D148" s="234" t="s">
        <v>182</v>
      </c>
      <c r="E148" s="235" t="s">
        <v>33</v>
      </c>
      <c r="F148" s="236" t="s">
        <v>1184</v>
      </c>
      <c r="G148" s="233"/>
      <c r="H148" s="237">
        <v>2.06</v>
      </c>
      <c r="I148" s="238"/>
      <c r="J148" s="233"/>
      <c r="K148" s="233"/>
      <c r="L148" s="239"/>
      <c r="M148" s="240"/>
      <c r="N148" s="241"/>
      <c r="O148" s="241"/>
      <c r="P148" s="241"/>
      <c r="Q148" s="241"/>
      <c r="R148" s="241"/>
      <c r="S148" s="241"/>
      <c r="T148" s="242"/>
      <c r="U148" s="13"/>
      <c r="V148" s="13"/>
      <c r="W148" s="13"/>
      <c r="X148" s="13"/>
      <c r="Y148" s="13"/>
      <c r="Z148" s="13"/>
      <c r="AA148" s="13"/>
      <c r="AB148" s="13"/>
      <c r="AC148" s="13"/>
      <c r="AD148" s="13"/>
      <c r="AE148" s="13"/>
      <c r="AT148" s="243" t="s">
        <v>182</v>
      </c>
      <c r="AU148" s="243" t="s">
        <v>88</v>
      </c>
      <c r="AV148" s="13" t="s">
        <v>88</v>
      </c>
      <c r="AW148" s="13" t="s">
        <v>39</v>
      </c>
      <c r="AX148" s="13" t="s">
        <v>78</v>
      </c>
      <c r="AY148" s="243" t="s">
        <v>170</v>
      </c>
    </row>
    <row r="149" spans="1:51" s="14" customFormat="1" ht="12">
      <c r="A149" s="14"/>
      <c r="B149" s="244"/>
      <c r="C149" s="245"/>
      <c r="D149" s="234" t="s">
        <v>182</v>
      </c>
      <c r="E149" s="246" t="s">
        <v>33</v>
      </c>
      <c r="F149" s="247" t="s">
        <v>200</v>
      </c>
      <c r="G149" s="245"/>
      <c r="H149" s="248">
        <v>2.06</v>
      </c>
      <c r="I149" s="249"/>
      <c r="J149" s="245"/>
      <c r="K149" s="245"/>
      <c r="L149" s="250"/>
      <c r="M149" s="251"/>
      <c r="N149" s="252"/>
      <c r="O149" s="252"/>
      <c r="P149" s="252"/>
      <c r="Q149" s="252"/>
      <c r="R149" s="252"/>
      <c r="S149" s="252"/>
      <c r="T149" s="253"/>
      <c r="U149" s="14"/>
      <c r="V149" s="14"/>
      <c r="W149" s="14"/>
      <c r="X149" s="14"/>
      <c r="Y149" s="14"/>
      <c r="Z149" s="14"/>
      <c r="AA149" s="14"/>
      <c r="AB149" s="14"/>
      <c r="AC149" s="14"/>
      <c r="AD149" s="14"/>
      <c r="AE149" s="14"/>
      <c r="AT149" s="254" t="s">
        <v>182</v>
      </c>
      <c r="AU149" s="254" t="s">
        <v>88</v>
      </c>
      <c r="AV149" s="14" t="s">
        <v>177</v>
      </c>
      <c r="AW149" s="14" t="s">
        <v>39</v>
      </c>
      <c r="AX149" s="14" t="s">
        <v>86</v>
      </c>
      <c r="AY149" s="254" t="s">
        <v>170</v>
      </c>
    </row>
    <row r="150" spans="1:65" s="2" customFormat="1" ht="21.75" customHeight="1">
      <c r="A150" s="39"/>
      <c r="B150" s="40"/>
      <c r="C150" s="219" t="s">
        <v>265</v>
      </c>
      <c r="D150" s="219" t="s">
        <v>172</v>
      </c>
      <c r="E150" s="220" t="s">
        <v>1185</v>
      </c>
      <c r="F150" s="221" t="s">
        <v>1186</v>
      </c>
      <c r="G150" s="222" t="s">
        <v>232</v>
      </c>
      <c r="H150" s="223">
        <v>1.896</v>
      </c>
      <c r="I150" s="224"/>
      <c r="J150" s="225">
        <f>ROUND(I150*H150,2)</f>
        <v>0</v>
      </c>
      <c r="K150" s="221" t="s">
        <v>176</v>
      </c>
      <c r="L150" s="45"/>
      <c r="M150" s="226" t="s">
        <v>33</v>
      </c>
      <c r="N150" s="227" t="s">
        <v>49</v>
      </c>
      <c r="O150" s="85"/>
      <c r="P150" s="228">
        <f>O150*H150</f>
        <v>0</v>
      </c>
      <c r="Q150" s="228">
        <v>1.11277</v>
      </c>
      <c r="R150" s="228">
        <f>Q150*H150</f>
        <v>2.10981192</v>
      </c>
      <c r="S150" s="228">
        <v>0</v>
      </c>
      <c r="T150" s="229">
        <f>S150*H150</f>
        <v>0</v>
      </c>
      <c r="U150" s="39"/>
      <c r="V150" s="39"/>
      <c r="W150" s="39"/>
      <c r="X150" s="39"/>
      <c r="Y150" s="39"/>
      <c r="Z150" s="39"/>
      <c r="AA150" s="39"/>
      <c r="AB150" s="39"/>
      <c r="AC150" s="39"/>
      <c r="AD150" s="39"/>
      <c r="AE150" s="39"/>
      <c r="AR150" s="230" t="s">
        <v>177</v>
      </c>
      <c r="AT150" s="230" t="s">
        <v>172</v>
      </c>
      <c r="AU150" s="230" t="s">
        <v>88</v>
      </c>
      <c r="AY150" s="17" t="s">
        <v>170</v>
      </c>
      <c r="BE150" s="231">
        <f>IF(N150="základní",J150,0)</f>
        <v>0</v>
      </c>
      <c r="BF150" s="231">
        <f>IF(N150="snížená",J150,0)</f>
        <v>0</v>
      </c>
      <c r="BG150" s="231">
        <f>IF(N150="zákl. přenesená",J150,0)</f>
        <v>0</v>
      </c>
      <c r="BH150" s="231">
        <f>IF(N150="sníž. přenesená",J150,0)</f>
        <v>0</v>
      </c>
      <c r="BI150" s="231">
        <f>IF(N150="nulová",J150,0)</f>
        <v>0</v>
      </c>
      <c r="BJ150" s="17" t="s">
        <v>86</v>
      </c>
      <c r="BK150" s="231">
        <f>ROUND(I150*H150,2)</f>
        <v>0</v>
      </c>
      <c r="BL150" s="17" t="s">
        <v>177</v>
      </c>
      <c r="BM150" s="230" t="s">
        <v>1187</v>
      </c>
    </row>
    <row r="151" spans="1:47" s="2" customFormat="1" ht="12">
      <c r="A151" s="39"/>
      <c r="B151" s="40"/>
      <c r="C151" s="41"/>
      <c r="D151" s="234" t="s">
        <v>210</v>
      </c>
      <c r="E151" s="41"/>
      <c r="F151" s="255" t="s">
        <v>1188</v>
      </c>
      <c r="G151" s="41"/>
      <c r="H151" s="41"/>
      <c r="I151" s="137"/>
      <c r="J151" s="41"/>
      <c r="K151" s="41"/>
      <c r="L151" s="45"/>
      <c r="M151" s="256"/>
      <c r="N151" s="257"/>
      <c r="O151" s="85"/>
      <c r="P151" s="85"/>
      <c r="Q151" s="85"/>
      <c r="R151" s="85"/>
      <c r="S151" s="85"/>
      <c r="T151" s="86"/>
      <c r="U151" s="39"/>
      <c r="V151" s="39"/>
      <c r="W151" s="39"/>
      <c r="X151" s="39"/>
      <c r="Y151" s="39"/>
      <c r="Z151" s="39"/>
      <c r="AA151" s="39"/>
      <c r="AB151" s="39"/>
      <c r="AC151" s="39"/>
      <c r="AD151" s="39"/>
      <c r="AE151" s="39"/>
      <c r="AT151" s="17" t="s">
        <v>210</v>
      </c>
      <c r="AU151" s="17" t="s">
        <v>88</v>
      </c>
    </row>
    <row r="152" spans="1:51" s="13" customFormat="1" ht="12">
      <c r="A152" s="13"/>
      <c r="B152" s="232"/>
      <c r="C152" s="233"/>
      <c r="D152" s="234" t="s">
        <v>182</v>
      </c>
      <c r="E152" s="235" t="s">
        <v>33</v>
      </c>
      <c r="F152" s="236" t="s">
        <v>1189</v>
      </c>
      <c r="G152" s="233"/>
      <c r="H152" s="237">
        <v>1.896</v>
      </c>
      <c r="I152" s="238"/>
      <c r="J152" s="233"/>
      <c r="K152" s="233"/>
      <c r="L152" s="239"/>
      <c r="M152" s="240"/>
      <c r="N152" s="241"/>
      <c r="O152" s="241"/>
      <c r="P152" s="241"/>
      <c r="Q152" s="241"/>
      <c r="R152" s="241"/>
      <c r="S152" s="241"/>
      <c r="T152" s="242"/>
      <c r="U152" s="13"/>
      <c r="V152" s="13"/>
      <c r="W152" s="13"/>
      <c r="X152" s="13"/>
      <c r="Y152" s="13"/>
      <c r="Z152" s="13"/>
      <c r="AA152" s="13"/>
      <c r="AB152" s="13"/>
      <c r="AC152" s="13"/>
      <c r="AD152" s="13"/>
      <c r="AE152" s="13"/>
      <c r="AT152" s="243" t="s">
        <v>182</v>
      </c>
      <c r="AU152" s="243" t="s">
        <v>88</v>
      </c>
      <c r="AV152" s="13" t="s">
        <v>88</v>
      </c>
      <c r="AW152" s="13" t="s">
        <v>39</v>
      </c>
      <c r="AX152" s="13" t="s">
        <v>78</v>
      </c>
      <c r="AY152" s="243" t="s">
        <v>170</v>
      </c>
    </row>
    <row r="153" spans="1:51" s="14" customFormat="1" ht="12">
      <c r="A153" s="14"/>
      <c r="B153" s="244"/>
      <c r="C153" s="245"/>
      <c r="D153" s="234" t="s">
        <v>182</v>
      </c>
      <c r="E153" s="246" t="s">
        <v>33</v>
      </c>
      <c r="F153" s="247" t="s">
        <v>200</v>
      </c>
      <c r="G153" s="245"/>
      <c r="H153" s="248">
        <v>1.896</v>
      </c>
      <c r="I153" s="249"/>
      <c r="J153" s="245"/>
      <c r="K153" s="245"/>
      <c r="L153" s="250"/>
      <c r="M153" s="251"/>
      <c r="N153" s="252"/>
      <c r="O153" s="252"/>
      <c r="P153" s="252"/>
      <c r="Q153" s="252"/>
      <c r="R153" s="252"/>
      <c r="S153" s="252"/>
      <c r="T153" s="253"/>
      <c r="U153" s="14"/>
      <c r="V153" s="14"/>
      <c r="W153" s="14"/>
      <c r="X153" s="14"/>
      <c r="Y153" s="14"/>
      <c r="Z153" s="14"/>
      <c r="AA153" s="14"/>
      <c r="AB153" s="14"/>
      <c r="AC153" s="14"/>
      <c r="AD153" s="14"/>
      <c r="AE153" s="14"/>
      <c r="AT153" s="254" t="s">
        <v>182</v>
      </c>
      <c r="AU153" s="254" t="s">
        <v>88</v>
      </c>
      <c r="AV153" s="14" t="s">
        <v>177</v>
      </c>
      <c r="AW153" s="14" t="s">
        <v>39</v>
      </c>
      <c r="AX153" s="14" t="s">
        <v>86</v>
      </c>
      <c r="AY153" s="254" t="s">
        <v>170</v>
      </c>
    </row>
    <row r="154" spans="1:65" s="2" customFormat="1" ht="16.5" customHeight="1">
      <c r="A154" s="39"/>
      <c r="B154" s="40"/>
      <c r="C154" s="219" t="s">
        <v>270</v>
      </c>
      <c r="D154" s="219" t="s">
        <v>172</v>
      </c>
      <c r="E154" s="220" t="s">
        <v>1190</v>
      </c>
      <c r="F154" s="221" t="s">
        <v>1191</v>
      </c>
      <c r="G154" s="222" t="s">
        <v>191</v>
      </c>
      <c r="H154" s="223">
        <v>200</v>
      </c>
      <c r="I154" s="224"/>
      <c r="J154" s="225">
        <f>ROUND(I154*H154,2)</f>
        <v>0</v>
      </c>
      <c r="K154" s="221" t="s">
        <v>176</v>
      </c>
      <c r="L154" s="45"/>
      <c r="M154" s="226" t="s">
        <v>33</v>
      </c>
      <c r="N154" s="227" t="s">
        <v>49</v>
      </c>
      <c r="O154" s="85"/>
      <c r="P154" s="228">
        <f>O154*H154</f>
        <v>0</v>
      </c>
      <c r="Q154" s="228">
        <v>0.0001</v>
      </c>
      <c r="R154" s="228">
        <f>Q154*H154</f>
        <v>0.02</v>
      </c>
      <c r="S154" s="228">
        <v>0</v>
      </c>
      <c r="T154" s="229">
        <f>S154*H154</f>
        <v>0</v>
      </c>
      <c r="U154" s="39"/>
      <c r="V154" s="39"/>
      <c r="W154" s="39"/>
      <c r="X154" s="39"/>
      <c r="Y154" s="39"/>
      <c r="Z154" s="39"/>
      <c r="AA154" s="39"/>
      <c r="AB154" s="39"/>
      <c r="AC154" s="39"/>
      <c r="AD154" s="39"/>
      <c r="AE154" s="39"/>
      <c r="AR154" s="230" t="s">
        <v>177</v>
      </c>
      <c r="AT154" s="230" t="s">
        <v>172</v>
      </c>
      <c r="AU154" s="230" t="s">
        <v>88</v>
      </c>
      <c r="AY154" s="17" t="s">
        <v>170</v>
      </c>
      <c r="BE154" s="231">
        <f>IF(N154="základní",J154,0)</f>
        <v>0</v>
      </c>
      <c r="BF154" s="231">
        <f>IF(N154="snížená",J154,0)</f>
        <v>0</v>
      </c>
      <c r="BG154" s="231">
        <f>IF(N154="zákl. přenesená",J154,0)</f>
        <v>0</v>
      </c>
      <c r="BH154" s="231">
        <f>IF(N154="sníž. přenesená",J154,0)</f>
        <v>0</v>
      </c>
      <c r="BI154" s="231">
        <f>IF(N154="nulová",J154,0)</f>
        <v>0</v>
      </c>
      <c r="BJ154" s="17" t="s">
        <v>86</v>
      </c>
      <c r="BK154" s="231">
        <f>ROUND(I154*H154,2)</f>
        <v>0</v>
      </c>
      <c r="BL154" s="17" t="s">
        <v>177</v>
      </c>
      <c r="BM154" s="230" t="s">
        <v>1192</v>
      </c>
    </row>
    <row r="155" spans="1:47" s="2" customFormat="1" ht="12">
      <c r="A155" s="39"/>
      <c r="B155" s="40"/>
      <c r="C155" s="41"/>
      <c r="D155" s="234" t="s">
        <v>210</v>
      </c>
      <c r="E155" s="41"/>
      <c r="F155" s="255" t="s">
        <v>1193</v>
      </c>
      <c r="G155" s="41"/>
      <c r="H155" s="41"/>
      <c r="I155" s="137"/>
      <c r="J155" s="41"/>
      <c r="K155" s="41"/>
      <c r="L155" s="45"/>
      <c r="M155" s="256"/>
      <c r="N155" s="257"/>
      <c r="O155" s="85"/>
      <c r="P155" s="85"/>
      <c r="Q155" s="85"/>
      <c r="R155" s="85"/>
      <c r="S155" s="85"/>
      <c r="T155" s="86"/>
      <c r="U155" s="39"/>
      <c r="V155" s="39"/>
      <c r="W155" s="39"/>
      <c r="X155" s="39"/>
      <c r="Y155" s="39"/>
      <c r="Z155" s="39"/>
      <c r="AA155" s="39"/>
      <c r="AB155" s="39"/>
      <c r="AC155" s="39"/>
      <c r="AD155" s="39"/>
      <c r="AE155" s="39"/>
      <c r="AT155" s="17" t="s">
        <v>210</v>
      </c>
      <c r="AU155" s="17" t="s">
        <v>88</v>
      </c>
    </row>
    <row r="156" spans="1:65" s="2" customFormat="1" ht="21.75" customHeight="1">
      <c r="A156" s="39"/>
      <c r="B156" s="40"/>
      <c r="C156" s="219" t="s">
        <v>274</v>
      </c>
      <c r="D156" s="219" t="s">
        <v>172</v>
      </c>
      <c r="E156" s="220" t="s">
        <v>1194</v>
      </c>
      <c r="F156" s="221" t="s">
        <v>1195</v>
      </c>
      <c r="G156" s="222" t="s">
        <v>191</v>
      </c>
      <c r="H156" s="223">
        <v>86</v>
      </c>
      <c r="I156" s="224"/>
      <c r="J156" s="225">
        <f>ROUND(I156*H156,2)</f>
        <v>0</v>
      </c>
      <c r="K156" s="221" t="s">
        <v>176</v>
      </c>
      <c r="L156" s="45"/>
      <c r="M156" s="226" t="s">
        <v>33</v>
      </c>
      <c r="N156" s="227" t="s">
        <v>49</v>
      </c>
      <c r="O156" s="85"/>
      <c r="P156" s="228">
        <f>O156*H156</f>
        <v>0</v>
      </c>
      <c r="Q156" s="228">
        <v>6E-05</v>
      </c>
      <c r="R156" s="228">
        <f>Q156*H156</f>
        <v>0.0051600000000000005</v>
      </c>
      <c r="S156" s="228">
        <v>0</v>
      </c>
      <c r="T156" s="229">
        <f>S156*H156</f>
        <v>0</v>
      </c>
      <c r="U156" s="39"/>
      <c r="V156" s="39"/>
      <c r="W156" s="39"/>
      <c r="X156" s="39"/>
      <c r="Y156" s="39"/>
      <c r="Z156" s="39"/>
      <c r="AA156" s="39"/>
      <c r="AB156" s="39"/>
      <c r="AC156" s="39"/>
      <c r="AD156" s="39"/>
      <c r="AE156" s="39"/>
      <c r="AR156" s="230" t="s">
        <v>177</v>
      </c>
      <c r="AT156" s="230" t="s">
        <v>172</v>
      </c>
      <c r="AU156" s="230" t="s">
        <v>88</v>
      </c>
      <c r="AY156" s="17" t="s">
        <v>170</v>
      </c>
      <c r="BE156" s="231">
        <f>IF(N156="základní",J156,0)</f>
        <v>0</v>
      </c>
      <c r="BF156" s="231">
        <f>IF(N156="snížená",J156,0)</f>
        <v>0</v>
      </c>
      <c r="BG156" s="231">
        <f>IF(N156="zákl. přenesená",J156,0)</f>
        <v>0</v>
      </c>
      <c r="BH156" s="231">
        <f>IF(N156="sníž. přenesená",J156,0)</f>
        <v>0</v>
      </c>
      <c r="BI156" s="231">
        <f>IF(N156="nulová",J156,0)</f>
        <v>0</v>
      </c>
      <c r="BJ156" s="17" t="s">
        <v>86</v>
      </c>
      <c r="BK156" s="231">
        <f>ROUND(I156*H156,2)</f>
        <v>0</v>
      </c>
      <c r="BL156" s="17" t="s">
        <v>177</v>
      </c>
      <c r="BM156" s="230" t="s">
        <v>1196</v>
      </c>
    </row>
    <row r="157" spans="1:47" s="2" customFormat="1" ht="12">
      <c r="A157" s="39"/>
      <c r="B157" s="40"/>
      <c r="C157" s="41"/>
      <c r="D157" s="234" t="s">
        <v>210</v>
      </c>
      <c r="E157" s="41"/>
      <c r="F157" s="255" t="s">
        <v>1197</v>
      </c>
      <c r="G157" s="41"/>
      <c r="H157" s="41"/>
      <c r="I157" s="137"/>
      <c r="J157" s="41"/>
      <c r="K157" s="41"/>
      <c r="L157" s="45"/>
      <c r="M157" s="256"/>
      <c r="N157" s="257"/>
      <c r="O157" s="85"/>
      <c r="P157" s="85"/>
      <c r="Q157" s="85"/>
      <c r="R157" s="85"/>
      <c r="S157" s="85"/>
      <c r="T157" s="86"/>
      <c r="U157" s="39"/>
      <c r="V157" s="39"/>
      <c r="W157" s="39"/>
      <c r="X157" s="39"/>
      <c r="Y157" s="39"/>
      <c r="Z157" s="39"/>
      <c r="AA157" s="39"/>
      <c r="AB157" s="39"/>
      <c r="AC157" s="39"/>
      <c r="AD157" s="39"/>
      <c r="AE157" s="39"/>
      <c r="AT157" s="17" t="s">
        <v>210</v>
      </c>
      <c r="AU157" s="17" t="s">
        <v>88</v>
      </c>
    </row>
    <row r="158" spans="1:65" s="2" customFormat="1" ht="21.75" customHeight="1">
      <c r="A158" s="39"/>
      <c r="B158" s="40"/>
      <c r="C158" s="219" t="s">
        <v>7</v>
      </c>
      <c r="D158" s="219" t="s">
        <v>172</v>
      </c>
      <c r="E158" s="220" t="s">
        <v>1198</v>
      </c>
      <c r="F158" s="221" t="s">
        <v>1199</v>
      </c>
      <c r="G158" s="222" t="s">
        <v>191</v>
      </c>
      <c r="H158" s="223">
        <v>84</v>
      </c>
      <c r="I158" s="224"/>
      <c r="J158" s="225">
        <f>ROUND(I158*H158,2)</f>
        <v>0</v>
      </c>
      <c r="K158" s="221" t="s">
        <v>176</v>
      </c>
      <c r="L158" s="45"/>
      <c r="M158" s="226" t="s">
        <v>33</v>
      </c>
      <c r="N158" s="227" t="s">
        <v>49</v>
      </c>
      <c r="O158" s="85"/>
      <c r="P158" s="228">
        <f>O158*H158</f>
        <v>0</v>
      </c>
      <c r="Q158" s="228">
        <v>0.00395</v>
      </c>
      <c r="R158" s="228">
        <f>Q158*H158</f>
        <v>0.33180000000000004</v>
      </c>
      <c r="S158" s="228">
        <v>0</v>
      </c>
      <c r="T158" s="229">
        <f>S158*H158</f>
        <v>0</v>
      </c>
      <c r="U158" s="39"/>
      <c r="V158" s="39"/>
      <c r="W158" s="39"/>
      <c r="X158" s="39"/>
      <c r="Y158" s="39"/>
      <c r="Z158" s="39"/>
      <c r="AA158" s="39"/>
      <c r="AB158" s="39"/>
      <c r="AC158" s="39"/>
      <c r="AD158" s="39"/>
      <c r="AE158" s="39"/>
      <c r="AR158" s="230" t="s">
        <v>177</v>
      </c>
      <c r="AT158" s="230" t="s">
        <v>172</v>
      </c>
      <c r="AU158" s="230" t="s">
        <v>88</v>
      </c>
      <c r="AY158" s="17" t="s">
        <v>170</v>
      </c>
      <c r="BE158" s="231">
        <f>IF(N158="základní",J158,0)</f>
        <v>0</v>
      </c>
      <c r="BF158" s="231">
        <f>IF(N158="snížená",J158,0)</f>
        <v>0</v>
      </c>
      <c r="BG158" s="231">
        <f>IF(N158="zákl. přenesená",J158,0)</f>
        <v>0</v>
      </c>
      <c r="BH158" s="231">
        <f>IF(N158="sníž. přenesená",J158,0)</f>
        <v>0</v>
      </c>
      <c r="BI158" s="231">
        <f>IF(N158="nulová",J158,0)</f>
        <v>0</v>
      </c>
      <c r="BJ158" s="17" t="s">
        <v>86</v>
      </c>
      <c r="BK158" s="231">
        <f>ROUND(I158*H158,2)</f>
        <v>0</v>
      </c>
      <c r="BL158" s="17" t="s">
        <v>177</v>
      </c>
      <c r="BM158" s="230" t="s">
        <v>1200</v>
      </c>
    </row>
    <row r="159" spans="1:47" s="2" customFormat="1" ht="12">
      <c r="A159" s="39"/>
      <c r="B159" s="40"/>
      <c r="C159" s="41"/>
      <c r="D159" s="234" t="s">
        <v>210</v>
      </c>
      <c r="E159" s="41"/>
      <c r="F159" s="255" t="s">
        <v>1201</v>
      </c>
      <c r="G159" s="41"/>
      <c r="H159" s="41"/>
      <c r="I159" s="137"/>
      <c r="J159" s="41"/>
      <c r="K159" s="41"/>
      <c r="L159" s="45"/>
      <c r="M159" s="256"/>
      <c r="N159" s="257"/>
      <c r="O159" s="85"/>
      <c r="P159" s="85"/>
      <c r="Q159" s="85"/>
      <c r="R159" s="85"/>
      <c r="S159" s="85"/>
      <c r="T159" s="86"/>
      <c r="U159" s="39"/>
      <c r="V159" s="39"/>
      <c r="W159" s="39"/>
      <c r="X159" s="39"/>
      <c r="Y159" s="39"/>
      <c r="Z159" s="39"/>
      <c r="AA159" s="39"/>
      <c r="AB159" s="39"/>
      <c r="AC159" s="39"/>
      <c r="AD159" s="39"/>
      <c r="AE159" s="39"/>
      <c r="AT159" s="17" t="s">
        <v>210</v>
      </c>
      <c r="AU159" s="17" t="s">
        <v>88</v>
      </c>
    </row>
    <row r="160" spans="1:65" s="2" customFormat="1" ht="16.5" customHeight="1">
      <c r="A160" s="39"/>
      <c r="B160" s="40"/>
      <c r="C160" s="258" t="s">
        <v>282</v>
      </c>
      <c r="D160" s="258" t="s">
        <v>214</v>
      </c>
      <c r="E160" s="259" t="s">
        <v>1202</v>
      </c>
      <c r="F160" s="260" t="s">
        <v>1203</v>
      </c>
      <c r="G160" s="261" t="s">
        <v>191</v>
      </c>
      <c r="H160" s="262">
        <v>84</v>
      </c>
      <c r="I160" s="263"/>
      <c r="J160" s="264">
        <f>ROUND(I160*H160,2)</f>
        <v>0</v>
      </c>
      <c r="K160" s="260" t="s">
        <v>176</v>
      </c>
      <c r="L160" s="265"/>
      <c r="M160" s="266" t="s">
        <v>33</v>
      </c>
      <c r="N160" s="267" t="s">
        <v>49</v>
      </c>
      <c r="O160" s="85"/>
      <c r="P160" s="228">
        <f>O160*H160</f>
        <v>0</v>
      </c>
      <c r="Q160" s="228">
        <v>0.01893</v>
      </c>
      <c r="R160" s="228">
        <f>Q160*H160</f>
        <v>1.59012</v>
      </c>
      <c r="S160" s="228">
        <v>0</v>
      </c>
      <c r="T160" s="229">
        <f>S160*H160</f>
        <v>0</v>
      </c>
      <c r="U160" s="39"/>
      <c r="V160" s="39"/>
      <c r="W160" s="39"/>
      <c r="X160" s="39"/>
      <c r="Y160" s="39"/>
      <c r="Z160" s="39"/>
      <c r="AA160" s="39"/>
      <c r="AB160" s="39"/>
      <c r="AC160" s="39"/>
      <c r="AD160" s="39"/>
      <c r="AE160" s="39"/>
      <c r="AR160" s="230" t="s">
        <v>213</v>
      </c>
      <c r="AT160" s="230" t="s">
        <v>214</v>
      </c>
      <c r="AU160" s="230" t="s">
        <v>88</v>
      </c>
      <c r="AY160" s="17" t="s">
        <v>170</v>
      </c>
      <c r="BE160" s="231">
        <f>IF(N160="základní",J160,0)</f>
        <v>0</v>
      </c>
      <c r="BF160" s="231">
        <f>IF(N160="snížená",J160,0)</f>
        <v>0</v>
      </c>
      <c r="BG160" s="231">
        <f>IF(N160="zákl. přenesená",J160,0)</f>
        <v>0</v>
      </c>
      <c r="BH160" s="231">
        <f>IF(N160="sníž. přenesená",J160,0)</f>
        <v>0</v>
      </c>
      <c r="BI160" s="231">
        <f>IF(N160="nulová",J160,0)</f>
        <v>0</v>
      </c>
      <c r="BJ160" s="17" t="s">
        <v>86</v>
      </c>
      <c r="BK160" s="231">
        <f>ROUND(I160*H160,2)</f>
        <v>0</v>
      </c>
      <c r="BL160" s="17" t="s">
        <v>177</v>
      </c>
      <c r="BM160" s="230" t="s">
        <v>1204</v>
      </c>
    </row>
    <row r="161" spans="1:47" s="2" customFormat="1" ht="12">
      <c r="A161" s="39"/>
      <c r="B161" s="40"/>
      <c r="C161" s="41"/>
      <c r="D161" s="234" t="s">
        <v>210</v>
      </c>
      <c r="E161" s="41"/>
      <c r="F161" s="255" t="s">
        <v>1205</v>
      </c>
      <c r="G161" s="41"/>
      <c r="H161" s="41"/>
      <c r="I161" s="137"/>
      <c r="J161" s="41"/>
      <c r="K161" s="41"/>
      <c r="L161" s="45"/>
      <c r="M161" s="256"/>
      <c r="N161" s="257"/>
      <c r="O161" s="85"/>
      <c r="P161" s="85"/>
      <c r="Q161" s="85"/>
      <c r="R161" s="85"/>
      <c r="S161" s="85"/>
      <c r="T161" s="86"/>
      <c r="U161" s="39"/>
      <c r="V161" s="39"/>
      <c r="W161" s="39"/>
      <c r="X161" s="39"/>
      <c r="Y161" s="39"/>
      <c r="Z161" s="39"/>
      <c r="AA161" s="39"/>
      <c r="AB161" s="39"/>
      <c r="AC161" s="39"/>
      <c r="AD161" s="39"/>
      <c r="AE161" s="39"/>
      <c r="AT161" s="17" t="s">
        <v>210</v>
      </c>
      <c r="AU161" s="17" t="s">
        <v>88</v>
      </c>
    </row>
    <row r="162" spans="1:65" s="2" customFormat="1" ht="21.75" customHeight="1">
      <c r="A162" s="39"/>
      <c r="B162" s="40"/>
      <c r="C162" s="219" t="s">
        <v>289</v>
      </c>
      <c r="D162" s="219" t="s">
        <v>172</v>
      </c>
      <c r="E162" s="220" t="s">
        <v>1206</v>
      </c>
      <c r="F162" s="221" t="s">
        <v>1207</v>
      </c>
      <c r="G162" s="222" t="s">
        <v>262</v>
      </c>
      <c r="H162" s="223">
        <v>132</v>
      </c>
      <c r="I162" s="224"/>
      <c r="J162" s="225">
        <f>ROUND(I162*H162,2)</f>
        <v>0</v>
      </c>
      <c r="K162" s="221" t="s">
        <v>176</v>
      </c>
      <c r="L162" s="45"/>
      <c r="M162" s="226" t="s">
        <v>33</v>
      </c>
      <c r="N162" s="227" t="s">
        <v>49</v>
      </c>
      <c r="O162" s="85"/>
      <c r="P162" s="228">
        <f>O162*H162</f>
        <v>0</v>
      </c>
      <c r="Q162" s="228">
        <v>3E-05</v>
      </c>
      <c r="R162" s="228">
        <f>Q162*H162</f>
        <v>0.00396</v>
      </c>
      <c r="S162" s="228">
        <v>0</v>
      </c>
      <c r="T162" s="229">
        <f>S162*H162</f>
        <v>0</v>
      </c>
      <c r="U162" s="39"/>
      <c r="V162" s="39"/>
      <c r="W162" s="39"/>
      <c r="X162" s="39"/>
      <c r="Y162" s="39"/>
      <c r="Z162" s="39"/>
      <c r="AA162" s="39"/>
      <c r="AB162" s="39"/>
      <c r="AC162" s="39"/>
      <c r="AD162" s="39"/>
      <c r="AE162" s="39"/>
      <c r="AR162" s="230" t="s">
        <v>177</v>
      </c>
      <c r="AT162" s="230" t="s">
        <v>172</v>
      </c>
      <c r="AU162" s="230" t="s">
        <v>88</v>
      </c>
      <c r="AY162" s="17" t="s">
        <v>170</v>
      </c>
      <c r="BE162" s="231">
        <f>IF(N162="základní",J162,0)</f>
        <v>0</v>
      </c>
      <c r="BF162" s="231">
        <f>IF(N162="snížená",J162,0)</f>
        <v>0</v>
      </c>
      <c r="BG162" s="231">
        <f>IF(N162="zákl. přenesená",J162,0)</f>
        <v>0</v>
      </c>
      <c r="BH162" s="231">
        <f>IF(N162="sníž. přenesená",J162,0)</f>
        <v>0</v>
      </c>
      <c r="BI162" s="231">
        <f>IF(N162="nulová",J162,0)</f>
        <v>0</v>
      </c>
      <c r="BJ162" s="17" t="s">
        <v>86</v>
      </c>
      <c r="BK162" s="231">
        <f>ROUND(I162*H162,2)</f>
        <v>0</v>
      </c>
      <c r="BL162" s="17" t="s">
        <v>177</v>
      </c>
      <c r="BM162" s="230" t="s">
        <v>1208</v>
      </c>
    </row>
    <row r="163" spans="1:47" s="2" customFormat="1" ht="12">
      <c r="A163" s="39"/>
      <c r="B163" s="40"/>
      <c r="C163" s="41"/>
      <c r="D163" s="234" t="s">
        <v>210</v>
      </c>
      <c r="E163" s="41"/>
      <c r="F163" s="255" t="s">
        <v>1209</v>
      </c>
      <c r="G163" s="41"/>
      <c r="H163" s="41"/>
      <c r="I163" s="137"/>
      <c r="J163" s="41"/>
      <c r="K163" s="41"/>
      <c r="L163" s="45"/>
      <c r="M163" s="256"/>
      <c r="N163" s="257"/>
      <c r="O163" s="85"/>
      <c r="P163" s="85"/>
      <c r="Q163" s="85"/>
      <c r="R163" s="85"/>
      <c r="S163" s="85"/>
      <c r="T163" s="86"/>
      <c r="U163" s="39"/>
      <c r="V163" s="39"/>
      <c r="W163" s="39"/>
      <c r="X163" s="39"/>
      <c r="Y163" s="39"/>
      <c r="Z163" s="39"/>
      <c r="AA163" s="39"/>
      <c r="AB163" s="39"/>
      <c r="AC163" s="39"/>
      <c r="AD163" s="39"/>
      <c r="AE163" s="39"/>
      <c r="AT163" s="17" t="s">
        <v>210</v>
      </c>
      <c r="AU163" s="17" t="s">
        <v>88</v>
      </c>
    </row>
    <row r="164" spans="1:51" s="13" customFormat="1" ht="12">
      <c r="A164" s="13"/>
      <c r="B164" s="232"/>
      <c r="C164" s="233"/>
      <c r="D164" s="234" t="s">
        <v>182</v>
      </c>
      <c r="E164" s="235" t="s">
        <v>33</v>
      </c>
      <c r="F164" s="236" t="s">
        <v>1210</v>
      </c>
      <c r="G164" s="233"/>
      <c r="H164" s="237">
        <v>132</v>
      </c>
      <c r="I164" s="238"/>
      <c r="J164" s="233"/>
      <c r="K164" s="233"/>
      <c r="L164" s="239"/>
      <c r="M164" s="240"/>
      <c r="N164" s="241"/>
      <c r="O164" s="241"/>
      <c r="P164" s="241"/>
      <c r="Q164" s="241"/>
      <c r="R164" s="241"/>
      <c r="S164" s="241"/>
      <c r="T164" s="242"/>
      <c r="U164" s="13"/>
      <c r="V164" s="13"/>
      <c r="W164" s="13"/>
      <c r="X164" s="13"/>
      <c r="Y164" s="13"/>
      <c r="Z164" s="13"/>
      <c r="AA164" s="13"/>
      <c r="AB164" s="13"/>
      <c r="AC164" s="13"/>
      <c r="AD164" s="13"/>
      <c r="AE164" s="13"/>
      <c r="AT164" s="243" t="s">
        <v>182</v>
      </c>
      <c r="AU164" s="243" t="s">
        <v>88</v>
      </c>
      <c r="AV164" s="13" t="s">
        <v>88</v>
      </c>
      <c r="AW164" s="13" t="s">
        <v>39</v>
      </c>
      <c r="AX164" s="13" t="s">
        <v>78</v>
      </c>
      <c r="AY164" s="243" t="s">
        <v>170</v>
      </c>
    </row>
    <row r="165" spans="1:51" s="14" customFormat="1" ht="12">
      <c r="A165" s="14"/>
      <c r="B165" s="244"/>
      <c r="C165" s="245"/>
      <c r="D165" s="234" t="s">
        <v>182</v>
      </c>
      <c r="E165" s="246" t="s">
        <v>33</v>
      </c>
      <c r="F165" s="247" t="s">
        <v>200</v>
      </c>
      <c r="G165" s="245"/>
      <c r="H165" s="248">
        <v>132</v>
      </c>
      <c r="I165" s="249"/>
      <c r="J165" s="245"/>
      <c r="K165" s="245"/>
      <c r="L165" s="250"/>
      <c r="M165" s="251"/>
      <c r="N165" s="252"/>
      <c r="O165" s="252"/>
      <c r="P165" s="252"/>
      <c r="Q165" s="252"/>
      <c r="R165" s="252"/>
      <c r="S165" s="252"/>
      <c r="T165" s="253"/>
      <c r="U165" s="14"/>
      <c r="V165" s="14"/>
      <c r="W165" s="14"/>
      <c r="X165" s="14"/>
      <c r="Y165" s="14"/>
      <c r="Z165" s="14"/>
      <c r="AA165" s="14"/>
      <c r="AB165" s="14"/>
      <c r="AC165" s="14"/>
      <c r="AD165" s="14"/>
      <c r="AE165" s="14"/>
      <c r="AT165" s="254" t="s">
        <v>182</v>
      </c>
      <c r="AU165" s="254" t="s">
        <v>88</v>
      </c>
      <c r="AV165" s="14" t="s">
        <v>177</v>
      </c>
      <c r="AW165" s="14" t="s">
        <v>39</v>
      </c>
      <c r="AX165" s="14" t="s">
        <v>86</v>
      </c>
      <c r="AY165" s="254" t="s">
        <v>170</v>
      </c>
    </row>
    <row r="166" spans="1:65" s="2" customFormat="1" ht="16.5" customHeight="1">
      <c r="A166" s="39"/>
      <c r="B166" s="40"/>
      <c r="C166" s="258" t="s">
        <v>294</v>
      </c>
      <c r="D166" s="258" t="s">
        <v>214</v>
      </c>
      <c r="E166" s="259" t="s">
        <v>1211</v>
      </c>
      <c r="F166" s="260" t="s">
        <v>1212</v>
      </c>
      <c r="G166" s="261" t="s">
        <v>262</v>
      </c>
      <c r="H166" s="262">
        <v>200</v>
      </c>
      <c r="I166" s="263"/>
      <c r="J166" s="264">
        <f>ROUND(I166*H166,2)</f>
        <v>0</v>
      </c>
      <c r="K166" s="260" t="s">
        <v>176</v>
      </c>
      <c r="L166" s="265"/>
      <c r="M166" s="266" t="s">
        <v>33</v>
      </c>
      <c r="N166" s="267" t="s">
        <v>49</v>
      </c>
      <c r="O166" s="85"/>
      <c r="P166" s="228">
        <f>O166*H166</f>
        <v>0</v>
      </c>
      <c r="Q166" s="228">
        <v>0.00027</v>
      </c>
      <c r="R166" s="228">
        <f>Q166*H166</f>
        <v>0.054</v>
      </c>
      <c r="S166" s="228">
        <v>0</v>
      </c>
      <c r="T166" s="229">
        <f>S166*H166</f>
        <v>0</v>
      </c>
      <c r="U166" s="39"/>
      <c r="V166" s="39"/>
      <c r="W166" s="39"/>
      <c r="X166" s="39"/>
      <c r="Y166" s="39"/>
      <c r="Z166" s="39"/>
      <c r="AA166" s="39"/>
      <c r="AB166" s="39"/>
      <c r="AC166" s="39"/>
      <c r="AD166" s="39"/>
      <c r="AE166" s="39"/>
      <c r="AR166" s="230" t="s">
        <v>213</v>
      </c>
      <c r="AT166" s="230" t="s">
        <v>214</v>
      </c>
      <c r="AU166" s="230" t="s">
        <v>88</v>
      </c>
      <c r="AY166" s="17" t="s">
        <v>170</v>
      </c>
      <c r="BE166" s="231">
        <f>IF(N166="základní",J166,0)</f>
        <v>0</v>
      </c>
      <c r="BF166" s="231">
        <f>IF(N166="snížená",J166,0)</f>
        <v>0</v>
      </c>
      <c r="BG166" s="231">
        <f>IF(N166="zákl. přenesená",J166,0)</f>
        <v>0</v>
      </c>
      <c r="BH166" s="231">
        <f>IF(N166="sníž. přenesená",J166,0)</f>
        <v>0</v>
      </c>
      <c r="BI166" s="231">
        <f>IF(N166="nulová",J166,0)</f>
        <v>0</v>
      </c>
      <c r="BJ166" s="17" t="s">
        <v>86</v>
      </c>
      <c r="BK166" s="231">
        <f>ROUND(I166*H166,2)</f>
        <v>0</v>
      </c>
      <c r="BL166" s="17" t="s">
        <v>177</v>
      </c>
      <c r="BM166" s="230" t="s">
        <v>1213</v>
      </c>
    </row>
    <row r="167" spans="1:47" s="2" customFormat="1" ht="12">
      <c r="A167" s="39"/>
      <c r="B167" s="40"/>
      <c r="C167" s="41"/>
      <c r="D167" s="234" t="s">
        <v>210</v>
      </c>
      <c r="E167" s="41"/>
      <c r="F167" s="255" t="s">
        <v>1214</v>
      </c>
      <c r="G167" s="41"/>
      <c r="H167" s="41"/>
      <c r="I167" s="137"/>
      <c r="J167" s="41"/>
      <c r="K167" s="41"/>
      <c r="L167" s="45"/>
      <c r="M167" s="256"/>
      <c r="N167" s="257"/>
      <c r="O167" s="85"/>
      <c r="P167" s="85"/>
      <c r="Q167" s="85"/>
      <c r="R167" s="85"/>
      <c r="S167" s="85"/>
      <c r="T167" s="86"/>
      <c r="U167" s="39"/>
      <c r="V167" s="39"/>
      <c r="W167" s="39"/>
      <c r="X167" s="39"/>
      <c r="Y167" s="39"/>
      <c r="Z167" s="39"/>
      <c r="AA167" s="39"/>
      <c r="AB167" s="39"/>
      <c r="AC167" s="39"/>
      <c r="AD167" s="39"/>
      <c r="AE167" s="39"/>
      <c r="AT167" s="17" t="s">
        <v>210</v>
      </c>
      <c r="AU167" s="17" t="s">
        <v>88</v>
      </c>
    </row>
    <row r="168" spans="1:65" s="2" customFormat="1" ht="16.5" customHeight="1">
      <c r="A168" s="39"/>
      <c r="B168" s="40"/>
      <c r="C168" s="219" t="s">
        <v>299</v>
      </c>
      <c r="D168" s="219" t="s">
        <v>172</v>
      </c>
      <c r="E168" s="220" t="s">
        <v>1215</v>
      </c>
      <c r="F168" s="221" t="s">
        <v>1216</v>
      </c>
      <c r="G168" s="222" t="s">
        <v>1217</v>
      </c>
      <c r="H168" s="223">
        <v>1</v>
      </c>
      <c r="I168" s="224"/>
      <c r="J168" s="225">
        <f>ROUND(I168*H168,2)</f>
        <v>0</v>
      </c>
      <c r="K168" s="221" t="s">
        <v>176</v>
      </c>
      <c r="L168" s="45"/>
      <c r="M168" s="226" t="s">
        <v>33</v>
      </c>
      <c r="N168" s="227" t="s">
        <v>49</v>
      </c>
      <c r="O168" s="85"/>
      <c r="P168" s="228">
        <f>O168*H168</f>
        <v>0</v>
      </c>
      <c r="Q168" s="228">
        <v>0.0002</v>
      </c>
      <c r="R168" s="228">
        <f>Q168*H168</f>
        <v>0.0002</v>
      </c>
      <c r="S168" s="228">
        <v>0</v>
      </c>
      <c r="T168" s="229">
        <f>S168*H168</f>
        <v>0</v>
      </c>
      <c r="U168" s="39"/>
      <c r="V168" s="39"/>
      <c r="W168" s="39"/>
      <c r="X168" s="39"/>
      <c r="Y168" s="39"/>
      <c r="Z168" s="39"/>
      <c r="AA168" s="39"/>
      <c r="AB168" s="39"/>
      <c r="AC168" s="39"/>
      <c r="AD168" s="39"/>
      <c r="AE168" s="39"/>
      <c r="AR168" s="230" t="s">
        <v>254</v>
      </c>
      <c r="AT168" s="230" t="s">
        <v>172</v>
      </c>
      <c r="AU168" s="230" t="s">
        <v>88</v>
      </c>
      <c r="AY168" s="17" t="s">
        <v>170</v>
      </c>
      <c r="BE168" s="231">
        <f>IF(N168="základní",J168,0)</f>
        <v>0</v>
      </c>
      <c r="BF168" s="231">
        <f>IF(N168="snížená",J168,0)</f>
        <v>0</v>
      </c>
      <c r="BG168" s="231">
        <f>IF(N168="zákl. přenesená",J168,0)</f>
        <v>0</v>
      </c>
      <c r="BH168" s="231">
        <f>IF(N168="sníž. přenesená",J168,0)</f>
        <v>0</v>
      </c>
      <c r="BI168" s="231">
        <f>IF(N168="nulová",J168,0)</f>
        <v>0</v>
      </c>
      <c r="BJ168" s="17" t="s">
        <v>86</v>
      </c>
      <c r="BK168" s="231">
        <f>ROUND(I168*H168,2)</f>
        <v>0</v>
      </c>
      <c r="BL168" s="17" t="s">
        <v>254</v>
      </c>
      <c r="BM168" s="230" t="s">
        <v>1218</v>
      </c>
    </row>
    <row r="169" spans="1:47" s="2" customFormat="1" ht="12">
      <c r="A169" s="39"/>
      <c r="B169" s="40"/>
      <c r="C169" s="41"/>
      <c r="D169" s="234" t="s">
        <v>210</v>
      </c>
      <c r="E169" s="41"/>
      <c r="F169" s="255" t="s">
        <v>1162</v>
      </c>
      <c r="G169" s="41"/>
      <c r="H169" s="41"/>
      <c r="I169" s="137"/>
      <c r="J169" s="41"/>
      <c r="K169" s="41"/>
      <c r="L169" s="45"/>
      <c r="M169" s="256"/>
      <c r="N169" s="257"/>
      <c r="O169" s="85"/>
      <c r="P169" s="85"/>
      <c r="Q169" s="85"/>
      <c r="R169" s="85"/>
      <c r="S169" s="85"/>
      <c r="T169" s="86"/>
      <c r="U169" s="39"/>
      <c r="V169" s="39"/>
      <c r="W169" s="39"/>
      <c r="X169" s="39"/>
      <c r="Y169" s="39"/>
      <c r="Z169" s="39"/>
      <c r="AA169" s="39"/>
      <c r="AB169" s="39"/>
      <c r="AC169" s="39"/>
      <c r="AD169" s="39"/>
      <c r="AE169" s="39"/>
      <c r="AT169" s="17" t="s">
        <v>210</v>
      </c>
      <c r="AU169" s="17" t="s">
        <v>88</v>
      </c>
    </row>
    <row r="170" spans="1:65" s="2" customFormat="1" ht="16.5" customHeight="1">
      <c r="A170" s="39"/>
      <c r="B170" s="40"/>
      <c r="C170" s="219" t="s">
        <v>305</v>
      </c>
      <c r="D170" s="219" t="s">
        <v>172</v>
      </c>
      <c r="E170" s="220" t="s">
        <v>1219</v>
      </c>
      <c r="F170" s="221" t="s">
        <v>1220</v>
      </c>
      <c r="G170" s="222" t="s">
        <v>191</v>
      </c>
      <c r="H170" s="223">
        <v>20</v>
      </c>
      <c r="I170" s="224"/>
      <c r="J170" s="225">
        <f>ROUND(I170*H170,2)</f>
        <v>0</v>
      </c>
      <c r="K170" s="221" t="s">
        <v>176</v>
      </c>
      <c r="L170" s="45"/>
      <c r="M170" s="226" t="s">
        <v>33</v>
      </c>
      <c r="N170" s="227" t="s">
        <v>49</v>
      </c>
      <c r="O170" s="85"/>
      <c r="P170" s="228">
        <f>O170*H170</f>
        <v>0</v>
      </c>
      <c r="Q170" s="228">
        <v>5E-05</v>
      </c>
      <c r="R170" s="228">
        <f>Q170*H170</f>
        <v>0.001</v>
      </c>
      <c r="S170" s="228">
        <v>0</v>
      </c>
      <c r="T170" s="229">
        <f>S170*H170</f>
        <v>0</v>
      </c>
      <c r="U170" s="39"/>
      <c r="V170" s="39"/>
      <c r="W170" s="39"/>
      <c r="X170" s="39"/>
      <c r="Y170" s="39"/>
      <c r="Z170" s="39"/>
      <c r="AA170" s="39"/>
      <c r="AB170" s="39"/>
      <c r="AC170" s="39"/>
      <c r="AD170" s="39"/>
      <c r="AE170" s="39"/>
      <c r="AR170" s="230" t="s">
        <v>177</v>
      </c>
      <c r="AT170" s="230" t="s">
        <v>172</v>
      </c>
      <c r="AU170" s="230" t="s">
        <v>88</v>
      </c>
      <c r="AY170" s="17" t="s">
        <v>170</v>
      </c>
      <c r="BE170" s="231">
        <f>IF(N170="základní",J170,0)</f>
        <v>0</v>
      </c>
      <c r="BF170" s="231">
        <f>IF(N170="snížená",J170,0)</f>
        <v>0</v>
      </c>
      <c r="BG170" s="231">
        <f>IF(N170="zákl. přenesená",J170,0)</f>
        <v>0</v>
      </c>
      <c r="BH170" s="231">
        <f>IF(N170="sníž. přenesená",J170,0)</f>
        <v>0</v>
      </c>
      <c r="BI170" s="231">
        <f>IF(N170="nulová",J170,0)</f>
        <v>0</v>
      </c>
      <c r="BJ170" s="17" t="s">
        <v>86</v>
      </c>
      <c r="BK170" s="231">
        <f>ROUND(I170*H170,2)</f>
        <v>0</v>
      </c>
      <c r="BL170" s="17" t="s">
        <v>177</v>
      </c>
      <c r="BM170" s="230" t="s">
        <v>1221</v>
      </c>
    </row>
    <row r="171" spans="1:47" s="2" customFormat="1" ht="12">
      <c r="A171" s="39"/>
      <c r="B171" s="40"/>
      <c r="C171" s="41"/>
      <c r="D171" s="234" t="s">
        <v>210</v>
      </c>
      <c r="E171" s="41"/>
      <c r="F171" s="255" t="s">
        <v>1222</v>
      </c>
      <c r="G171" s="41"/>
      <c r="H171" s="41"/>
      <c r="I171" s="137"/>
      <c r="J171" s="41"/>
      <c r="K171" s="41"/>
      <c r="L171" s="45"/>
      <c r="M171" s="256"/>
      <c r="N171" s="257"/>
      <c r="O171" s="85"/>
      <c r="P171" s="85"/>
      <c r="Q171" s="85"/>
      <c r="R171" s="85"/>
      <c r="S171" s="85"/>
      <c r="T171" s="86"/>
      <c r="U171" s="39"/>
      <c r="V171" s="39"/>
      <c r="W171" s="39"/>
      <c r="X171" s="39"/>
      <c r="Y171" s="39"/>
      <c r="Z171" s="39"/>
      <c r="AA171" s="39"/>
      <c r="AB171" s="39"/>
      <c r="AC171" s="39"/>
      <c r="AD171" s="39"/>
      <c r="AE171" s="39"/>
      <c r="AT171" s="17" t="s">
        <v>210</v>
      </c>
      <c r="AU171" s="17" t="s">
        <v>88</v>
      </c>
    </row>
    <row r="172" spans="1:65" s="2" customFormat="1" ht="44.25" customHeight="1">
      <c r="A172" s="39"/>
      <c r="B172" s="40"/>
      <c r="C172" s="219" t="s">
        <v>310</v>
      </c>
      <c r="D172" s="219" t="s">
        <v>172</v>
      </c>
      <c r="E172" s="220" t="s">
        <v>1223</v>
      </c>
      <c r="F172" s="221" t="s">
        <v>1224</v>
      </c>
      <c r="G172" s="222" t="s">
        <v>196</v>
      </c>
      <c r="H172" s="223">
        <v>2.5</v>
      </c>
      <c r="I172" s="224"/>
      <c r="J172" s="225">
        <f>ROUND(I172*H172,2)</f>
        <v>0</v>
      </c>
      <c r="K172" s="221" t="s">
        <v>176</v>
      </c>
      <c r="L172" s="45"/>
      <c r="M172" s="226" t="s">
        <v>33</v>
      </c>
      <c r="N172" s="227" t="s">
        <v>49</v>
      </c>
      <c r="O172" s="85"/>
      <c r="P172" s="228">
        <f>O172*H172</f>
        <v>0</v>
      </c>
      <c r="Q172" s="228">
        <v>2.88326</v>
      </c>
      <c r="R172" s="228">
        <f>Q172*H172</f>
        <v>7.20815</v>
      </c>
      <c r="S172" s="228">
        <v>0</v>
      </c>
      <c r="T172" s="229">
        <f>S172*H172</f>
        <v>0</v>
      </c>
      <c r="U172" s="39"/>
      <c r="V172" s="39"/>
      <c r="W172" s="39"/>
      <c r="X172" s="39"/>
      <c r="Y172" s="39"/>
      <c r="Z172" s="39"/>
      <c r="AA172" s="39"/>
      <c r="AB172" s="39"/>
      <c r="AC172" s="39"/>
      <c r="AD172" s="39"/>
      <c r="AE172" s="39"/>
      <c r="AR172" s="230" t="s">
        <v>177</v>
      </c>
      <c r="AT172" s="230" t="s">
        <v>172</v>
      </c>
      <c r="AU172" s="230" t="s">
        <v>88</v>
      </c>
      <c r="AY172" s="17" t="s">
        <v>170</v>
      </c>
      <c r="BE172" s="231">
        <f>IF(N172="základní",J172,0)</f>
        <v>0</v>
      </c>
      <c r="BF172" s="231">
        <f>IF(N172="snížená",J172,0)</f>
        <v>0</v>
      </c>
      <c r="BG172" s="231">
        <f>IF(N172="zákl. přenesená",J172,0)</f>
        <v>0</v>
      </c>
      <c r="BH172" s="231">
        <f>IF(N172="sníž. přenesená",J172,0)</f>
        <v>0</v>
      </c>
      <c r="BI172" s="231">
        <f>IF(N172="nulová",J172,0)</f>
        <v>0</v>
      </c>
      <c r="BJ172" s="17" t="s">
        <v>86</v>
      </c>
      <c r="BK172" s="231">
        <f>ROUND(I172*H172,2)</f>
        <v>0</v>
      </c>
      <c r="BL172" s="17" t="s">
        <v>177</v>
      </c>
      <c r="BM172" s="230" t="s">
        <v>1225</v>
      </c>
    </row>
    <row r="173" spans="1:47" s="2" customFormat="1" ht="12">
      <c r="A173" s="39"/>
      <c r="B173" s="40"/>
      <c r="C173" s="41"/>
      <c r="D173" s="234" t="s">
        <v>210</v>
      </c>
      <c r="E173" s="41"/>
      <c r="F173" s="255" t="s">
        <v>1226</v>
      </c>
      <c r="G173" s="41"/>
      <c r="H173" s="41"/>
      <c r="I173" s="137"/>
      <c r="J173" s="41"/>
      <c r="K173" s="41"/>
      <c r="L173" s="45"/>
      <c r="M173" s="256"/>
      <c r="N173" s="257"/>
      <c r="O173" s="85"/>
      <c r="P173" s="85"/>
      <c r="Q173" s="85"/>
      <c r="R173" s="85"/>
      <c r="S173" s="85"/>
      <c r="T173" s="86"/>
      <c r="U173" s="39"/>
      <c r="V173" s="39"/>
      <c r="W173" s="39"/>
      <c r="X173" s="39"/>
      <c r="Y173" s="39"/>
      <c r="Z173" s="39"/>
      <c r="AA173" s="39"/>
      <c r="AB173" s="39"/>
      <c r="AC173" s="39"/>
      <c r="AD173" s="39"/>
      <c r="AE173" s="39"/>
      <c r="AT173" s="17" t="s">
        <v>210</v>
      </c>
      <c r="AU173" s="17" t="s">
        <v>88</v>
      </c>
    </row>
    <row r="174" spans="1:51" s="13" customFormat="1" ht="12">
      <c r="A174" s="13"/>
      <c r="B174" s="232"/>
      <c r="C174" s="233"/>
      <c r="D174" s="234" t="s">
        <v>182</v>
      </c>
      <c r="E174" s="235" t="s">
        <v>33</v>
      </c>
      <c r="F174" s="236" t="s">
        <v>1227</v>
      </c>
      <c r="G174" s="233"/>
      <c r="H174" s="237">
        <v>2.5</v>
      </c>
      <c r="I174" s="238"/>
      <c r="J174" s="233"/>
      <c r="K174" s="233"/>
      <c r="L174" s="239"/>
      <c r="M174" s="240"/>
      <c r="N174" s="241"/>
      <c r="O174" s="241"/>
      <c r="P174" s="241"/>
      <c r="Q174" s="241"/>
      <c r="R174" s="241"/>
      <c r="S174" s="241"/>
      <c r="T174" s="242"/>
      <c r="U174" s="13"/>
      <c r="V174" s="13"/>
      <c r="W174" s="13"/>
      <c r="X174" s="13"/>
      <c r="Y174" s="13"/>
      <c r="Z174" s="13"/>
      <c r="AA174" s="13"/>
      <c r="AB174" s="13"/>
      <c r="AC174" s="13"/>
      <c r="AD174" s="13"/>
      <c r="AE174" s="13"/>
      <c r="AT174" s="243" t="s">
        <v>182</v>
      </c>
      <c r="AU174" s="243" t="s">
        <v>88</v>
      </c>
      <c r="AV174" s="13" t="s">
        <v>88</v>
      </c>
      <c r="AW174" s="13" t="s">
        <v>39</v>
      </c>
      <c r="AX174" s="13" t="s">
        <v>78</v>
      </c>
      <c r="AY174" s="243" t="s">
        <v>170</v>
      </c>
    </row>
    <row r="175" spans="1:51" s="14" customFormat="1" ht="12">
      <c r="A175" s="14"/>
      <c r="B175" s="244"/>
      <c r="C175" s="245"/>
      <c r="D175" s="234" t="s">
        <v>182</v>
      </c>
      <c r="E175" s="246" t="s">
        <v>33</v>
      </c>
      <c r="F175" s="247" t="s">
        <v>200</v>
      </c>
      <c r="G175" s="245"/>
      <c r="H175" s="248">
        <v>2.5</v>
      </c>
      <c r="I175" s="249"/>
      <c r="J175" s="245"/>
      <c r="K175" s="245"/>
      <c r="L175" s="250"/>
      <c r="M175" s="251"/>
      <c r="N175" s="252"/>
      <c r="O175" s="252"/>
      <c r="P175" s="252"/>
      <c r="Q175" s="252"/>
      <c r="R175" s="252"/>
      <c r="S175" s="252"/>
      <c r="T175" s="253"/>
      <c r="U175" s="14"/>
      <c r="V175" s="14"/>
      <c r="W175" s="14"/>
      <c r="X175" s="14"/>
      <c r="Y175" s="14"/>
      <c r="Z175" s="14"/>
      <c r="AA175" s="14"/>
      <c r="AB175" s="14"/>
      <c r="AC175" s="14"/>
      <c r="AD175" s="14"/>
      <c r="AE175" s="14"/>
      <c r="AT175" s="254" t="s">
        <v>182</v>
      </c>
      <c r="AU175" s="254" t="s">
        <v>88</v>
      </c>
      <c r="AV175" s="14" t="s">
        <v>177</v>
      </c>
      <c r="AW175" s="14" t="s">
        <v>39</v>
      </c>
      <c r="AX175" s="14" t="s">
        <v>86</v>
      </c>
      <c r="AY175" s="254" t="s">
        <v>170</v>
      </c>
    </row>
    <row r="176" spans="1:65" s="2" customFormat="1" ht="16.5" customHeight="1">
      <c r="A176" s="39"/>
      <c r="B176" s="40"/>
      <c r="C176" s="258" t="s">
        <v>315</v>
      </c>
      <c r="D176" s="258" t="s">
        <v>214</v>
      </c>
      <c r="E176" s="259" t="s">
        <v>1228</v>
      </c>
      <c r="F176" s="260" t="s">
        <v>1229</v>
      </c>
      <c r="G176" s="261" t="s">
        <v>175</v>
      </c>
      <c r="H176" s="262">
        <v>10</v>
      </c>
      <c r="I176" s="263"/>
      <c r="J176" s="264">
        <f>ROUND(I176*H176,2)</f>
        <v>0</v>
      </c>
      <c r="K176" s="260" t="s">
        <v>176</v>
      </c>
      <c r="L176" s="265"/>
      <c r="M176" s="266" t="s">
        <v>33</v>
      </c>
      <c r="N176" s="267" t="s">
        <v>49</v>
      </c>
      <c r="O176" s="85"/>
      <c r="P176" s="228">
        <f>O176*H176</f>
        <v>0</v>
      </c>
      <c r="Q176" s="228">
        <v>0.33</v>
      </c>
      <c r="R176" s="228">
        <f>Q176*H176</f>
        <v>3.3000000000000003</v>
      </c>
      <c r="S176" s="228">
        <v>0</v>
      </c>
      <c r="T176" s="229">
        <f>S176*H176</f>
        <v>0</v>
      </c>
      <c r="U176" s="39"/>
      <c r="V176" s="39"/>
      <c r="W176" s="39"/>
      <c r="X176" s="39"/>
      <c r="Y176" s="39"/>
      <c r="Z176" s="39"/>
      <c r="AA176" s="39"/>
      <c r="AB176" s="39"/>
      <c r="AC176" s="39"/>
      <c r="AD176" s="39"/>
      <c r="AE176" s="39"/>
      <c r="AR176" s="230" t="s">
        <v>213</v>
      </c>
      <c r="AT176" s="230" t="s">
        <v>214</v>
      </c>
      <c r="AU176" s="230" t="s">
        <v>88</v>
      </c>
      <c r="AY176" s="17" t="s">
        <v>170</v>
      </c>
      <c r="BE176" s="231">
        <f>IF(N176="základní",J176,0)</f>
        <v>0</v>
      </c>
      <c r="BF176" s="231">
        <f>IF(N176="snížená",J176,0)</f>
        <v>0</v>
      </c>
      <c r="BG176" s="231">
        <f>IF(N176="zákl. přenesená",J176,0)</f>
        <v>0</v>
      </c>
      <c r="BH176" s="231">
        <f>IF(N176="sníž. přenesená",J176,0)</f>
        <v>0</v>
      </c>
      <c r="BI176" s="231">
        <f>IF(N176="nulová",J176,0)</f>
        <v>0</v>
      </c>
      <c r="BJ176" s="17" t="s">
        <v>86</v>
      </c>
      <c r="BK176" s="231">
        <f>ROUND(I176*H176,2)</f>
        <v>0</v>
      </c>
      <c r="BL176" s="17" t="s">
        <v>177</v>
      </c>
      <c r="BM176" s="230" t="s">
        <v>1230</v>
      </c>
    </row>
    <row r="177" spans="1:47" s="2" customFormat="1" ht="12">
      <c r="A177" s="39"/>
      <c r="B177" s="40"/>
      <c r="C177" s="41"/>
      <c r="D177" s="234" t="s">
        <v>210</v>
      </c>
      <c r="E177" s="41"/>
      <c r="F177" s="255" t="s">
        <v>1231</v>
      </c>
      <c r="G177" s="41"/>
      <c r="H177" s="41"/>
      <c r="I177" s="137"/>
      <c r="J177" s="41"/>
      <c r="K177" s="41"/>
      <c r="L177" s="45"/>
      <c r="M177" s="256"/>
      <c r="N177" s="257"/>
      <c r="O177" s="85"/>
      <c r="P177" s="85"/>
      <c r="Q177" s="85"/>
      <c r="R177" s="85"/>
      <c r="S177" s="85"/>
      <c r="T177" s="86"/>
      <c r="U177" s="39"/>
      <c r="V177" s="39"/>
      <c r="W177" s="39"/>
      <c r="X177" s="39"/>
      <c r="Y177" s="39"/>
      <c r="Z177" s="39"/>
      <c r="AA177" s="39"/>
      <c r="AB177" s="39"/>
      <c r="AC177" s="39"/>
      <c r="AD177" s="39"/>
      <c r="AE177" s="39"/>
      <c r="AT177" s="17" t="s">
        <v>210</v>
      </c>
      <c r="AU177" s="17" t="s">
        <v>88</v>
      </c>
    </row>
    <row r="178" spans="1:63" s="12" customFormat="1" ht="22.8" customHeight="1">
      <c r="A178" s="12"/>
      <c r="B178" s="203"/>
      <c r="C178" s="204"/>
      <c r="D178" s="205" t="s">
        <v>77</v>
      </c>
      <c r="E178" s="217" t="s">
        <v>177</v>
      </c>
      <c r="F178" s="217" t="s">
        <v>288</v>
      </c>
      <c r="G178" s="204"/>
      <c r="H178" s="204"/>
      <c r="I178" s="207"/>
      <c r="J178" s="218">
        <f>BK178</f>
        <v>0</v>
      </c>
      <c r="K178" s="204"/>
      <c r="L178" s="209"/>
      <c r="M178" s="210"/>
      <c r="N178" s="211"/>
      <c r="O178" s="211"/>
      <c r="P178" s="212">
        <f>SUM(P179:P190)</f>
        <v>0</v>
      </c>
      <c r="Q178" s="211"/>
      <c r="R178" s="212">
        <f>SUM(R179:R190)</f>
        <v>0.35702</v>
      </c>
      <c r="S178" s="211"/>
      <c r="T178" s="213">
        <f>SUM(T179:T190)</f>
        <v>0</v>
      </c>
      <c r="U178" s="12"/>
      <c r="V178" s="12"/>
      <c r="W178" s="12"/>
      <c r="X178" s="12"/>
      <c r="Y178" s="12"/>
      <c r="Z178" s="12"/>
      <c r="AA178" s="12"/>
      <c r="AB178" s="12"/>
      <c r="AC178" s="12"/>
      <c r="AD178" s="12"/>
      <c r="AE178" s="12"/>
      <c r="AR178" s="214" t="s">
        <v>86</v>
      </c>
      <c r="AT178" s="215" t="s">
        <v>77</v>
      </c>
      <c r="AU178" s="215" t="s">
        <v>86</v>
      </c>
      <c r="AY178" s="214" t="s">
        <v>170</v>
      </c>
      <c r="BK178" s="216">
        <f>SUM(BK179:BK190)</f>
        <v>0</v>
      </c>
    </row>
    <row r="179" spans="1:65" s="2" customFormat="1" ht="21.75" customHeight="1">
      <c r="A179" s="39"/>
      <c r="B179" s="40"/>
      <c r="C179" s="219" t="s">
        <v>321</v>
      </c>
      <c r="D179" s="219" t="s">
        <v>172</v>
      </c>
      <c r="E179" s="220" t="s">
        <v>1232</v>
      </c>
      <c r="F179" s="221" t="s">
        <v>1233</v>
      </c>
      <c r="G179" s="222" t="s">
        <v>175</v>
      </c>
      <c r="H179" s="223">
        <v>111.15</v>
      </c>
      <c r="I179" s="224"/>
      <c r="J179" s="225">
        <f>ROUND(I179*H179,2)</f>
        <v>0</v>
      </c>
      <c r="K179" s="221" t="s">
        <v>176</v>
      </c>
      <c r="L179" s="45"/>
      <c r="M179" s="226" t="s">
        <v>33</v>
      </c>
      <c r="N179" s="227" t="s">
        <v>49</v>
      </c>
      <c r="O179" s="85"/>
      <c r="P179" s="228">
        <f>O179*H179</f>
        <v>0</v>
      </c>
      <c r="Q179" s="228">
        <v>0</v>
      </c>
      <c r="R179" s="228">
        <f>Q179*H179</f>
        <v>0</v>
      </c>
      <c r="S179" s="228">
        <v>0</v>
      </c>
      <c r="T179" s="229">
        <f>S179*H179</f>
        <v>0</v>
      </c>
      <c r="U179" s="39"/>
      <c r="V179" s="39"/>
      <c r="W179" s="39"/>
      <c r="X179" s="39"/>
      <c r="Y179" s="39"/>
      <c r="Z179" s="39"/>
      <c r="AA179" s="39"/>
      <c r="AB179" s="39"/>
      <c r="AC179" s="39"/>
      <c r="AD179" s="39"/>
      <c r="AE179" s="39"/>
      <c r="AR179" s="230" t="s">
        <v>177</v>
      </c>
      <c r="AT179" s="230" t="s">
        <v>172</v>
      </c>
      <c r="AU179" s="230" t="s">
        <v>88</v>
      </c>
      <c r="AY179" s="17" t="s">
        <v>170</v>
      </c>
      <c r="BE179" s="231">
        <f>IF(N179="základní",J179,0)</f>
        <v>0</v>
      </c>
      <c r="BF179" s="231">
        <f>IF(N179="snížená",J179,0)</f>
        <v>0</v>
      </c>
      <c r="BG179" s="231">
        <f>IF(N179="zákl. přenesená",J179,0)</f>
        <v>0</v>
      </c>
      <c r="BH179" s="231">
        <f>IF(N179="sníž. přenesená",J179,0)</f>
        <v>0</v>
      </c>
      <c r="BI179" s="231">
        <f>IF(N179="nulová",J179,0)</f>
        <v>0</v>
      </c>
      <c r="BJ179" s="17" t="s">
        <v>86</v>
      </c>
      <c r="BK179" s="231">
        <f>ROUND(I179*H179,2)</f>
        <v>0</v>
      </c>
      <c r="BL179" s="17" t="s">
        <v>177</v>
      </c>
      <c r="BM179" s="230" t="s">
        <v>1234</v>
      </c>
    </row>
    <row r="180" spans="1:47" s="2" customFormat="1" ht="12">
      <c r="A180" s="39"/>
      <c r="B180" s="40"/>
      <c r="C180" s="41"/>
      <c r="D180" s="234" t="s">
        <v>210</v>
      </c>
      <c r="E180" s="41"/>
      <c r="F180" s="255" t="s">
        <v>1235</v>
      </c>
      <c r="G180" s="41"/>
      <c r="H180" s="41"/>
      <c r="I180" s="137"/>
      <c r="J180" s="41"/>
      <c r="K180" s="41"/>
      <c r="L180" s="45"/>
      <c r="M180" s="256"/>
      <c r="N180" s="257"/>
      <c r="O180" s="85"/>
      <c r="P180" s="85"/>
      <c r="Q180" s="85"/>
      <c r="R180" s="85"/>
      <c r="S180" s="85"/>
      <c r="T180" s="86"/>
      <c r="U180" s="39"/>
      <c r="V180" s="39"/>
      <c r="W180" s="39"/>
      <c r="X180" s="39"/>
      <c r="Y180" s="39"/>
      <c r="Z180" s="39"/>
      <c r="AA180" s="39"/>
      <c r="AB180" s="39"/>
      <c r="AC180" s="39"/>
      <c r="AD180" s="39"/>
      <c r="AE180" s="39"/>
      <c r="AT180" s="17" t="s">
        <v>210</v>
      </c>
      <c r="AU180" s="17" t="s">
        <v>88</v>
      </c>
    </row>
    <row r="181" spans="1:51" s="13" customFormat="1" ht="12">
      <c r="A181" s="13"/>
      <c r="B181" s="232"/>
      <c r="C181" s="233"/>
      <c r="D181" s="234" t="s">
        <v>182</v>
      </c>
      <c r="E181" s="235" t="s">
        <v>33</v>
      </c>
      <c r="F181" s="236" t="s">
        <v>1236</v>
      </c>
      <c r="G181" s="233"/>
      <c r="H181" s="237">
        <v>111.15</v>
      </c>
      <c r="I181" s="238"/>
      <c r="J181" s="233"/>
      <c r="K181" s="233"/>
      <c r="L181" s="239"/>
      <c r="M181" s="240"/>
      <c r="N181" s="241"/>
      <c r="O181" s="241"/>
      <c r="P181" s="241"/>
      <c r="Q181" s="241"/>
      <c r="R181" s="241"/>
      <c r="S181" s="241"/>
      <c r="T181" s="242"/>
      <c r="U181" s="13"/>
      <c r="V181" s="13"/>
      <c r="W181" s="13"/>
      <c r="X181" s="13"/>
      <c r="Y181" s="13"/>
      <c r="Z181" s="13"/>
      <c r="AA181" s="13"/>
      <c r="AB181" s="13"/>
      <c r="AC181" s="13"/>
      <c r="AD181" s="13"/>
      <c r="AE181" s="13"/>
      <c r="AT181" s="243" t="s">
        <v>182</v>
      </c>
      <c r="AU181" s="243" t="s">
        <v>88</v>
      </c>
      <c r="AV181" s="13" t="s">
        <v>88</v>
      </c>
      <c r="AW181" s="13" t="s">
        <v>39</v>
      </c>
      <c r="AX181" s="13" t="s">
        <v>78</v>
      </c>
      <c r="AY181" s="243" t="s">
        <v>170</v>
      </c>
    </row>
    <row r="182" spans="1:51" s="14" customFormat="1" ht="12">
      <c r="A182" s="14"/>
      <c r="B182" s="244"/>
      <c r="C182" s="245"/>
      <c r="D182" s="234" t="s">
        <v>182</v>
      </c>
      <c r="E182" s="246" t="s">
        <v>33</v>
      </c>
      <c r="F182" s="247" t="s">
        <v>200</v>
      </c>
      <c r="G182" s="245"/>
      <c r="H182" s="248">
        <v>111.15</v>
      </c>
      <c r="I182" s="249"/>
      <c r="J182" s="245"/>
      <c r="K182" s="245"/>
      <c r="L182" s="250"/>
      <c r="M182" s="251"/>
      <c r="N182" s="252"/>
      <c r="O182" s="252"/>
      <c r="P182" s="252"/>
      <c r="Q182" s="252"/>
      <c r="R182" s="252"/>
      <c r="S182" s="252"/>
      <c r="T182" s="253"/>
      <c r="U182" s="14"/>
      <c r="V182" s="14"/>
      <c r="W182" s="14"/>
      <c r="X182" s="14"/>
      <c r="Y182" s="14"/>
      <c r="Z182" s="14"/>
      <c r="AA182" s="14"/>
      <c r="AB182" s="14"/>
      <c r="AC182" s="14"/>
      <c r="AD182" s="14"/>
      <c r="AE182" s="14"/>
      <c r="AT182" s="254" t="s">
        <v>182</v>
      </c>
      <c r="AU182" s="254" t="s">
        <v>88</v>
      </c>
      <c r="AV182" s="14" t="s">
        <v>177</v>
      </c>
      <c r="AW182" s="14" t="s">
        <v>39</v>
      </c>
      <c r="AX182" s="14" t="s">
        <v>86</v>
      </c>
      <c r="AY182" s="254" t="s">
        <v>170</v>
      </c>
    </row>
    <row r="183" spans="1:65" s="2" customFormat="1" ht="21.75" customHeight="1">
      <c r="A183" s="39"/>
      <c r="B183" s="40"/>
      <c r="C183" s="219" t="s">
        <v>326</v>
      </c>
      <c r="D183" s="219" t="s">
        <v>172</v>
      </c>
      <c r="E183" s="220" t="s">
        <v>1237</v>
      </c>
      <c r="F183" s="221" t="s">
        <v>1238</v>
      </c>
      <c r="G183" s="222" t="s">
        <v>175</v>
      </c>
      <c r="H183" s="223">
        <v>5</v>
      </c>
      <c r="I183" s="224"/>
      <c r="J183" s="225">
        <f>ROUND(I183*H183,2)</f>
        <v>0</v>
      </c>
      <c r="K183" s="221" t="s">
        <v>176</v>
      </c>
      <c r="L183" s="45"/>
      <c r="M183" s="226" t="s">
        <v>33</v>
      </c>
      <c r="N183" s="227" t="s">
        <v>49</v>
      </c>
      <c r="O183" s="85"/>
      <c r="P183" s="228">
        <f>O183*H183</f>
        <v>0</v>
      </c>
      <c r="Q183" s="228">
        <v>0.02266</v>
      </c>
      <c r="R183" s="228">
        <f>Q183*H183</f>
        <v>0.1133</v>
      </c>
      <c r="S183" s="228">
        <v>0</v>
      </c>
      <c r="T183" s="229">
        <f>S183*H183</f>
        <v>0</v>
      </c>
      <c r="U183" s="39"/>
      <c r="V183" s="39"/>
      <c r="W183" s="39"/>
      <c r="X183" s="39"/>
      <c r="Y183" s="39"/>
      <c r="Z183" s="39"/>
      <c r="AA183" s="39"/>
      <c r="AB183" s="39"/>
      <c r="AC183" s="39"/>
      <c r="AD183" s="39"/>
      <c r="AE183" s="39"/>
      <c r="AR183" s="230" t="s">
        <v>177</v>
      </c>
      <c r="AT183" s="230" t="s">
        <v>172</v>
      </c>
      <c r="AU183" s="230" t="s">
        <v>88</v>
      </c>
      <c r="AY183" s="17" t="s">
        <v>170</v>
      </c>
      <c r="BE183" s="231">
        <f>IF(N183="základní",J183,0)</f>
        <v>0</v>
      </c>
      <c r="BF183" s="231">
        <f>IF(N183="snížená",J183,0)</f>
        <v>0</v>
      </c>
      <c r="BG183" s="231">
        <f>IF(N183="zákl. přenesená",J183,0)</f>
        <v>0</v>
      </c>
      <c r="BH183" s="231">
        <f>IF(N183="sníž. přenesená",J183,0)</f>
        <v>0</v>
      </c>
      <c r="BI183" s="231">
        <f>IF(N183="nulová",J183,0)</f>
        <v>0</v>
      </c>
      <c r="BJ183" s="17" t="s">
        <v>86</v>
      </c>
      <c r="BK183" s="231">
        <f>ROUND(I183*H183,2)</f>
        <v>0</v>
      </c>
      <c r="BL183" s="17" t="s">
        <v>177</v>
      </c>
      <c r="BM183" s="230" t="s">
        <v>1239</v>
      </c>
    </row>
    <row r="184" spans="1:47" s="2" customFormat="1" ht="12">
      <c r="A184" s="39"/>
      <c r="B184" s="40"/>
      <c r="C184" s="41"/>
      <c r="D184" s="234" t="s">
        <v>210</v>
      </c>
      <c r="E184" s="41"/>
      <c r="F184" s="255" t="s">
        <v>1235</v>
      </c>
      <c r="G184" s="41"/>
      <c r="H184" s="41"/>
      <c r="I184" s="137"/>
      <c r="J184" s="41"/>
      <c r="K184" s="41"/>
      <c r="L184" s="45"/>
      <c r="M184" s="256"/>
      <c r="N184" s="257"/>
      <c r="O184" s="85"/>
      <c r="P184" s="85"/>
      <c r="Q184" s="85"/>
      <c r="R184" s="85"/>
      <c r="S184" s="85"/>
      <c r="T184" s="86"/>
      <c r="U184" s="39"/>
      <c r="V184" s="39"/>
      <c r="W184" s="39"/>
      <c r="X184" s="39"/>
      <c r="Y184" s="39"/>
      <c r="Z184" s="39"/>
      <c r="AA184" s="39"/>
      <c r="AB184" s="39"/>
      <c r="AC184" s="39"/>
      <c r="AD184" s="39"/>
      <c r="AE184" s="39"/>
      <c r="AT184" s="17" t="s">
        <v>210</v>
      </c>
      <c r="AU184" s="17" t="s">
        <v>88</v>
      </c>
    </row>
    <row r="185" spans="1:65" s="2" customFormat="1" ht="21.75" customHeight="1">
      <c r="A185" s="39"/>
      <c r="B185" s="40"/>
      <c r="C185" s="219" t="s">
        <v>331</v>
      </c>
      <c r="D185" s="219" t="s">
        <v>172</v>
      </c>
      <c r="E185" s="220" t="s">
        <v>1240</v>
      </c>
      <c r="F185" s="221" t="s">
        <v>1241</v>
      </c>
      <c r="G185" s="222" t="s">
        <v>262</v>
      </c>
      <c r="H185" s="223">
        <v>90</v>
      </c>
      <c r="I185" s="224"/>
      <c r="J185" s="225">
        <f>ROUND(I185*H185,2)</f>
        <v>0</v>
      </c>
      <c r="K185" s="221" t="s">
        <v>176</v>
      </c>
      <c r="L185" s="45"/>
      <c r="M185" s="226" t="s">
        <v>33</v>
      </c>
      <c r="N185" s="227" t="s">
        <v>49</v>
      </c>
      <c r="O185" s="85"/>
      <c r="P185" s="228">
        <f>O185*H185</f>
        <v>0</v>
      </c>
      <c r="Q185" s="228">
        <v>0.00204</v>
      </c>
      <c r="R185" s="228">
        <f>Q185*H185</f>
        <v>0.1836</v>
      </c>
      <c r="S185" s="228">
        <v>0</v>
      </c>
      <c r="T185" s="229">
        <f>S185*H185</f>
        <v>0</v>
      </c>
      <c r="U185" s="39"/>
      <c r="V185" s="39"/>
      <c r="W185" s="39"/>
      <c r="X185" s="39"/>
      <c r="Y185" s="39"/>
      <c r="Z185" s="39"/>
      <c r="AA185" s="39"/>
      <c r="AB185" s="39"/>
      <c r="AC185" s="39"/>
      <c r="AD185" s="39"/>
      <c r="AE185" s="39"/>
      <c r="AR185" s="230" t="s">
        <v>177</v>
      </c>
      <c r="AT185" s="230" t="s">
        <v>172</v>
      </c>
      <c r="AU185" s="230" t="s">
        <v>88</v>
      </c>
      <c r="AY185" s="17" t="s">
        <v>170</v>
      </c>
      <c r="BE185" s="231">
        <f>IF(N185="základní",J185,0)</f>
        <v>0</v>
      </c>
      <c r="BF185" s="231">
        <f>IF(N185="snížená",J185,0)</f>
        <v>0</v>
      </c>
      <c r="BG185" s="231">
        <f>IF(N185="zákl. přenesená",J185,0)</f>
        <v>0</v>
      </c>
      <c r="BH185" s="231">
        <f>IF(N185="sníž. přenesená",J185,0)</f>
        <v>0</v>
      </c>
      <c r="BI185" s="231">
        <f>IF(N185="nulová",J185,0)</f>
        <v>0</v>
      </c>
      <c r="BJ185" s="17" t="s">
        <v>86</v>
      </c>
      <c r="BK185" s="231">
        <f>ROUND(I185*H185,2)</f>
        <v>0</v>
      </c>
      <c r="BL185" s="17" t="s">
        <v>177</v>
      </c>
      <c r="BM185" s="230" t="s">
        <v>1242</v>
      </c>
    </row>
    <row r="186" spans="1:47" s="2" customFormat="1" ht="12">
      <c r="A186" s="39"/>
      <c r="B186" s="40"/>
      <c r="C186" s="41"/>
      <c r="D186" s="234" t="s">
        <v>210</v>
      </c>
      <c r="E186" s="41"/>
      <c r="F186" s="255" t="s">
        <v>1243</v>
      </c>
      <c r="G186" s="41"/>
      <c r="H186" s="41"/>
      <c r="I186" s="137"/>
      <c r="J186" s="41"/>
      <c r="K186" s="41"/>
      <c r="L186" s="45"/>
      <c r="M186" s="256"/>
      <c r="N186" s="257"/>
      <c r="O186" s="85"/>
      <c r="P186" s="85"/>
      <c r="Q186" s="85"/>
      <c r="R186" s="85"/>
      <c r="S186" s="85"/>
      <c r="T186" s="86"/>
      <c r="U186" s="39"/>
      <c r="V186" s="39"/>
      <c r="W186" s="39"/>
      <c r="X186" s="39"/>
      <c r="Y186" s="39"/>
      <c r="Z186" s="39"/>
      <c r="AA186" s="39"/>
      <c r="AB186" s="39"/>
      <c r="AC186" s="39"/>
      <c r="AD186" s="39"/>
      <c r="AE186" s="39"/>
      <c r="AT186" s="17" t="s">
        <v>210</v>
      </c>
      <c r="AU186" s="17" t="s">
        <v>88</v>
      </c>
    </row>
    <row r="187" spans="1:65" s="2" customFormat="1" ht="21.75" customHeight="1">
      <c r="A187" s="39"/>
      <c r="B187" s="40"/>
      <c r="C187" s="219" t="s">
        <v>336</v>
      </c>
      <c r="D187" s="219" t="s">
        <v>172</v>
      </c>
      <c r="E187" s="220" t="s">
        <v>1244</v>
      </c>
      <c r="F187" s="221" t="s">
        <v>1245</v>
      </c>
      <c r="G187" s="222" t="s">
        <v>191</v>
      </c>
      <c r="H187" s="223">
        <v>36</v>
      </c>
      <c r="I187" s="224"/>
      <c r="J187" s="225">
        <f>ROUND(I187*H187,2)</f>
        <v>0</v>
      </c>
      <c r="K187" s="221" t="s">
        <v>176</v>
      </c>
      <c r="L187" s="45"/>
      <c r="M187" s="226" t="s">
        <v>33</v>
      </c>
      <c r="N187" s="227" t="s">
        <v>49</v>
      </c>
      <c r="O187" s="85"/>
      <c r="P187" s="228">
        <f>O187*H187</f>
        <v>0</v>
      </c>
      <c r="Q187" s="228">
        <v>0.00167</v>
      </c>
      <c r="R187" s="228">
        <f>Q187*H187</f>
        <v>0.06012</v>
      </c>
      <c r="S187" s="228">
        <v>0</v>
      </c>
      <c r="T187" s="229">
        <f>S187*H187</f>
        <v>0</v>
      </c>
      <c r="U187" s="39"/>
      <c r="V187" s="39"/>
      <c r="W187" s="39"/>
      <c r="X187" s="39"/>
      <c r="Y187" s="39"/>
      <c r="Z187" s="39"/>
      <c r="AA187" s="39"/>
      <c r="AB187" s="39"/>
      <c r="AC187" s="39"/>
      <c r="AD187" s="39"/>
      <c r="AE187" s="39"/>
      <c r="AR187" s="230" t="s">
        <v>177</v>
      </c>
      <c r="AT187" s="230" t="s">
        <v>172</v>
      </c>
      <c r="AU187" s="230" t="s">
        <v>88</v>
      </c>
      <c r="AY187" s="17" t="s">
        <v>170</v>
      </c>
      <c r="BE187" s="231">
        <f>IF(N187="základní",J187,0)</f>
        <v>0</v>
      </c>
      <c r="BF187" s="231">
        <f>IF(N187="snížená",J187,0)</f>
        <v>0</v>
      </c>
      <c r="BG187" s="231">
        <f>IF(N187="zákl. přenesená",J187,0)</f>
        <v>0</v>
      </c>
      <c r="BH187" s="231">
        <f>IF(N187="sníž. přenesená",J187,0)</f>
        <v>0</v>
      </c>
      <c r="BI187" s="231">
        <f>IF(N187="nulová",J187,0)</f>
        <v>0</v>
      </c>
      <c r="BJ187" s="17" t="s">
        <v>86</v>
      </c>
      <c r="BK187" s="231">
        <f>ROUND(I187*H187,2)</f>
        <v>0</v>
      </c>
      <c r="BL187" s="17" t="s">
        <v>177</v>
      </c>
      <c r="BM187" s="230" t="s">
        <v>1246</v>
      </c>
    </row>
    <row r="188" spans="1:47" s="2" customFormat="1" ht="12">
      <c r="A188" s="39"/>
      <c r="B188" s="40"/>
      <c r="C188" s="41"/>
      <c r="D188" s="234" t="s">
        <v>210</v>
      </c>
      <c r="E188" s="41"/>
      <c r="F188" s="255" t="s">
        <v>1247</v>
      </c>
      <c r="G188" s="41"/>
      <c r="H188" s="41"/>
      <c r="I188" s="137"/>
      <c r="J188" s="41"/>
      <c r="K188" s="41"/>
      <c r="L188" s="45"/>
      <c r="M188" s="256"/>
      <c r="N188" s="257"/>
      <c r="O188" s="85"/>
      <c r="P188" s="85"/>
      <c r="Q188" s="85"/>
      <c r="R188" s="85"/>
      <c r="S188" s="85"/>
      <c r="T188" s="86"/>
      <c r="U188" s="39"/>
      <c r="V188" s="39"/>
      <c r="W188" s="39"/>
      <c r="X188" s="39"/>
      <c r="Y188" s="39"/>
      <c r="Z188" s="39"/>
      <c r="AA188" s="39"/>
      <c r="AB188" s="39"/>
      <c r="AC188" s="39"/>
      <c r="AD188" s="39"/>
      <c r="AE188" s="39"/>
      <c r="AT188" s="17" t="s">
        <v>210</v>
      </c>
      <c r="AU188" s="17" t="s">
        <v>88</v>
      </c>
    </row>
    <row r="189" spans="1:51" s="13" customFormat="1" ht="12">
      <c r="A189" s="13"/>
      <c r="B189" s="232"/>
      <c r="C189" s="233"/>
      <c r="D189" s="234" t="s">
        <v>182</v>
      </c>
      <c r="E189" s="235" t="s">
        <v>33</v>
      </c>
      <c r="F189" s="236" t="s">
        <v>1248</v>
      </c>
      <c r="G189" s="233"/>
      <c r="H189" s="237">
        <v>36</v>
      </c>
      <c r="I189" s="238"/>
      <c r="J189" s="233"/>
      <c r="K189" s="233"/>
      <c r="L189" s="239"/>
      <c r="M189" s="240"/>
      <c r="N189" s="241"/>
      <c r="O189" s="241"/>
      <c r="P189" s="241"/>
      <c r="Q189" s="241"/>
      <c r="R189" s="241"/>
      <c r="S189" s="241"/>
      <c r="T189" s="242"/>
      <c r="U189" s="13"/>
      <c r="V189" s="13"/>
      <c r="W189" s="13"/>
      <c r="X189" s="13"/>
      <c r="Y189" s="13"/>
      <c r="Z189" s="13"/>
      <c r="AA189" s="13"/>
      <c r="AB189" s="13"/>
      <c r="AC189" s="13"/>
      <c r="AD189" s="13"/>
      <c r="AE189" s="13"/>
      <c r="AT189" s="243" t="s">
        <v>182</v>
      </c>
      <c r="AU189" s="243" t="s">
        <v>88</v>
      </c>
      <c r="AV189" s="13" t="s">
        <v>88</v>
      </c>
      <c r="AW189" s="13" t="s">
        <v>39</v>
      </c>
      <c r="AX189" s="13" t="s">
        <v>78</v>
      </c>
      <c r="AY189" s="243" t="s">
        <v>170</v>
      </c>
    </row>
    <row r="190" spans="1:51" s="14" customFormat="1" ht="12">
      <c r="A190" s="14"/>
      <c r="B190" s="244"/>
      <c r="C190" s="245"/>
      <c r="D190" s="234" t="s">
        <v>182</v>
      </c>
      <c r="E190" s="246" t="s">
        <v>33</v>
      </c>
      <c r="F190" s="247" t="s">
        <v>200</v>
      </c>
      <c r="G190" s="245"/>
      <c r="H190" s="248">
        <v>36</v>
      </c>
      <c r="I190" s="249"/>
      <c r="J190" s="245"/>
      <c r="K190" s="245"/>
      <c r="L190" s="250"/>
      <c r="M190" s="251"/>
      <c r="N190" s="252"/>
      <c r="O190" s="252"/>
      <c r="P190" s="252"/>
      <c r="Q190" s="252"/>
      <c r="R190" s="252"/>
      <c r="S190" s="252"/>
      <c r="T190" s="253"/>
      <c r="U190" s="14"/>
      <c r="V190" s="14"/>
      <c r="W190" s="14"/>
      <c r="X190" s="14"/>
      <c r="Y190" s="14"/>
      <c r="Z190" s="14"/>
      <c r="AA190" s="14"/>
      <c r="AB190" s="14"/>
      <c r="AC190" s="14"/>
      <c r="AD190" s="14"/>
      <c r="AE190" s="14"/>
      <c r="AT190" s="254" t="s">
        <v>182</v>
      </c>
      <c r="AU190" s="254" t="s">
        <v>88</v>
      </c>
      <c r="AV190" s="14" t="s">
        <v>177</v>
      </c>
      <c r="AW190" s="14" t="s">
        <v>39</v>
      </c>
      <c r="AX190" s="14" t="s">
        <v>86</v>
      </c>
      <c r="AY190" s="254" t="s">
        <v>170</v>
      </c>
    </row>
    <row r="191" spans="1:63" s="12" customFormat="1" ht="22.8" customHeight="1">
      <c r="A191" s="12"/>
      <c r="B191" s="203"/>
      <c r="C191" s="204"/>
      <c r="D191" s="205" t="s">
        <v>77</v>
      </c>
      <c r="E191" s="217" t="s">
        <v>201</v>
      </c>
      <c r="F191" s="217" t="s">
        <v>1249</v>
      </c>
      <c r="G191" s="204"/>
      <c r="H191" s="204"/>
      <c r="I191" s="207"/>
      <c r="J191" s="218">
        <f>BK191</f>
        <v>0</v>
      </c>
      <c r="K191" s="204"/>
      <c r="L191" s="209"/>
      <c r="M191" s="210"/>
      <c r="N191" s="211"/>
      <c r="O191" s="211"/>
      <c r="P191" s="212">
        <f>SUM(P192:P205)</f>
        <v>0</v>
      </c>
      <c r="Q191" s="211"/>
      <c r="R191" s="212">
        <f>SUM(R192:R205)</f>
        <v>0.9891977500000001</v>
      </c>
      <c r="S191" s="211"/>
      <c r="T191" s="213">
        <f>SUM(T192:T205)</f>
        <v>0</v>
      </c>
      <c r="U191" s="12"/>
      <c r="V191" s="12"/>
      <c r="W191" s="12"/>
      <c r="X191" s="12"/>
      <c r="Y191" s="12"/>
      <c r="Z191" s="12"/>
      <c r="AA191" s="12"/>
      <c r="AB191" s="12"/>
      <c r="AC191" s="12"/>
      <c r="AD191" s="12"/>
      <c r="AE191" s="12"/>
      <c r="AR191" s="214" t="s">
        <v>86</v>
      </c>
      <c r="AT191" s="215" t="s">
        <v>77</v>
      </c>
      <c r="AU191" s="215" t="s">
        <v>86</v>
      </c>
      <c r="AY191" s="214" t="s">
        <v>170</v>
      </c>
      <c r="BK191" s="216">
        <f>SUM(BK192:BK205)</f>
        <v>0</v>
      </c>
    </row>
    <row r="192" spans="1:65" s="2" customFormat="1" ht="16.5" customHeight="1">
      <c r="A192" s="39"/>
      <c r="B192" s="40"/>
      <c r="C192" s="219" t="s">
        <v>342</v>
      </c>
      <c r="D192" s="219" t="s">
        <v>172</v>
      </c>
      <c r="E192" s="220" t="s">
        <v>1250</v>
      </c>
      <c r="F192" s="221" t="s">
        <v>1251</v>
      </c>
      <c r="G192" s="222" t="s">
        <v>175</v>
      </c>
      <c r="H192" s="223">
        <v>158.175</v>
      </c>
      <c r="I192" s="224"/>
      <c r="J192" s="225">
        <f>ROUND(I192*H192,2)</f>
        <v>0</v>
      </c>
      <c r="K192" s="221" t="s">
        <v>176</v>
      </c>
      <c r="L192" s="45"/>
      <c r="M192" s="226" t="s">
        <v>33</v>
      </c>
      <c r="N192" s="227" t="s">
        <v>49</v>
      </c>
      <c r="O192" s="85"/>
      <c r="P192" s="228">
        <f>O192*H192</f>
        <v>0</v>
      </c>
      <c r="Q192" s="228">
        <v>0.00033</v>
      </c>
      <c r="R192" s="228">
        <f>Q192*H192</f>
        <v>0.05219775</v>
      </c>
      <c r="S192" s="228">
        <v>0</v>
      </c>
      <c r="T192" s="229">
        <f>S192*H192</f>
        <v>0</v>
      </c>
      <c r="U192" s="39"/>
      <c r="V192" s="39"/>
      <c r="W192" s="39"/>
      <c r="X192" s="39"/>
      <c r="Y192" s="39"/>
      <c r="Z192" s="39"/>
      <c r="AA192" s="39"/>
      <c r="AB192" s="39"/>
      <c r="AC192" s="39"/>
      <c r="AD192" s="39"/>
      <c r="AE192" s="39"/>
      <c r="AR192" s="230" t="s">
        <v>177</v>
      </c>
      <c r="AT192" s="230" t="s">
        <v>172</v>
      </c>
      <c r="AU192" s="230" t="s">
        <v>88</v>
      </c>
      <c r="AY192" s="17" t="s">
        <v>170</v>
      </c>
      <c r="BE192" s="231">
        <f>IF(N192="základní",J192,0)</f>
        <v>0</v>
      </c>
      <c r="BF192" s="231">
        <f>IF(N192="snížená",J192,0)</f>
        <v>0</v>
      </c>
      <c r="BG192" s="231">
        <f>IF(N192="zákl. přenesená",J192,0)</f>
        <v>0</v>
      </c>
      <c r="BH192" s="231">
        <f>IF(N192="sníž. přenesená",J192,0)</f>
        <v>0</v>
      </c>
      <c r="BI192" s="231">
        <f>IF(N192="nulová",J192,0)</f>
        <v>0</v>
      </c>
      <c r="BJ192" s="17" t="s">
        <v>86</v>
      </c>
      <c r="BK192" s="231">
        <f>ROUND(I192*H192,2)</f>
        <v>0</v>
      </c>
      <c r="BL192" s="17" t="s">
        <v>177</v>
      </c>
      <c r="BM192" s="230" t="s">
        <v>1252</v>
      </c>
    </row>
    <row r="193" spans="1:47" s="2" customFormat="1" ht="12">
      <c r="A193" s="39"/>
      <c r="B193" s="40"/>
      <c r="C193" s="41"/>
      <c r="D193" s="234" t="s">
        <v>210</v>
      </c>
      <c r="E193" s="41"/>
      <c r="F193" s="255" t="s">
        <v>1162</v>
      </c>
      <c r="G193" s="41"/>
      <c r="H193" s="41"/>
      <c r="I193" s="137"/>
      <c r="J193" s="41"/>
      <c r="K193" s="41"/>
      <c r="L193" s="45"/>
      <c r="M193" s="256"/>
      <c r="N193" s="257"/>
      <c r="O193" s="85"/>
      <c r="P193" s="85"/>
      <c r="Q193" s="85"/>
      <c r="R193" s="85"/>
      <c r="S193" s="85"/>
      <c r="T193" s="86"/>
      <c r="U193" s="39"/>
      <c r="V193" s="39"/>
      <c r="W193" s="39"/>
      <c r="X193" s="39"/>
      <c r="Y193" s="39"/>
      <c r="Z193" s="39"/>
      <c r="AA193" s="39"/>
      <c r="AB193" s="39"/>
      <c r="AC193" s="39"/>
      <c r="AD193" s="39"/>
      <c r="AE193" s="39"/>
      <c r="AT193" s="17" t="s">
        <v>210</v>
      </c>
      <c r="AU193" s="17" t="s">
        <v>88</v>
      </c>
    </row>
    <row r="194" spans="1:51" s="13" customFormat="1" ht="12">
      <c r="A194" s="13"/>
      <c r="B194" s="232"/>
      <c r="C194" s="233"/>
      <c r="D194" s="234" t="s">
        <v>182</v>
      </c>
      <c r="E194" s="235" t="s">
        <v>33</v>
      </c>
      <c r="F194" s="236" t="s">
        <v>1253</v>
      </c>
      <c r="G194" s="233"/>
      <c r="H194" s="237">
        <v>158.175</v>
      </c>
      <c r="I194" s="238"/>
      <c r="J194" s="233"/>
      <c r="K194" s="233"/>
      <c r="L194" s="239"/>
      <c r="M194" s="240"/>
      <c r="N194" s="241"/>
      <c r="O194" s="241"/>
      <c r="P194" s="241"/>
      <c r="Q194" s="241"/>
      <c r="R194" s="241"/>
      <c r="S194" s="241"/>
      <c r="T194" s="242"/>
      <c r="U194" s="13"/>
      <c r="V194" s="13"/>
      <c r="W194" s="13"/>
      <c r="X194" s="13"/>
      <c r="Y194" s="13"/>
      <c r="Z194" s="13"/>
      <c r="AA194" s="13"/>
      <c r="AB194" s="13"/>
      <c r="AC194" s="13"/>
      <c r="AD194" s="13"/>
      <c r="AE194" s="13"/>
      <c r="AT194" s="243" t="s">
        <v>182</v>
      </c>
      <c r="AU194" s="243" t="s">
        <v>88</v>
      </c>
      <c r="AV194" s="13" t="s">
        <v>88</v>
      </c>
      <c r="AW194" s="13" t="s">
        <v>39</v>
      </c>
      <c r="AX194" s="13" t="s">
        <v>78</v>
      </c>
      <c r="AY194" s="243" t="s">
        <v>170</v>
      </c>
    </row>
    <row r="195" spans="1:51" s="14" customFormat="1" ht="12">
      <c r="A195" s="14"/>
      <c r="B195" s="244"/>
      <c r="C195" s="245"/>
      <c r="D195" s="234" t="s">
        <v>182</v>
      </c>
      <c r="E195" s="246" t="s">
        <v>33</v>
      </c>
      <c r="F195" s="247" t="s">
        <v>200</v>
      </c>
      <c r="G195" s="245"/>
      <c r="H195" s="248">
        <v>158.175</v>
      </c>
      <c r="I195" s="249"/>
      <c r="J195" s="245"/>
      <c r="K195" s="245"/>
      <c r="L195" s="250"/>
      <c r="M195" s="251"/>
      <c r="N195" s="252"/>
      <c r="O195" s="252"/>
      <c r="P195" s="252"/>
      <c r="Q195" s="252"/>
      <c r="R195" s="252"/>
      <c r="S195" s="252"/>
      <c r="T195" s="253"/>
      <c r="U195" s="14"/>
      <c r="V195" s="14"/>
      <c r="W195" s="14"/>
      <c r="X195" s="14"/>
      <c r="Y195" s="14"/>
      <c r="Z195" s="14"/>
      <c r="AA195" s="14"/>
      <c r="AB195" s="14"/>
      <c r="AC195" s="14"/>
      <c r="AD195" s="14"/>
      <c r="AE195" s="14"/>
      <c r="AT195" s="254" t="s">
        <v>182</v>
      </c>
      <c r="AU195" s="254" t="s">
        <v>88</v>
      </c>
      <c r="AV195" s="14" t="s">
        <v>177</v>
      </c>
      <c r="AW195" s="14" t="s">
        <v>39</v>
      </c>
      <c r="AX195" s="14" t="s">
        <v>86</v>
      </c>
      <c r="AY195" s="254" t="s">
        <v>170</v>
      </c>
    </row>
    <row r="196" spans="1:65" s="2" customFormat="1" ht="21.75" customHeight="1">
      <c r="A196" s="39"/>
      <c r="B196" s="40"/>
      <c r="C196" s="219" t="s">
        <v>348</v>
      </c>
      <c r="D196" s="219" t="s">
        <v>172</v>
      </c>
      <c r="E196" s="220" t="s">
        <v>1254</v>
      </c>
      <c r="F196" s="221" t="s">
        <v>1255</v>
      </c>
      <c r="G196" s="222" t="s">
        <v>1256</v>
      </c>
      <c r="H196" s="223">
        <v>1550</v>
      </c>
      <c r="I196" s="224"/>
      <c r="J196" s="225">
        <f>ROUND(I196*H196,2)</f>
        <v>0</v>
      </c>
      <c r="K196" s="221" t="s">
        <v>176</v>
      </c>
      <c r="L196" s="45"/>
      <c r="M196" s="226" t="s">
        <v>33</v>
      </c>
      <c r="N196" s="227" t="s">
        <v>49</v>
      </c>
      <c r="O196" s="85"/>
      <c r="P196" s="228">
        <f>O196*H196</f>
        <v>0</v>
      </c>
      <c r="Q196" s="228">
        <v>0.00014</v>
      </c>
      <c r="R196" s="228">
        <f>Q196*H196</f>
        <v>0.21699999999999997</v>
      </c>
      <c r="S196" s="228">
        <v>0</v>
      </c>
      <c r="T196" s="229">
        <f>S196*H196</f>
        <v>0</v>
      </c>
      <c r="U196" s="39"/>
      <c r="V196" s="39"/>
      <c r="W196" s="39"/>
      <c r="X196" s="39"/>
      <c r="Y196" s="39"/>
      <c r="Z196" s="39"/>
      <c r="AA196" s="39"/>
      <c r="AB196" s="39"/>
      <c r="AC196" s="39"/>
      <c r="AD196" s="39"/>
      <c r="AE196" s="39"/>
      <c r="AR196" s="230" t="s">
        <v>177</v>
      </c>
      <c r="AT196" s="230" t="s">
        <v>172</v>
      </c>
      <c r="AU196" s="230" t="s">
        <v>88</v>
      </c>
      <c r="AY196" s="17" t="s">
        <v>170</v>
      </c>
      <c r="BE196" s="231">
        <f>IF(N196="základní",J196,0)</f>
        <v>0</v>
      </c>
      <c r="BF196" s="231">
        <f>IF(N196="snížená",J196,0)</f>
        <v>0</v>
      </c>
      <c r="BG196" s="231">
        <f>IF(N196="zákl. přenesená",J196,0)</f>
        <v>0</v>
      </c>
      <c r="BH196" s="231">
        <f>IF(N196="sníž. přenesená",J196,0)</f>
        <v>0</v>
      </c>
      <c r="BI196" s="231">
        <f>IF(N196="nulová",J196,0)</f>
        <v>0</v>
      </c>
      <c r="BJ196" s="17" t="s">
        <v>86</v>
      </c>
      <c r="BK196" s="231">
        <f>ROUND(I196*H196,2)</f>
        <v>0</v>
      </c>
      <c r="BL196" s="17" t="s">
        <v>177</v>
      </c>
      <c r="BM196" s="230" t="s">
        <v>1257</v>
      </c>
    </row>
    <row r="197" spans="1:47" s="2" customFormat="1" ht="12">
      <c r="A197" s="39"/>
      <c r="B197" s="40"/>
      <c r="C197" s="41"/>
      <c r="D197" s="234" t="s">
        <v>210</v>
      </c>
      <c r="E197" s="41"/>
      <c r="F197" s="255" t="s">
        <v>1162</v>
      </c>
      <c r="G197" s="41"/>
      <c r="H197" s="41"/>
      <c r="I197" s="137"/>
      <c r="J197" s="41"/>
      <c r="K197" s="41"/>
      <c r="L197" s="45"/>
      <c r="M197" s="256"/>
      <c r="N197" s="257"/>
      <c r="O197" s="85"/>
      <c r="P197" s="85"/>
      <c r="Q197" s="85"/>
      <c r="R197" s="85"/>
      <c r="S197" s="85"/>
      <c r="T197" s="86"/>
      <c r="U197" s="39"/>
      <c r="V197" s="39"/>
      <c r="W197" s="39"/>
      <c r="X197" s="39"/>
      <c r="Y197" s="39"/>
      <c r="Z197" s="39"/>
      <c r="AA197" s="39"/>
      <c r="AB197" s="39"/>
      <c r="AC197" s="39"/>
      <c r="AD197" s="39"/>
      <c r="AE197" s="39"/>
      <c r="AT197" s="17" t="s">
        <v>210</v>
      </c>
      <c r="AU197" s="17" t="s">
        <v>88</v>
      </c>
    </row>
    <row r="198" spans="1:65" s="2" customFormat="1" ht="21.75" customHeight="1">
      <c r="A198" s="39"/>
      <c r="B198" s="40"/>
      <c r="C198" s="219" t="s">
        <v>354</v>
      </c>
      <c r="D198" s="219" t="s">
        <v>172</v>
      </c>
      <c r="E198" s="220" t="s">
        <v>1258</v>
      </c>
      <c r="F198" s="221" t="s">
        <v>1259</v>
      </c>
      <c r="G198" s="222" t="s">
        <v>175</v>
      </c>
      <c r="H198" s="223">
        <v>225</v>
      </c>
      <c r="I198" s="224"/>
      <c r="J198" s="225">
        <f>ROUND(I198*H198,2)</f>
        <v>0</v>
      </c>
      <c r="K198" s="221" t="s">
        <v>176</v>
      </c>
      <c r="L198" s="45"/>
      <c r="M198" s="226" t="s">
        <v>33</v>
      </c>
      <c r="N198" s="227" t="s">
        <v>49</v>
      </c>
      <c r="O198" s="85"/>
      <c r="P198" s="228">
        <f>O198*H198</f>
        <v>0</v>
      </c>
      <c r="Q198" s="228">
        <v>0.0032</v>
      </c>
      <c r="R198" s="228">
        <f>Q198*H198</f>
        <v>0.7200000000000001</v>
      </c>
      <c r="S198" s="228">
        <v>0</v>
      </c>
      <c r="T198" s="229">
        <f>S198*H198</f>
        <v>0</v>
      </c>
      <c r="U198" s="39"/>
      <c r="V198" s="39"/>
      <c r="W198" s="39"/>
      <c r="X198" s="39"/>
      <c r="Y198" s="39"/>
      <c r="Z198" s="39"/>
      <c r="AA198" s="39"/>
      <c r="AB198" s="39"/>
      <c r="AC198" s="39"/>
      <c r="AD198" s="39"/>
      <c r="AE198" s="39"/>
      <c r="AR198" s="230" t="s">
        <v>177</v>
      </c>
      <c r="AT198" s="230" t="s">
        <v>172</v>
      </c>
      <c r="AU198" s="230" t="s">
        <v>88</v>
      </c>
      <c r="AY198" s="17" t="s">
        <v>170</v>
      </c>
      <c r="BE198" s="231">
        <f>IF(N198="základní",J198,0)</f>
        <v>0</v>
      </c>
      <c r="BF198" s="231">
        <f>IF(N198="snížená",J198,0)</f>
        <v>0</v>
      </c>
      <c r="BG198" s="231">
        <f>IF(N198="zákl. přenesená",J198,0)</f>
        <v>0</v>
      </c>
      <c r="BH198" s="231">
        <f>IF(N198="sníž. přenesená",J198,0)</f>
        <v>0</v>
      </c>
      <c r="BI198" s="231">
        <f>IF(N198="nulová",J198,0)</f>
        <v>0</v>
      </c>
      <c r="BJ198" s="17" t="s">
        <v>86</v>
      </c>
      <c r="BK198" s="231">
        <f>ROUND(I198*H198,2)</f>
        <v>0</v>
      </c>
      <c r="BL198" s="17" t="s">
        <v>177</v>
      </c>
      <c r="BM198" s="230" t="s">
        <v>1260</v>
      </c>
    </row>
    <row r="199" spans="1:47" s="2" customFormat="1" ht="12">
      <c r="A199" s="39"/>
      <c r="B199" s="40"/>
      <c r="C199" s="41"/>
      <c r="D199" s="234" t="s">
        <v>210</v>
      </c>
      <c r="E199" s="41"/>
      <c r="F199" s="255" t="s">
        <v>1261</v>
      </c>
      <c r="G199" s="41"/>
      <c r="H199" s="41"/>
      <c r="I199" s="137"/>
      <c r="J199" s="41"/>
      <c r="K199" s="41"/>
      <c r="L199" s="45"/>
      <c r="M199" s="256"/>
      <c r="N199" s="257"/>
      <c r="O199" s="85"/>
      <c r="P199" s="85"/>
      <c r="Q199" s="85"/>
      <c r="R199" s="85"/>
      <c r="S199" s="85"/>
      <c r="T199" s="86"/>
      <c r="U199" s="39"/>
      <c r="V199" s="39"/>
      <c r="W199" s="39"/>
      <c r="X199" s="39"/>
      <c r="Y199" s="39"/>
      <c r="Z199" s="39"/>
      <c r="AA199" s="39"/>
      <c r="AB199" s="39"/>
      <c r="AC199" s="39"/>
      <c r="AD199" s="39"/>
      <c r="AE199" s="39"/>
      <c r="AT199" s="17" t="s">
        <v>210</v>
      </c>
      <c r="AU199" s="17" t="s">
        <v>88</v>
      </c>
    </row>
    <row r="200" spans="1:51" s="13" customFormat="1" ht="12">
      <c r="A200" s="13"/>
      <c r="B200" s="232"/>
      <c r="C200" s="233"/>
      <c r="D200" s="234" t="s">
        <v>182</v>
      </c>
      <c r="E200" s="235" t="s">
        <v>33</v>
      </c>
      <c r="F200" s="236" t="s">
        <v>1262</v>
      </c>
      <c r="G200" s="233"/>
      <c r="H200" s="237">
        <v>225</v>
      </c>
      <c r="I200" s="238"/>
      <c r="J200" s="233"/>
      <c r="K200" s="233"/>
      <c r="L200" s="239"/>
      <c r="M200" s="240"/>
      <c r="N200" s="241"/>
      <c r="O200" s="241"/>
      <c r="P200" s="241"/>
      <c r="Q200" s="241"/>
      <c r="R200" s="241"/>
      <c r="S200" s="241"/>
      <c r="T200" s="242"/>
      <c r="U200" s="13"/>
      <c r="V200" s="13"/>
      <c r="W200" s="13"/>
      <c r="X200" s="13"/>
      <c r="Y200" s="13"/>
      <c r="Z200" s="13"/>
      <c r="AA200" s="13"/>
      <c r="AB200" s="13"/>
      <c r="AC200" s="13"/>
      <c r="AD200" s="13"/>
      <c r="AE200" s="13"/>
      <c r="AT200" s="243" t="s">
        <v>182</v>
      </c>
      <c r="AU200" s="243" t="s">
        <v>88</v>
      </c>
      <c r="AV200" s="13" t="s">
        <v>88</v>
      </c>
      <c r="AW200" s="13" t="s">
        <v>39</v>
      </c>
      <c r="AX200" s="13" t="s">
        <v>78</v>
      </c>
      <c r="AY200" s="243" t="s">
        <v>170</v>
      </c>
    </row>
    <row r="201" spans="1:51" s="14" customFormat="1" ht="12">
      <c r="A201" s="14"/>
      <c r="B201" s="244"/>
      <c r="C201" s="245"/>
      <c r="D201" s="234" t="s">
        <v>182</v>
      </c>
      <c r="E201" s="246" t="s">
        <v>33</v>
      </c>
      <c r="F201" s="247" t="s">
        <v>200</v>
      </c>
      <c r="G201" s="245"/>
      <c r="H201" s="248">
        <v>225</v>
      </c>
      <c r="I201" s="249"/>
      <c r="J201" s="245"/>
      <c r="K201" s="245"/>
      <c r="L201" s="250"/>
      <c r="M201" s="251"/>
      <c r="N201" s="252"/>
      <c r="O201" s="252"/>
      <c r="P201" s="252"/>
      <c r="Q201" s="252"/>
      <c r="R201" s="252"/>
      <c r="S201" s="252"/>
      <c r="T201" s="253"/>
      <c r="U201" s="14"/>
      <c r="V201" s="14"/>
      <c r="W201" s="14"/>
      <c r="X201" s="14"/>
      <c r="Y201" s="14"/>
      <c r="Z201" s="14"/>
      <c r="AA201" s="14"/>
      <c r="AB201" s="14"/>
      <c r="AC201" s="14"/>
      <c r="AD201" s="14"/>
      <c r="AE201" s="14"/>
      <c r="AT201" s="254" t="s">
        <v>182</v>
      </c>
      <c r="AU201" s="254" t="s">
        <v>88</v>
      </c>
      <c r="AV201" s="14" t="s">
        <v>177</v>
      </c>
      <c r="AW201" s="14" t="s">
        <v>39</v>
      </c>
      <c r="AX201" s="14" t="s">
        <v>86</v>
      </c>
      <c r="AY201" s="254" t="s">
        <v>170</v>
      </c>
    </row>
    <row r="202" spans="1:65" s="2" customFormat="1" ht="21.75" customHeight="1">
      <c r="A202" s="39"/>
      <c r="B202" s="40"/>
      <c r="C202" s="219" t="s">
        <v>358</v>
      </c>
      <c r="D202" s="219" t="s">
        <v>172</v>
      </c>
      <c r="E202" s="220" t="s">
        <v>1263</v>
      </c>
      <c r="F202" s="221" t="s">
        <v>1264</v>
      </c>
      <c r="G202" s="222" t="s">
        <v>175</v>
      </c>
      <c r="H202" s="223">
        <v>225</v>
      </c>
      <c r="I202" s="224"/>
      <c r="J202" s="225">
        <f>ROUND(I202*H202,2)</f>
        <v>0</v>
      </c>
      <c r="K202" s="221" t="s">
        <v>176</v>
      </c>
      <c r="L202" s="45"/>
      <c r="M202" s="226" t="s">
        <v>33</v>
      </c>
      <c r="N202" s="227" t="s">
        <v>49</v>
      </c>
      <c r="O202" s="85"/>
      <c r="P202" s="228">
        <f>O202*H202</f>
        <v>0</v>
      </c>
      <c r="Q202" s="228">
        <v>0</v>
      </c>
      <c r="R202" s="228">
        <f>Q202*H202</f>
        <v>0</v>
      </c>
      <c r="S202" s="228">
        <v>0</v>
      </c>
      <c r="T202" s="229">
        <f>S202*H202</f>
        <v>0</v>
      </c>
      <c r="U202" s="39"/>
      <c r="V202" s="39"/>
      <c r="W202" s="39"/>
      <c r="X202" s="39"/>
      <c r="Y202" s="39"/>
      <c r="Z202" s="39"/>
      <c r="AA202" s="39"/>
      <c r="AB202" s="39"/>
      <c r="AC202" s="39"/>
      <c r="AD202" s="39"/>
      <c r="AE202" s="39"/>
      <c r="AR202" s="230" t="s">
        <v>177</v>
      </c>
      <c r="AT202" s="230" t="s">
        <v>172</v>
      </c>
      <c r="AU202" s="230" t="s">
        <v>88</v>
      </c>
      <c r="AY202" s="17" t="s">
        <v>170</v>
      </c>
      <c r="BE202" s="231">
        <f>IF(N202="základní",J202,0)</f>
        <v>0</v>
      </c>
      <c r="BF202" s="231">
        <f>IF(N202="snížená",J202,0)</f>
        <v>0</v>
      </c>
      <c r="BG202" s="231">
        <f>IF(N202="zákl. přenesená",J202,0)</f>
        <v>0</v>
      </c>
      <c r="BH202" s="231">
        <f>IF(N202="sníž. přenesená",J202,0)</f>
        <v>0</v>
      </c>
      <c r="BI202" s="231">
        <f>IF(N202="nulová",J202,0)</f>
        <v>0</v>
      </c>
      <c r="BJ202" s="17" t="s">
        <v>86</v>
      </c>
      <c r="BK202" s="231">
        <f>ROUND(I202*H202,2)</f>
        <v>0</v>
      </c>
      <c r="BL202" s="17" t="s">
        <v>177</v>
      </c>
      <c r="BM202" s="230" t="s">
        <v>1265</v>
      </c>
    </row>
    <row r="203" spans="1:47" s="2" customFormat="1" ht="12">
      <c r="A203" s="39"/>
      <c r="B203" s="40"/>
      <c r="C203" s="41"/>
      <c r="D203" s="234" t="s">
        <v>210</v>
      </c>
      <c r="E203" s="41"/>
      <c r="F203" s="255" t="s">
        <v>1266</v>
      </c>
      <c r="G203" s="41"/>
      <c r="H203" s="41"/>
      <c r="I203" s="137"/>
      <c r="J203" s="41"/>
      <c r="K203" s="41"/>
      <c r="L203" s="45"/>
      <c r="M203" s="256"/>
      <c r="N203" s="257"/>
      <c r="O203" s="85"/>
      <c r="P203" s="85"/>
      <c r="Q203" s="85"/>
      <c r="R203" s="85"/>
      <c r="S203" s="85"/>
      <c r="T203" s="86"/>
      <c r="U203" s="39"/>
      <c r="V203" s="39"/>
      <c r="W203" s="39"/>
      <c r="X203" s="39"/>
      <c r="Y203" s="39"/>
      <c r="Z203" s="39"/>
      <c r="AA203" s="39"/>
      <c r="AB203" s="39"/>
      <c r="AC203" s="39"/>
      <c r="AD203" s="39"/>
      <c r="AE203" s="39"/>
      <c r="AT203" s="17" t="s">
        <v>210</v>
      </c>
      <c r="AU203" s="17" t="s">
        <v>88</v>
      </c>
    </row>
    <row r="204" spans="1:51" s="13" customFormat="1" ht="12">
      <c r="A204" s="13"/>
      <c r="B204" s="232"/>
      <c r="C204" s="233"/>
      <c r="D204" s="234" t="s">
        <v>182</v>
      </c>
      <c r="E204" s="235" t="s">
        <v>33</v>
      </c>
      <c r="F204" s="236" t="s">
        <v>1262</v>
      </c>
      <c r="G204" s="233"/>
      <c r="H204" s="237">
        <v>225</v>
      </c>
      <c r="I204" s="238"/>
      <c r="J204" s="233"/>
      <c r="K204" s="233"/>
      <c r="L204" s="239"/>
      <c r="M204" s="240"/>
      <c r="N204" s="241"/>
      <c r="O204" s="241"/>
      <c r="P204" s="241"/>
      <c r="Q204" s="241"/>
      <c r="R204" s="241"/>
      <c r="S204" s="241"/>
      <c r="T204" s="242"/>
      <c r="U204" s="13"/>
      <c r="V204" s="13"/>
      <c r="W204" s="13"/>
      <c r="X204" s="13"/>
      <c r="Y204" s="13"/>
      <c r="Z204" s="13"/>
      <c r="AA204" s="13"/>
      <c r="AB204" s="13"/>
      <c r="AC204" s="13"/>
      <c r="AD204" s="13"/>
      <c r="AE204" s="13"/>
      <c r="AT204" s="243" t="s">
        <v>182</v>
      </c>
      <c r="AU204" s="243" t="s">
        <v>88</v>
      </c>
      <c r="AV204" s="13" t="s">
        <v>88</v>
      </c>
      <c r="AW204" s="13" t="s">
        <v>39</v>
      </c>
      <c r="AX204" s="13" t="s">
        <v>78</v>
      </c>
      <c r="AY204" s="243" t="s">
        <v>170</v>
      </c>
    </row>
    <row r="205" spans="1:51" s="14" customFormat="1" ht="12">
      <c r="A205" s="14"/>
      <c r="B205" s="244"/>
      <c r="C205" s="245"/>
      <c r="D205" s="234" t="s">
        <v>182</v>
      </c>
      <c r="E205" s="246" t="s">
        <v>33</v>
      </c>
      <c r="F205" s="247" t="s">
        <v>200</v>
      </c>
      <c r="G205" s="245"/>
      <c r="H205" s="248">
        <v>225</v>
      </c>
      <c r="I205" s="249"/>
      <c r="J205" s="245"/>
      <c r="K205" s="245"/>
      <c r="L205" s="250"/>
      <c r="M205" s="251"/>
      <c r="N205" s="252"/>
      <c r="O205" s="252"/>
      <c r="P205" s="252"/>
      <c r="Q205" s="252"/>
      <c r="R205" s="252"/>
      <c r="S205" s="252"/>
      <c r="T205" s="253"/>
      <c r="U205" s="14"/>
      <c r="V205" s="14"/>
      <c r="W205" s="14"/>
      <c r="X205" s="14"/>
      <c r="Y205" s="14"/>
      <c r="Z205" s="14"/>
      <c r="AA205" s="14"/>
      <c r="AB205" s="14"/>
      <c r="AC205" s="14"/>
      <c r="AD205" s="14"/>
      <c r="AE205" s="14"/>
      <c r="AT205" s="254" t="s">
        <v>182</v>
      </c>
      <c r="AU205" s="254" t="s">
        <v>88</v>
      </c>
      <c r="AV205" s="14" t="s">
        <v>177</v>
      </c>
      <c r="AW205" s="14" t="s">
        <v>39</v>
      </c>
      <c r="AX205" s="14" t="s">
        <v>86</v>
      </c>
      <c r="AY205" s="254" t="s">
        <v>170</v>
      </c>
    </row>
    <row r="206" spans="1:63" s="12" customFormat="1" ht="22.8" customHeight="1">
      <c r="A206" s="12"/>
      <c r="B206" s="203"/>
      <c r="C206" s="204"/>
      <c r="D206" s="205" t="s">
        <v>77</v>
      </c>
      <c r="E206" s="217" t="s">
        <v>219</v>
      </c>
      <c r="F206" s="217" t="s">
        <v>1267</v>
      </c>
      <c r="G206" s="204"/>
      <c r="H206" s="204"/>
      <c r="I206" s="207"/>
      <c r="J206" s="218">
        <f>BK206</f>
        <v>0</v>
      </c>
      <c r="K206" s="204"/>
      <c r="L206" s="209"/>
      <c r="M206" s="210"/>
      <c r="N206" s="211"/>
      <c r="O206" s="211"/>
      <c r="P206" s="212">
        <f>SUM(P207:P219)</f>
        <v>0</v>
      </c>
      <c r="Q206" s="211"/>
      <c r="R206" s="212">
        <f>SUM(R207:R219)</f>
        <v>50.00085</v>
      </c>
      <c r="S206" s="211"/>
      <c r="T206" s="213">
        <f>SUM(T207:T219)</f>
        <v>0</v>
      </c>
      <c r="U206" s="12"/>
      <c r="V206" s="12"/>
      <c r="W206" s="12"/>
      <c r="X206" s="12"/>
      <c r="Y206" s="12"/>
      <c r="Z206" s="12"/>
      <c r="AA206" s="12"/>
      <c r="AB206" s="12"/>
      <c r="AC206" s="12"/>
      <c r="AD206" s="12"/>
      <c r="AE206" s="12"/>
      <c r="AR206" s="214" t="s">
        <v>86</v>
      </c>
      <c r="AT206" s="215" t="s">
        <v>77</v>
      </c>
      <c r="AU206" s="215" t="s">
        <v>86</v>
      </c>
      <c r="AY206" s="214" t="s">
        <v>170</v>
      </c>
      <c r="BK206" s="216">
        <f>SUM(BK207:BK219)</f>
        <v>0</v>
      </c>
    </row>
    <row r="207" spans="1:65" s="2" customFormat="1" ht="16.5" customHeight="1">
      <c r="A207" s="39"/>
      <c r="B207" s="40"/>
      <c r="C207" s="219" t="s">
        <v>363</v>
      </c>
      <c r="D207" s="219" t="s">
        <v>172</v>
      </c>
      <c r="E207" s="220" t="s">
        <v>1268</v>
      </c>
      <c r="F207" s="221" t="s">
        <v>1269</v>
      </c>
      <c r="G207" s="222" t="s">
        <v>175</v>
      </c>
      <c r="H207" s="223">
        <v>265</v>
      </c>
      <c r="I207" s="224"/>
      <c r="J207" s="225">
        <f>ROUND(I207*H207,2)</f>
        <v>0</v>
      </c>
      <c r="K207" s="221" t="s">
        <v>176</v>
      </c>
      <c r="L207" s="45"/>
      <c r="M207" s="226" t="s">
        <v>33</v>
      </c>
      <c r="N207" s="227" t="s">
        <v>49</v>
      </c>
      <c r="O207" s="85"/>
      <c r="P207" s="228">
        <f>O207*H207</f>
        <v>0</v>
      </c>
      <c r="Q207" s="228">
        <v>0</v>
      </c>
      <c r="R207" s="228">
        <f>Q207*H207</f>
        <v>0</v>
      </c>
      <c r="S207" s="228">
        <v>0</v>
      </c>
      <c r="T207" s="229">
        <f>S207*H207</f>
        <v>0</v>
      </c>
      <c r="U207" s="39"/>
      <c r="V207" s="39"/>
      <c r="W207" s="39"/>
      <c r="X207" s="39"/>
      <c r="Y207" s="39"/>
      <c r="Z207" s="39"/>
      <c r="AA207" s="39"/>
      <c r="AB207" s="39"/>
      <c r="AC207" s="39"/>
      <c r="AD207" s="39"/>
      <c r="AE207" s="39"/>
      <c r="AR207" s="230" t="s">
        <v>177</v>
      </c>
      <c r="AT207" s="230" t="s">
        <v>172</v>
      </c>
      <c r="AU207" s="230" t="s">
        <v>88</v>
      </c>
      <c r="AY207" s="17" t="s">
        <v>170</v>
      </c>
      <c r="BE207" s="231">
        <f>IF(N207="základní",J207,0)</f>
        <v>0</v>
      </c>
      <c r="BF207" s="231">
        <f>IF(N207="snížená",J207,0)</f>
        <v>0</v>
      </c>
      <c r="BG207" s="231">
        <f>IF(N207="zákl. přenesená",J207,0)</f>
        <v>0</v>
      </c>
      <c r="BH207" s="231">
        <f>IF(N207="sníž. přenesená",J207,0)</f>
        <v>0</v>
      </c>
      <c r="BI207" s="231">
        <f>IF(N207="nulová",J207,0)</f>
        <v>0</v>
      </c>
      <c r="BJ207" s="17" t="s">
        <v>86</v>
      </c>
      <c r="BK207" s="231">
        <f>ROUND(I207*H207,2)</f>
        <v>0</v>
      </c>
      <c r="BL207" s="17" t="s">
        <v>177</v>
      </c>
      <c r="BM207" s="230" t="s">
        <v>1270</v>
      </c>
    </row>
    <row r="208" spans="1:51" s="13" customFormat="1" ht="12">
      <c r="A208" s="13"/>
      <c r="B208" s="232"/>
      <c r="C208" s="233"/>
      <c r="D208" s="234" t="s">
        <v>182</v>
      </c>
      <c r="E208" s="235" t="s">
        <v>33</v>
      </c>
      <c r="F208" s="236" t="s">
        <v>1271</v>
      </c>
      <c r="G208" s="233"/>
      <c r="H208" s="237">
        <v>40</v>
      </c>
      <c r="I208" s="238"/>
      <c r="J208" s="233"/>
      <c r="K208" s="233"/>
      <c r="L208" s="239"/>
      <c r="M208" s="240"/>
      <c r="N208" s="241"/>
      <c r="O208" s="241"/>
      <c r="P208" s="241"/>
      <c r="Q208" s="241"/>
      <c r="R208" s="241"/>
      <c r="S208" s="241"/>
      <c r="T208" s="242"/>
      <c r="U208" s="13"/>
      <c r="V208" s="13"/>
      <c r="W208" s="13"/>
      <c r="X208" s="13"/>
      <c r="Y208" s="13"/>
      <c r="Z208" s="13"/>
      <c r="AA208" s="13"/>
      <c r="AB208" s="13"/>
      <c r="AC208" s="13"/>
      <c r="AD208" s="13"/>
      <c r="AE208" s="13"/>
      <c r="AT208" s="243" t="s">
        <v>182</v>
      </c>
      <c r="AU208" s="243" t="s">
        <v>88</v>
      </c>
      <c r="AV208" s="13" t="s">
        <v>88</v>
      </c>
      <c r="AW208" s="13" t="s">
        <v>39</v>
      </c>
      <c r="AX208" s="13" t="s">
        <v>78</v>
      </c>
      <c r="AY208" s="243" t="s">
        <v>170</v>
      </c>
    </row>
    <row r="209" spans="1:51" s="13" customFormat="1" ht="12">
      <c r="A209" s="13"/>
      <c r="B209" s="232"/>
      <c r="C209" s="233"/>
      <c r="D209" s="234" t="s">
        <v>182</v>
      </c>
      <c r="E209" s="235" t="s">
        <v>33</v>
      </c>
      <c r="F209" s="236" t="s">
        <v>1272</v>
      </c>
      <c r="G209" s="233"/>
      <c r="H209" s="237">
        <v>225</v>
      </c>
      <c r="I209" s="238"/>
      <c r="J209" s="233"/>
      <c r="K209" s="233"/>
      <c r="L209" s="239"/>
      <c r="M209" s="240"/>
      <c r="N209" s="241"/>
      <c r="O209" s="241"/>
      <c r="P209" s="241"/>
      <c r="Q209" s="241"/>
      <c r="R209" s="241"/>
      <c r="S209" s="241"/>
      <c r="T209" s="242"/>
      <c r="U209" s="13"/>
      <c r="V209" s="13"/>
      <c r="W209" s="13"/>
      <c r="X209" s="13"/>
      <c r="Y209" s="13"/>
      <c r="Z209" s="13"/>
      <c r="AA209" s="13"/>
      <c r="AB209" s="13"/>
      <c r="AC209" s="13"/>
      <c r="AD209" s="13"/>
      <c r="AE209" s="13"/>
      <c r="AT209" s="243" t="s">
        <v>182</v>
      </c>
      <c r="AU209" s="243" t="s">
        <v>88</v>
      </c>
      <c r="AV209" s="13" t="s">
        <v>88</v>
      </c>
      <c r="AW209" s="13" t="s">
        <v>39</v>
      </c>
      <c r="AX209" s="13" t="s">
        <v>78</v>
      </c>
      <c r="AY209" s="243" t="s">
        <v>170</v>
      </c>
    </row>
    <row r="210" spans="1:51" s="14" customFormat="1" ht="12">
      <c r="A210" s="14"/>
      <c r="B210" s="244"/>
      <c r="C210" s="245"/>
      <c r="D210" s="234" t="s">
        <v>182</v>
      </c>
      <c r="E210" s="246" t="s">
        <v>33</v>
      </c>
      <c r="F210" s="247" t="s">
        <v>200</v>
      </c>
      <c r="G210" s="245"/>
      <c r="H210" s="248">
        <v>265</v>
      </c>
      <c r="I210" s="249"/>
      <c r="J210" s="245"/>
      <c r="K210" s="245"/>
      <c r="L210" s="250"/>
      <c r="M210" s="251"/>
      <c r="N210" s="252"/>
      <c r="O210" s="252"/>
      <c r="P210" s="252"/>
      <c r="Q210" s="252"/>
      <c r="R210" s="252"/>
      <c r="S210" s="252"/>
      <c r="T210" s="253"/>
      <c r="U210" s="14"/>
      <c r="V210" s="14"/>
      <c r="W210" s="14"/>
      <c r="X210" s="14"/>
      <c r="Y210" s="14"/>
      <c r="Z210" s="14"/>
      <c r="AA210" s="14"/>
      <c r="AB210" s="14"/>
      <c r="AC210" s="14"/>
      <c r="AD210" s="14"/>
      <c r="AE210" s="14"/>
      <c r="AT210" s="254" t="s">
        <v>182</v>
      </c>
      <c r="AU210" s="254" t="s">
        <v>88</v>
      </c>
      <c r="AV210" s="14" t="s">
        <v>177</v>
      </c>
      <c r="AW210" s="14" t="s">
        <v>39</v>
      </c>
      <c r="AX210" s="14" t="s">
        <v>86</v>
      </c>
      <c r="AY210" s="254" t="s">
        <v>170</v>
      </c>
    </row>
    <row r="211" spans="1:65" s="2" customFormat="1" ht="16.5" customHeight="1">
      <c r="A211" s="39"/>
      <c r="B211" s="40"/>
      <c r="C211" s="258" t="s">
        <v>366</v>
      </c>
      <c r="D211" s="258" t="s">
        <v>214</v>
      </c>
      <c r="E211" s="259" t="s">
        <v>1273</v>
      </c>
      <c r="F211" s="260" t="s">
        <v>1274</v>
      </c>
      <c r="G211" s="261" t="s">
        <v>196</v>
      </c>
      <c r="H211" s="262">
        <v>50</v>
      </c>
      <c r="I211" s="263"/>
      <c r="J211" s="264">
        <f>ROUND(I211*H211,2)</f>
        <v>0</v>
      </c>
      <c r="K211" s="260" t="s">
        <v>176</v>
      </c>
      <c r="L211" s="265"/>
      <c r="M211" s="266" t="s">
        <v>33</v>
      </c>
      <c r="N211" s="267" t="s">
        <v>49</v>
      </c>
      <c r="O211" s="85"/>
      <c r="P211" s="228">
        <f>O211*H211</f>
        <v>0</v>
      </c>
      <c r="Q211" s="228">
        <v>1</v>
      </c>
      <c r="R211" s="228">
        <f>Q211*H211</f>
        <v>50</v>
      </c>
      <c r="S211" s="228">
        <v>0</v>
      </c>
      <c r="T211" s="229">
        <f>S211*H211</f>
        <v>0</v>
      </c>
      <c r="U211" s="39"/>
      <c r="V211" s="39"/>
      <c r="W211" s="39"/>
      <c r="X211" s="39"/>
      <c r="Y211" s="39"/>
      <c r="Z211" s="39"/>
      <c r="AA211" s="39"/>
      <c r="AB211" s="39"/>
      <c r="AC211" s="39"/>
      <c r="AD211" s="39"/>
      <c r="AE211" s="39"/>
      <c r="AR211" s="230" t="s">
        <v>213</v>
      </c>
      <c r="AT211" s="230" t="s">
        <v>214</v>
      </c>
      <c r="AU211" s="230" t="s">
        <v>88</v>
      </c>
      <c r="AY211" s="17" t="s">
        <v>170</v>
      </c>
      <c r="BE211" s="231">
        <f>IF(N211="základní",J211,0)</f>
        <v>0</v>
      </c>
      <c r="BF211" s="231">
        <f>IF(N211="snížená",J211,0)</f>
        <v>0</v>
      </c>
      <c r="BG211" s="231">
        <f>IF(N211="zákl. přenesená",J211,0)</f>
        <v>0</v>
      </c>
      <c r="BH211" s="231">
        <f>IF(N211="sníž. přenesená",J211,0)</f>
        <v>0</v>
      </c>
      <c r="BI211" s="231">
        <f>IF(N211="nulová",J211,0)</f>
        <v>0</v>
      </c>
      <c r="BJ211" s="17" t="s">
        <v>86</v>
      </c>
      <c r="BK211" s="231">
        <f>ROUND(I211*H211,2)</f>
        <v>0</v>
      </c>
      <c r="BL211" s="17" t="s">
        <v>177</v>
      </c>
      <c r="BM211" s="230" t="s">
        <v>1275</v>
      </c>
    </row>
    <row r="212" spans="1:47" s="2" customFormat="1" ht="12">
      <c r="A212" s="39"/>
      <c r="B212" s="40"/>
      <c r="C212" s="41"/>
      <c r="D212" s="234" t="s">
        <v>210</v>
      </c>
      <c r="E212" s="41"/>
      <c r="F212" s="255" t="s">
        <v>281</v>
      </c>
      <c r="G212" s="41"/>
      <c r="H212" s="41"/>
      <c r="I212" s="137"/>
      <c r="J212" s="41"/>
      <c r="K212" s="41"/>
      <c r="L212" s="45"/>
      <c r="M212" s="256"/>
      <c r="N212" s="257"/>
      <c r="O212" s="85"/>
      <c r="P212" s="85"/>
      <c r="Q212" s="85"/>
      <c r="R212" s="85"/>
      <c r="S212" s="85"/>
      <c r="T212" s="86"/>
      <c r="U212" s="39"/>
      <c r="V212" s="39"/>
      <c r="W212" s="39"/>
      <c r="X212" s="39"/>
      <c r="Y212" s="39"/>
      <c r="Z212" s="39"/>
      <c r="AA212" s="39"/>
      <c r="AB212" s="39"/>
      <c r="AC212" s="39"/>
      <c r="AD212" s="39"/>
      <c r="AE212" s="39"/>
      <c r="AT212" s="17" t="s">
        <v>210</v>
      </c>
      <c r="AU212" s="17" t="s">
        <v>88</v>
      </c>
    </row>
    <row r="213" spans="1:51" s="13" customFormat="1" ht="12">
      <c r="A213" s="13"/>
      <c r="B213" s="232"/>
      <c r="C213" s="233"/>
      <c r="D213" s="234" t="s">
        <v>182</v>
      </c>
      <c r="E213" s="233"/>
      <c r="F213" s="236" t="s">
        <v>1276</v>
      </c>
      <c r="G213" s="233"/>
      <c r="H213" s="237">
        <v>50</v>
      </c>
      <c r="I213" s="238"/>
      <c r="J213" s="233"/>
      <c r="K213" s="233"/>
      <c r="L213" s="239"/>
      <c r="M213" s="240"/>
      <c r="N213" s="241"/>
      <c r="O213" s="241"/>
      <c r="P213" s="241"/>
      <c r="Q213" s="241"/>
      <c r="R213" s="241"/>
      <c r="S213" s="241"/>
      <c r="T213" s="242"/>
      <c r="U213" s="13"/>
      <c r="V213" s="13"/>
      <c r="W213" s="13"/>
      <c r="X213" s="13"/>
      <c r="Y213" s="13"/>
      <c r="Z213" s="13"/>
      <c r="AA213" s="13"/>
      <c r="AB213" s="13"/>
      <c r="AC213" s="13"/>
      <c r="AD213" s="13"/>
      <c r="AE213" s="13"/>
      <c r="AT213" s="243" t="s">
        <v>182</v>
      </c>
      <c r="AU213" s="243" t="s">
        <v>88</v>
      </c>
      <c r="AV213" s="13" t="s">
        <v>88</v>
      </c>
      <c r="AW213" s="13" t="s">
        <v>4</v>
      </c>
      <c r="AX213" s="13" t="s">
        <v>86</v>
      </c>
      <c r="AY213" s="243" t="s">
        <v>170</v>
      </c>
    </row>
    <row r="214" spans="1:65" s="2" customFormat="1" ht="21.75" customHeight="1">
      <c r="A214" s="39"/>
      <c r="B214" s="40"/>
      <c r="C214" s="219" t="s">
        <v>369</v>
      </c>
      <c r="D214" s="219" t="s">
        <v>172</v>
      </c>
      <c r="E214" s="220" t="s">
        <v>1277</v>
      </c>
      <c r="F214" s="221" t="s">
        <v>1278</v>
      </c>
      <c r="G214" s="222" t="s">
        <v>191</v>
      </c>
      <c r="H214" s="223">
        <v>5</v>
      </c>
      <c r="I214" s="224"/>
      <c r="J214" s="225">
        <f>ROUND(I214*H214,2)</f>
        <v>0</v>
      </c>
      <c r="K214" s="221" t="s">
        <v>176</v>
      </c>
      <c r="L214" s="45"/>
      <c r="M214" s="226" t="s">
        <v>33</v>
      </c>
      <c r="N214" s="227" t="s">
        <v>49</v>
      </c>
      <c r="O214" s="85"/>
      <c r="P214" s="228">
        <f>O214*H214</f>
        <v>0</v>
      </c>
      <c r="Q214" s="228">
        <v>0.00017</v>
      </c>
      <c r="R214" s="228">
        <f>Q214*H214</f>
        <v>0.0008500000000000001</v>
      </c>
      <c r="S214" s="228">
        <v>0</v>
      </c>
      <c r="T214" s="229">
        <f>S214*H214</f>
        <v>0</v>
      </c>
      <c r="U214" s="39"/>
      <c r="V214" s="39"/>
      <c r="W214" s="39"/>
      <c r="X214" s="39"/>
      <c r="Y214" s="39"/>
      <c r="Z214" s="39"/>
      <c r="AA214" s="39"/>
      <c r="AB214" s="39"/>
      <c r="AC214" s="39"/>
      <c r="AD214" s="39"/>
      <c r="AE214" s="39"/>
      <c r="AR214" s="230" t="s">
        <v>177</v>
      </c>
      <c r="AT214" s="230" t="s">
        <v>172</v>
      </c>
      <c r="AU214" s="230" t="s">
        <v>88</v>
      </c>
      <c r="AY214" s="17" t="s">
        <v>170</v>
      </c>
      <c r="BE214" s="231">
        <f>IF(N214="základní",J214,0)</f>
        <v>0</v>
      </c>
      <c r="BF214" s="231">
        <f>IF(N214="snížená",J214,0)</f>
        <v>0</v>
      </c>
      <c r="BG214" s="231">
        <f>IF(N214="zákl. přenesená",J214,0)</f>
        <v>0</v>
      </c>
      <c r="BH214" s="231">
        <f>IF(N214="sníž. přenesená",J214,0)</f>
        <v>0</v>
      </c>
      <c r="BI214" s="231">
        <f>IF(N214="nulová",J214,0)</f>
        <v>0</v>
      </c>
      <c r="BJ214" s="17" t="s">
        <v>86</v>
      </c>
      <c r="BK214" s="231">
        <f>ROUND(I214*H214,2)</f>
        <v>0</v>
      </c>
      <c r="BL214" s="17" t="s">
        <v>177</v>
      </c>
      <c r="BM214" s="230" t="s">
        <v>1279</v>
      </c>
    </row>
    <row r="215" spans="1:47" s="2" customFormat="1" ht="12">
      <c r="A215" s="39"/>
      <c r="B215" s="40"/>
      <c r="C215" s="41"/>
      <c r="D215" s="234" t="s">
        <v>210</v>
      </c>
      <c r="E215" s="41"/>
      <c r="F215" s="255" t="s">
        <v>1280</v>
      </c>
      <c r="G215" s="41"/>
      <c r="H215" s="41"/>
      <c r="I215" s="137"/>
      <c r="J215" s="41"/>
      <c r="K215" s="41"/>
      <c r="L215" s="45"/>
      <c r="M215" s="256"/>
      <c r="N215" s="257"/>
      <c r="O215" s="85"/>
      <c r="P215" s="85"/>
      <c r="Q215" s="85"/>
      <c r="R215" s="85"/>
      <c r="S215" s="85"/>
      <c r="T215" s="86"/>
      <c r="U215" s="39"/>
      <c r="V215" s="39"/>
      <c r="W215" s="39"/>
      <c r="X215" s="39"/>
      <c r="Y215" s="39"/>
      <c r="Z215" s="39"/>
      <c r="AA215" s="39"/>
      <c r="AB215" s="39"/>
      <c r="AC215" s="39"/>
      <c r="AD215" s="39"/>
      <c r="AE215" s="39"/>
      <c r="AT215" s="17" t="s">
        <v>210</v>
      </c>
      <c r="AU215" s="17" t="s">
        <v>88</v>
      </c>
    </row>
    <row r="216" spans="1:65" s="2" customFormat="1" ht="16.5" customHeight="1">
      <c r="A216" s="39"/>
      <c r="B216" s="40"/>
      <c r="C216" s="219" t="s">
        <v>374</v>
      </c>
      <c r="D216" s="219" t="s">
        <v>172</v>
      </c>
      <c r="E216" s="220" t="s">
        <v>1281</v>
      </c>
      <c r="F216" s="221" t="s">
        <v>1282</v>
      </c>
      <c r="G216" s="222" t="s">
        <v>175</v>
      </c>
      <c r="H216" s="223">
        <v>158.175</v>
      </c>
      <c r="I216" s="224"/>
      <c r="J216" s="225">
        <f>ROUND(I216*H216,2)</f>
        <v>0</v>
      </c>
      <c r="K216" s="221" t="s">
        <v>176</v>
      </c>
      <c r="L216" s="45"/>
      <c r="M216" s="226" t="s">
        <v>33</v>
      </c>
      <c r="N216" s="227" t="s">
        <v>49</v>
      </c>
      <c r="O216" s="85"/>
      <c r="P216" s="228">
        <f>O216*H216</f>
        <v>0</v>
      </c>
      <c r="Q216" s="228">
        <v>0</v>
      </c>
      <c r="R216" s="228">
        <f>Q216*H216</f>
        <v>0</v>
      </c>
      <c r="S216" s="228">
        <v>0</v>
      </c>
      <c r="T216" s="229">
        <f>S216*H216</f>
        <v>0</v>
      </c>
      <c r="U216" s="39"/>
      <c r="V216" s="39"/>
      <c r="W216" s="39"/>
      <c r="X216" s="39"/>
      <c r="Y216" s="39"/>
      <c r="Z216" s="39"/>
      <c r="AA216" s="39"/>
      <c r="AB216" s="39"/>
      <c r="AC216" s="39"/>
      <c r="AD216" s="39"/>
      <c r="AE216" s="39"/>
      <c r="AR216" s="230" t="s">
        <v>177</v>
      </c>
      <c r="AT216" s="230" t="s">
        <v>172</v>
      </c>
      <c r="AU216" s="230" t="s">
        <v>88</v>
      </c>
      <c r="AY216" s="17" t="s">
        <v>170</v>
      </c>
      <c r="BE216" s="231">
        <f>IF(N216="základní",J216,0)</f>
        <v>0</v>
      </c>
      <c r="BF216" s="231">
        <f>IF(N216="snížená",J216,0)</f>
        <v>0</v>
      </c>
      <c r="BG216" s="231">
        <f>IF(N216="zákl. přenesená",J216,0)</f>
        <v>0</v>
      </c>
      <c r="BH216" s="231">
        <f>IF(N216="sníž. přenesená",J216,0)</f>
        <v>0</v>
      </c>
      <c r="BI216" s="231">
        <f>IF(N216="nulová",J216,0)</f>
        <v>0</v>
      </c>
      <c r="BJ216" s="17" t="s">
        <v>86</v>
      </c>
      <c r="BK216" s="231">
        <f>ROUND(I216*H216,2)</f>
        <v>0</v>
      </c>
      <c r="BL216" s="17" t="s">
        <v>177</v>
      </c>
      <c r="BM216" s="230" t="s">
        <v>1283</v>
      </c>
    </row>
    <row r="217" spans="1:47" s="2" customFormat="1" ht="12">
      <c r="A217" s="39"/>
      <c r="B217" s="40"/>
      <c r="C217" s="41"/>
      <c r="D217" s="234" t="s">
        <v>210</v>
      </c>
      <c r="E217" s="41"/>
      <c r="F217" s="255" t="s">
        <v>1284</v>
      </c>
      <c r="G217" s="41"/>
      <c r="H217" s="41"/>
      <c r="I217" s="137"/>
      <c r="J217" s="41"/>
      <c r="K217" s="41"/>
      <c r="L217" s="45"/>
      <c r="M217" s="256"/>
      <c r="N217" s="257"/>
      <c r="O217" s="85"/>
      <c r="P217" s="85"/>
      <c r="Q217" s="85"/>
      <c r="R217" s="85"/>
      <c r="S217" s="85"/>
      <c r="T217" s="86"/>
      <c r="U217" s="39"/>
      <c r="V217" s="39"/>
      <c r="W217" s="39"/>
      <c r="X217" s="39"/>
      <c r="Y217" s="39"/>
      <c r="Z217" s="39"/>
      <c r="AA217" s="39"/>
      <c r="AB217" s="39"/>
      <c r="AC217" s="39"/>
      <c r="AD217" s="39"/>
      <c r="AE217" s="39"/>
      <c r="AT217" s="17" t="s">
        <v>210</v>
      </c>
      <c r="AU217" s="17" t="s">
        <v>88</v>
      </c>
    </row>
    <row r="218" spans="1:65" s="2" customFormat="1" ht="21.75" customHeight="1">
      <c r="A218" s="39"/>
      <c r="B218" s="40"/>
      <c r="C218" s="219" t="s">
        <v>379</v>
      </c>
      <c r="D218" s="219" t="s">
        <v>172</v>
      </c>
      <c r="E218" s="220" t="s">
        <v>1285</v>
      </c>
      <c r="F218" s="221" t="s">
        <v>1286</v>
      </c>
      <c r="G218" s="222" t="s">
        <v>1287</v>
      </c>
      <c r="H218" s="223">
        <v>30</v>
      </c>
      <c r="I218" s="224"/>
      <c r="J218" s="225">
        <f>ROUND(I218*H218,2)</f>
        <v>0</v>
      </c>
      <c r="K218" s="221" t="s">
        <v>176</v>
      </c>
      <c r="L218" s="45"/>
      <c r="M218" s="226" t="s">
        <v>33</v>
      </c>
      <c r="N218" s="227" t="s">
        <v>49</v>
      </c>
      <c r="O218" s="85"/>
      <c r="P218" s="228">
        <f>O218*H218</f>
        <v>0</v>
      </c>
      <c r="Q218" s="228">
        <v>0</v>
      </c>
      <c r="R218" s="228">
        <f>Q218*H218</f>
        <v>0</v>
      </c>
      <c r="S218" s="228">
        <v>0</v>
      </c>
      <c r="T218" s="229">
        <f>S218*H218</f>
        <v>0</v>
      </c>
      <c r="U218" s="39"/>
      <c r="V218" s="39"/>
      <c r="W218" s="39"/>
      <c r="X218" s="39"/>
      <c r="Y218" s="39"/>
      <c r="Z218" s="39"/>
      <c r="AA218" s="39"/>
      <c r="AB218" s="39"/>
      <c r="AC218" s="39"/>
      <c r="AD218" s="39"/>
      <c r="AE218" s="39"/>
      <c r="AR218" s="230" t="s">
        <v>177</v>
      </c>
      <c r="AT218" s="230" t="s">
        <v>172</v>
      </c>
      <c r="AU218" s="230" t="s">
        <v>88</v>
      </c>
      <c r="AY218" s="17" t="s">
        <v>170</v>
      </c>
      <c r="BE218" s="231">
        <f>IF(N218="základní",J218,0)</f>
        <v>0</v>
      </c>
      <c r="BF218" s="231">
        <f>IF(N218="snížená",J218,0)</f>
        <v>0</v>
      </c>
      <c r="BG218" s="231">
        <f>IF(N218="zákl. přenesená",J218,0)</f>
        <v>0</v>
      </c>
      <c r="BH218" s="231">
        <f>IF(N218="sníž. přenesená",J218,0)</f>
        <v>0</v>
      </c>
      <c r="BI218" s="231">
        <f>IF(N218="nulová",J218,0)</f>
        <v>0</v>
      </c>
      <c r="BJ218" s="17" t="s">
        <v>86</v>
      </c>
      <c r="BK218" s="231">
        <f>ROUND(I218*H218,2)</f>
        <v>0</v>
      </c>
      <c r="BL218" s="17" t="s">
        <v>177</v>
      </c>
      <c r="BM218" s="230" t="s">
        <v>1288</v>
      </c>
    </row>
    <row r="219" spans="1:47" s="2" customFormat="1" ht="12">
      <c r="A219" s="39"/>
      <c r="B219" s="40"/>
      <c r="C219" s="41"/>
      <c r="D219" s="234" t="s">
        <v>210</v>
      </c>
      <c r="E219" s="41"/>
      <c r="F219" s="255" t="s">
        <v>1289</v>
      </c>
      <c r="G219" s="41"/>
      <c r="H219" s="41"/>
      <c r="I219" s="137"/>
      <c r="J219" s="41"/>
      <c r="K219" s="41"/>
      <c r="L219" s="45"/>
      <c r="M219" s="256"/>
      <c r="N219" s="257"/>
      <c r="O219" s="85"/>
      <c r="P219" s="85"/>
      <c r="Q219" s="85"/>
      <c r="R219" s="85"/>
      <c r="S219" s="85"/>
      <c r="T219" s="86"/>
      <c r="U219" s="39"/>
      <c r="V219" s="39"/>
      <c r="W219" s="39"/>
      <c r="X219" s="39"/>
      <c r="Y219" s="39"/>
      <c r="Z219" s="39"/>
      <c r="AA219" s="39"/>
      <c r="AB219" s="39"/>
      <c r="AC219" s="39"/>
      <c r="AD219" s="39"/>
      <c r="AE219" s="39"/>
      <c r="AT219" s="17" t="s">
        <v>210</v>
      </c>
      <c r="AU219" s="17" t="s">
        <v>88</v>
      </c>
    </row>
    <row r="220" spans="1:63" s="12" customFormat="1" ht="22.8" customHeight="1">
      <c r="A220" s="12"/>
      <c r="B220" s="203"/>
      <c r="C220" s="204"/>
      <c r="D220" s="205" t="s">
        <v>77</v>
      </c>
      <c r="E220" s="217" t="s">
        <v>685</v>
      </c>
      <c r="F220" s="217" t="s">
        <v>686</v>
      </c>
      <c r="G220" s="204"/>
      <c r="H220" s="204"/>
      <c r="I220" s="207"/>
      <c r="J220" s="218">
        <f>BK220</f>
        <v>0</v>
      </c>
      <c r="K220" s="204"/>
      <c r="L220" s="209"/>
      <c r="M220" s="210"/>
      <c r="N220" s="211"/>
      <c r="O220" s="211"/>
      <c r="P220" s="212">
        <f>SUM(P221:P236)</f>
        <v>0</v>
      </c>
      <c r="Q220" s="211"/>
      <c r="R220" s="212">
        <f>SUM(R221:R236)</f>
        <v>0</v>
      </c>
      <c r="S220" s="211"/>
      <c r="T220" s="213">
        <f>SUM(T221:T236)</f>
        <v>0</v>
      </c>
      <c r="U220" s="12"/>
      <c r="V220" s="12"/>
      <c r="W220" s="12"/>
      <c r="X220" s="12"/>
      <c r="Y220" s="12"/>
      <c r="Z220" s="12"/>
      <c r="AA220" s="12"/>
      <c r="AB220" s="12"/>
      <c r="AC220" s="12"/>
      <c r="AD220" s="12"/>
      <c r="AE220" s="12"/>
      <c r="AR220" s="214" t="s">
        <v>86</v>
      </c>
      <c r="AT220" s="215" t="s">
        <v>77</v>
      </c>
      <c r="AU220" s="215" t="s">
        <v>86</v>
      </c>
      <c r="AY220" s="214" t="s">
        <v>170</v>
      </c>
      <c r="BK220" s="216">
        <f>SUM(BK221:BK236)</f>
        <v>0</v>
      </c>
    </row>
    <row r="221" spans="1:65" s="2" customFormat="1" ht="21.75" customHeight="1">
      <c r="A221" s="39"/>
      <c r="B221" s="40"/>
      <c r="C221" s="219" t="s">
        <v>27</v>
      </c>
      <c r="D221" s="219" t="s">
        <v>172</v>
      </c>
      <c r="E221" s="220" t="s">
        <v>1290</v>
      </c>
      <c r="F221" s="221" t="s">
        <v>1291</v>
      </c>
      <c r="G221" s="222" t="s">
        <v>232</v>
      </c>
      <c r="H221" s="223">
        <v>80</v>
      </c>
      <c r="I221" s="224"/>
      <c r="J221" s="225">
        <f>ROUND(I221*H221,2)</f>
        <v>0</v>
      </c>
      <c r="K221" s="221" t="s">
        <v>176</v>
      </c>
      <c r="L221" s="45"/>
      <c r="M221" s="226" t="s">
        <v>33</v>
      </c>
      <c r="N221" s="227" t="s">
        <v>49</v>
      </c>
      <c r="O221" s="85"/>
      <c r="P221" s="228">
        <f>O221*H221</f>
        <v>0</v>
      </c>
      <c r="Q221" s="228">
        <v>0</v>
      </c>
      <c r="R221" s="228">
        <f>Q221*H221</f>
        <v>0</v>
      </c>
      <c r="S221" s="228">
        <v>0</v>
      </c>
      <c r="T221" s="229">
        <f>S221*H221</f>
        <v>0</v>
      </c>
      <c r="U221" s="39"/>
      <c r="V221" s="39"/>
      <c r="W221" s="39"/>
      <c r="X221" s="39"/>
      <c r="Y221" s="39"/>
      <c r="Z221" s="39"/>
      <c r="AA221" s="39"/>
      <c r="AB221" s="39"/>
      <c r="AC221" s="39"/>
      <c r="AD221" s="39"/>
      <c r="AE221" s="39"/>
      <c r="AR221" s="230" t="s">
        <v>177</v>
      </c>
      <c r="AT221" s="230" t="s">
        <v>172</v>
      </c>
      <c r="AU221" s="230" t="s">
        <v>88</v>
      </c>
      <c r="AY221" s="17" t="s">
        <v>170</v>
      </c>
      <c r="BE221" s="231">
        <f>IF(N221="základní",J221,0)</f>
        <v>0</v>
      </c>
      <c r="BF221" s="231">
        <f>IF(N221="snížená",J221,0)</f>
        <v>0</v>
      </c>
      <c r="BG221" s="231">
        <f>IF(N221="zákl. přenesená",J221,0)</f>
        <v>0</v>
      </c>
      <c r="BH221" s="231">
        <f>IF(N221="sníž. přenesená",J221,0)</f>
        <v>0</v>
      </c>
      <c r="BI221" s="231">
        <f>IF(N221="nulová",J221,0)</f>
        <v>0</v>
      </c>
      <c r="BJ221" s="17" t="s">
        <v>86</v>
      </c>
      <c r="BK221" s="231">
        <f>ROUND(I221*H221,2)</f>
        <v>0</v>
      </c>
      <c r="BL221" s="17" t="s">
        <v>177</v>
      </c>
      <c r="BM221" s="230" t="s">
        <v>1292</v>
      </c>
    </row>
    <row r="222" spans="1:47" s="2" customFormat="1" ht="12">
      <c r="A222" s="39"/>
      <c r="B222" s="40"/>
      <c r="C222" s="41"/>
      <c r="D222" s="234" t="s">
        <v>210</v>
      </c>
      <c r="E222" s="41"/>
      <c r="F222" s="255" t="s">
        <v>1293</v>
      </c>
      <c r="G222" s="41"/>
      <c r="H222" s="41"/>
      <c r="I222" s="137"/>
      <c r="J222" s="41"/>
      <c r="K222" s="41"/>
      <c r="L222" s="45"/>
      <c r="M222" s="256"/>
      <c r="N222" s="257"/>
      <c r="O222" s="85"/>
      <c r="P222" s="85"/>
      <c r="Q222" s="85"/>
      <c r="R222" s="85"/>
      <c r="S222" s="85"/>
      <c r="T222" s="86"/>
      <c r="U222" s="39"/>
      <c r="V222" s="39"/>
      <c r="W222" s="39"/>
      <c r="X222" s="39"/>
      <c r="Y222" s="39"/>
      <c r="Z222" s="39"/>
      <c r="AA222" s="39"/>
      <c r="AB222" s="39"/>
      <c r="AC222" s="39"/>
      <c r="AD222" s="39"/>
      <c r="AE222" s="39"/>
      <c r="AT222" s="17" t="s">
        <v>210</v>
      </c>
      <c r="AU222" s="17" t="s">
        <v>88</v>
      </c>
    </row>
    <row r="223" spans="1:65" s="2" customFormat="1" ht="44.25" customHeight="1">
      <c r="A223" s="39"/>
      <c r="B223" s="40"/>
      <c r="C223" s="219" t="s">
        <v>389</v>
      </c>
      <c r="D223" s="219" t="s">
        <v>172</v>
      </c>
      <c r="E223" s="220" t="s">
        <v>1294</v>
      </c>
      <c r="F223" s="221" t="s">
        <v>1295</v>
      </c>
      <c r="G223" s="222" t="s">
        <v>232</v>
      </c>
      <c r="H223" s="223">
        <v>80</v>
      </c>
      <c r="I223" s="224"/>
      <c r="J223" s="225">
        <f>ROUND(I223*H223,2)</f>
        <v>0</v>
      </c>
      <c r="K223" s="221" t="s">
        <v>176</v>
      </c>
      <c r="L223" s="45"/>
      <c r="M223" s="226" t="s">
        <v>33</v>
      </c>
      <c r="N223" s="227" t="s">
        <v>49</v>
      </c>
      <c r="O223" s="85"/>
      <c r="P223" s="228">
        <f>O223*H223</f>
        <v>0</v>
      </c>
      <c r="Q223" s="228">
        <v>0</v>
      </c>
      <c r="R223" s="228">
        <f>Q223*H223</f>
        <v>0</v>
      </c>
      <c r="S223" s="228">
        <v>0</v>
      </c>
      <c r="T223" s="229">
        <f>S223*H223</f>
        <v>0</v>
      </c>
      <c r="U223" s="39"/>
      <c r="V223" s="39"/>
      <c r="W223" s="39"/>
      <c r="X223" s="39"/>
      <c r="Y223" s="39"/>
      <c r="Z223" s="39"/>
      <c r="AA223" s="39"/>
      <c r="AB223" s="39"/>
      <c r="AC223" s="39"/>
      <c r="AD223" s="39"/>
      <c r="AE223" s="39"/>
      <c r="AR223" s="230" t="s">
        <v>177</v>
      </c>
      <c r="AT223" s="230" t="s">
        <v>172</v>
      </c>
      <c r="AU223" s="230" t="s">
        <v>88</v>
      </c>
      <c r="AY223" s="17" t="s">
        <v>170</v>
      </c>
      <c r="BE223" s="231">
        <f>IF(N223="základní",J223,0)</f>
        <v>0</v>
      </c>
      <c r="BF223" s="231">
        <f>IF(N223="snížená",J223,0)</f>
        <v>0</v>
      </c>
      <c r="BG223" s="231">
        <f>IF(N223="zákl. přenesená",J223,0)</f>
        <v>0</v>
      </c>
      <c r="BH223" s="231">
        <f>IF(N223="sníž. přenesená",J223,0)</f>
        <v>0</v>
      </c>
      <c r="BI223" s="231">
        <f>IF(N223="nulová",J223,0)</f>
        <v>0</v>
      </c>
      <c r="BJ223" s="17" t="s">
        <v>86</v>
      </c>
      <c r="BK223" s="231">
        <f>ROUND(I223*H223,2)</f>
        <v>0</v>
      </c>
      <c r="BL223" s="17" t="s">
        <v>177</v>
      </c>
      <c r="BM223" s="230" t="s">
        <v>1296</v>
      </c>
    </row>
    <row r="224" spans="1:47" s="2" customFormat="1" ht="12">
      <c r="A224" s="39"/>
      <c r="B224" s="40"/>
      <c r="C224" s="41"/>
      <c r="D224" s="234" t="s">
        <v>210</v>
      </c>
      <c r="E224" s="41"/>
      <c r="F224" s="255" t="s">
        <v>1297</v>
      </c>
      <c r="G224" s="41"/>
      <c r="H224" s="41"/>
      <c r="I224" s="137"/>
      <c r="J224" s="41"/>
      <c r="K224" s="41"/>
      <c r="L224" s="45"/>
      <c r="M224" s="256"/>
      <c r="N224" s="257"/>
      <c r="O224" s="85"/>
      <c r="P224" s="85"/>
      <c r="Q224" s="85"/>
      <c r="R224" s="85"/>
      <c r="S224" s="85"/>
      <c r="T224" s="86"/>
      <c r="U224" s="39"/>
      <c r="V224" s="39"/>
      <c r="W224" s="39"/>
      <c r="X224" s="39"/>
      <c r="Y224" s="39"/>
      <c r="Z224" s="39"/>
      <c r="AA224" s="39"/>
      <c r="AB224" s="39"/>
      <c r="AC224" s="39"/>
      <c r="AD224" s="39"/>
      <c r="AE224" s="39"/>
      <c r="AT224" s="17" t="s">
        <v>210</v>
      </c>
      <c r="AU224" s="17" t="s">
        <v>88</v>
      </c>
    </row>
    <row r="225" spans="1:65" s="2" customFormat="1" ht="55.5" customHeight="1">
      <c r="A225" s="39"/>
      <c r="B225" s="40"/>
      <c r="C225" s="219" t="s">
        <v>395</v>
      </c>
      <c r="D225" s="219" t="s">
        <v>172</v>
      </c>
      <c r="E225" s="220" t="s">
        <v>1298</v>
      </c>
      <c r="F225" s="221" t="s">
        <v>1299</v>
      </c>
      <c r="G225" s="222" t="s">
        <v>232</v>
      </c>
      <c r="H225" s="223">
        <v>80</v>
      </c>
      <c r="I225" s="224"/>
      <c r="J225" s="225">
        <f>ROUND(I225*H225,2)</f>
        <v>0</v>
      </c>
      <c r="K225" s="221" t="s">
        <v>176</v>
      </c>
      <c r="L225" s="45"/>
      <c r="M225" s="226" t="s">
        <v>33</v>
      </c>
      <c r="N225" s="227" t="s">
        <v>49</v>
      </c>
      <c r="O225" s="85"/>
      <c r="P225" s="228">
        <f>O225*H225</f>
        <v>0</v>
      </c>
      <c r="Q225" s="228">
        <v>0</v>
      </c>
      <c r="R225" s="228">
        <f>Q225*H225</f>
        <v>0</v>
      </c>
      <c r="S225" s="228">
        <v>0</v>
      </c>
      <c r="T225" s="229">
        <f>S225*H225</f>
        <v>0</v>
      </c>
      <c r="U225" s="39"/>
      <c r="V225" s="39"/>
      <c r="W225" s="39"/>
      <c r="X225" s="39"/>
      <c r="Y225" s="39"/>
      <c r="Z225" s="39"/>
      <c r="AA225" s="39"/>
      <c r="AB225" s="39"/>
      <c r="AC225" s="39"/>
      <c r="AD225" s="39"/>
      <c r="AE225" s="39"/>
      <c r="AR225" s="230" t="s">
        <v>177</v>
      </c>
      <c r="AT225" s="230" t="s">
        <v>172</v>
      </c>
      <c r="AU225" s="230" t="s">
        <v>88</v>
      </c>
      <c r="AY225" s="17" t="s">
        <v>170</v>
      </c>
      <c r="BE225" s="231">
        <f>IF(N225="základní",J225,0)</f>
        <v>0</v>
      </c>
      <c r="BF225" s="231">
        <f>IF(N225="snížená",J225,0)</f>
        <v>0</v>
      </c>
      <c r="BG225" s="231">
        <f>IF(N225="zákl. přenesená",J225,0)</f>
        <v>0</v>
      </c>
      <c r="BH225" s="231">
        <f>IF(N225="sníž. přenesená",J225,0)</f>
        <v>0</v>
      </c>
      <c r="BI225" s="231">
        <f>IF(N225="nulová",J225,0)</f>
        <v>0</v>
      </c>
      <c r="BJ225" s="17" t="s">
        <v>86</v>
      </c>
      <c r="BK225" s="231">
        <f>ROUND(I225*H225,2)</f>
        <v>0</v>
      </c>
      <c r="BL225" s="17" t="s">
        <v>177</v>
      </c>
      <c r="BM225" s="230" t="s">
        <v>1300</v>
      </c>
    </row>
    <row r="226" spans="1:47" s="2" customFormat="1" ht="12">
      <c r="A226" s="39"/>
      <c r="B226" s="40"/>
      <c r="C226" s="41"/>
      <c r="D226" s="234" t="s">
        <v>210</v>
      </c>
      <c r="E226" s="41"/>
      <c r="F226" s="255" t="s">
        <v>1301</v>
      </c>
      <c r="G226" s="41"/>
      <c r="H226" s="41"/>
      <c r="I226" s="137"/>
      <c r="J226" s="41"/>
      <c r="K226" s="41"/>
      <c r="L226" s="45"/>
      <c r="M226" s="256"/>
      <c r="N226" s="257"/>
      <c r="O226" s="85"/>
      <c r="P226" s="85"/>
      <c r="Q226" s="85"/>
      <c r="R226" s="85"/>
      <c r="S226" s="85"/>
      <c r="T226" s="86"/>
      <c r="U226" s="39"/>
      <c r="V226" s="39"/>
      <c r="W226" s="39"/>
      <c r="X226" s="39"/>
      <c r="Y226" s="39"/>
      <c r="Z226" s="39"/>
      <c r="AA226" s="39"/>
      <c r="AB226" s="39"/>
      <c r="AC226" s="39"/>
      <c r="AD226" s="39"/>
      <c r="AE226" s="39"/>
      <c r="AT226" s="17" t="s">
        <v>210</v>
      </c>
      <c r="AU226" s="17" t="s">
        <v>88</v>
      </c>
    </row>
    <row r="227" spans="1:65" s="2" customFormat="1" ht="21.75" customHeight="1">
      <c r="A227" s="39"/>
      <c r="B227" s="40"/>
      <c r="C227" s="219" t="s">
        <v>400</v>
      </c>
      <c r="D227" s="219" t="s">
        <v>172</v>
      </c>
      <c r="E227" s="220" t="s">
        <v>1302</v>
      </c>
      <c r="F227" s="221" t="s">
        <v>1303</v>
      </c>
      <c r="G227" s="222" t="s">
        <v>232</v>
      </c>
      <c r="H227" s="223">
        <v>5</v>
      </c>
      <c r="I227" s="224"/>
      <c r="J227" s="225">
        <f>ROUND(I227*H227,2)</f>
        <v>0</v>
      </c>
      <c r="K227" s="221" t="s">
        <v>176</v>
      </c>
      <c r="L227" s="45"/>
      <c r="M227" s="226" t="s">
        <v>33</v>
      </c>
      <c r="N227" s="227" t="s">
        <v>49</v>
      </c>
      <c r="O227" s="85"/>
      <c r="P227" s="228">
        <f>O227*H227</f>
        <v>0</v>
      </c>
      <c r="Q227" s="228">
        <v>0</v>
      </c>
      <c r="R227" s="228">
        <f>Q227*H227</f>
        <v>0</v>
      </c>
      <c r="S227" s="228">
        <v>0</v>
      </c>
      <c r="T227" s="229">
        <f>S227*H227</f>
        <v>0</v>
      </c>
      <c r="U227" s="39"/>
      <c r="V227" s="39"/>
      <c r="W227" s="39"/>
      <c r="X227" s="39"/>
      <c r="Y227" s="39"/>
      <c r="Z227" s="39"/>
      <c r="AA227" s="39"/>
      <c r="AB227" s="39"/>
      <c r="AC227" s="39"/>
      <c r="AD227" s="39"/>
      <c r="AE227" s="39"/>
      <c r="AR227" s="230" t="s">
        <v>177</v>
      </c>
      <c r="AT227" s="230" t="s">
        <v>172</v>
      </c>
      <c r="AU227" s="230" t="s">
        <v>88</v>
      </c>
      <c r="AY227" s="17" t="s">
        <v>170</v>
      </c>
      <c r="BE227" s="231">
        <f>IF(N227="základní",J227,0)</f>
        <v>0</v>
      </c>
      <c r="BF227" s="231">
        <f>IF(N227="snížená",J227,0)</f>
        <v>0</v>
      </c>
      <c r="BG227" s="231">
        <f>IF(N227="zákl. přenesená",J227,0)</f>
        <v>0</v>
      </c>
      <c r="BH227" s="231">
        <f>IF(N227="sníž. přenesená",J227,0)</f>
        <v>0</v>
      </c>
      <c r="BI227" s="231">
        <f>IF(N227="nulová",J227,0)</f>
        <v>0</v>
      </c>
      <c r="BJ227" s="17" t="s">
        <v>86</v>
      </c>
      <c r="BK227" s="231">
        <f>ROUND(I227*H227,2)</f>
        <v>0</v>
      </c>
      <c r="BL227" s="17" t="s">
        <v>177</v>
      </c>
      <c r="BM227" s="230" t="s">
        <v>1304</v>
      </c>
    </row>
    <row r="228" spans="1:47" s="2" customFormat="1" ht="12">
      <c r="A228" s="39"/>
      <c r="B228" s="40"/>
      <c r="C228" s="41"/>
      <c r="D228" s="234" t="s">
        <v>210</v>
      </c>
      <c r="E228" s="41"/>
      <c r="F228" s="255" t="s">
        <v>1305</v>
      </c>
      <c r="G228" s="41"/>
      <c r="H228" s="41"/>
      <c r="I228" s="137"/>
      <c r="J228" s="41"/>
      <c r="K228" s="41"/>
      <c r="L228" s="45"/>
      <c r="M228" s="256"/>
      <c r="N228" s="257"/>
      <c r="O228" s="85"/>
      <c r="P228" s="85"/>
      <c r="Q228" s="85"/>
      <c r="R228" s="85"/>
      <c r="S228" s="85"/>
      <c r="T228" s="86"/>
      <c r="U228" s="39"/>
      <c r="V228" s="39"/>
      <c r="W228" s="39"/>
      <c r="X228" s="39"/>
      <c r="Y228" s="39"/>
      <c r="Z228" s="39"/>
      <c r="AA228" s="39"/>
      <c r="AB228" s="39"/>
      <c r="AC228" s="39"/>
      <c r="AD228" s="39"/>
      <c r="AE228" s="39"/>
      <c r="AT228" s="17" t="s">
        <v>210</v>
      </c>
      <c r="AU228" s="17" t="s">
        <v>88</v>
      </c>
    </row>
    <row r="229" spans="1:65" s="2" customFormat="1" ht="21.75" customHeight="1">
      <c r="A229" s="39"/>
      <c r="B229" s="40"/>
      <c r="C229" s="219" t="s">
        <v>406</v>
      </c>
      <c r="D229" s="219" t="s">
        <v>172</v>
      </c>
      <c r="E229" s="220" t="s">
        <v>1306</v>
      </c>
      <c r="F229" s="221" t="s">
        <v>1307</v>
      </c>
      <c r="G229" s="222" t="s">
        <v>232</v>
      </c>
      <c r="H229" s="223">
        <v>5</v>
      </c>
      <c r="I229" s="224"/>
      <c r="J229" s="225">
        <f>ROUND(I229*H229,2)</f>
        <v>0</v>
      </c>
      <c r="K229" s="221" t="s">
        <v>176</v>
      </c>
      <c r="L229" s="45"/>
      <c r="M229" s="226" t="s">
        <v>33</v>
      </c>
      <c r="N229" s="227" t="s">
        <v>49</v>
      </c>
      <c r="O229" s="85"/>
      <c r="P229" s="228">
        <f>O229*H229</f>
        <v>0</v>
      </c>
      <c r="Q229" s="228">
        <v>0</v>
      </c>
      <c r="R229" s="228">
        <f>Q229*H229</f>
        <v>0</v>
      </c>
      <c r="S229" s="228">
        <v>0</v>
      </c>
      <c r="T229" s="229">
        <f>S229*H229</f>
        <v>0</v>
      </c>
      <c r="U229" s="39"/>
      <c r="V229" s="39"/>
      <c r="W229" s="39"/>
      <c r="X229" s="39"/>
      <c r="Y229" s="39"/>
      <c r="Z229" s="39"/>
      <c r="AA229" s="39"/>
      <c r="AB229" s="39"/>
      <c r="AC229" s="39"/>
      <c r="AD229" s="39"/>
      <c r="AE229" s="39"/>
      <c r="AR229" s="230" t="s">
        <v>177</v>
      </c>
      <c r="AT229" s="230" t="s">
        <v>172</v>
      </c>
      <c r="AU229" s="230" t="s">
        <v>88</v>
      </c>
      <c r="AY229" s="17" t="s">
        <v>170</v>
      </c>
      <c r="BE229" s="231">
        <f>IF(N229="základní",J229,0)</f>
        <v>0</v>
      </c>
      <c r="BF229" s="231">
        <f>IF(N229="snížená",J229,0)</f>
        <v>0</v>
      </c>
      <c r="BG229" s="231">
        <f>IF(N229="zákl. přenesená",J229,0)</f>
        <v>0</v>
      </c>
      <c r="BH229" s="231">
        <f>IF(N229="sníž. přenesená",J229,0)</f>
        <v>0</v>
      </c>
      <c r="BI229" s="231">
        <f>IF(N229="nulová",J229,0)</f>
        <v>0</v>
      </c>
      <c r="BJ229" s="17" t="s">
        <v>86</v>
      </c>
      <c r="BK229" s="231">
        <f>ROUND(I229*H229,2)</f>
        <v>0</v>
      </c>
      <c r="BL229" s="17" t="s">
        <v>177</v>
      </c>
      <c r="BM229" s="230" t="s">
        <v>1308</v>
      </c>
    </row>
    <row r="230" spans="1:65" s="2" customFormat="1" ht="33" customHeight="1">
      <c r="A230" s="39"/>
      <c r="B230" s="40"/>
      <c r="C230" s="219" t="s">
        <v>409</v>
      </c>
      <c r="D230" s="219" t="s">
        <v>172</v>
      </c>
      <c r="E230" s="220" t="s">
        <v>1309</v>
      </c>
      <c r="F230" s="221" t="s">
        <v>1310</v>
      </c>
      <c r="G230" s="222" t="s">
        <v>232</v>
      </c>
      <c r="H230" s="223">
        <v>120</v>
      </c>
      <c r="I230" s="224"/>
      <c r="J230" s="225">
        <f>ROUND(I230*H230,2)</f>
        <v>0</v>
      </c>
      <c r="K230" s="221" t="s">
        <v>176</v>
      </c>
      <c r="L230" s="45"/>
      <c r="M230" s="226" t="s">
        <v>33</v>
      </c>
      <c r="N230" s="227" t="s">
        <v>49</v>
      </c>
      <c r="O230" s="85"/>
      <c r="P230" s="228">
        <f>O230*H230</f>
        <v>0</v>
      </c>
      <c r="Q230" s="228">
        <v>0</v>
      </c>
      <c r="R230" s="228">
        <f>Q230*H230</f>
        <v>0</v>
      </c>
      <c r="S230" s="228">
        <v>0</v>
      </c>
      <c r="T230" s="229">
        <f>S230*H230</f>
        <v>0</v>
      </c>
      <c r="U230" s="39"/>
      <c r="V230" s="39"/>
      <c r="W230" s="39"/>
      <c r="X230" s="39"/>
      <c r="Y230" s="39"/>
      <c r="Z230" s="39"/>
      <c r="AA230" s="39"/>
      <c r="AB230" s="39"/>
      <c r="AC230" s="39"/>
      <c r="AD230" s="39"/>
      <c r="AE230" s="39"/>
      <c r="AR230" s="230" t="s">
        <v>177</v>
      </c>
      <c r="AT230" s="230" t="s">
        <v>172</v>
      </c>
      <c r="AU230" s="230" t="s">
        <v>88</v>
      </c>
      <c r="AY230" s="17" t="s">
        <v>170</v>
      </c>
      <c r="BE230" s="231">
        <f>IF(N230="základní",J230,0)</f>
        <v>0</v>
      </c>
      <c r="BF230" s="231">
        <f>IF(N230="snížená",J230,0)</f>
        <v>0</v>
      </c>
      <c r="BG230" s="231">
        <f>IF(N230="zákl. přenesená",J230,0)</f>
        <v>0</v>
      </c>
      <c r="BH230" s="231">
        <f>IF(N230="sníž. přenesená",J230,0)</f>
        <v>0</v>
      </c>
      <c r="BI230" s="231">
        <f>IF(N230="nulová",J230,0)</f>
        <v>0</v>
      </c>
      <c r="BJ230" s="17" t="s">
        <v>86</v>
      </c>
      <c r="BK230" s="231">
        <f>ROUND(I230*H230,2)</f>
        <v>0</v>
      </c>
      <c r="BL230" s="17" t="s">
        <v>177</v>
      </c>
      <c r="BM230" s="230" t="s">
        <v>1311</v>
      </c>
    </row>
    <row r="231" spans="1:51" s="13" customFormat="1" ht="12">
      <c r="A231" s="13"/>
      <c r="B231" s="232"/>
      <c r="C231" s="233"/>
      <c r="D231" s="234" t="s">
        <v>182</v>
      </c>
      <c r="E231" s="235" t="s">
        <v>33</v>
      </c>
      <c r="F231" s="236" t="s">
        <v>1312</v>
      </c>
      <c r="G231" s="233"/>
      <c r="H231" s="237">
        <v>120</v>
      </c>
      <c r="I231" s="238"/>
      <c r="J231" s="233"/>
      <c r="K231" s="233"/>
      <c r="L231" s="239"/>
      <c r="M231" s="240"/>
      <c r="N231" s="241"/>
      <c r="O231" s="241"/>
      <c r="P231" s="241"/>
      <c r="Q231" s="241"/>
      <c r="R231" s="241"/>
      <c r="S231" s="241"/>
      <c r="T231" s="242"/>
      <c r="U231" s="13"/>
      <c r="V231" s="13"/>
      <c r="W231" s="13"/>
      <c r="X231" s="13"/>
      <c r="Y231" s="13"/>
      <c r="Z231" s="13"/>
      <c r="AA231" s="13"/>
      <c r="AB231" s="13"/>
      <c r="AC231" s="13"/>
      <c r="AD231" s="13"/>
      <c r="AE231" s="13"/>
      <c r="AT231" s="243" t="s">
        <v>182</v>
      </c>
      <c r="AU231" s="243" t="s">
        <v>88</v>
      </c>
      <c r="AV231" s="13" t="s">
        <v>88</v>
      </c>
      <c r="AW231" s="13" t="s">
        <v>39</v>
      </c>
      <c r="AX231" s="13" t="s">
        <v>78</v>
      </c>
      <c r="AY231" s="243" t="s">
        <v>170</v>
      </c>
    </row>
    <row r="232" spans="1:51" s="14" customFormat="1" ht="12">
      <c r="A232" s="14"/>
      <c r="B232" s="244"/>
      <c r="C232" s="245"/>
      <c r="D232" s="234" t="s">
        <v>182</v>
      </c>
      <c r="E232" s="246" t="s">
        <v>33</v>
      </c>
      <c r="F232" s="247" t="s">
        <v>200</v>
      </c>
      <c r="G232" s="245"/>
      <c r="H232" s="248">
        <v>120</v>
      </c>
      <c r="I232" s="249"/>
      <c r="J232" s="245"/>
      <c r="K232" s="245"/>
      <c r="L232" s="250"/>
      <c r="M232" s="251"/>
      <c r="N232" s="252"/>
      <c r="O232" s="252"/>
      <c r="P232" s="252"/>
      <c r="Q232" s="252"/>
      <c r="R232" s="252"/>
      <c r="S232" s="252"/>
      <c r="T232" s="253"/>
      <c r="U232" s="14"/>
      <c r="V232" s="14"/>
      <c r="W232" s="14"/>
      <c r="X232" s="14"/>
      <c r="Y232" s="14"/>
      <c r="Z232" s="14"/>
      <c r="AA232" s="14"/>
      <c r="AB232" s="14"/>
      <c r="AC232" s="14"/>
      <c r="AD232" s="14"/>
      <c r="AE232" s="14"/>
      <c r="AT232" s="254" t="s">
        <v>182</v>
      </c>
      <c r="AU232" s="254" t="s">
        <v>88</v>
      </c>
      <c r="AV232" s="14" t="s">
        <v>177</v>
      </c>
      <c r="AW232" s="14" t="s">
        <v>39</v>
      </c>
      <c r="AX232" s="14" t="s">
        <v>86</v>
      </c>
      <c r="AY232" s="254" t="s">
        <v>170</v>
      </c>
    </row>
    <row r="233" spans="1:65" s="2" customFormat="1" ht="33" customHeight="1">
      <c r="A233" s="39"/>
      <c r="B233" s="40"/>
      <c r="C233" s="219" t="s">
        <v>412</v>
      </c>
      <c r="D233" s="219" t="s">
        <v>172</v>
      </c>
      <c r="E233" s="220" t="s">
        <v>1313</v>
      </c>
      <c r="F233" s="221" t="s">
        <v>1314</v>
      </c>
      <c r="G233" s="222" t="s">
        <v>232</v>
      </c>
      <c r="H233" s="223">
        <v>1</v>
      </c>
      <c r="I233" s="224"/>
      <c r="J233" s="225">
        <f>ROUND(I233*H233,2)</f>
        <v>0</v>
      </c>
      <c r="K233" s="221" t="s">
        <v>176</v>
      </c>
      <c r="L233" s="45"/>
      <c r="M233" s="226" t="s">
        <v>33</v>
      </c>
      <c r="N233" s="227" t="s">
        <v>49</v>
      </c>
      <c r="O233" s="85"/>
      <c r="P233" s="228">
        <f>O233*H233</f>
        <v>0</v>
      </c>
      <c r="Q233" s="228">
        <v>0</v>
      </c>
      <c r="R233" s="228">
        <f>Q233*H233</f>
        <v>0</v>
      </c>
      <c r="S233" s="228">
        <v>0</v>
      </c>
      <c r="T233" s="229">
        <f>S233*H233</f>
        <v>0</v>
      </c>
      <c r="U233" s="39"/>
      <c r="V233" s="39"/>
      <c r="W233" s="39"/>
      <c r="X233" s="39"/>
      <c r="Y233" s="39"/>
      <c r="Z233" s="39"/>
      <c r="AA233" s="39"/>
      <c r="AB233" s="39"/>
      <c r="AC233" s="39"/>
      <c r="AD233" s="39"/>
      <c r="AE233" s="39"/>
      <c r="AR233" s="230" t="s">
        <v>177</v>
      </c>
      <c r="AT233" s="230" t="s">
        <v>172</v>
      </c>
      <c r="AU233" s="230" t="s">
        <v>88</v>
      </c>
      <c r="AY233" s="17" t="s">
        <v>170</v>
      </c>
      <c r="BE233" s="231">
        <f>IF(N233="základní",J233,0)</f>
        <v>0</v>
      </c>
      <c r="BF233" s="231">
        <f>IF(N233="snížená",J233,0)</f>
        <v>0</v>
      </c>
      <c r="BG233" s="231">
        <f>IF(N233="zákl. přenesená",J233,0)</f>
        <v>0</v>
      </c>
      <c r="BH233" s="231">
        <f>IF(N233="sníž. přenesená",J233,0)</f>
        <v>0</v>
      </c>
      <c r="BI233" s="231">
        <f>IF(N233="nulová",J233,0)</f>
        <v>0</v>
      </c>
      <c r="BJ233" s="17" t="s">
        <v>86</v>
      </c>
      <c r="BK233" s="231">
        <f>ROUND(I233*H233,2)</f>
        <v>0</v>
      </c>
      <c r="BL233" s="17" t="s">
        <v>177</v>
      </c>
      <c r="BM233" s="230" t="s">
        <v>1315</v>
      </c>
    </row>
    <row r="234" spans="1:47" s="2" customFormat="1" ht="12">
      <c r="A234" s="39"/>
      <c r="B234" s="40"/>
      <c r="C234" s="41"/>
      <c r="D234" s="234" t="s">
        <v>210</v>
      </c>
      <c r="E234" s="41"/>
      <c r="F234" s="255" t="s">
        <v>1316</v>
      </c>
      <c r="G234" s="41"/>
      <c r="H234" s="41"/>
      <c r="I234" s="137"/>
      <c r="J234" s="41"/>
      <c r="K234" s="41"/>
      <c r="L234" s="45"/>
      <c r="M234" s="256"/>
      <c r="N234" s="257"/>
      <c r="O234" s="85"/>
      <c r="P234" s="85"/>
      <c r="Q234" s="85"/>
      <c r="R234" s="85"/>
      <c r="S234" s="85"/>
      <c r="T234" s="86"/>
      <c r="U234" s="39"/>
      <c r="V234" s="39"/>
      <c r="W234" s="39"/>
      <c r="X234" s="39"/>
      <c r="Y234" s="39"/>
      <c r="Z234" s="39"/>
      <c r="AA234" s="39"/>
      <c r="AB234" s="39"/>
      <c r="AC234" s="39"/>
      <c r="AD234" s="39"/>
      <c r="AE234" s="39"/>
      <c r="AT234" s="17" t="s">
        <v>210</v>
      </c>
      <c r="AU234" s="17" t="s">
        <v>88</v>
      </c>
    </row>
    <row r="235" spans="1:65" s="2" customFormat="1" ht="33" customHeight="1">
      <c r="A235" s="39"/>
      <c r="B235" s="40"/>
      <c r="C235" s="219" t="s">
        <v>415</v>
      </c>
      <c r="D235" s="219" t="s">
        <v>172</v>
      </c>
      <c r="E235" s="220" t="s">
        <v>702</v>
      </c>
      <c r="F235" s="221" t="s">
        <v>703</v>
      </c>
      <c r="G235" s="222" t="s">
        <v>232</v>
      </c>
      <c r="H235" s="223">
        <v>4</v>
      </c>
      <c r="I235" s="224"/>
      <c r="J235" s="225">
        <f>ROUND(I235*H235,2)</f>
        <v>0</v>
      </c>
      <c r="K235" s="221" t="s">
        <v>176</v>
      </c>
      <c r="L235" s="45"/>
      <c r="M235" s="226" t="s">
        <v>33</v>
      </c>
      <c r="N235" s="227" t="s">
        <v>49</v>
      </c>
      <c r="O235" s="85"/>
      <c r="P235" s="228">
        <f>O235*H235</f>
        <v>0</v>
      </c>
      <c r="Q235" s="228">
        <v>0</v>
      </c>
      <c r="R235" s="228">
        <f>Q235*H235</f>
        <v>0</v>
      </c>
      <c r="S235" s="228">
        <v>0</v>
      </c>
      <c r="T235" s="229">
        <f>S235*H235</f>
        <v>0</v>
      </c>
      <c r="U235" s="39"/>
      <c r="V235" s="39"/>
      <c r="W235" s="39"/>
      <c r="X235" s="39"/>
      <c r="Y235" s="39"/>
      <c r="Z235" s="39"/>
      <c r="AA235" s="39"/>
      <c r="AB235" s="39"/>
      <c r="AC235" s="39"/>
      <c r="AD235" s="39"/>
      <c r="AE235" s="39"/>
      <c r="AR235" s="230" t="s">
        <v>177</v>
      </c>
      <c r="AT235" s="230" t="s">
        <v>172</v>
      </c>
      <c r="AU235" s="230" t="s">
        <v>88</v>
      </c>
      <c r="AY235" s="17" t="s">
        <v>170</v>
      </c>
      <c r="BE235" s="231">
        <f>IF(N235="základní",J235,0)</f>
        <v>0</v>
      </c>
      <c r="BF235" s="231">
        <f>IF(N235="snížená",J235,0)</f>
        <v>0</v>
      </c>
      <c r="BG235" s="231">
        <f>IF(N235="zákl. přenesená",J235,0)</f>
        <v>0</v>
      </c>
      <c r="BH235" s="231">
        <f>IF(N235="sníž. přenesená",J235,0)</f>
        <v>0</v>
      </c>
      <c r="BI235" s="231">
        <f>IF(N235="nulová",J235,0)</f>
        <v>0</v>
      </c>
      <c r="BJ235" s="17" t="s">
        <v>86</v>
      </c>
      <c r="BK235" s="231">
        <f>ROUND(I235*H235,2)</f>
        <v>0</v>
      </c>
      <c r="BL235" s="17" t="s">
        <v>177</v>
      </c>
      <c r="BM235" s="230" t="s">
        <v>1317</v>
      </c>
    </row>
    <row r="236" spans="1:47" s="2" customFormat="1" ht="12">
      <c r="A236" s="39"/>
      <c r="B236" s="40"/>
      <c r="C236" s="41"/>
      <c r="D236" s="234" t="s">
        <v>210</v>
      </c>
      <c r="E236" s="41"/>
      <c r="F236" s="255" t="s">
        <v>1318</v>
      </c>
      <c r="G236" s="41"/>
      <c r="H236" s="41"/>
      <c r="I236" s="137"/>
      <c r="J236" s="41"/>
      <c r="K236" s="41"/>
      <c r="L236" s="45"/>
      <c r="M236" s="256"/>
      <c r="N236" s="257"/>
      <c r="O236" s="85"/>
      <c r="P236" s="85"/>
      <c r="Q236" s="85"/>
      <c r="R236" s="85"/>
      <c r="S236" s="85"/>
      <c r="T236" s="86"/>
      <c r="U236" s="39"/>
      <c r="V236" s="39"/>
      <c r="W236" s="39"/>
      <c r="X236" s="39"/>
      <c r="Y236" s="39"/>
      <c r="Z236" s="39"/>
      <c r="AA236" s="39"/>
      <c r="AB236" s="39"/>
      <c r="AC236" s="39"/>
      <c r="AD236" s="39"/>
      <c r="AE236" s="39"/>
      <c r="AT236" s="17" t="s">
        <v>210</v>
      </c>
      <c r="AU236" s="17" t="s">
        <v>88</v>
      </c>
    </row>
    <row r="237" spans="1:63" s="12" customFormat="1" ht="22.8" customHeight="1">
      <c r="A237" s="12"/>
      <c r="B237" s="203"/>
      <c r="C237" s="204"/>
      <c r="D237" s="205" t="s">
        <v>77</v>
      </c>
      <c r="E237" s="217" t="s">
        <v>715</v>
      </c>
      <c r="F237" s="217" t="s">
        <v>716</v>
      </c>
      <c r="G237" s="204"/>
      <c r="H237" s="204"/>
      <c r="I237" s="207"/>
      <c r="J237" s="218">
        <f>BK237</f>
        <v>0</v>
      </c>
      <c r="K237" s="204"/>
      <c r="L237" s="209"/>
      <c r="M237" s="210"/>
      <c r="N237" s="211"/>
      <c r="O237" s="211"/>
      <c r="P237" s="212">
        <f>P238</f>
        <v>0</v>
      </c>
      <c r="Q237" s="211"/>
      <c r="R237" s="212">
        <f>R238</f>
        <v>0</v>
      </c>
      <c r="S237" s="211"/>
      <c r="T237" s="213">
        <f>T238</f>
        <v>0</v>
      </c>
      <c r="U237" s="12"/>
      <c r="V237" s="12"/>
      <c r="W237" s="12"/>
      <c r="X237" s="12"/>
      <c r="Y237" s="12"/>
      <c r="Z237" s="12"/>
      <c r="AA237" s="12"/>
      <c r="AB237" s="12"/>
      <c r="AC237" s="12"/>
      <c r="AD237" s="12"/>
      <c r="AE237" s="12"/>
      <c r="AR237" s="214" t="s">
        <v>86</v>
      </c>
      <c r="AT237" s="215" t="s">
        <v>77</v>
      </c>
      <c r="AU237" s="215" t="s">
        <v>86</v>
      </c>
      <c r="AY237" s="214" t="s">
        <v>170</v>
      </c>
      <c r="BK237" s="216">
        <f>BK238</f>
        <v>0</v>
      </c>
    </row>
    <row r="238" spans="1:65" s="2" customFormat="1" ht="33" customHeight="1">
      <c r="A238" s="39"/>
      <c r="B238" s="40"/>
      <c r="C238" s="219" t="s">
        <v>353</v>
      </c>
      <c r="D238" s="219" t="s">
        <v>172</v>
      </c>
      <c r="E238" s="220" t="s">
        <v>1319</v>
      </c>
      <c r="F238" s="221" t="s">
        <v>1320</v>
      </c>
      <c r="G238" s="222" t="s">
        <v>232</v>
      </c>
      <c r="H238" s="223">
        <v>146.823</v>
      </c>
      <c r="I238" s="224"/>
      <c r="J238" s="225">
        <f>ROUND(I238*H238,2)</f>
        <v>0</v>
      </c>
      <c r="K238" s="221" t="s">
        <v>176</v>
      </c>
      <c r="L238" s="45"/>
      <c r="M238" s="268" t="s">
        <v>33</v>
      </c>
      <c r="N238" s="269" t="s">
        <v>49</v>
      </c>
      <c r="O238" s="270"/>
      <c r="P238" s="271">
        <f>O238*H238</f>
        <v>0</v>
      </c>
      <c r="Q238" s="271">
        <v>0</v>
      </c>
      <c r="R238" s="271">
        <f>Q238*H238</f>
        <v>0</v>
      </c>
      <c r="S238" s="271">
        <v>0</v>
      </c>
      <c r="T238" s="272">
        <f>S238*H238</f>
        <v>0</v>
      </c>
      <c r="U238" s="39"/>
      <c r="V238" s="39"/>
      <c r="W238" s="39"/>
      <c r="X238" s="39"/>
      <c r="Y238" s="39"/>
      <c r="Z238" s="39"/>
      <c r="AA238" s="39"/>
      <c r="AB238" s="39"/>
      <c r="AC238" s="39"/>
      <c r="AD238" s="39"/>
      <c r="AE238" s="39"/>
      <c r="AR238" s="230" t="s">
        <v>177</v>
      </c>
      <c r="AT238" s="230" t="s">
        <v>172</v>
      </c>
      <c r="AU238" s="230" t="s">
        <v>88</v>
      </c>
      <c r="AY238" s="17" t="s">
        <v>170</v>
      </c>
      <c r="BE238" s="231">
        <f>IF(N238="základní",J238,0)</f>
        <v>0</v>
      </c>
      <c r="BF238" s="231">
        <f>IF(N238="snížená",J238,0)</f>
        <v>0</v>
      </c>
      <c r="BG238" s="231">
        <f>IF(N238="zákl. přenesená",J238,0)</f>
        <v>0</v>
      </c>
      <c r="BH238" s="231">
        <f>IF(N238="sníž. přenesená",J238,0)</f>
        <v>0</v>
      </c>
      <c r="BI238" s="231">
        <f>IF(N238="nulová",J238,0)</f>
        <v>0</v>
      </c>
      <c r="BJ238" s="17" t="s">
        <v>86</v>
      </c>
      <c r="BK238" s="231">
        <f>ROUND(I238*H238,2)</f>
        <v>0</v>
      </c>
      <c r="BL238" s="17" t="s">
        <v>177</v>
      </c>
      <c r="BM238" s="230" t="s">
        <v>1321</v>
      </c>
    </row>
    <row r="239" spans="1:31" s="2" customFormat="1" ht="6.95" customHeight="1">
      <c r="A239" s="39"/>
      <c r="B239" s="60"/>
      <c r="C239" s="61"/>
      <c r="D239" s="61"/>
      <c r="E239" s="61"/>
      <c r="F239" s="61"/>
      <c r="G239" s="61"/>
      <c r="H239" s="61"/>
      <c r="I239" s="167"/>
      <c r="J239" s="61"/>
      <c r="K239" s="61"/>
      <c r="L239" s="45"/>
      <c r="M239" s="39"/>
      <c r="O239" s="39"/>
      <c r="P239" s="39"/>
      <c r="Q239" s="39"/>
      <c r="R239" s="39"/>
      <c r="S239" s="39"/>
      <c r="T239" s="39"/>
      <c r="U239" s="39"/>
      <c r="V239" s="39"/>
      <c r="W239" s="39"/>
      <c r="X239" s="39"/>
      <c r="Y239" s="39"/>
      <c r="Z239" s="39"/>
      <c r="AA239" s="39"/>
      <c r="AB239" s="39"/>
      <c r="AC239" s="39"/>
      <c r="AD239" s="39"/>
      <c r="AE239" s="39"/>
    </row>
  </sheetData>
  <sheetProtection password="CC35" sheet="1" objects="1" scenarios="1" formatColumns="0" formatRows="0" autoFilter="0"/>
  <autoFilter ref="C87:K238"/>
  <mergeCells count="9">
    <mergeCell ref="E7:H7"/>
    <mergeCell ref="E9:H9"/>
    <mergeCell ref="E18:H18"/>
    <mergeCell ref="E27:H27"/>
    <mergeCell ref="E48:H48"/>
    <mergeCell ref="E50:H50"/>
    <mergeCell ref="E78:H78"/>
    <mergeCell ref="E80:H80"/>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215"/>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7" t="s">
        <v>100</v>
      </c>
    </row>
    <row r="3" spans="2:46" s="1" customFormat="1" ht="6.95" customHeight="1">
      <c r="B3" s="130"/>
      <c r="C3" s="131"/>
      <c r="D3" s="131"/>
      <c r="E3" s="131"/>
      <c r="F3" s="131"/>
      <c r="G3" s="131"/>
      <c r="H3" s="131"/>
      <c r="I3" s="132"/>
      <c r="J3" s="131"/>
      <c r="K3" s="131"/>
      <c r="L3" s="20"/>
      <c r="AT3" s="17" t="s">
        <v>88</v>
      </c>
    </row>
    <row r="4" spans="2:46" s="1" customFormat="1" ht="24.95" customHeight="1">
      <c r="B4" s="20"/>
      <c r="D4" s="133" t="s">
        <v>125</v>
      </c>
      <c r="I4" s="129"/>
      <c r="L4" s="20"/>
      <c r="M4" s="134" t="s">
        <v>10</v>
      </c>
      <c r="AT4" s="17" t="s">
        <v>4</v>
      </c>
    </row>
    <row r="5" spans="2:12" s="1" customFormat="1" ht="6.95" customHeight="1">
      <c r="B5" s="20"/>
      <c r="I5" s="129"/>
      <c r="L5" s="20"/>
    </row>
    <row r="6" spans="2:12" s="1" customFormat="1" ht="12" customHeight="1">
      <c r="B6" s="20"/>
      <c r="D6" s="135" t="s">
        <v>16</v>
      </c>
      <c r="I6" s="129"/>
      <c r="L6" s="20"/>
    </row>
    <row r="7" spans="2:12" s="1" customFormat="1" ht="16.5" customHeight="1">
      <c r="B7" s="20"/>
      <c r="E7" s="136" t="str">
        <f>'Rekapitulace stavby'!K6</f>
        <v>Řešení zpevněných ploch, parkoviště a bus zastávek u školy, Svatava</v>
      </c>
      <c r="F7" s="135"/>
      <c r="G7" s="135"/>
      <c r="H7" s="135"/>
      <c r="I7" s="129"/>
      <c r="L7" s="20"/>
    </row>
    <row r="8" spans="1:31" s="2" customFormat="1" ht="12" customHeight="1">
      <c r="A8" s="39"/>
      <c r="B8" s="45"/>
      <c r="C8" s="39"/>
      <c r="D8" s="135" t="s">
        <v>126</v>
      </c>
      <c r="E8" s="39"/>
      <c r="F8" s="39"/>
      <c r="G8" s="39"/>
      <c r="H8" s="39"/>
      <c r="I8" s="137"/>
      <c r="J8" s="39"/>
      <c r="K8" s="39"/>
      <c r="L8" s="138"/>
      <c r="S8" s="39"/>
      <c r="T8" s="39"/>
      <c r="U8" s="39"/>
      <c r="V8" s="39"/>
      <c r="W8" s="39"/>
      <c r="X8" s="39"/>
      <c r="Y8" s="39"/>
      <c r="Z8" s="39"/>
      <c r="AA8" s="39"/>
      <c r="AB8" s="39"/>
      <c r="AC8" s="39"/>
      <c r="AD8" s="39"/>
      <c r="AE8" s="39"/>
    </row>
    <row r="9" spans="1:31" s="2" customFormat="1" ht="16.5" customHeight="1">
      <c r="A9" s="39"/>
      <c r="B9" s="45"/>
      <c r="C9" s="39"/>
      <c r="D9" s="39"/>
      <c r="E9" s="139" t="s">
        <v>1322</v>
      </c>
      <c r="F9" s="39"/>
      <c r="G9" s="39"/>
      <c r="H9" s="39"/>
      <c r="I9" s="137"/>
      <c r="J9" s="39"/>
      <c r="K9" s="39"/>
      <c r="L9" s="138"/>
      <c r="S9" s="39"/>
      <c r="T9" s="39"/>
      <c r="U9" s="39"/>
      <c r="V9" s="39"/>
      <c r="W9" s="39"/>
      <c r="X9" s="39"/>
      <c r="Y9" s="39"/>
      <c r="Z9" s="39"/>
      <c r="AA9" s="39"/>
      <c r="AB9" s="39"/>
      <c r="AC9" s="39"/>
      <c r="AD9" s="39"/>
      <c r="AE9" s="39"/>
    </row>
    <row r="10" spans="1:31" s="2" customFormat="1" ht="12">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pans="1:31" s="2" customFormat="1" ht="12" customHeight="1">
      <c r="A11" s="39"/>
      <c r="B11" s="45"/>
      <c r="C11" s="39"/>
      <c r="D11" s="135" t="s">
        <v>18</v>
      </c>
      <c r="E11" s="39"/>
      <c r="F11" s="140" t="s">
        <v>19</v>
      </c>
      <c r="G11" s="39"/>
      <c r="H11" s="39"/>
      <c r="I11" s="141" t="s">
        <v>20</v>
      </c>
      <c r="J11" s="140" t="s">
        <v>33</v>
      </c>
      <c r="K11" s="39"/>
      <c r="L11" s="138"/>
      <c r="S11" s="39"/>
      <c r="T11" s="39"/>
      <c r="U11" s="39"/>
      <c r="V11" s="39"/>
      <c r="W11" s="39"/>
      <c r="X11" s="39"/>
      <c r="Y11" s="39"/>
      <c r="Z11" s="39"/>
      <c r="AA11" s="39"/>
      <c r="AB11" s="39"/>
      <c r="AC11" s="39"/>
      <c r="AD11" s="39"/>
      <c r="AE11" s="39"/>
    </row>
    <row r="12" spans="1:31" s="2" customFormat="1" ht="12" customHeight="1">
      <c r="A12" s="39"/>
      <c r="B12" s="45"/>
      <c r="C12" s="39"/>
      <c r="D12" s="135" t="s">
        <v>22</v>
      </c>
      <c r="E12" s="39"/>
      <c r="F12" s="140" t="s">
        <v>23</v>
      </c>
      <c r="G12" s="39"/>
      <c r="H12" s="39"/>
      <c r="I12" s="141" t="s">
        <v>24</v>
      </c>
      <c r="J12" s="142" t="str">
        <f>'Rekapitulace stavby'!AN8</f>
        <v>18. 9. 2020</v>
      </c>
      <c r="K12" s="39"/>
      <c r="L12" s="13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7"/>
      <c r="J13" s="39"/>
      <c r="K13" s="39"/>
      <c r="L13" s="138"/>
      <c r="S13" s="39"/>
      <c r="T13" s="39"/>
      <c r="U13" s="39"/>
      <c r="V13" s="39"/>
      <c r="W13" s="39"/>
      <c r="X13" s="39"/>
      <c r="Y13" s="39"/>
      <c r="Z13" s="39"/>
      <c r="AA13" s="39"/>
      <c r="AB13" s="39"/>
      <c r="AC13" s="39"/>
      <c r="AD13" s="39"/>
      <c r="AE13" s="39"/>
    </row>
    <row r="14" spans="1:31" s="2" customFormat="1" ht="12" customHeight="1">
      <c r="A14" s="39"/>
      <c r="B14" s="45"/>
      <c r="C14" s="39"/>
      <c r="D14" s="135" t="s">
        <v>28</v>
      </c>
      <c r="E14" s="39"/>
      <c r="F14" s="39"/>
      <c r="G14" s="39"/>
      <c r="H14" s="39"/>
      <c r="I14" s="141" t="s">
        <v>29</v>
      </c>
      <c r="J14" s="140" t="s">
        <v>30</v>
      </c>
      <c r="K14" s="39"/>
      <c r="L14" s="138"/>
      <c r="S14" s="39"/>
      <c r="T14" s="39"/>
      <c r="U14" s="39"/>
      <c r="V14" s="39"/>
      <c r="W14" s="39"/>
      <c r="X14" s="39"/>
      <c r="Y14" s="39"/>
      <c r="Z14" s="39"/>
      <c r="AA14" s="39"/>
      <c r="AB14" s="39"/>
      <c r="AC14" s="39"/>
      <c r="AD14" s="39"/>
      <c r="AE14" s="39"/>
    </row>
    <row r="15" spans="1:31" s="2" customFormat="1" ht="18" customHeight="1">
      <c r="A15" s="39"/>
      <c r="B15" s="45"/>
      <c r="C15" s="39"/>
      <c r="D15" s="39"/>
      <c r="E15" s="140" t="s">
        <v>31</v>
      </c>
      <c r="F15" s="39"/>
      <c r="G15" s="39"/>
      <c r="H15" s="39"/>
      <c r="I15" s="141" t="s">
        <v>32</v>
      </c>
      <c r="J15" s="140" t="s">
        <v>33</v>
      </c>
      <c r="K15" s="39"/>
      <c r="L15" s="13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pans="1:31" s="2" customFormat="1" ht="12" customHeight="1">
      <c r="A17" s="39"/>
      <c r="B17" s="45"/>
      <c r="C17" s="39"/>
      <c r="D17" s="135" t="s">
        <v>34</v>
      </c>
      <c r="E17" s="39"/>
      <c r="F17" s="39"/>
      <c r="G17" s="39"/>
      <c r="H17" s="39"/>
      <c r="I17" s="141" t="s">
        <v>29</v>
      </c>
      <c r="J17" s="33" t="str">
        <f>'Rekapitulace stavby'!AN13</f>
        <v>Vyplň údaj</v>
      </c>
      <c r="K17" s="39"/>
      <c r="L17" s="138"/>
      <c r="S17" s="39"/>
      <c r="T17" s="39"/>
      <c r="U17" s="39"/>
      <c r="V17" s="39"/>
      <c r="W17" s="39"/>
      <c r="X17" s="39"/>
      <c r="Y17" s="39"/>
      <c r="Z17" s="39"/>
      <c r="AA17" s="39"/>
      <c r="AB17" s="39"/>
      <c r="AC17" s="39"/>
      <c r="AD17" s="39"/>
      <c r="AE17" s="39"/>
    </row>
    <row r="18" spans="1:31" s="2" customFormat="1" ht="18" customHeight="1">
      <c r="A18" s="39"/>
      <c r="B18" s="45"/>
      <c r="C18" s="39"/>
      <c r="D18" s="39"/>
      <c r="E18" s="33" t="str">
        <f>'Rekapitulace stavby'!E14</f>
        <v>Vyplň údaj</v>
      </c>
      <c r="F18" s="140"/>
      <c r="G18" s="140"/>
      <c r="H18" s="140"/>
      <c r="I18" s="141" t="s">
        <v>32</v>
      </c>
      <c r="J18" s="33" t="str">
        <f>'Rekapitulace stavby'!AN14</f>
        <v>Vyplň údaj</v>
      </c>
      <c r="K18" s="39"/>
      <c r="L18" s="13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pans="1:31" s="2" customFormat="1" ht="12" customHeight="1">
      <c r="A20" s="39"/>
      <c r="B20" s="45"/>
      <c r="C20" s="39"/>
      <c r="D20" s="135" t="s">
        <v>36</v>
      </c>
      <c r="E20" s="39"/>
      <c r="F20" s="39"/>
      <c r="G20" s="39"/>
      <c r="H20" s="39"/>
      <c r="I20" s="141" t="s">
        <v>29</v>
      </c>
      <c r="J20" s="140" t="s">
        <v>37</v>
      </c>
      <c r="K20" s="39"/>
      <c r="L20" s="138"/>
      <c r="S20" s="39"/>
      <c r="T20" s="39"/>
      <c r="U20" s="39"/>
      <c r="V20" s="39"/>
      <c r="W20" s="39"/>
      <c r="X20" s="39"/>
      <c r="Y20" s="39"/>
      <c r="Z20" s="39"/>
      <c r="AA20" s="39"/>
      <c r="AB20" s="39"/>
      <c r="AC20" s="39"/>
      <c r="AD20" s="39"/>
      <c r="AE20" s="39"/>
    </row>
    <row r="21" spans="1:31" s="2" customFormat="1" ht="18" customHeight="1">
      <c r="A21" s="39"/>
      <c r="B21" s="45"/>
      <c r="C21" s="39"/>
      <c r="D21" s="39"/>
      <c r="E21" s="140" t="s">
        <v>38</v>
      </c>
      <c r="F21" s="39"/>
      <c r="G21" s="39"/>
      <c r="H21" s="39"/>
      <c r="I21" s="141" t="s">
        <v>32</v>
      </c>
      <c r="J21" s="140" t="s">
        <v>33</v>
      </c>
      <c r="K21" s="39"/>
      <c r="L21" s="13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pans="1:31" s="2" customFormat="1" ht="12" customHeight="1">
      <c r="A23" s="39"/>
      <c r="B23" s="45"/>
      <c r="C23" s="39"/>
      <c r="D23" s="135" t="s">
        <v>40</v>
      </c>
      <c r="E23" s="39"/>
      <c r="F23" s="39"/>
      <c r="G23" s="39"/>
      <c r="H23" s="39"/>
      <c r="I23" s="141" t="s">
        <v>29</v>
      </c>
      <c r="J23" s="140" t="s">
        <v>37</v>
      </c>
      <c r="K23" s="39"/>
      <c r="L23" s="138"/>
      <c r="S23" s="39"/>
      <c r="T23" s="39"/>
      <c r="U23" s="39"/>
      <c r="V23" s="39"/>
      <c r="W23" s="39"/>
      <c r="X23" s="39"/>
      <c r="Y23" s="39"/>
      <c r="Z23" s="39"/>
      <c r="AA23" s="39"/>
      <c r="AB23" s="39"/>
      <c r="AC23" s="39"/>
      <c r="AD23" s="39"/>
      <c r="AE23" s="39"/>
    </row>
    <row r="24" spans="1:31" s="2" customFormat="1" ht="18" customHeight="1">
      <c r="A24" s="39"/>
      <c r="B24" s="45"/>
      <c r="C24" s="39"/>
      <c r="D24" s="39"/>
      <c r="E24" s="140" t="s">
        <v>1107</v>
      </c>
      <c r="F24" s="39"/>
      <c r="G24" s="39"/>
      <c r="H24" s="39"/>
      <c r="I24" s="141" t="s">
        <v>32</v>
      </c>
      <c r="J24" s="140" t="s">
        <v>33</v>
      </c>
      <c r="K24" s="39"/>
      <c r="L24" s="13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pans="1:31" s="2" customFormat="1" ht="12" customHeight="1">
      <c r="A26" s="39"/>
      <c r="B26" s="45"/>
      <c r="C26" s="39"/>
      <c r="D26" s="135" t="s">
        <v>42</v>
      </c>
      <c r="E26" s="39"/>
      <c r="F26" s="39"/>
      <c r="G26" s="39"/>
      <c r="H26" s="39"/>
      <c r="I26" s="137"/>
      <c r="J26" s="39"/>
      <c r="K26" s="39"/>
      <c r="L26" s="138"/>
      <c r="S26" s="39"/>
      <c r="T26" s="39"/>
      <c r="U26" s="39"/>
      <c r="V26" s="39"/>
      <c r="W26" s="39"/>
      <c r="X26" s="39"/>
      <c r="Y26" s="39"/>
      <c r="Z26" s="39"/>
      <c r="AA26" s="39"/>
      <c r="AB26" s="39"/>
      <c r="AC26" s="39"/>
      <c r="AD26" s="39"/>
      <c r="AE26" s="39"/>
    </row>
    <row r="27" spans="1:31" s="8" customFormat="1" ht="16.5" customHeight="1">
      <c r="A27" s="143"/>
      <c r="B27" s="144"/>
      <c r="C27" s="143"/>
      <c r="D27" s="143"/>
      <c r="E27" s="145" t="s">
        <v>33</v>
      </c>
      <c r="F27" s="145"/>
      <c r="G27" s="145"/>
      <c r="H27" s="145"/>
      <c r="I27" s="146"/>
      <c r="J27" s="143"/>
      <c r="K27" s="143"/>
      <c r="L27" s="147"/>
      <c r="S27" s="143"/>
      <c r="T27" s="143"/>
      <c r="U27" s="143"/>
      <c r="V27" s="143"/>
      <c r="W27" s="143"/>
      <c r="X27" s="143"/>
      <c r="Y27" s="143"/>
      <c r="Z27" s="143"/>
      <c r="AA27" s="143"/>
      <c r="AB27" s="143"/>
      <c r="AC27" s="143"/>
      <c r="AD27" s="143"/>
      <c r="AE27" s="143"/>
    </row>
    <row r="28" spans="1:31" s="2" customFormat="1" ht="6.95"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pans="1:31" s="2" customFormat="1" ht="6.95" customHeight="1">
      <c r="A29" s="39"/>
      <c r="B29" s="45"/>
      <c r="C29" s="39"/>
      <c r="D29" s="148"/>
      <c r="E29" s="148"/>
      <c r="F29" s="148"/>
      <c r="G29" s="148"/>
      <c r="H29" s="148"/>
      <c r="I29" s="149"/>
      <c r="J29" s="148"/>
      <c r="K29" s="148"/>
      <c r="L29" s="138"/>
      <c r="S29" s="39"/>
      <c r="T29" s="39"/>
      <c r="U29" s="39"/>
      <c r="V29" s="39"/>
      <c r="W29" s="39"/>
      <c r="X29" s="39"/>
      <c r="Y29" s="39"/>
      <c r="Z29" s="39"/>
      <c r="AA29" s="39"/>
      <c r="AB29" s="39"/>
      <c r="AC29" s="39"/>
      <c r="AD29" s="39"/>
      <c r="AE29" s="39"/>
    </row>
    <row r="30" spans="1:31" s="2" customFormat="1" ht="25.4" customHeight="1">
      <c r="A30" s="39"/>
      <c r="B30" s="45"/>
      <c r="C30" s="39"/>
      <c r="D30" s="150" t="s">
        <v>44</v>
      </c>
      <c r="E30" s="39"/>
      <c r="F30" s="39"/>
      <c r="G30" s="39"/>
      <c r="H30" s="39"/>
      <c r="I30" s="137"/>
      <c r="J30" s="151">
        <f>ROUND(J87,2)</f>
        <v>0</v>
      </c>
      <c r="K30" s="39"/>
      <c r="L30" s="138"/>
      <c r="S30" s="39"/>
      <c r="T30" s="39"/>
      <c r="U30" s="39"/>
      <c r="V30" s="39"/>
      <c r="W30" s="39"/>
      <c r="X30" s="39"/>
      <c r="Y30" s="39"/>
      <c r="Z30" s="39"/>
      <c r="AA30" s="39"/>
      <c r="AB30" s="39"/>
      <c r="AC30" s="39"/>
      <c r="AD30" s="39"/>
      <c r="AE30" s="39"/>
    </row>
    <row r="31" spans="1:31" s="2" customFormat="1" ht="6.95" customHeight="1">
      <c r="A31" s="39"/>
      <c r="B31" s="45"/>
      <c r="C31" s="39"/>
      <c r="D31" s="148"/>
      <c r="E31" s="148"/>
      <c r="F31" s="148"/>
      <c r="G31" s="148"/>
      <c r="H31" s="148"/>
      <c r="I31" s="149"/>
      <c r="J31" s="148"/>
      <c r="K31" s="148"/>
      <c r="L31" s="138"/>
      <c r="S31" s="39"/>
      <c r="T31" s="39"/>
      <c r="U31" s="39"/>
      <c r="V31" s="39"/>
      <c r="W31" s="39"/>
      <c r="X31" s="39"/>
      <c r="Y31" s="39"/>
      <c r="Z31" s="39"/>
      <c r="AA31" s="39"/>
      <c r="AB31" s="39"/>
      <c r="AC31" s="39"/>
      <c r="AD31" s="39"/>
      <c r="AE31" s="39"/>
    </row>
    <row r="32" spans="1:31" s="2" customFormat="1" ht="14.4" customHeight="1">
      <c r="A32" s="39"/>
      <c r="B32" s="45"/>
      <c r="C32" s="39"/>
      <c r="D32" s="39"/>
      <c r="E32" s="39"/>
      <c r="F32" s="152" t="s">
        <v>46</v>
      </c>
      <c r="G32" s="39"/>
      <c r="H32" s="39"/>
      <c r="I32" s="153" t="s">
        <v>45</v>
      </c>
      <c r="J32" s="152" t="s">
        <v>47</v>
      </c>
      <c r="K32" s="39"/>
      <c r="L32" s="138"/>
      <c r="S32" s="39"/>
      <c r="T32" s="39"/>
      <c r="U32" s="39"/>
      <c r="V32" s="39"/>
      <c r="W32" s="39"/>
      <c r="X32" s="39"/>
      <c r="Y32" s="39"/>
      <c r="Z32" s="39"/>
      <c r="AA32" s="39"/>
      <c r="AB32" s="39"/>
      <c r="AC32" s="39"/>
      <c r="AD32" s="39"/>
      <c r="AE32" s="39"/>
    </row>
    <row r="33" spans="1:31" s="2" customFormat="1" ht="14.4" customHeight="1">
      <c r="A33" s="39"/>
      <c r="B33" s="45"/>
      <c r="C33" s="39"/>
      <c r="D33" s="154" t="s">
        <v>48</v>
      </c>
      <c r="E33" s="135" t="s">
        <v>49</v>
      </c>
      <c r="F33" s="155">
        <f>ROUND((SUM(BE87:BE214)),2)</f>
        <v>0</v>
      </c>
      <c r="G33" s="39"/>
      <c r="H33" s="39"/>
      <c r="I33" s="156">
        <v>0.21</v>
      </c>
      <c r="J33" s="155">
        <f>ROUND(((SUM(BE87:BE214))*I33),2)</f>
        <v>0</v>
      </c>
      <c r="K33" s="39"/>
      <c r="L33" s="138"/>
      <c r="S33" s="39"/>
      <c r="T33" s="39"/>
      <c r="U33" s="39"/>
      <c r="V33" s="39"/>
      <c r="W33" s="39"/>
      <c r="X33" s="39"/>
      <c r="Y33" s="39"/>
      <c r="Z33" s="39"/>
      <c r="AA33" s="39"/>
      <c r="AB33" s="39"/>
      <c r="AC33" s="39"/>
      <c r="AD33" s="39"/>
      <c r="AE33" s="39"/>
    </row>
    <row r="34" spans="1:31" s="2" customFormat="1" ht="14.4" customHeight="1">
      <c r="A34" s="39"/>
      <c r="B34" s="45"/>
      <c r="C34" s="39"/>
      <c r="D34" s="39"/>
      <c r="E34" s="135" t="s">
        <v>50</v>
      </c>
      <c r="F34" s="155">
        <f>ROUND((SUM(BF87:BF214)),2)</f>
        <v>0</v>
      </c>
      <c r="G34" s="39"/>
      <c r="H34" s="39"/>
      <c r="I34" s="156">
        <v>0.15</v>
      </c>
      <c r="J34" s="155">
        <f>ROUND(((SUM(BF87:BF214))*I34),2)</f>
        <v>0</v>
      </c>
      <c r="K34" s="39"/>
      <c r="L34" s="138"/>
      <c r="S34" s="39"/>
      <c r="T34" s="39"/>
      <c r="U34" s="39"/>
      <c r="V34" s="39"/>
      <c r="W34" s="39"/>
      <c r="X34" s="39"/>
      <c r="Y34" s="39"/>
      <c r="Z34" s="39"/>
      <c r="AA34" s="39"/>
      <c r="AB34" s="39"/>
      <c r="AC34" s="39"/>
      <c r="AD34" s="39"/>
      <c r="AE34" s="39"/>
    </row>
    <row r="35" spans="1:31" s="2" customFormat="1" ht="14.4" customHeight="1" hidden="1">
      <c r="A35" s="39"/>
      <c r="B35" s="45"/>
      <c r="C35" s="39"/>
      <c r="D35" s="39"/>
      <c r="E35" s="135" t="s">
        <v>51</v>
      </c>
      <c r="F35" s="155">
        <f>ROUND((SUM(BG87:BG214)),2)</f>
        <v>0</v>
      </c>
      <c r="G35" s="39"/>
      <c r="H35" s="39"/>
      <c r="I35" s="156">
        <v>0.21</v>
      </c>
      <c r="J35" s="155">
        <f>0</f>
        <v>0</v>
      </c>
      <c r="K35" s="39"/>
      <c r="L35" s="138"/>
      <c r="S35" s="39"/>
      <c r="T35" s="39"/>
      <c r="U35" s="39"/>
      <c r="V35" s="39"/>
      <c r="W35" s="39"/>
      <c r="X35" s="39"/>
      <c r="Y35" s="39"/>
      <c r="Z35" s="39"/>
      <c r="AA35" s="39"/>
      <c r="AB35" s="39"/>
      <c r="AC35" s="39"/>
      <c r="AD35" s="39"/>
      <c r="AE35" s="39"/>
    </row>
    <row r="36" spans="1:31" s="2" customFormat="1" ht="14.4" customHeight="1" hidden="1">
      <c r="A36" s="39"/>
      <c r="B36" s="45"/>
      <c r="C36" s="39"/>
      <c r="D36" s="39"/>
      <c r="E36" s="135" t="s">
        <v>52</v>
      </c>
      <c r="F36" s="155">
        <f>ROUND((SUM(BH87:BH214)),2)</f>
        <v>0</v>
      </c>
      <c r="G36" s="39"/>
      <c r="H36" s="39"/>
      <c r="I36" s="156">
        <v>0.15</v>
      </c>
      <c r="J36" s="155">
        <f>0</f>
        <v>0</v>
      </c>
      <c r="K36" s="39"/>
      <c r="L36" s="138"/>
      <c r="S36" s="39"/>
      <c r="T36" s="39"/>
      <c r="U36" s="39"/>
      <c r="V36" s="39"/>
      <c r="W36" s="39"/>
      <c r="X36" s="39"/>
      <c r="Y36" s="39"/>
      <c r="Z36" s="39"/>
      <c r="AA36" s="39"/>
      <c r="AB36" s="39"/>
      <c r="AC36" s="39"/>
      <c r="AD36" s="39"/>
      <c r="AE36" s="39"/>
    </row>
    <row r="37" spans="1:31" s="2" customFormat="1" ht="14.4" customHeight="1" hidden="1">
      <c r="A37" s="39"/>
      <c r="B37" s="45"/>
      <c r="C37" s="39"/>
      <c r="D37" s="39"/>
      <c r="E37" s="135" t="s">
        <v>53</v>
      </c>
      <c r="F37" s="155">
        <f>ROUND((SUM(BI87:BI214)),2)</f>
        <v>0</v>
      </c>
      <c r="G37" s="39"/>
      <c r="H37" s="39"/>
      <c r="I37" s="156">
        <v>0</v>
      </c>
      <c r="J37" s="155">
        <f>0</f>
        <v>0</v>
      </c>
      <c r="K37" s="39"/>
      <c r="L37" s="138"/>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pans="1:31" s="2" customFormat="1" ht="25.4" customHeight="1">
      <c r="A39" s="39"/>
      <c r="B39" s="45"/>
      <c r="C39" s="157"/>
      <c r="D39" s="158" t="s">
        <v>54</v>
      </c>
      <c r="E39" s="159"/>
      <c r="F39" s="159"/>
      <c r="G39" s="160" t="s">
        <v>55</v>
      </c>
      <c r="H39" s="161" t="s">
        <v>56</v>
      </c>
      <c r="I39" s="162"/>
      <c r="J39" s="163">
        <f>SUM(J30:J37)</f>
        <v>0</v>
      </c>
      <c r="K39" s="164"/>
      <c r="L39" s="138"/>
      <c r="S39" s="39"/>
      <c r="T39" s="39"/>
      <c r="U39" s="39"/>
      <c r="V39" s="39"/>
      <c r="W39" s="39"/>
      <c r="X39" s="39"/>
      <c r="Y39" s="39"/>
      <c r="Z39" s="39"/>
      <c r="AA39" s="39"/>
      <c r="AB39" s="39"/>
      <c r="AC39" s="39"/>
      <c r="AD39" s="39"/>
      <c r="AE39" s="39"/>
    </row>
    <row r="40" spans="1:31" s="2" customFormat="1" ht="14.4" customHeight="1">
      <c r="A40" s="39"/>
      <c r="B40" s="165"/>
      <c r="C40" s="166"/>
      <c r="D40" s="166"/>
      <c r="E40" s="166"/>
      <c r="F40" s="166"/>
      <c r="G40" s="166"/>
      <c r="H40" s="166"/>
      <c r="I40" s="167"/>
      <c r="J40" s="166"/>
      <c r="K40" s="166"/>
      <c r="L40" s="138"/>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70"/>
      <c r="J44" s="169"/>
      <c r="K44" s="169"/>
      <c r="L44" s="138"/>
      <c r="S44" s="39"/>
      <c r="T44" s="39"/>
      <c r="U44" s="39"/>
      <c r="V44" s="39"/>
      <c r="W44" s="39"/>
      <c r="X44" s="39"/>
      <c r="Y44" s="39"/>
      <c r="Z44" s="39"/>
      <c r="AA44" s="39"/>
      <c r="AB44" s="39"/>
      <c r="AC44" s="39"/>
      <c r="AD44" s="39"/>
      <c r="AE44" s="39"/>
    </row>
    <row r="45" spans="1:31" s="2" customFormat="1" ht="24.95" customHeight="1">
      <c r="A45" s="39"/>
      <c r="B45" s="40"/>
      <c r="C45" s="23" t="s">
        <v>128</v>
      </c>
      <c r="D45" s="41"/>
      <c r="E45" s="41"/>
      <c r="F45" s="41"/>
      <c r="G45" s="41"/>
      <c r="H45" s="41"/>
      <c r="I45" s="137"/>
      <c r="J45" s="41"/>
      <c r="K45" s="41"/>
      <c r="L45" s="138"/>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pans="1:31" s="2" customFormat="1" ht="12" customHeight="1">
      <c r="A47" s="39"/>
      <c r="B47" s="40"/>
      <c r="C47" s="32" t="s">
        <v>16</v>
      </c>
      <c r="D47" s="41"/>
      <c r="E47" s="41"/>
      <c r="F47" s="41"/>
      <c r="G47" s="41"/>
      <c r="H47" s="41"/>
      <c r="I47" s="137"/>
      <c r="J47" s="41"/>
      <c r="K47" s="41"/>
      <c r="L47" s="138"/>
      <c r="S47" s="39"/>
      <c r="T47" s="39"/>
      <c r="U47" s="39"/>
      <c r="V47" s="39"/>
      <c r="W47" s="39"/>
      <c r="X47" s="39"/>
      <c r="Y47" s="39"/>
      <c r="Z47" s="39"/>
      <c r="AA47" s="39"/>
      <c r="AB47" s="39"/>
      <c r="AC47" s="39"/>
      <c r="AD47" s="39"/>
      <c r="AE47" s="39"/>
    </row>
    <row r="48" spans="1:31" s="2" customFormat="1" ht="16.5" customHeight="1">
      <c r="A48" s="39"/>
      <c r="B48" s="40"/>
      <c r="C48" s="41"/>
      <c r="D48" s="41"/>
      <c r="E48" s="171" t="str">
        <f>E7</f>
        <v>Řešení zpevněných ploch, parkoviště a bus zastávek u školy, Svatava</v>
      </c>
      <c r="F48" s="32"/>
      <c r="G48" s="32"/>
      <c r="H48" s="32"/>
      <c r="I48" s="137"/>
      <c r="J48" s="41"/>
      <c r="K48" s="41"/>
      <c r="L48" s="138"/>
      <c r="S48" s="39"/>
      <c r="T48" s="39"/>
      <c r="U48" s="39"/>
      <c r="V48" s="39"/>
      <c r="W48" s="39"/>
      <c r="X48" s="39"/>
      <c r="Y48" s="39"/>
      <c r="Z48" s="39"/>
      <c r="AA48" s="39"/>
      <c r="AB48" s="39"/>
      <c r="AC48" s="39"/>
      <c r="AD48" s="39"/>
      <c r="AE48" s="39"/>
    </row>
    <row r="49" spans="1:31" s="2" customFormat="1" ht="12" customHeight="1">
      <c r="A49" s="39"/>
      <c r="B49" s="40"/>
      <c r="C49" s="32" t="s">
        <v>126</v>
      </c>
      <c r="D49" s="41"/>
      <c r="E49" s="41"/>
      <c r="F49" s="41"/>
      <c r="G49" s="41"/>
      <c r="H49" s="41"/>
      <c r="I49" s="137"/>
      <c r="J49" s="41"/>
      <c r="K49" s="41"/>
      <c r="L49" s="138"/>
      <c r="S49" s="39"/>
      <c r="T49" s="39"/>
      <c r="U49" s="39"/>
      <c r="V49" s="39"/>
      <c r="W49" s="39"/>
      <c r="X49" s="39"/>
      <c r="Y49" s="39"/>
      <c r="Z49" s="39"/>
      <c r="AA49" s="39"/>
      <c r="AB49" s="39"/>
      <c r="AC49" s="39"/>
      <c r="AD49" s="39"/>
      <c r="AE49" s="39"/>
    </row>
    <row r="50" spans="1:31" s="2" customFormat="1" ht="16.5" customHeight="1">
      <c r="A50" s="39"/>
      <c r="B50" s="40"/>
      <c r="C50" s="41"/>
      <c r="D50" s="41"/>
      <c r="E50" s="70" t="str">
        <f>E9</f>
        <v>SO 301-1 - Deštová kanalizace ulice Pohraniční stráže</v>
      </c>
      <c r="F50" s="41"/>
      <c r="G50" s="41"/>
      <c r="H50" s="41"/>
      <c r="I50" s="137"/>
      <c r="J50" s="41"/>
      <c r="K50" s="41"/>
      <c r="L50" s="138"/>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pans="1:31" s="2" customFormat="1" ht="12" customHeight="1">
      <c r="A52" s="39"/>
      <c r="B52" s="40"/>
      <c r="C52" s="32" t="s">
        <v>22</v>
      </c>
      <c r="D52" s="41"/>
      <c r="E52" s="41"/>
      <c r="F52" s="27" t="str">
        <f>F12</f>
        <v>Svatava</v>
      </c>
      <c r="G52" s="41"/>
      <c r="H52" s="41"/>
      <c r="I52" s="141" t="s">
        <v>24</v>
      </c>
      <c r="J52" s="73" t="str">
        <f>IF(J12="","",J12)</f>
        <v>18. 9. 2020</v>
      </c>
      <c r="K52" s="41"/>
      <c r="L52" s="13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pans="1:31" s="2" customFormat="1" ht="40.05" customHeight="1">
      <c r="A54" s="39"/>
      <c r="B54" s="40"/>
      <c r="C54" s="32" t="s">
        <v>28</v>
      </c>
      <c r="D54" s="41"/>
      <c r="E54" s="41"/>
      <c r="F54" s="27" t="str">
        <f>E15</f>
        <v>Městys Svatava, Svatava, ČSA 277, 357 03</v>
      </c>
      <c r="G54" s="41"/>
      <c r="H54" s="41"/>
      <c r="I54" s="141" t="s">
        <v>36</v>
      </c>
      <c r="J54" s="37" t="str">
        <f>E21</f>
        <v>DSVA s.r.o.,nám. Krále Jiřího z Poděbrad 6, 350 02</v>
      </c>
      <c r="K54" s="41"/>
      <c r="L54" s="138"/>
      <c r="S54" s="39"/>
      <c r="T54" s="39"/>
      <c r="U54" s="39"/>
      <c r="V54" s="39"/>
      <c r="W54" s="39"/>
      <c r="X54" s="39"/>
      <c r="Y54" s="39"/>
      <c r="Z54" s="39"/>
      <c r="AA54" s="39"/>
      <c r="AB54" s="39"/>
      <c r="AC54" s="39"/>
      <c r="AD54" s="39"/>
      <c r="AE54" s="39"/>
    </row>
    <row r="55" spans="1:31" s="2" customFormat="1" ht="25.65" customHeight="1">
      <c r="A55" s="39"/>
      <c r="B55" s="40"/>
      <c r="C55" s="32" t="s">
        <v>34</v>
      </c>
      <c r="D55" s="41"/>
      <c r="E55" s="41"/>
      <c r="F55" s="27" t="str">
        <f>IF(E18="","",E18)</f>
        <v>Vyplň údaj</v>
      </c>
      <c r="G55" s="41"/>
      <c r="H55" s="41"/>
      <c r="I55" s="141" t="s">
        <v>40</v>
      </c>
      <c r="J55" s="37" t="str">
        <f>E24</f>
        <v>DSVA s.r.o. - ing. Jiří Ševčík</v>
      </c>
      <c r="K55" s="41"/>
      <c r="L55" s="138"/>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pans="1:31" s="2" customFormat="1" ht="29.25" customHeight="1">
      <c r="A57" s="39"/>
      <c r="B57" s="40"/>
      <c r="C57" s="172" t="s">
        <v>129</v>
      </c>
      <c r="D57" s="173"/>
      <c r="E57" s="173"/>
      <c r="F57" s="173"/>
      <c r="G57" s="173"/>
      <c r="H57" s="173"/>
      <c r="I57" s="174"/>
      <c r="J57" s="175" t="s">
        <v>130</v>
      </c>
      <c r="K57" s="173"/>
      <c r="L57" s="13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pans="1:47" s="2" customFormat="1" ht="22.8" customHeight="1">
      <c r="A59" s="39"/>
      <c r="B59" s="40"/>
      <c r="C59" s="176" t="s">
        <v>76</v>
      </c>
      <c r="D59" s="41"/>
      <c r="E59" s="41"/>
      <c r="F59" s="41"/>
      <c r="G59" s="41"/>
      <c r="H59" s="41"/>
      <c r="I59" s="137"/>
      <c r="J59" s="103">
        <f>J87</f>
        <v>0</v>
      </c>
      <c r="K59" s="41"/>
      <c r="L59" s="138"/>
      <c r="S59" s="39"/>
      <c r="T59" s="39"/>
      <c r="U59" s="39"/>
      <c r="V59" s="39"/>
      <c r="W59" s="39"/>
      <c r="X59" s="39"/>
      <c r="Y59" s="39"/>
      <c r="Z59" s="39"/>
      <c r="AA59" s="39"/>
      <c r="AB59" s="39"/>
      <c r="AC59" s="39"/>
      <c r="AD59" s="39"/>
      <c r="AE59" s="39"/>
      <c r="AU59" s="17" t="s">
        <v>131</v>
      </c>
    </row>
    <row r="60" spans="1:31" s="9" customFormat="1" ht="24.95" customHeight="1">
      <c r="A60" s="9"/>
      <c r="B60" s="177"/>
      <c r="C60" s="178"/>
      <c r="D60" s="179" t="s">
        <v>132</v>
      </c>
      <c r="E60" s="180"/>
      <c r="F60" s="180"/>
      <c r="G60" s="180"/>
      <c r="H60" s="180"/>
      <c r="I60" s="181"/>
      <c r="J60" s="182">
        <f>J88</f>
        <v>0</v>
      </c>
      <c r="K60" s="178"/>
      <c r="L60" s="183"/>
      <c r="S60" s="9"/>
      <c r="T60" s="9"/>
      <c r="U60" s="9"/>
      <c r="V60" s="9"/>
      <c r="W60" s="9"/>
      <c r="X60" s="9"/>
      <c r="Y60" s="9"/>
      <c r="Z60" s="9"/>
      <c r="AA60" s="9"/>
      <c r="AB60" s="9"/>
      <c r="AC60" s="9"/>
      <c r="AD60" s="9"/>
      <c r="AE60" s="9"/>
    </row>
    <row r="61" spans="1:31" s="10" customFormat="1" ht="19.9" customHeight="1">
      <c r="A61" s="10"/>
      <c r="B61" s="184"/>
      <c r="C61" s="185"/>
      <c r="D61" s="186" t="s">
        <v>133</v>
      </c>
      <c r="E61" s="187"/>
      <c r="F61" s="187"/>
      <c r="G61" s="187"/>
      <c r="H61" s="187"/>
      <c r="I61" s="188"/>
      <c r="J61" s="189">
        <f>J89</f>
        <v>0</v>
      </c>
      <c r="K61" s="185"/>
      <c r="L61" s="190"/>
      <c r="S61" s="10"/>
      <c r="T61" s="10"/>
      <c r="U61" s="10"/>
      <c r="V61" s="10"/>
      <c r="W61" s="10"/>
      <c r="X61" s="10"/>
      <c r="Y61" s="10"/>
      <c r="Z61" s="10"/>
      <c r="AA61" s="10"/>
      <c r="AB61" s="10"/>
      <c r="AC61" s="10"/>
      <c r="AD61" s="10"/>
      <c r="AE61" s="10"/>
    </row>
    <row r="62" spans="1:31" s="10" customFormat="1" ht="19.9" customHeight="1">
      <c r="A62" s="10"/>
      <c r="B62" s="184"/>
      <c r="C62" s="185"/>
      <c r="D62" s="186" t="s">
        <v>1323</v>
      </c>
      <c r="E62" s="187"/>
      <c r="F62" s="187"/>
      <c r="G62" s="187"/>
      <c r="H62" s="187"/>
      <c r="I62" s="188"/>
      <c r="J62" s="189">
        <f>J115</f>
        <v>0</v>
      </c>
      <c r="K62" s="185"/>
      <c r="L62" s="190"/>
      <c r="S62" s="10"/>
      <c r="T62" s="10"/>
      <c r="U62" s="10"/>
      <c r="V62" s="10"/>
      <c r="W62" s="10"/>
      <c r="X62" s="10"/>
      <c r="Y62" s="10"/>
      <c r="Z62" s="10"/>
      <c r="AA62" s="10"/>
      <c r="AB62" s="10"/>
      <c r="AC62" s="10"/>
      <c r="AD62" s="10"/>
      <c r="AE62" s="10"/>
    </row>
    <row r="63" spans="1:31" s="10" customFormat="1" ht="19.9" customHeight="1">
      <c r="A63" s="10"/>
      <c r="B63" s="184"/>
      <c r="C63" s="185"/>
      <c r="D63" s="186" t="s">
        <v>136</v>
      </c>
      <c r="E63" s="187"/>
      <c r="F63" s="187"/>
      <c r="G63" s="187"/>
      <c r="H63" s="187"/>
      <c r="I63" s="188"/>
      <c r="J63" s="189">
        <f>J145</f>
        <v>0</v>
      </c>
      <c r="K63" s="185"/>
      <c r="L63" s="190"/>
      <c r="S63" s="10"/>
      <c r="T63" s="10"/>
      <c r="U63" s="10"/>
      <c r="V63" s="10"/>
      <c r="W63" s="10"/>
      <c r="X63" s="10"/>
      <c r="Y63" s="10"/>
      <c r="Z63" s="10"/>
      <c r="AA63" s="10"/>
      <c r="AB63" s="10"/>
      <c r="AC63" s="10"/>
      <c r="AD63" s="10"/>
      <c r="AE63" s="10"/>
    </row>
    <row r="64" spans="1:31" s="10" customFormat="1" ht="19.9" customHeight="1">
      <c r="A64" s="10"/>
      <c r="B64" s="184"/>
      <c r="C64" s="185"/>
      <c r="D64" s="186" t="s">
        <v>142</v>
      </c>
      <c r="E64" s="187"/>
      <c r="F64" s="187"/>
      <c r="G64" s="187"/>
      <c r="H64" s="187"/>
      <c r="I64" s="188"/>
      <c r="J64" s="189">
        <f>J152</f>
        <v>0</v>
      </c>
      <c r="K64" s="185"/>
      <c r="L64" s="190"/>
      <c r="S64" s="10"/>
      <c r="T64" s="10"/>
      <c r="U64" s="10"/>
      <c r="V64" s="10"/>
      <c r="W64" s="10"/>
      <c r="X64" s="10"/>
      <c r="Y64" s="10"/>
      <c r="Z64" s="10"/>
      <c r="AA64" s="10"/>
      <c r="AB64" s="10"/>
      <c r="AC64" s="10"/>
      <c r="AD64" s="10"/>
      <c r="AE64" s="10"/>
    </row>
    <row r="65" spans="1:31" s="10" customFormat="1" ht="19.9" customHeight="1">
      <c r="A65" s="10"/>
      <c r="B65" s="184"/>
      <c r="C65" s="185"/>
      <c r="D65" s="186" t="s">
        <v>153</v>
      </c>
      <c r="E65" s="187"/>
      <c r="F65" s="187"/>
      <c r="G65" s="187"/>
      <c r="H65" s="187"/>
      <c r="I65" s="188"/>
      <c r="J65" s="189">
        <f>J208</f>
        <v>0</v>
      </c>
      <c r="K65" s="185"/>
      <c r="L65" s="190"/>
      <c r="S65" s="10"/>
      <c r="T65" s="10"/>
      <c r="U65" s="10"/>
      <c r="V65" s="10"/>
      <c r="W65" s="10"/>
      <c r="X65" s="10"/>
      <c r="Y65" s="10"/>
      <c r="Z65" s="10"/>
      <c r="AA65" s="10"/>
      <c r="AB65" s="10"/>
      <c r="AC65" s="10"/>
      <c r="AD65" s="10"/>
      <c r="AE65" s="10"/>
    </row>
    <row r="66" spans="1:31" s="10" customFormat="1" ht="19.9" customHeight="1">
      <c r="A66" s="10"/>
      <c r="B66" s="184"/>
      <c r="C66" s="185"/>
      <c r="D66" s="186" t="s">
        <v>154</v>
      </c>
      <c r="E66" s="187"/>
      <c r="F66" s="187"/>
      <c r="G66" s="187"/>
      <c r="H66" s="187"/>
      <c r="I66" s="188"/>
      <c r="J66" s="189">
        <f>J211</f>
        <v>0</v>
      </c>
      <c r="K66" s="185"/>
      <c r="L66" s="190"/>
      <c r="S66" s="10"/>
      <c r="T66" s="10"/>
      <c r="U66" s="10"/>
      <c r="V66" s="10"/>
      <c r="W66" s="10"/>
      <c r="X66" s="10"/>
      <c r="Y66" s="10"/>
      <c r="Z66" s="10"/>
      <c r="AA66" s="10"/>
      <c r="AB66" s="10"/>
      <c r="AC66" s="10"/>
      <c r="AD66" s="10"/>
      <c r="AE66" s="10"/>
    </row>
    <row r="67" spans="1:31" s="10" customFormat="1" ht="19.9" customHeight="1">
      <c r="A67" s="10"/>
      <c r="B67" s="184"/>
      <c r="C67" s="185"/>
      <c r="D67" s="186" t="s">
        <v>1324</v>
      </c>
      <c r="E67" s="187"/>
      <c r="F67" s="187"/>
      <c r="G67" s="187"/>
      <c r="H67" s="187"/>
      <c r="I67" s="188"/>
      <c r="J67" s="189">
        <f>J213</f>
        <v>0</v>
      </c>
      <c r="K67" s="185"/>
      <c r="L67" s="190"/>
      <c r="S67" s="10"/>
      <c r="T67" s="10"/>
      <c r="U67" s="10"/>
      <c r="V67" s="10"/>
      <c r="W67" s="10"/>
      <c r="X67" s="10"/>
      <c r="Y67" s="10"/>
      <c r="Z67" s="10"/>
      <c r="AA67" s="10"/>
      <c r="AB67" s="10"/>
      <c r="AC67" s="10"/>
      <c r="AD67" s="10"/>
      <c r="AE67" s="10"/>
    </row>
    <row r="68" spans="1:31" s="2" customFormat="1" ht="21.8" customHeight="1">
      <c r="A68" s="39"/>
      <c r="B68" s="40"/>
      <c r="C68" s="41"/>
      <c r="D68" s="41"/>
      <c r="E68" s="41"/>
      <c r="F68" s="41"/>
      <c r="G68" s="41"/>
      <c r="H68" s="41"/>
      <c r="I68" s="137"/>
      <c r="J68" s="41"/>
      <c r="K68" s="41"/>
      <c r="L68" s="138"/>
      <c r="S68" s="39"/>
      <c r="T68" s="39"/>
      <c r="U68" s="39"/>
      <c r="V68" s="39"/>
      <c r="W68" s="39"/>
      <c r="X68" s="39"/>
      <c r="Y68" s="39"/>
      <c r="Z68" s="39"/>
      <c r="AA68" s="39"/>
      <c r="AB68" s="39"/>
      <c r="AC68" s="39"/>
      <c r="AD68" s="39"/>
      <c r="AE68" s="39"/>
    </row>
    <row r="69" spans="1:31" s="2" customFormat="1" ht="6.95" customHeight="1">
      <c r="A69" s="39"/>
      <c r="B69" s="60"/>
      <c r="C69" s="61"/>
      <c r="D69" s="61"/>
      <c r="E69" s="61"/>
      <c r="F69" s="61"/>
      <c r="G69" s="61"/>
      <c r="H69" s="61"/>
      <c r="I69" s="167"/>
      <c r="J69" s="61"/>
      <c r="K69" s="61"/>
      <c r="L69" s="138"/>
      <c r="S69" s="39"/>
      <c r="T69" s="39"/>
      <c r="U69" s="39"/>
      <c r="V69" s="39"/>
      <c r="W69" s="39"/>
      <c r="X69" s="39"/>
      <c r="Y69" s="39"/>
      <c r="Z69" s="39"/>
      <c r="AA69" s="39"/>
      <c r="AB69" s="39"/>
      <c r="AC69" s="39"/>
      <c r="AD69" s="39"/>
      <c r="AE69" s="39"/>
    </row>
    <row r="73" spans="1:31" s="2" customFormat="1" ht="6.95" customHeight="1">
      <c r="A73" s="39"/>
      <c r="B73" s="62"/>
      <c r="C73" s="63"/>
      <c r="D73" s="63"/>
      <c r="E73" s="63"/>
      <c r="F73" s="63"/>
      <c r="G73" s="63"/>
      <c r="H73" s="63"/>
      <c r="I73" s="170"/>
      <c r="J73" s="63"/>
      <c r="K73" s="63"/>
      <c r="L73" s="138"/>
      <c r="S73" s="39"/>
      <c r="T73" s="39"/>
      <c r="U73" s="39"/>
      <c r="V73" s="39"/>
      <c r="W73" s="39"/>
      <c r="X73" s="39"/>
      <c r="Y73" s="39"/>
      <c r="Z73" s="39"/>
      <c r="AA73" s="39"/>
      <c r="AB73" s="39"/>
      <c r="AC73" s="39"/>
      <c r="AD73" s="39"/>
      <c r="AE73" s="39"/>
    </row>
    <row r="74" spans="1:31" s="2" customFormat="1" ht="24.95" customHeight="1">
      <c r="A74" s="39"/>
      <c r="B74" s="40"/>
      <c r="C74" s="23" t="s">
        <v>155</v>
      </c>
      <c r="D74" s="41"/>
      <c r="E74" s="41"/>
      <c r="F74" s="41"/>
      <c r="G74" s="41"/>
      <c r="H74" s="41"/>
      <c r="I74" s="137"/>
      <c r="J74" s="41"/>
      <c r="K74" s="41"/>
      <c r="L74" s="138"/>
      <c r="S74" s="39"/>
      <c r="T74" s="39"/>
      <c r="U74" s="39"/>
      <c r="V74" s="39"/>
      <c r="W74" s="39"/>
      <c r="X74" s="39"/>
      <c r="Y74" s="39"/>
      <c r="Z74" s="39"/>
      <c r="AA74" s="39"/>
      <c r="AB74" s="39"/>
      <c r="AC74" s="39"/>
      <c r="AD74" s="39"/>
      <c r="AE74" s="39"/>
    </row>
    <row r="75" spans="1:31" s="2" customFormat="1" ht="6.95" customHeight="1">
      <c r="A75" s="39"/>
      <c r="B75" s="40"/>
      <c r="C75" s="41"/>
      <c r="D75" s="41"/>
      <c r="E75" s="41"/>
      <c r="F75" s="41"/>
      <c r="G75" s="41"/>
      <c r="H75" s="41"/>
      <c r="I75" s="137"/>
      <c r="J75" s="41"/>
      <c r="K75" s="41"/>
      <c r="L75" s="138"/>
      <c r="S75" s="39"/>
      <c r="T75" s="39"/>
      <c r="U75" s="39"/>
      <c r="V75" s="39"/>
      <c r="W75" s="39"/>
      <c r="X75" s="39"/>
      <c r="Y75" s="39"/>
      <c r="Z75" s="39"/>
      <c r="AA75" s="39"/>
      <c r="AB75" s="39"/>
      <c r="AC75" s="39"/>
      <c r="AD75" s="39"/>
      <c r="AE75" s="39"/>
    </row>
    <row r="76" spans="1:31" s="2" customFormat="1" ht="12" customHeight="1">
      <c r="A76" s="39"/>
      <c r="B76" s="40"/>
      <c r="C76" s="32" t="s">
        <v>16</v>
      </c>
      <c r="D76" s="41"/>
      <c r="E76" s="41"/>
      <c r="F76" s="41"/>
      <c r="G76" s="41"/>
      <c r="H76" s="41"/>
      <c r="I76" s="137"/>
      <c r="J76" s="41"/>
      <c r="K76" s="41"/>
      <c r="L76" s="138"/>
      <c r="S76" s="39"/>
      <c r="T76" s="39"/>
      <c r="U76" s="39"/>
      <c r="V76" s="39"/>
      <c r="W76" s="39"/>
      <c r="X76" s="39"/>
      <c r="Y76" s="39"/>
      <c r="Z76" s="39"/>
      <c r="AA76" s="39"/>
      <c r="AB76" s="39"/>
      <c r="AC76" s="39"/>
      <c r="AD76" s="39"/>
      <c r="AE76" s="39"/>
    </row>
    <row r="77" spans="1:31" s="2" customFormat="1" ht="16.5" customHeight="1">
      <c r="A77" s="39"/>
      <c r="B77" s="40"/>
      <c r="C77" s="41"/>
      <c r="D77" s="41"/>
      <c r="E77" s="171" t="str">
        <f>E7</f>
        <v>Řešení zpevněných ploch, parkoviště a bus zastávek u školy, Svatava</v>
      </c>
      <c r="F77" s="32"/>
      <c r="G77" s="32"/>
      <c r="H77" s="32"/>
      <c r="I77" s="137"/>
      <c r="J77" s="41"/>
      <c r="K77" s="41"/>
      <c r="L77" s="138"/>
      <c r="S77" s="39"/>
      <c r="T77" s="39"/>
      <c r="U77" s="39"/>
      <c r="V77" s="39"/>
      <c r="W77" s="39"/>
      <c r="X77" s="39"/>
      <c r="Y77" s="39"/>
      <c r="Z77" s="39"/>
      <c r="AA77" s="39"/>
      <c r="AB77" s="39"/>
      <c r="AC77" s="39"/>
      <c r="AD77" s="39"/>
      <c r="AE77" s="39"/>
    </row>
    <row r="78" spans="1:31" s="2" customFormat="1" ht="12" customHeight="1">
      <c r="A78" s="39"/>
      <c r="B78" s="40"/>
      <c r="C78" s="32" t="s">
        <v>126</v>
      </c>
      <c r="D78" s="41"/>
      <c r="E78" s="41"/>
      <c r="F78" s="41"/>
      <c r="G78" s="41"/>
      <c r="H78" s="41"/>
      <c r="I78" s="137"/>
      <c r="J78" s="41"/>
      <c r="K78" s="41"/>
      <c r="L78" s="138"/>
      <c r="S78" s="39"/>
      <c r="T78" s="39"/>
      <c r="U78" s="39"/>
      <c r="V78" s="39"/>
      <c r="W78" s="39"/>
      <c r="X78" s="39"/>
      <c r="Y78" s="39"/>
      <c r="Z78" s="39"/>
      <c r="AA78" s="39"/>
      <c r="AB78" s="39"/>
      <c r="AC78" s="39"/>
      <c r="AD78" s="39"/>
      <c r="AE78" s="39"/>
    </row>
    <row r="79" spans="1:31" s="2" customFormat="1" ht="16.5" customHeight="1">
      <c r="A79" s="39"/>
      <c r="B79" s="40"/>
      <c r="C79" s="41"/>
      <c r="D79" s="41"/>
      <c r="E79" s="70" t="str">
        <f>E9</f>
        <v>SO 301-1 - Deštová kanalizace ulice Pohraniční stráže</v>
      </c>
      <c r="F79" s="41"/>
      <c r="G79" s="41"/>
      <c r="H79" s="41"/>
      <c r="I79" s="137"/>
      <c r="J79" s="41"/>
      <c r="K79" s="41"/>
      <c r="L79" s="138"/>
      <c r="S79" s="39"/>
      <c r="T79" s="39"/>
      <c r="U79" s="39"/>
      <c r="V79" s="39"/>
      <c r="W79" s="39"/>
      <c r="X79" s="39"/>
      <c r="Y79" s="39"/>
      <c r="Z79" s="39"/>
      <c r="AA79" s="39"/>
      <c r="AB79" s="39"/>
      <c r="AC79" s="39"/>
      <c r="AD79" s="39"/>
      <c r="AE79" s="39"/>
    </row>
    <row r="80" spans="1:31" s="2" customFormat="1" ht="6.95" customHeight="1">
      <c r="A80" s="39"/>
      <c r="B80" s="40"/>
      <c r="C80" s="41"/>
      <c r="D80" s="41"/>
      <c r="E80" s="41"/>
      <c r="F80" s="41"/>
      <c r="G80" s="41"/>
      <c r="H80" s="41"/>
      <c r="I80" s="137"/>
      <c r="J80" s="41"/>
      <c r="K80" s="41"/>
      <c r="L80" s="138"/>
      <c r="S80" s="39"/>
      <c r="T80" s="39"/>
      <c r="U80" s="39"/>
      <c r="V80" s="39"/>
      <c r="W80" s="39"/>
      <c r="X80" s="39"/>
      <c r="Y80" s="39"/>
      <c r="Z80" s="39"/>
      <c r="AA80" s="39"/>
      <c r="AB80" s="39"/>
      <c r="AC80" s="39"/>
      <c r="AD80" s="39"/>
      <c r="AE80" s="39"/>
    </row>
    <row r="81" spans="1:31" s="2" customFormat="1" ht="12" customHeight="1">
      <c r="A81" s="39"/>
      <c r="B81" s="40"/>
      <c r="C81" s="32" t="s">
        <v>22</v>
      </c>
      <c r="D81" s="41"/>
      <c r="E81" s="41"/>
      <c r="F81" s="27" t="str">
        <f>F12</f>
        <v>Svatava</v>
      </c>
      <c r="G81" s="41"/>
      <c r="H81" s="41"/>
      <c r="I81" s="141" t="s">
        <v>24</v>
      </c>
      <c r="J81" s="73" t="str">
        <f>IF(J12="","",J12)</f>
        <v>18. 9. 2020</v>
      </c>
      <c r="K81" s="41"/>
      <c r="L81" s="138"/>
      <c r="S81" s="39"/>
      <c r="T81" s="39"/>
      <c r="U81" s="39"/>
      <c r="V81" s="39"/>
      <c r="W81" s="39"/>
      <c r="X81" s="39"/>
      <c r="Y81" s="39"/>
      <c r="Z81" s="39"/>
      <c r="AA81" s="39"/>
      <c r="AB81" s="39"/>
      <c r="AC81" s="39"/>
      <c r="AD81" s="39"/>
      <c r="AE81" s="39"/>
    </row>
    <row r="82" spans="1:31" s="2" customFormat="1" ht="6.95" customHeight="1">
      <c r="A82" s="39"/>
      <c r="B82" s="40"/>
      <c r="C82" s="41"/>
      <c r="D82" s="41"/>
      <c r="E82" s="41"/>
      <c r="F82" s="41"/>
      <c r="G82" s="41"/>
      <c r="H82" s="41"/>
      <c r="I82" s="137"/>
      <c r="J82" s="41"/>
      <c r="K82" s="41"/>
      <c r="L82" s="138"/>
      <c r="S82" s="39"/>
      <c r="T82" s="39"/>
      <c r="U82" s="39"/>
      <c r="V82" s="39"/>
      <c r="W82" s="39"/>
      <c r="X82" s="39"/>
      <c r="Y82" s="39"/>
      <c r="Z82" s="39"/>
      <c r="AA82" s="39"/>
      <c r="AB82" s="39"/>
      <c r="AC82" s="39"/>
      <c r="AD82" s="39"/>
      <c r="AE82" s="39"/>
    </row>
    <row r="83" spans="1:31" s="2" customFormat="1" ht="40.05" customHeight="1">
      <c r="A83" s="39"/>
      <c r="B83" s="40"/>
      <c r="C83" s="32" t="s">
        <v>28</v>
      </c>
      <c r="D83" s="41"/>
      <c r="E83" s="41"/>
      <c r="F83" s="27" t="str">
        <f>E15</f>
        <v>Městys Svatava, Svatava, ČSA 277, 357 03</v>
      </c>
      <c r="G83" s="41"/>
      <c r="H83" s="41"/>
      <c r="I83" s="141" t="s">
        <v>36</v>
      </c>
      <c r="J83" s="37" t="str">
        <f>E21</f>
        <v>DSVA s.r.o.,nám. Krále Jiřího z Poděbrad 6, 350 02</v>
      </c>
      <c r="K83" s="41"/>
      <c r="L83" s="138"/>
      <c r="S83" s="39"/>
      <c r="T83" s="39"/>
      <c r="U83" s="39"/>
      <c r="V83" s="39"/>
      <c r="W83" s="39"/>
      <c r="X83" s="39"/>
      <c r="Y83" s="39"/>
      <c r="Z83" s="39"/>
      <c r="AA83" s="39"/>
      <c r="AB83" s="39"/>
      <c r="AC83" s="39"/>
      <c r="AD83" s="39"/>
      <c r="AE83" s="39"/>
    </row>
    <row r="84" spans="1:31" s="2" customFormat="1" ht="25.65" customHeight="1">
      <c r="A84" s="39"/>
      <c r="B84" s="40"/>
      <c r="C84" s="32" t="s">
        <v>34</v>
      </c>
      <c r="D84" s="41"/>
      <c r="E84" s="41"/>
      <c r="F84" s="27" t="str">
        <f>IF(E18="","",E18)</f>
        <v>Vyplň údaj</v>
      </c>
      <c r="G84" s="41"/>
      <c r="H84" s="41"/>
      <c r="I84" s="141" t="s">
        <v>40</v>
      </c>
      <c r="J84" s="37" t="str">
        <f>E24</f>
        <v>DSVA s.r.o. - ing. Jiří Ševčík</v>
      </c>
      <c r="K84" s="41"/>
      <c r="L84" s="138"/>
      <c r="S84" s="39"/>
      <c r="T84" s="39"/>
      <c r="U84" s="39"/>
      <c r="V84" s="39"/>
      <c r="W84" s="39"/>
      <c r="X84" s="39"/>
      <c r="Y84" s="39"/>
      <c r="Z84" s="39"/>
      <c r="AA84" s="39"/>
      <c r="AB84" s="39"/>
      <c r="AC84" s="39"/>
      <c r="AD84" s="39"/>
      <c r="AE84" s="39"/>
    </row>
    <row r="85" spans="1:31" s="2" customFormat="1" ht="10.3" customHeight="1">
      <c r="A85" s="39"/>
      <c r="B85" s="40"/>
      <c r="C85" s="41"/>
      <c r="D85" s="41"/>
      <c r="E85" s="41"/>
      <c r="F85" s="41"/>
      <c r="G85" s="41"/>
      <c r="H85" s="41"/>
      <c r="I85" s="137"/>
      <c r="J85" s="41"/>
      <c r="K85" s="41"/>
      <c r="L85" s="138"/>
      <c r="S85" s="39"/>
      <c r="T85" s="39"/>
      <c r="U85" s="39"/>
      <c r="V85" s="39"/>
      <c r="W85" s="39"/>
      <c r="X85" s="39"/>
      <c r="Y85" s="39"/>
      <c r="Z85" s="39"/>
      <c r="AA85" s="39"/>
      <c r="AB85" s="39"/>
      <c r="AC85" s="39"/>
      <c r="AD85" s="39"/>
      <c r="AE85" s="39"/>
    </row>
    <row r="86" spans="1:31" s="11" customFormat="1" ht="29.25" customHeight="1">
      <c r="A86" s="191"/>
      <c r="B86" s="192"/>
      <c r="C86" s="193" t="s">
        <v>156</v>
      </c>
      <c r="D86" s="194" t="s">
        <v>63</v>
      </c>
      <c r="E86" s="194" t="s">
        <v>59</v>
      </c>
      <c r="F86" s="194" t="s">
        <v>60</v>
      </c>
      <c r="G86" s="194" t="s">
        <v>157</v>
      </c>
      <c r="H86" s="194" t="s">
        <v>158</v>
      </c>
      <c r="I86" s="195" t="s">
        <v>159</v>
      </c>
      <c r="J86" s="194" t="s">
        <v>130</v>
      </c>
      <c r="K86" s="196" t="s">
        <v>160</v>
      </c>
      <c r="L86" s="197"/>
      <c r="M86" s="93" t="s">
        <v>33</v>
      </c>
      <c r="N86" s="94" t="s">
        <v>48</v>
      </c>
      <c r="O86" s="94" t="s">
        <v>161</v>
      </c>
      <c r="P86" s="94" t="s">
        <v>162</v>
      </c>
      <c r="Q86" s="94" t="s">
        <v>163</v>
      </c>
      <c r="R86" s="94" t="s">
        <v>164</v>
      </c>
      <c r="S86" s="94" t="s">
        <v>165</v>
      </c>
      <c r="T86" s="95" t="s">
        <v>166</v>
      </c>
      <c r="U86" s="191"/>
      <c r="V86" s="191"/>
      <c r="W86" s="191"/>
      <c r="X86" s="191"/>
      <c r="Y86" s="191"/>
      <c r="Z86" s="191"/>
      <c r="AA86" s="191"/>
      <c r="AB86" s="191"/>
      <c r="AC86" s="191"/>
      <c r="AD86" s="191"/>
      <c r="AE86" s="191"/>
    </row>
    <row r="87" spans="1:63" s="2" customFormat="1" ht="22.8" customHeight="1">
      <c r="A87" s="39"/>
      <c r="B87" s="40"/>
      <c r="C87" s="100" t="s">
        <v>167</v>
      </c>
      <c r="D87" s="41"/>
      <c r="E87" s="41"/>
      <c r="F87" s="41"/>
      <c r="G87" s="41"/>
      <c r="H87" s="41"/>
      <c r="I87" s="137"/>
      <c r="J87" s="198">
        <f>BK87</f>
        <v>0</v>
      </c>
      <c r="K87" s="41"/>
      <c r="L87" s="45"/>
      <c r="M87" s="96"/>
      <c r="N87" s="199"/>
      <c r="O87" s="97"/>
      <c r="P87" s="200">
        <f>P88</f>
        <v>0</v>
      </c>
      <c r="Q87" s="97"/>
      <c r="R87" s="200">
        <f>R88</f>
        <v>599.7098125</v>
      </c>
      <c r="S87" s="97"/>
      <c r="T87" s="201">
        <f>T88</f>
        <v>0</v>
      </c>
      <c r="U87" s="39"/>
      <c r="V87" s="39"/>
      <c r="W87" s="39"/>
      <c r="X87" s="39"/>
      <c r="Y87" s="39"/>
      <c r="Z87" s="39"/>
      <c r="AA87" s="39"/>
      <c r="AB87" s="39"/>
      <c r="AC87" s="39"/>
      <c r="AD87" s="39"/>
      <c r="AE87" s="39"/>
      <c r="AT87" s="17" t="s">
        <v>77</v>
      </c>
      <c r="AU87" s="17" t="s">
        <v>131</v>
      </c>
      <c r="BK87" s="202">
        <f>BK88</f>
        <v>0</v>
      </c>
    </row>
    <row r="88" spans="1:63" s="12" customFormat="1" ht="25.9" customHeight="1">
      <c r="A88" s="12"/>
      <c r="B88" s="203"/>
      <c r="C88" s="204"/>
      <c r="D88" s="205" t="s">
        <v>77</v>
      </c>
      <c r="E88" s="206" t="s">
        <v>168</v>
      </c>
      <c r="F88" s="206" t="s">
        <v>169</v>
      </c>
      <c r="G88" s="204"/>
      <c r="H88" s="204"/>
      <c r="I88" s="207"/>
      <c r="J88" s="208">
        <f>BK88</f>
        <v>0</v>
      </c>
      <c r="K88" s="204"/>
      <c r="L88" s="209"/>
      <c r="M88" s="210"/>
      <c r="N88" s="211"/>
      <c r="O88" s="211"/>
      <c r="P88" s="212">
        <f>P89+P115+P145+P152+P208+P211+P213</f>
        <v>0</v>
      </c>
      <c r="Q88" s="211"/>
      <c r="R88" s="212">
        <f>R89+R115+R145+R152+R208+R211+R213</f>
        <v>599.7098125</v>
      </c>
      <c r="S88" s="211"/>
      <c r="T88" s="213">
        <f>T89+T115+T145+T152+T208+T211+T213</f>
        <v>0</v>
      </c>
      <c r="U88" s="12"/>
      <c r="V88" s="12"/>
      <c r="W88" s="12"/>
      <c r="X88" s="12"/>
      <c r="Y88" s="12"/>
      <c r="Z88" s="12"/>
      <c r="AA88" s="12"/>
      <c r="AB88" s="12"/>
      <c r="AC88" s="12"/>
      <c r="AD88" s="12"/>
      <c r="AE88" s="12"/>
      <c r="AR88" s="214" t="s">
        <v>86</v>
      </c>
      <c r="AT88" s="215" t="s">
        <v>77</v>
      </c>
      <c r="AU88" s="215" t="s">
        <v>78</v>
      </c>
      <c r="AY88" s="214" t="s">
        <v>170</v>
      </c>
      <c r="BK88" s="216">
        <f>BK89+BK115+BK145+BK152+BK208+BK211+BK213</f>
        <v>0</v>
      </c>
    </row>
    <row r="89" spans="1:63" s="12" customFormat="1" ht="22.8" customHeight="1">
      <c r="A89" s="12"/>
      <c r="B89" s="203"/>
      <c r="C89" s="204"/>
      <c r="D89" s="205" t="s">
        <v>77</v>
      </c>
      <c r="E89" s="217" t="s">
        <v>86</v>
      </c>
      <c r="F89" s="217" t="s">
        <v>171</v>
      </c>
      <c r="G89" s="204"/>
      <c r="H89" s="204"/>
      <c r="I89" s="207"/>
      <c r="J89" s="218">
        <f>BK89</f>
        <v>0</v>
      </c>
      <c r="K89" s="204"/>
      <c r="L89" s="209"/>
      <c r="M89" s="210"/>
      <c r="N89" s="211"/>
      <c r="O89" s="211"/>
      <c r="P89" s="212">
        <f>SUM(P90:P114)</f>
        <v>0</v>
      </c>
      <c r="Q89" s="211"/>
      <c r="R89" s="212">
        <f>SUM(R90:R114)</f>
        <v>578.48325</v>
      </c>
      <c r="S89" s="211"/>
      <c r="T89" s="213">
        <f>SUM(T90:T114)</f>
        <v>0</v>
      </c>
      <c r="U89" s="12"/>
      <c r="V89" s="12"/>
      <c r="W89" s="12"/>
      <c r="X89" s="12"/>
      <c r="Y89" s="12"/>
      <c r="Z89" s="12"/>
      <c r="AA89" s="12"/>
      <c r="AB89" s="12"/>
      <c r="AC89" s="12"/>
      <c r="AD89" s="12"/>
      <c r="AE89" s="12"/>
      <c r="AR89" s="214" t="s">
        <v>86</v>
      </c>
      <c r="AT89" s="215" t="s">
        <v>77</v>
      </c>
      <c r="AU89" s="215" t="s">
        <v>86</v>
      </c>
      <c r="AY89" s="214" t="s">
        <v>170</v>
      </c>
      <c r="BK89" s="216">
        <f>SUM(BK90:BK114)</f>
        <v>0</v>
      </c>
    </row>
    <row r="90" spans="1:65" s="2" customFormat="1" ht="55.5" customHeight="1">
      <c r="A90" s="39"/>
      <c r="B90" s="40"/>
      <c r="C90" s="219" t="s">
        <v>86</v>
      </c>
      <c r="D90" s="219" t="s">
        <v>172</v>
      </c>
      <c r="E90" s="220" t="s">
        <v>1325</v>
      </c>
      <c r="F90" s="221" t="s">
        <v>1326</v>
      </c>
      <c r="G90" s="222" t="s">
        <v>191</v>
      </c>
      <c r="H90" s="223">
        <v>28</v>
      </c>
      <c r="I90" s="224"/>
      <c r="J90" s="225">
        <f>ROUND(I90*H90,2)</f>
        <v>0</v>
      </c>
      <c r="K90" s="221" t="s">
        <v>176</v>
      </c>
      <c r="L90" s="45"/>
      <c r="M90" s="226" t="s">
        <v>33</v>
      </c>
      <c r="N90" s="227" t="s">
        <v>49</v>
      </c>
      <c r="O90" s="85"/>
      <c r="P90" s="228">
        <f>O90*H90</f>
        <v>0</v>
      </c>
      <c r="Q90" s="228">
        <v>0.01269</v>
      </c>
      <c r="R90" s="228">
        <f>Q90*H90</f>
        <v>0.35531999999999997</v>
      </c>
      <c r="S90" s="228">
        <v>0</v>
      </c>
      <c r="T90" s="229">
        <f>S90*H90</f>
        <v>0</v>
      </c>
      <c r="U90" s="39"/>
      <c r="V90" s="39"/>
      <c r="W90" s="39"/>
      <c r="X90" s="39"/>
      <c r="Y90" s="39"/>
      <c r="Z90" s="39"/>
      <c r="AA90" s="39"/>
      <c r="AB90" s="39"/>
      <c r="AC90" s="39"/>
      <c r="AD90" s="39"/>
      <c r="AE90" s="39"/>
      <c r="AR90" s="230" t="s">
        <v>177</v>
      </c>
      <c r="AT90" s="230" t="s">
        <v>172</v>
      </c>
      <c r="AU90" s="230" t="s">
        <v>88</v>
      </c>
      <c r="AY90" s="17" t="s">
        <v>170</v>
      </c>
      <c r="BE90" s="231">
        <f>IF(N90="základní",J90,0)</f>
        <v>0</v>
      </c>
      <c r="BF90" s="231">
        <f>IF(N90="snížená",J90,0)</f>
        <v>0</v>
      </c>
      <c r="BG90" s="231">
        <f>IF(N90="zákl. přenesená",J90,0)</f>
        <v>0</v>
      </c>
      <c r="BH90" s="231">
        <f>IF(N90="sníž. přenesená",J90,0)</f>
        <v>0</v>
      </c>
      <c r="BI90" s="231">
        <f>IF(N90="nulová",J90,0)</f>
        <v>0</v>
      </c>
      <c r="BJ90" s="17" t="s">
        <v>86</v>
      </c>
      <c r="BK90" s="231">
        <f>ROUND(I90*H90,2)</f>
        <v>0</v>
      </c>
      <c r="BL90" s="17" t="s">
        <v>177</v>
      </c>
      <c r="BM90" s="230" t="s">
        <v>1327</v>
      </c>
    </row>
    <row r="91" spans="1:65" s="2" customFormat="1" ht="78" customHeight="1">
      <c r="A91" s="39"/>
      <c r="B91" s="40"/>
      <c r="C91" s="219" t="s">
        <v>88</v>
      </c>
      <c r="D91" s="219" t="s">
        <v>172</v>
      </c>
      <c r="E91" s="220" t="s">
        <v>1328</v>
      </c>
      <c r="F91" s="221" t="s">
        <v>1329</v>
      </c>
      <c r="G91" s="222" t="s">
        <v>191</v>
      </c>
      <c r="H91" s="223">
        <v>36</v>
      </c>
      <c r="I91" s="224"/>
      <c r="J91" s="225">
        <f>ROUND(I91*H91,2)</f>
        <v>0</v>
      </c>
      <c r="K91" s="221" t="s">
        <v>176</v>
      </c>
      <c r="L91" s="45"/>
      <c r="M91" s="226" t="s">
        <v>33</v>
      </c>
      <c r="N91" s="227" t="s">
        <v>49</v>
      </c>
      <c r="O91" s="85"/>
      <c r="P91" s="228">
        <f>O91*H91</f>
        <v>0</v>
      </c>
      <c r="Q91" s="228">
        <v>0.10775</v>
      </c>
      <c r="R91" s="228">
        <f>Q91*H91</f>
        <v>3.879</v>
      </c>
      <c r="S91" s="228">
        <v>0</v>
      </c>
      <c r="T91" s="229">
        <f>S91*H91</f>
        <v>0</v>
      </c>
      <c r="U91" s="39"/>
      <c r="V91" s="39"/>
      <c r="W91" s="39"/>
      <c r="X91" s="39"/>
      <c r="Y91" s="39"/>
      <c r="Z91" s="39"/>
      <c r="AA91" s="39"/>
      <c r="AB91" s="39"/>
      <c r="AC91" s="39"/>
      <c r="AD91" s="39"/>
      <c r="AE91" s="39"/>
      <c r="AR91" s="230" t="s">
        <v>177</v>
      </c>
      <c r="AT91" s="230" t="s">
        <v>172</v>
      </c>
      <c r="AU91" s="230" t="s">
        <v>88</v>
      </c>
      <c r="AY91" s="17" t="s">
        <v>170</v>
      </c>
      <c r="BE91" s="231">
        <f>IF(N91="základní",J91,0)</f>
        <v>0</v>
      </c>
      <c r="BF91" s="231">
        <f>IF(N91="snížená",J91,0)</f>
        <v>0</v>
      </c>
      <c r="BG91" s="231">
        <f>IF(N91="zákl. přenesená",J91,0)</f>
        <v>0</v>
      </c>
      <c r="BH91" s="231">
        <f>IF(N91="sníž. přenesená",J91,0)</f>
        <v>0</v>
      </c>
      <c r="BI91" s="231">
        <f>IF(N91="nulová",J91,0)</f>
        <v>0</v>
      </c>
      <c r="BJ91" s="17" t="s">
        <v>86</v>
      </c>
      <c r="BK91" s="231">
        <f>ROUND(I91*H91,2)</f>
        <v>0</v>
      </c>
      <c r="BL91" s="17" t="s">
        <v>177</v>
      </c>
      <c r="BM91" s="230" t="s">
        <v>1330</v>
      </c>
    </row>
    <row r="92" spans="1:65" s="2" customFormat="1" ht="44.25" customHeight="1">
      <c r="A92" s="39"/>
      <c r="B92" s="40"/>
      <c r="C92" s="219" t="s">
        <v>184</v>
      </c>
      <c r="D92" s="219" t="s">
        <v>172</v>
      </c>
      <c r="E92" s="220" t="s">
        <v>1331</v>
      </c>
      <c r="F92" s="221" t="s">
        <v>1332</v>
      </c>
      <c r="G92" s="222" t="s">
        <v>196</v>
      </c>
      <c r="H92" s="223">
        <v>316.8</v>
      </c>
      <c r="I92" s="224"/>
      <c r="J92" s="225">
        <f>ROUND(I92*H92,2)</f>
        <v>0</v>
      </c>
      <c r="K92" s="221" t="s">
        <v>176</v>
      </c>
      <c r="L92" s="45"/>
      <c r="M92" s="226" t="s">
        <v>33</v>
      </c>
      <c r="N92" s="227" t="s">
        <v>49</v>
      </c>
      <c r="O92" s="85"/>
      <c r="P92" s="228">
        <f>O92*H92</f>
        <v>0</v>
      </c>
      <c r="Q92" s="228">
        <v>0</v>
      </c>
      <c r="R92" s="228">
        <f>Q92*H92</f>
        <v>0</v>
      </c>
      <c r="S92" s="228">
        <v>0</v>
      </c>
      <c r="T92" s="229">
        <f>S92*H92</f>
        <v>0</v>
      </c>
      <c r="U92" s="39"/>
      <c r="V92" s="39"/>
      <c r="W92" s="39"/>
      <c r="X92" s="39"/>
      <c r="Y92" s="39"/>
      <c r="Z92" s="39"/>
      <c r="AA92" s="39"/>
      <c r="AB92" s="39"/>
      <c r="AC92" s="39"/>
      <c r="AD92" s="39"/>
      <c r="AE92" s="39"/>
      <c r="AR92" s="230" t="s">
        <v>177</v>
      </c>
      <c r="AT92" s="230" t="s">
        <v>172</v>
      </c>
      <c r="AU92" s="230" t="s">
        <v>88</v>
      </c>
      <c r="AY92" s="17" t="s">
        <v>170</v>
      </c>
      <c r="BE92" s="231">
        <f>IF(N92="základní",J92,0)</f>
        <v>0</v>
      </c>
      <c r="BF92" s="231">
        <f>IF(N92="snížená",J92,0)</f>
        <v>0</v>
      </c>
      <c r="BG92" s="231">
        <f>IF(N92="zákl. přenesená",J92,0)</f>
        <v>0</v>
      </c>
      <c r="BH92" s="231">
        <f>IF(N92="sníž. přenesená",J92,0)</f>
        <v>0</v>
      </c>
      <c r="BI92" s="231">
        <f>IF(N92="nulová",J92,0)</f>
        <v>0</v>
      </c>
      <c r="BJ92" s="17" t="s">
        <v>86</v>
      </c>
      <c r="BK92" s="231">
        <f>ROUND(I92*H92,2)</f>
        <v>0</v>
      </c>
      <c r="BL92" s="17" t="s">
        <v>177</v>
      </c>
      <c r="BM92" s="230" t="s">
        <v>1333</v>
      </c>
    </row>
    <row r="93" spans="1:65" s="2" customFormat="1" ht="21.75" customHeight="1">
      <c r="A93" s="39"/>
      <c r="B93" s="40"/>
      <c r="C93" s="219" t="s">
        <v>177</v>
      </c>
      <c r="D93" s="219" t="s">
        <v>172</v>
      </c>
      <c r="E93" s="220" t="s">
        <v>1334</v>
      </c>
      <c r="F93" s="221" t="s">
        <v>1335</v>
      </c>
      <c r="G93" s="222" t="s">
        <v>196</v>
      </c>
      <c r="H93" s="223">
        <v>29.7</v>
      </c>
      <c r="I93" s="224"/>
      <c r="J93" s="225">
        <f>ROUND(I93*H93,2)</f>
        <v>0</v>
      </c>
      <c r="K93" s="221" t="s">
        <v>176</v>
      </c>
      <c r="L93" s="45"/>
      <c r="M93" s="226" t="s">
        <v>33</v>
      </c>
      <c r="N93" s="227" t="s">
        <v>49</v>
      </c>
      <c r="O93" s="85"/>
      <c r="P93" s="228">
        <f>O93*H93</f>
        <v>0</v>
      </c>
      <c r="Q93" s="228">
        <v>0</v>
      </c>
      <c r="R93" s="228">
        <f>Q93*H93</f>
        <v>0</v>
      </c>
      <c r="S93" s="228">
        <v>0</v>
      </c>
      <c r="T93" s="229">
        <f>S93*H93</f>
        <v>0</v>
      </c>
      <c r="U93" s="39"/>
      <c r="V93" s="39"/>
      <c r="W93" s="39"/>
      <c r="X93" s="39"/>
      <c r="Y93" s="39"/>
      <c r="Z93" s="39"/>
      <c r="AA93" s="39"/>
      <c r="AB93" s="39"/>
      <c r="AC93" s="39"/>
      <c r="AD93" s="39"/>
      <c r="AE93" s="39"/>
      <c r="AR93" s="230" t="s">
        <v>177</v>
      </c>
      <c r="AT93" s="230" t="s">
        <v>172</v>
      </c>
      <c r="AU93" s="230" t="s">
        <v>88</v>
      </c>
      <c r="AY93" s="17" t="s">
        <v>170</v>
      </c>
      <c r="BE93" s="231">
        <f>IF(N93="základní",J93,0)</f>
        <v>0</v>
      </c>
      <c r="BF93" s="231">
        <f>IF(N93="snížená",J93,0)</f>
        <v>0</v>
      </c>
      <c r="BG93" s="231">
        <f>IF(N93="zákl. přenesená",J93,0)</f>
        <v>0</v>
      </c>
      <c r="BH93" s="231">
        <f>IF(N93="sníž. přenesená",J93,0)</f>
        <v>0</v>
      </c>
      <c r="BI93" s="231">
        <f>IF(N93="nulová",J93,0)</f>
        <v>0</v>
      </c>
      <c r="BJ93" s="17" t="s">
        <v>86</v>
      </c>
      <c r="BK93" s="231">
        <f>ROUND(I93*H93,2)</f>
        <v>0</v>
      </c>
      <c r="BL93" s="17" t="s">
        <v>177</v>
      </c>
      <c r="BM93" s="230" t="s">
        <v>1336</v>
      </c>
    </row>
    <row r="94" spans="1:65" s="2" customFormat="1" ht="33" customHeight="1">
      <c r="A94" s="39"/>
      <c r="B94" s="40"/>
      <c r="C94" s="219" t="s">
        <v>193</v>
      </c>
      <c r="D94" s="219" t="s">
        <v>172</v>
      </c>
      <c r="E94" s="220" t="s">
        <v>1337</v>
      </c>
      <c r="F94" s="221" t="s">
        <v>1338</v>
      </c>
      <c r="G94" s="222" t="s">
        <v>175</v>
      </c>
      <c r="H94" s="223">
        <v>457</v>
      </c>
      <c r="I94" s="224"/>
      <c r="J94" s="225">
        <f>ROUND(I94*H94,2)</f>
        <v>0</v>
      </c>
      <c r="K94" s="221" t="s">
        <v>176</v>
      </c>
      <c r="L94" s="45"/>
      <c r="M94" s="226" t="s">
        <v>33</v>
      </c>
      <c r="N94" s="227" t="s">
        <v>49</v>
      </c>
      <c r="O94" s="85"/>
      <c r="P94" s="228">
        <f>O94*H94</f>
        <v>0</v>
      </c>
      <c r="Q94" s="228">
        <v>0.00085</v>
      </c>
      <c r="R94" s="228">
        <f>Q94*H94</f>
        <v>0.38844999999999996</v>
      </c>
      <c r="S94" s="228">
        <v>0</v>
      </c>
      <c r="T94" s="229">
        <f>S94*H94</f>
        <v>0</v>
      </c>
      <c r="U94" s="39"/>
      <c r="V94" s="39"/>
      <c r="W94" s="39"/>
      <c r="X94" s="39"/>
      <c r="Y94" s="39"/>
      <c r="Z94" s="39"/>
      <c r="AA94" s="39"/>
      <c r="AB94" s="39"/>
      <c r="AC94" s="39"/>
      <c r="AD94" s="39"/>
      <c r="AE94" s="39"/>
      <c r="AR94" s="230" t="s">
        <v>177</v>
      </c>
      <c r="AT94" s="230" t="s">
        <v>172</v>
      </c>
      <c r="AU94" s="230" t="s">
        <v>88</v>
      </c>
      <c r="AY94" s="17" t="s">
        <v>170</v>
      </c>
      <c r="BE94" s="231">
        <f>IF(N94="základní",J94,0)</f>
        <v>0</v>
      </c>
      <c r="BF94" s="231">
        <f>IF(N94="snížená",J94,0)</f>
        <v>0</v>
      </c>
      <c r="BG94" s="231">
        <f>IF(N94="zákl. přenesená",J94,0)</f>
        <v>0</v>
      </c>
      <c r="BH94" s="231">
        <f>IF(N94="sníž. přenesená",J94,0)</f>
        <v>0</v>
      </c>
      <c r="BI94" s="231">
        <f>IF(N94="nulová",J94,0)</f>
        <v>0</v>
      </c>
      <c r="BJ94" s="17" t="s">
        <v>86</v>
      </c>
      <c r="BK94" s="231">
        <f>ROUND(I94*H94,2)</f>
        <v>0</v>
      </c>
      <c r="BL94" s="17" t="s">
        <v>177</v>
      </c>
      <c r="BM94" s="230" t="s">
        <v>1339</v>
      </c>
    </row>
    <row r="95" spans="1:65" s="2" customFormat="1" ht="33" customHeight="1">
      <c r="A95" s="39"/>
      <c r="B95" s="40"/>
      <c r="C95" s="219" t="s">
        <v>201</v>
      </c>
      <c r="D95" s="219" t="s">
        <v>172</v>
      </c>
      <c r="E95" s="220" t="s">
        <v>1340</v>
      </c>
      <c r="F95" s="221" t="s">
        <v>1341</v>
      </c>
      <c r="G95" s="222" t="s">
        <v>175</v>
      </c>
      <c r="H95" s="223">
        <v>457</v>
      </c>
      <c r="I95" s="224"/>
      <c r="J95" s="225">
        <f>ROUND(I95*H95,2)</f>
        <v>0</v>
      </c>
      <c r="K95" s="221" t="s">
        <v>176</v>
      </c>
      <c r="L95" s="45"/>
      <c r="M95" s="226" t="s">
        <v>33</v>
      </c>
      <c r="N95" s="227" t="s">
        <v>49</v>
      </c>
      <c r="O95" s="85"/>
      <c r="P95" s="228">
        <f>O95*H95</f>
        <v>0</v>
      </c>
      <c r="Q95" s="228">
        <v>0</v>
      </c>
      <c r="R95" s="228">
        <f>Q95*H95</f>
        <v>0</v>
      </c>
      <c r="S95" s="228">
        <v>0</v>
      </c>
      <c r="T95" s="229">
        <f>S95*H95</f>
        <v>0</v>
      </c>
      <c r="U95" s="39"/>
      <c r="V95" s="39"/>
      <c r="W95" s="39"/>
      <c r="X95" s="39"/>
      <c r="Y95" s="39"/>
      <c r="Z95" s="39"/>
      <c r="AA95" s="39"/>
      <c r="AB95" s="39"/>
      <c r="AC95" s="39"/>
      <c r="AD95" s="39"/>
      <c r="AE95" s="39"/>
      <c r="AR95" s="230" t="s">
        <v>177</v>
      </c>
      <c r="AT95" s="230" t="s">
        <v>172</v>
      </c>
      <c r="AU95" s="230" t="s">
        <v>88</v>
      </c>
      <c r="AY95" s="17" t="s">
        <v>170</v>
      </c>
      <c r="BE95" s="231">
        <f>IF(N95="základní",J95,0)</f>
        <v>0</v>
      </c>
      <c r="BF95" s="231">
        <f>IF(N95="snížená",J95,0)</f>
        <v>0</v>
      </c>
      <c r="BG95" s="231">
        <f>IF(N95="zákl. přenesená",J95,0)</f>
        <v>0</v>
      </c>
      <c r="BH95" s="231">
        <f>IF(N95="sníž. přenesená",J95,0)</f>
        <v>0</v>
      </c>
      <c r="BI95" s="231">
        <f>IF(N95="nulová",J95,0)</f>
        <v>0</v>
      </c>
      <c r="BJ95" s="17" t="s">
        <v>86</v>
      </c>
      <c r="BK95" s="231">
        <f>ROUND(I95*H95,2)</f>
        <v>0</v>
      </c>
      <c r="BL95" s="17" t="s">
        <v>177</v>
      </c>
      <c r="BM95" s="230" t="s">
        <v>1342</v>
      </c>
    </row>
    <row r="96" spans="1:65" s="2" customFormat="1" ht="21.75" customHeight="1">
      <c r="A96" s="39"/>
      <c r="B96" s="40"/>
      <c r="C96" s="219" t="s">
        <v>206</v>
      </c>
      <c r="D96" s="219" t="s">
        <v>172</v>
      </c>
      <c r="E96" s="220" t="s">
        <v>1343</v>
      </c>
      <c r="F96" s="221" t="s">
        <v>1344</v>
      </c>
      <c r="G96" s="222" t="s">
        <v>175</v>
      </c>
      <c r="H96" s="223">
        <v>86.4</v>
      </c>
      <c r="I96" s="224"/>
      <c r="J96" s="225">
        <f>ROUND(I96*H96,2)</f>
        <v>0</v>
      </c>
      <c r="K96" s="221" t="s">
        <v>176</v>
      </c>
      <c r="L96" s="45"/>
      <c r="M96" s="226" t="s">
        <v>33</v>
      </c>
      <c r="N96" s="227" t="s">
        <v>49</v>
      </c>
      <c r="O96" s="85"/>
      <c r="P96" s="228">
        <f>O96*H96</f>
        <v>0</v>
      </c>
      <c r="Q96" s="228">
        <v>0.0007</v>
      </c>
      <c r="R96" s="228">
        <f>Q96*H96</f>
        <v>0.060480000000000006</v>
      </c>
      <c r="S96" s="228">
        <v>0</v>
      </c>
      <c r="T96" s="229">
        <f>S96*H96</f>
        <v>0</v>
      </c>
      <c r="U96" s="39"/>
      <c r="V96" s="39"/>
      <c r="W96" s="39"/>
      <c r="X96" s="39"/>
      <c r="Y96" s="39"/>
      <c r="Z96" s="39"/>
      <c r="AA96" s="39"/>
      <c r="AB96" s="39"/>
      <c r="AC96" s="39"/>
      <c r="AD96" s="39"/>
      <c r="AE96" s="39"/>
      <c r="AR96" s="230" t="s">
        <v>177</v>
      </c>
      <c r="AT96" s="230" t="s">
        <v>172</v>
      </c>
      <c r="AU96" s="230" t="s">
        <v>88</v>
      </c>
      <c r="AY96" s="17" t="s">
        <v>170</v>
      </c>
      <c r="BE96" s="231">
        <f>IF(N96="základní",J96,0)</f>
        <v>0</v>
      </c>
      <c r="BF96" s="231">
        <f>IF(N96="snížená",J96,0)</f>
        <v>0</v>
      </c>
      <c r="BG96" s="231">
        <f>IF(N96="zákl. přenesená",J96,0)</f>
        <v>0</v>
      </c>
      <c r="BH96" s="231">
        <f>IF(N96="sníž. přenesená",J96,0)</f>
        <v>0</v>
      </c>
      <c r="BI96" s="231">
        <f>IF(N96="nulová",J96,0)</f>
        <v>0</v>
      </c>
      <c r="BJ96" s="17" t="s">
        <v>86</v>
      </c>
      <c r="BK96" s="231">
        <f>ROUND(I96*H96,2)</f>
        <v>0</v>
      </c>
      <c r="BL96" s="17" t="s">
        <v>177</v>
      </c>
      <c r="BM96" s="230" t="s">
        <v>1345</v>
      </c>
    </row>
    <row r="97" spans="1:65" s="2" customFormat="1" ht="33" customHeight="1">
      <c r="A97" s="39"/>
      <c r="B97" s="40"/>
      <c r="C97" s="219" t="s">
        <v>213</v>
      </c>
      <c r="D97" s="219" t="s">
        <v>172</v>
      </c>
      <c r="E97" s="220" t="s">
        <v>1346</v>
      </c>
      <c r="F97" s="221" t="s">
        <v>1347</v>
      </c>
      <c r="G97" s="222" t="s">
        <v>175</v>
      </c>
      <c r="H97" s="223">
        <v>86.4</v>
      </c>
      <c r="I97" s="224"/>
      <c r="J97" s="225">
        <f>ROUND(I97*H97,2)</f>
        <v>0</v>
      </c>
      <c r="K97" s="221" t="s">
        <v>176</v>
      </c>
      <c r="L97" s="45"/>
      <c r="M97" s="226" t="s">
        <v>33</v>
      </c>
      <c r="N97" s="227" t="s">
        <v>49</v>
      </c>
      <c r="O97" s="85"/>
      <c r="P97" s="228">
        <f>O97*H97</f>
        <v>0</v>
      </c>
      <c r="Q97" s="228">
        <v>0</v>
      </c>
      <c r="R97" s="228">
        <f>Q97*H97</f>
        <v>0</v>
      </c>
      <c r="S97" s="228">
        <v>0</v>
      </c>
      <c r="T97" s="229">
        <f>S97*H97</f>
        <v>0</v>
      </c>
      <c r="U97" s="39"/>
      <c r="V97" s="39"/>
      <c r="W97" s="39"/>
      <c r="X97" s="39"/>
      <c r="Y97" s="39"/>
      <c r="Z97" s="39"/>
      <c r="AA97" s="39"/>
      <c r="AB97" s="39"/>
      <c r="AC97" s="39"/>
      <c r="AD97" s="39"/>
      <c r="AE97" s="39"/>
      <c r="AR97" s="230" t="s">
        <v>177</v>
      </c>
      <c r="AT97" s="230" t="s">
        <v>172</v>
      </c>
      <c r="AU97" s="230" t="s">
        <v>88</v>
      </c>
      <c r="AY97" s="17" t="s">
        <v>170</v>
      </c>
      <c r="BE97" s="231">
        <f>IF(N97="základní",J97,0)</f>
        <v>0</v>
      </c>
      <c r="BF97" s="231">
        <f>IF(N97="snížená",J97,0)</f>
        <v>0</v>
      </c>
      <c r="BG97" s="231">
        <f>IF(N97="zákl. přenesená",J97,0)</f>
        <v>0</v>
      </c>
      <c r="BH97" s="231">
        <f>IF(N97="sníž. přenesená",J97,0)</f>
        <v>0</v>
      </c>
      <c r="BI97" s="231">
        <f>IF(N97="nulová",J97,0)</f>
        <v>0</v>
      </c>
      <c r="BJ97" s="17" t="s">
        <v>86</v>
      </c>
      <c r="BK97" s="231">
        <f>ROUND(I97*H97,2)</f>
        <v>0</v>
      </c>
      <c r="BL97" s="17" t="s">
        <v>177</v>
      </c>
      <c r="BM97" s="230" t="s">
        <v>1348</v>
      </c>
    </row>
    <row r="98" spans="1:65" s="2" customFormat="1" ht="21.75" customHeight="1">
      <c r="A98" s="39"/>
      <c r="B98" s="40"/>
      <c r="C98" s="219" t="s">
        <v>219</v>
      </c>
      <c r="D98" s="219" t="s">
        <v>172</v>
      </c>
      <c r="E98" s="220" t="s">
        <v>1349</v>
      </c>
      <c r="F98" s="221" t="s">
        <v>1350</v>
      </c>
      <c r="G98" s="222" t="s">
        <v>196</v>
      </c>
      <c r="H98" s="223">
        <v>346</v>
      </c>
      <c r="I98" s="224"/>
      <c r="J98" s="225">
        <f>ROUND(I98*H98,2)</f>
        <v>0</v>
      </c>
      <c r="K98" s="221" t="s">
        <v>1351</v>
      </c>
      <c r="L98" s="45"/>
      <c r="M98" s="226" t="s">
        <v>33</v>
      </c>
      <c r="N98" s="227" t="s">
        <v>49</v>
      </c>
      <c r="O98" s="85"/>
      <c r="P98" s="228">
        <f>O98*H98</f>
        <v>0</v>
      </c>
      <c r="Q98" s="228">
        <v>0</v>
      </c>
      <c r="R98" s="228">
        <f>Q98*H98</f>
        <v>0</v>
      </c>
      <c r="S98" s="228">
        <v>0</v>
      </c>
      <c r="T98" s="229">
        <f>S98*H98</f>
        <v>0</v>
      </c>
      <c r="U98" s="39"/>
      <c r="V98" s="39"/>
      <c r="W98" s="39"/>
      <c r="X98" s="39"/>
      <c r="Y98" s="39"/>
      <c r="Z98" s="39"/>
      <c r="AA98" s="39"/>
      <c r="AB98" s="39"/>
      <c r="AC98" s="39"/>
      <c r="AD98" s="39"/>
      <c r="AE98" s="39"/>
      <c r="AR98" s="230" t="s">
        <v>177</v>
      </c>
      <c r="AT98" s="230" t="s">
        <v>172</v>
      </c>
      <c r="AU98" s="230" t="s">
        <v>88</v>
      </c>
      <c r="AY98" s="17" t="s">
        <v>170</v>
      </c>
      <c r="BE98" s="231">
        <f>IF(N98="základní",J98,0)</f>
        <v>0</v>
      </c>
      <c r="BF98" s="231">
        <f>IF(N98="snížená",J98,0)</f>
        <v>0</v>
      </c>
      <c r="BG98" s="231">
        <f>IF(N98="zákl. přenesená",J98,0)</f>
        <v>0</v>
      </c>
      <c r="BH98" s="231">
        <f>IF(N98="sníž. přenesená",J98,0)</f>
        <v>0</v>
      </c>
      <c r="BI98" s="231">
        <f>IF(N98="nulová",J98,0)</f>
        <v>0</v>
      </c>
      <c r="BJ98" s="17" t="s">
        <v>86</v>
      </c>
      <c r="BK98" s="231">
        <f>ROUND(I98*H98,2)</f>
        <v>0</v>
      </c>
      <c r="BL98" s="17" t="s">
        <v>177</v>
      </c>
      <c r="BM98" s="230" t="s">
        <v>1352</v>
      </c>
    </row>
    <row r="99" spans="1:51" s="13" customFormat="1" ht="12">
      <c r="A99" s="13"/>
      <c r="B99" s="232"/>
      <c r="C99" s="233"/>
      <c r="D99" s="234" t="s">
        <v>182</v>
      </c>
      <c r="E99" s="235" t="s">
        <v>33</v>
      </c>
      <c r="F99" s="236" t="s">
        <v>1353</v>
      </c>
      <c r="G99" s="233"/>
      <c r="H99" s="237">
        <v>346</v>
      </c>
      <c r="I99" s="238"/>
      <c r="J99" s="233"/>
      <c r="K99" s="233"/>
      <c r="L99" s="239"/>
      <c r="M99" s="240"/>
      <c r="N99" s="241"/>
      <c r="O99" s="241"/>
      <c r="P99" s="241"/>
      <c r="Q99" s="241"/>
      <c r="R99" s="241"/>
      <c r="S99" s="241"/>
      <c r="T99" s="242"/>
      <c r="U99" s="13"/>
      <c r="V99" s="13"/>
      <c r="W99" s="13"/>
      <c r="X99" s="13"/>
      <c r="Y99" s="13"/>
      <c r="Z99" s="13"/>
      <c r="AA99" s="13"/>
      <c r="AB99" s="13"/>
      <c r="AC99" s="13"/>
      <c r="AD99" s="13"/>
      <c r="AE99" s="13"/>
      <c r="AT99" s="243" t="s">
        <v>182</v>
      </c>
      <c r="AU99" s="243" t="s">
        <v>88</v>
      </c>
      <c r="AV99" s="13" t="s">
        <v>88</v>
      </c>
      <c r="AW99" s="13" t="s">
        <v>39</v>
      </c>
      <c r="AX99" s="13" t="s">
        <v>78</v>
      </c>
      <c r="AY99" s="243" t="s">
        <v>170</v>
      </c>
    </row>
    <row r="100" spans="1:51" s="14" customFormat="1" ht="12">
      <c r="A100" s="14"/>
      <c r="B100" s="244"/>
      <c r="C100" s="245"/>
      <c r="D100" s="234" t="s">
        <v>182</v>
      </c>
      <c r="E100" s="246" t="s">
        <v>33</v>
      </c>
      <c r="F100" s="247" t="s">
        <v>200</v>
      </c>
      <c r="G100" s="245"/>
      <c r="H100" s="248">
        <v>346</v>
      </c>
      <c r="I100" s="249"/>
      <c r="J100" s="245"/>
      <c r="K100" s="245"/>
      <c r="L100" s="250"/>
      <c r="M100" s="251"/>
      <c r="N100" s="252"/>
      <c r="O100" s="252"/>
      <c r="P100" s="252"/>
      <c r="Q100" s="252"/>
      <c r="R100" s="252"/>
      <c r="S100" s="252"/>
      <c r="T100" s="253"/>
      <c r="U100" s="14"/>
      <c r="V100" s="14"/>
      <c r="W100" s="14"/>
      <c r="X100" s="14"/>
      <c r="Y100" s="14"/>
      <c r="Z100" s="14"/>
      <c r="AA100" s="14"/>
      <c r="AB100" s="14"/>
      <c r="AC100" s="14"/>
      <c r="AD100" s="14"/>
      <c r="AE100" s="14"/>
      <c r="AT100" s="254" t="s">
        <v>182</v>
      </c>
      <c r="AU100" s="254" t="s">
        <v>88</v>
      </c>
      <c r="AV100" s="14" t="s">
        <v>177</v>
      </c>
      <c r="AW100" s="14" t="s">
        <v>39</v>
      </c>
      <c r="AX100" s="14" t="s">
        <v>86</v>
      </c>
      <c r="AY100" s="254" t="s">
        <v>170</v>
      </c>
    </row>
    <row r="101" spans="1:65" s="2" customFormat="1" ht="55.5" customHeight="1">
      <c r="A101" s="39"/>
      <c r="B101" s="40"/>
      <c r="C101" s="219" t="s">
        <v>224</v>
      </c>
      <c r="D101" s="219" t="s">
        <v>172</v>
      </c>
      <c r="E101" s="220" t="s">
        <v>752</v>
      </c>
      <c r="F101" s="221" t="s">
        <v>753</v>
      </c>
      <c r="G101" s="222" t="s">
        <v>196</v>
      </c>
      <c r="H101" s="223">
        <v>346.5</v>
      </c>
      <c r="I101" s="224"/>
      <c r="J101" s="225">
        <f>ROUND(I101*H101,2)</f>
        <v>0</v>
      </c>
      <c r="K101" s="221" t="s">
        <v>176</v>
      </c>
      <c r="L101" s="45"/>
      <c r="M101" s="226" t="s">
        <v>33</v>
      </c>
      <c r="N101" s="227" t="s">
        <v>49</v>
      </c>
      <c r="O101" s="85"/>
      <c r="P101" s="228">
        <f>O101*H101</f>
        <v>0</v>
      </c>
      <c r="Q101" s="228">
        <v>0</v>
      </c>
      <c r="R101" s="228">
        <f>Q101*H101</f>
        <v>0</v>
      </c>
      <c r="S101" s="228">
        <v>0</v>
      </c>
      <c r="T101" s="229">
        <f>S101*H101</f>
        <v>0</v>
      </c>
      <c r="U101" s="39"/>
      <c r="V101" s="39"/>
      <c r="W101" s="39"/>
      <c r="X101" s="39"/>
      <c r="Y101" s="39"/>
      <c r="Z101" s="39"/>
      <c r="AA101" s="39"/>
      <c r="AB101" s="39"/>
      <c r="AC101" s="39"/>
      <c r="AD101" s="39"/>
      <c r="AE101" s="39"/>
      <c r="AR101" s="230" t="s">
        <v>177</v>
      </c>
      <c r="AT101" s="230" t="s">
        <v>172</v>
      </c>
      <c r="AU101" s="230" t="s">
        <v>88</v>
      </c>
      <c r="AY101" s="17" t="s">
        <v>170</v>
      </c>
      <c r="BE101" s="231">
        <f>IF(N101="základní",J101,0)</f>
        <v>0</v>
      </c>
      <c r="BF101" s="231">
        <f>IF(N101="snížená",J101,0)</f>
        <v>0</v>
      </c>
      <c r="BG101" s="231">
        <f>IF(N101="zákl. přenesená",J101,0)</f>
        <v>0</v>
      </c>
      <c r="BH101" s="231">
        <f>IF(N101="sníž. přenesená",J101,0)</f>
        <v>0</v>
      </c>
      <c r="BI101" s="231">
        <f>IF(N101="nulová",J101,0)</f>
        <v>0</v>
      </c>
      <c r="BJ101" s="17" t="s">
        <v>86</v>
      </c>
      <c r="BK101" s="231">
        <f>ROUND(I101*H101,2)</f>
        <v>0</v>
      </c>
      <c r="BL101" s="17" t="s">
        <v>177</v>
      </c>
      <c r="BM101" s="230" t="s">
        <v>1354</v>
      </c>
    </row>
    <row r="102" spans="1:65" s="2" customFormat="1" ht="55.5" customHeight="1">
      <c r="A102" s="39"/>
      <c r="B102" s="40"/>
      <c r="C102" s="219" t="s">
        <v>229</v>
      </c>
      <c r="D102" s="219" t="s">
        <v>172</v>
      </c>
      <c r="E102" s="220" t="s">
        <v>756</v>
      </c>
      <c r="F102" s="221" t="s">
        <v>757</v>
      </c>
      <c r="G102" s="222" t="s">
        <v>196</v>
      </c>
      <c r="H102" s="223">
        <v>4851</v>
      </c>
      <c r="I102" s="224"/>
      <c r="J102" s="225">
        <f>ROUND(I102*H102,2)</f>
        <v>0</v>
      </c>
      <c r="K102" s="221" t="s">
        <v>176</v>
      </c>
      <c r="L102" s="45"/>
      <c r="M102" s="226" t="s">
        <v>33</v>
      </c>
      <c r="N102" s="227" t="s">
        <v>49</v>
      </c>
      <c r="O102" s="85"/>
      <c r="P102" s="228">
        <f>O102*H102</f>
        <v>0</v>
      </c>
      <c r="Q102" s="228">
        <v>0</v>
      </c>
      <c r="R102" s="228">
        <f>Q102*H102</f>
        <v>0</v>
      </c>
      <c r="S102" s="228">
        <v>0</v>
      </c>
      <c r="T102" s="229">
        <f>S102*H102</f>
        <v>0</v>
      </c>
      <c r="U102" s="39"/>
      <c r="V102" s="39"/>
      <c r="W102" s="39"/>
      <c r="X102" s="39"/>
      <c r="Y102" s="39"/>
      <c r="Z102" s="39"/>
      <c r="AA102" s="39"/>
      <c r="AB102" s="39"/>
      <c r="AC102" s="39"/>
      <c r="AD102" s="39"/>
      <c r="AE102" s="39"/>
      <c r="AR102" s="230" t="s">
        <v>177</v>
      </c>
      <c r="AT102" s="230" t="s">
        <v>172</v>
      </c>
      <c r="AU102" s="230" t="s">
        <v>88</v>
      </c>
      <c r="AY102" s="17" t="s">
        <v>170</v>
      </c>
      <c r="BE102" s="231">
        <f>IF(N102="základní",J102,0)</f>
        <v>0</v>
      </c>
      <c r="BF102" s="231">
        <f>IF(N102="snížená",J102,0)</f>
        <v>0</v>
      </c>
      <c r="BG102" s="231">
        <f>IF(N102="zákl. přenesená",J102,0)</f>
        <v>0</v>
      </c>
      <c r="BH102" s="231">
        <f>IF(N102="sníž. přenesená",J102,0)</f>
        <v>0</v>
      </c>
      <c r="BI102" s="231">
        <f>IF(N102="nulová",J102,0)</f>
        <v>0</v>
      </c>
      <c r="BJ102" s="17" t="s">
        <v>86</v>
      </c>
      <c r="BK102" s="231">
        <f>ROUND(I102*H102,2)</f>
        <v>0</v>
      </c>
      <c r="BL102" s="17" t="s">
        <v>177</v>
      </c>
      <c r="BM102" s="230" t="s">
        <v>1355</v>
      </c>
    </row>
    <row r="103" spans="1:47" s="2" customFormat="1" ht="12">
      <c r="A103" s="39"/>
      <c r="B103" s="40"/>
      <c r="C103" s="41"/>
      <c r="D103" s="234" t="s">
        <v>210</v>
      </c>
      <c r="E103" s="41"/>
      <c r="F103" s="255" t="s">
        <v>211</v>
      </c>
      <c r="G103" s="41"/>
      <c r="H103" s="41"/>
      <c r="I103" s="137"/>
      <c r="J103" s="41"/>
      <c r="K103" s="41"/>
      <c r="L103" s="45"/>
      <c r="M103" s="256"/>
      <c r="N103" s="257"/>
      <c r="O103" s="85"/>
      <c r="P103" s="85"/>
      <c r="Q103" s="85"/>
      <c r="R103" s="85"/>
      <c r="S103" s="85"/>
      <c r="T103" s="86"/>
      <c r="U103" s="39"/>
      <c r="V103" s="39"/>
      <c r="W103" s="39"/>
      <c r="X103" s="39"/>
      <c r="Y103" s="39"/>
      <c r="Z103" s="39"/>
      <c r="AA103" s="39"/>
      <c r="AB103" s="39"/>
      <c r="AC103" s="39"/>
      <c r="AD103" s="39"/>
      <c r="AE103" s="39"/>
      <c r="AT103" s="17" t="s">
        <v>210</v>
      </c>
      <c r="AU103" s="17" t="s">
        <v>88</v>
      </c>
    </row>
    <row r="104" spans="1:51" s="13" customFormat="1" ht="12">
      <c r="A104" s="13"/>
      <c r="B104" s="232"/>
      <c r="C104" s="233"/>
      <c r="D104" s="234" t="s">
        <v>182</v>
      </c>
      <c r="E104" s="233"/>
      <c r="F104" s="236" t="s">
        <v>1356</v>
      </c>
      <c r="G104" s="233"/>
      <c r="H104" s="237">
        <v>4851</v>
      </c>
      <c r="I104" s="238"/>
      <c r="J104" s="233"/>
      <c r="K104" s="233"/>
      <c r="L104" s="239"/>
      <c r="M104" s="240"/>
      <c r="N104" s="241"/>
      <c r="O104" s="241"/>
      <c r="P104" s="241"/>
      <c r="Q104" s="241"/>
      <c r="R104" s="241"/>
      <c r="S104" s="241"/>
      <c r="T104" s="242"/>
      <c r="U104" s="13"/>
      <c r="V104" s="13"/>
      <c r="W104" s="13"/>
      <c r="X104" s="13"/>
      <c r="Y104" s="13"/>
      <c r="Z104" s="13"/>
      <c r="AA104" s="13"/>
      <c r="AB104" s="13"/>
      <c r="AC104" s="13"/>
      <c r="AD104" s="13"/>
      <c r="AE104" s="13"/>
      <c r="AT104" s="243" t="s">
        <v>182</v>
      </c>
      <c r="AU104" s="243" t="s">
        <v>88</v>
      </c>
      <c r="AV104" s="13" t="s">
        <v>88</v>
      </c>
      <c r="AW104" s="13" t="s">
        <v>4</v>
      </c>
      <c r="AX104" s="13" t="s">
        <v>86</v>
      </c>
      <c r="AY104" s="243" t="s">
        <v>170</v>
      </c>
    </row>
    <row r="105" spans="1:65" s="2" customFormat="1" ht="16.5" customHeight="1">
      <c r="A105" s="39"/>
      <c r="B105" s="40"/>
      <c r="C105" s="219" t="s">
        <v>235</v>
      </c>
      <c r="D105" s="219" t="s">
        <v>172</v>
      </c>
      <c r="E105" s="220" t="s">
        <v>1357</v>
      </c>
      <c r="F105" s="221" t="s">
        <v>1358</v>
      </c>
      <c r="G105" s="222" t="s">
        <v>196</v>
      </c>
      <c r="H105" s="223">
        <v>346</v>
      </c>
      <c r="I105" s="224"/>
      <c r="J105" s="225">
        <f>ROUND(I105*H105,2)</f>
        <v>0</v>
      </c>
      <c r="K105" s="221" t="s">
        <v>1351</v>
      </c>
      <c r="L105" s="45"/>
      <c r="M105" s="226" t="s">
        <v>33</v>
      </c>
      <c r="N105" s="227" t="s">
        <v>49</v>
      </c>
      <c r="O105" s="85"/>
      <c r="P105" s="228">
        <f>O105*H105</f>
        <v>0</v>
      </c>
      <c r="Q105" s="228">
        <v>0</v>
      </c>
      <c r="R105" s="228">
        <f>Q105*H105</f>
        <v>0</v>
      </c>
      <c r="S105" s="228">
        <v>0</v>
      </c>
      <c r="T105" s="229">
        <f>S105*H105</f>
        <v>0</v>
      </c>
      <c r="U105" s="39"/>
      <c r="V105" s="39"/>
      <c r="W105" s="39"/>
      <c r="X105" s="39"/>
      <c r="Y105" s="39"/>
      <c r="Z105" s="39"/>
      <c r="AA105" s="39"/>
      <c r="AB105" s="39"/>
      <c r="AC105" s="39"/>
      <c r="AD105" s="39"/>
      <c r="AE105" s="39"/>
      <c r="AR105" s="230" t="s">
        <v>177</v>
      </c>
      <c r="AT105" s="230" t="s">
        <v>172</v>
      </c>
      <c r="AU105" s="230" t="s">
        <v>88</v>
      </c>
      <c r="AY105" s="17" t="s">
        <v>170</v>
      </c>
      <c r="BE105" s="231">
        <f>IF(N105="základní",J105,0)</f>
        <v>0</v>
      </c>
      <c r="BF105" s="231">
        <f>IF(N105="snížená",J105,0)</f>
        <v>0</v>
      </c>
      <c r="BG105" s="231">
        <f>IF(N105="zákl. přenesená",J105,0)</f>
        <v>0</v>
      </c>
      <c r="BH105" s="231">
        <f>IF(N105="sníž. přenesená",J105,0)</f>
        <v>0</v>
      </c>
      <c r="BI105" s="231">
        <f>IF(N105="nulová",J105,0)</f>
        <v>0</v>
      </c>
      <c r="BJ105" s="17" t="s">
        <v>86</v>
      </c>
      <c r="BK105" s="231">
        <f>ROUND(I105*H105,2)</f>
        <v>0</v>
      </c>
      <c r="BL105" s="17" t="s">
        <v>177</v>
      </c>
      <c r="BM105" s="230" t="s">
        <v>1359</v>
      </c>
    </row>
    <row r="106" spans="1:65" s="2" customFormat="1" ht="16.5" customHeight="1">
      <c r="A106" s="39"/>
      <c r="B106" s="40"/>
      <c r="C106" s="219" t="s">
        <v>240</v>
      </c>
      <c r="D106" s="219" t="s">
        <v>172</v>
      </c>
      <c r="E106" s="220" t="s">
        <v>1360</v>
      </c>
      <c r="F106" s="221" t="s">
        <v>1361</v>
      </c>
      <c r="G106" s="222" t="s">
        <v>196</v>
      </c>
      <c r="H106" s="223">
        <v>232</v>
      </c>
      <c r="I106" s="224"/>
      <c r="J106" s="225">
        <f>ROUND(I106*H106,2)</f>
        <v>0</v>
      </c>
      <c r="K106" s="221" t="s">
        <v>33</v>
      </c>
      <c r="L106" s="45"/>
      <c r="M106" s="226" t="s">
        <v>33</v>
      </c>
      <c r="N106" s="227" t="s">
        <v>49</v>
      </c>
      <c r="O106" s="85"/>
      <c r="P106" s="228">
        <f>O106*H106</f>
        <v>0</v>
      </c>
      <c r="Q106" s="228">
        <v>0</v>
      </c>
      <c r="R106" s="228">
        <f>Q106*H106</f>
        <v>0</v>
      </c>
      <c r="S106" s="228">
        <v>0</v>
      </c>
      <c r="T106" s="229">
        <f>S106*H106</f>
        <v>0</v>
      </c>
      <c r="U106" s="39"/>
      <c r="V106" s="39"/>
      <c r="W106" s="39"/>
      <c r="X106" s="39"/>
      <c r="Y106" s="39"/>
      <c r="Z106" s="39"/>
      <c r="AA106" s="39"/>
      <c r="AB106" s="39"/>
      <c r="AC106" s="39"/>
      <c r="AD106" s="39"/>
      <c r="AE106" s="39"/>
      <c r="AR106" s="230" t="s">
        <v>177</v>
      </c>
      <c r="AT106" s="230" t="s">
        <v>172</v>
      </c>
      <c r="AU106" s="230" t="s">
        <v>88</v>
      </c>
      <c r="AY106" s="17" t="s">
        <v>170</v>
      </c>
      <c r="BE106" s="231">
        <f>IF(N106="základní",J106,0)</f>
        <v>0</v>
      </c>
      <c r="BF106" s="231">
        <f>IF(N106="snížená",J106,0)</f>
        <v>0</v>
      </c>
      <c r="BG106" s="231">
        <f>IF(N106="zákl. přenesená",J106,0)</f>
        <v>0</v>
      </c>
      <c r="BH106" s="231">
        <f>IF(N106="sníž. přenesená",J106,0)</f>
        <v>0</v>
      </c>
      <c r="BI106" s="231">
        <f>IF(N106="nulová",J106,0)</f>
        <v>0</v>
      </c>
      <c r="BJ106" s="17" t="s">
        <v>86</v>
      </c>
      <c r="BK106" s="231">
        <f>ROUND(I106*H106,2)</f>
        <v>0</v>
      </c>
      <c r="BL106" s="17" t="s">
        <v>177</v>
      </c>
      <c r="BM106" s="230" t="s">
        <v>1362</v>
      </c>
    </row>
    <row r="107" spans="1:47" s="2" customFormat="1" ht="12">
      <c r="A107" s="39"/>
      <c r="B107" s="40"/>
      <c r="C107" s="41"/>
      <c r="D107" s="234" t="s">
        <v>210</v>
      </c>
      <c r="E107" s="41"/>
      <c r="F107" s="255" t="s">
        <v>1363</v>
      </c>
      <c r="G107" s="41"/>
      <c r="H107" s="41"/>
      <c r="I107" s="137"/>
      <c r="J107" s="41"/>
      <c r="K107" s="41"/>
      <c r="L107" s="45"/>
      <c r="M107" s="256"/>
      <c r="N107" s="257"/>
      <c r="O107" s="85"/>
      <c r="P107" s="85"/>
      <c r="Q107" s="85"/>
      <c r="R107" s="85"/>
      <c r="S107" s="85"/>
      <c r="T107" s="86"/>
      <c r="U107" s="39"/>
      <c r="V107" s="39"/>
      <c r="W107" s="39"/>
      <c r="X107" s="39"/>
      <c r="Y107" s="39"/>
      <c r="Z107" s="39"/>
      <c r="AA107" s="39"/>
      <c r="AB107" s="39"/>
      <c r="AC107" s="39"/>
      <c r="AD107" s="39"/>
      <c r="AE107" s="39"/>
      <c r="AT107" s="17" t="s">
        <v>210</v>
      </c>
      <c r="AU107" s="17" t="s">
        <v>88</v>
      </c>
    </row>
    <row r="108" spans="1:65" s="2" customFormat="1" ht="16.5" customHeight="1">
      <c r="A108" s="39"/>
      <c r="B108" s="40"/>
      <c r="C108" s="258" t="s">
        <v>246</v>
      </c>
      <c r="D108" s="258" t="s">
        <v>214</v>
      </c>
      <c r="E108" s="259" t="s">
        <v>230</v>
      </c>
      <c r="F108" s="260" t="s">
        <v>231</v>
      </c>
      <c r="G108" s="261" t="s">
        <v>232</v>
      </c>
      <c r="H108" s="262">
        <v>440.8</v>
      </c>
      <c r="I108" s="263"/>
      <c r="J108" s="264">
        <f>ROUND(I108*H108,2)</f>
        <v>0</v>
      </c>
      <c r="K108" s="260" t="s">
        <v>176</v>
      </c>
      <c r="L108" s="265"/>
      <c r="M108" s="266" t="s">
        <v>33</v>
      </c>
      <c r="N108" s="267" t="s">
        <v>49</v>
      </c>
      <c r="O108" s="85"/>
      <c r="P108" s="228">
        <f>O108*H108</f>
        <v>0</v>
      </c>
      <c r="Q108" s="228">
        <v>1</v>
      </c>
      <c r="R108" s="228">
        <f>Q108*H108</f>
        <v>440.8</v>
      </c>
      <c r="S108" s="228">
        <v>0</v>
      </c>
      <c r="T108" s="229">
        <f>S108*H108</f>
        <v>0</v>
      </c>
      <c r="U108" s="39"/>
      <c r="V108" s="39"/>
      <c r="W108" s="39"/>
      <c r="X108" s="39"/>
      <c r="Y108" s="39"/>
      <c r="Z108" s="39"/>
      <c r="AA108" s="39"/>
      <c r="AB108" s="39"/>
      <c r="AC108" s="39"/>
      <c r="AD108" s="39"/>
      <c r="AE108" s="39"/>
      <c r="AR108" s="230" t="s">
        <v>213</v>
      </c>
      <c r="AT108" s="230" t="s">
        <v>214</v>
      </c>
      <c r="AU108" s="230" t="s">
        <v>88</v>
      </c>
      <c r="AY108" s="17" t="s">
        <v>170</v>
      </c>
      <c r="BE108" s="231">
        <f>IF(N108="základní",J108,0)</f>
        <v>0</v>
      </c>
      <c r="BF108" s="231">
        <f>IF(N108="snížená",J108,0)</f>
        <v>0</v>
      </c>
      <c r="BG108" s="231">
        <f>IF(N108="zákl. přenesená",J108,0)</f>
        <v>0</v>
      </c>
      <c r="BH108" s="231">
        <f>IF(N108="sníž. přenesená",J108,0)</f>
        <v>0</v>
      </c>
      <c r="BI108" s="231">
        <f>IF(N108="nulová",J108,0)</f>
        <v>0</v>
      </c>
      <c r="BJ108" s="17" t="s">
        <v>86</v>
      </c>
      <c r="BK108" s="231">
        <f>ROUND(I108*H108,2)</f>
        <v>0</v>
      </c>
      <c r="BL108" s="17" t="s">
        <v>177</v>
      </c>
      <c r="BM108" s="230" t="s">
        <v>1364</v>
      </c>
    </row>
    <row r="109" spans="1:47" s="2" customFormat="1" ht="12">
      <c r="A109" s="39"/>
      <c r="B109" s="40"/>
      <c r="C109" s="41"/>
      <c r="D109" s="234" t="s">
        <v>210</v>
      </c>
      <c r="E109" s="41"/>
      <c r="F109" s="255" t="s">
        <v>1365</v>
      </c>
      <c r="G109" s="41"/>
      <c r="H109" s="41"/>
      <c r="I109" s="137"/>
      <c r="J109" s="41"/>
      <c r="K109" s="41"/>
      <c r="L109" s="45"/>
      <c r="M109" s="256"/>
      <c r="N109" s="257"/>
      <c r="O109" s="85"/>
      <c r="P109" s="85"/>
      <c r="Q109" s="85"/>
      <c r="R109" s="85"/>
      <c r="S109" s="85"/>
      <c r="T109" s="86"/>
      <c r="U109" s="39"/>
      <c r="V109" s="39"/>
      <c r="W109" s="39"/>
      <c r="X109" s="39"/>
      <c r="Y109" s="39"/>
      <c r="Z109" s="39"/>
      <c r="AA109" s="39"/>
      <c r="AB109" s="39"/>
      <c r="AC109" s="39"/>
      <c r="AD109" s="39"/>
      <c r="AE109" s="39"/>
      <c r="AT109" s="17" t="s">
        <v>210</v>
      </c>
      <c r="AU109" s="17" t="s">
        <v>88</v>
      </c>
    </row>
    <row r="110" spans="1:51" s="13" customFormat="1" ht="12">
      <c r="A110" s="13"/>
      <c r="B110" s="232"/>
      <c r="C110" s="233"/>
      <c r="D110" s="234" t="s">
        <v>182</v>
      </c>
      <c r="E110" s="235" t="s">
        <v>33</v>
      </c>
      <c r="F110" s="236" t="s">
        <v>1366</v>
      </c>
      <c r="G110" s="233"/>
      <c r="H110" s="237">
        <v>440.8</v>
      </c>
      <c r="I110" s="238"/>
      <c r="J110" s="233"/>
      <c r="K110" s="233"/>
      <c r="L110" s="239"/>
      <c r="M110" s="240"/>
      <c r="N110" s="241"/>
      <c r="O110" s="241"/>
      <c r="P110" s="241"/>
      <c r="Q110" s="241"/>
      <c r="R110" s="241"/>
      <c r="S110" s="241"/>
      <c r="T110" s="242"/>
      <c r="U110" s="13"/>
      <c r="V110" s="13"/>
      <c r="W110" s="13"/>
      <c r="X110" s="13"/>
      <c r="Y110" s="13"/>
      <c r="Z110" s="13"/>
      <c r="AA110" s="13"/>
      <c r="AB110" s="13"/>
      <c r="AC110" s="13"/>
      <c r="AD110" s="13"/>
      <c r="AE110" s="13"/>
      <c r="AT110" s="243" t="s">
        <v>182</v>
      </c>
      <c r="AU110" s="243" t="s">
        <v>88</v>
      </c>
      <c r="AV110" s="13" t="s">
        <v>88</v>
      </c>
      <c r="AW110" s="13" t="s">
        <v>39</v>
      </c>
      <c r="AX110" s="13" t="s">
        <v>86</v>
      </c>
      <c r="AY110" s="243" t="s">
        <v>170</v>
      </c>
    </row>
    <row r="111" spans="1:65" s="2" customFormat="1" ht="16.5" customHeight="1">
      <c r="A111" s="39"/>
      <c r="B111" s="40"/>
      <c r="C111" s="219" t="s">
        <v>8</v>
      </c>
      <c r="D111" s="219" t="s">
        <v>172</v>
      </c>
      <c r="E111" s="220" t="s">
        <v>1367</v>
      </c>
      <c r="F111" s="221" t="s">
        <v>1368</v>
      </c>
      <c r="G111" s="222" t="s">
        <v>196</v>
      </c>
      <c r="H111" s="223">
        <v>70</v>
      </c>
      <c r="I111" s="224"/>
      <c r="J111" s="225">
        <f>ROUND(I111*H111,2)</f>
        <v>0</v>
      </c>
      <c r="K111" s="221" t="s">
        <v>33</v>
      </c>
      <c r="L111" s="45"/>
      <c r="M111" s="226" t="s">
        <v>33</v>
      </c>
      <c r="N111" s="227" t="s">
        <v>49</v>
      </c>
      <c r="O111" s="85"/>
      <c r="P111" s="228">
        <f>O111*H111</f>
        <v>0</v>
      </c>
      <c r="Q111" s="228">
        <v>0</v>
      </c>
      <c r="R111" s="228">
        <f>Q111*H111</f>
        <v>0</v>
      </c>
      <c r="S111" s="228">
        <v>0</v>
      </c>
      <c r="T111" s="229">
        <f>S111*H111</f>
        <v>0</v>
      </c>
      <c r="U111" s="39"/>
      <c r="V111" s="39"/>
      <c r="W111" s="39"/>
      <c r="X111" s="39"/>
      <c r="Y111" s="39"/>
      <c r="Z111" s="39"/>
      <c r="AA111" s="39"/>
      <c r="AB111" s="39"/>
      <c r="AC111" s="39"/>
      <c r="AD111" s="39"/>
      <c r="AE111" s="39"/>
      <c r="AR111" s="230" t="s">
        <v>177</v>
      </c>
      <c r="AT111" s="230" t="s">
        <v>172</v>
      </c>
      <c r="AU111" s="230" t="s">
        <v>88</v>
      </c>
      <c r="AY111" s="17" t="s">
        <v>170</v>
      </c>
      <c r="BE111" s="231">
        <f>IF(N111="základní",J111,0)</f>
        <v>0</v>
      </c>
      <c r="BF111" s="231">
        <f>IF(N111="snížená",J111,0)</f>
        <v>0</v>
      </c>
      <c r="BG111" s="231">
        <f>IF(N111="zákl. přenesená",J111,0)</f>
        <v>0</v>
      </c>
      <c r="BH111" s="231">
        <f>IF(N111="sníž. přenesená",J111,0)</f>
        <v>0</v>
      </c>
      <c r="BI111" s="231">
        <f>IF(N111="nulová",J111,0)</f>
        <v>0</v>
      </c>
      <c r="BJ111" s="17" t="s">
        <v>86</v>
      </c>
      <c r="BK111" s="231">
        <f>ROUND(I111*H111,2)</f>
        <v>0</v>
      </c>
      <c r="BL111" s="17" t="s">
        <v>177</v>
      </c>
      <c r="BM111" s="230" t="s">
        <v>1369</v>
      </c>
    </row>
    <row r="112" spans="1:65" s="2" customFormat="1" ht="16.5" customHeight="1">
      <c r="A112" s="39"/>
      <c r="B112" s="40"/>
      <c r="C112" s="258" t="s">
        <v>254</v>
      </c>
      <c r="D112" s="258" t="s">
        <v>214</v>
      </c>
      <c r="E112" s="259" t="s">
        <v>1148</v>
      </c>
      <c r="F112" s="260" t="s">
        <v>1149</v>
      </c>
      <c r="G112" s="261" t="s">
        <v>232</v>
      </c>
      <c r="H112" s="262">
        <v>133</v>
      </c>
      <c r="I112" s="263"/>
      <c r="J112" s="264">
        <f>ROUND(I112*H112,2)</f>
        <v>0</v>
      </c>
      <c r="K112" s="260" t="s">
        <v>176</v>
      </c>
      <c r="L112" s="265"/>
      <c r="M112" s="266" t="s">
        <v>33</v>
      </c>
      <c r="N112" s="267" t="s">
        <v>49</v>
      </c>
      <c r="O112" s="85"/>
      <c r="P112" s="228">
        <f>O112*H112</f>
        <v>0</v>
      </c>
      <c r="Q112" s="228">
        <v>1</v>
      </c>
      <c r="R112" s="228">
        <f>Q112*H112</f>
        <v>133</v>
      </c>
      <c r="S112" s="228">
        <v>0</v>
      </c>
      <c r="T112" s="229">
        <f>S112*H112</f>
        <v>0</v>
      </c>
      <c r="U112" s="39"/>
      <c r="V112" s="39"/>
      <c r="W112" s="39"/>
      <c r="X112" s="39"/>
      <c r="Y112" s="39"/>
      <c r="Z112" s="39"/>
      <c r="AA112" s="39"/>
      <c r="AB112" s="39"/>
      <c r="AC112" s="39"/>
      <c r="AD112" s="39"/>
      <c r="AE112" s="39"/>
      <c r="AR112" s="230" t="s">
        <v>213</v>
      </c>
      <c r="AT112" s="230" t="s">
        <v>214</v>
      </c>
      <c r="AU112" s="230" t="s">
        <v>88</v>
      </c>
      <c r="AY112" s="17" t="s">
        <v>170</v>
      </c>
      <c r="BE112" s="231">
        <f>IF(N112="základní",J112,0)</f>
        <v>0</v>
      </c>
      <c r="BF112" s="231">
        <f>IF(N112="snížená",J112,0)</f>
        <v>0</v>
      </c>
      <c r="BG112" s="231">
        <f>IF(N112="zákl. přenesená",J112,0)</f>
        <v>0</v>
      </c>
      <c r="BH112" s="231">
        <f>IF(N112="sníž. přenesená",J112,0)</f>
        <v>0</v>
      </c>
      <c r="BI112" s="231">
        <f>IF(N112="nulová",J112,0)</f>
        <v>0</v>
      </c>
      <c r="BJ112" s="17" t="s">
        <v>86</v>
      </c>
      <c r="BK112" s="231">
        <f>ROUND(I112*H112,2)</f>
        <v>0</v>
      </c>
      <c r="BL112" s="17" t="s">
        <v>177</v>
      </c>
      <c r="BM112" s="230" t="s">
        <v>1370</v>
      </c>
    </row>
    <row r="113" spans="1:47" s="2" customFormat="1" ht="12">
      <c r="A113" s="39"/>
      <c r="B113" s="40"/>
      <c r="C113" s="41"/>
      <c r="D113" s="234" t="s">
        <v>210</v>
      </c>
      <c r="E113" s="41"/>
      <c r="F113" s="255" t="s">
        <v>1365</v>
      </c>
      <c r="G113" s="41"/>
      <c r="H113" s="41"/>
      <c r="I113" s="137"/>
      <c r="J113" s="41"/>
      <c r="K113" s="41"/>
      <c r="L113" s="45"/>
      <c r="M113" s="256"/>
      <c r="N113" s="257"/>
      <c r="O113" s="85"/>
      <c r="P113" s="85"/>
      <c r="Q113" s="85"/>
      <c r="R113" s="85"/>
      <c r="S113" s="85"/>
      <c r="T113" s="86"/>
      <c r="U113" s="39"/>
      <c r="V113" s="39"/>
      <c r="W113" s="39"/>
      <c r="X113" s="39"/>
      <c r="Y113" s="39"/>
      <c r="Z113" s="39"/>
      <c r="AA113" s="39"/>
      <c r="AB113" s="39"/>
      <c r="AC113" s="39"/>
      <c r="AD113" s="39"/>
      <c r="AE113" s="39"/>
      <c r="AT113" s="17" t="s">
        <v>210</v>
      </c>
      <c r="AU113" s="17" t="s">
        <v>88</v>
      </c>
    </row>
    <row r="114" spans="1:51" s="13" customFormat="1" ht="12">
      <c r="A114" s="13"/>
      <c r="B114" s="232"/>
      <c r="C114" s="233"/>
      <c r="D114" s="234" t="s">
        <v>182</v>
      </c>
      <c r="E114" s="235" t="s">
        <v>33</v>
      </c>
      <c r="F114" s="236" t="s">
        <v>1371</v>
      </c>
      <c r="G114" s="233"/>
      <c r="H114" s="237">
        <v>133</v>
      </c>
      <c r="I114" s="238"/>
      <c r="J114" s="233"/>
      <c r="K114" s="233"/>
      <c r="L114" s="239"/>
      <c r="M114" s="240"/>
      <c r="N114" s="241"/>
      <c r="O114" s="241"/>
      <c r="P114" s="241"/>
      <c r="Q114" s="241"/>
      <c r="R114" s="241"/>
      <c r="S114" s="241"/>
      <c r="T114" s="242"/>
      <c r="U114" s="13"/>
      <c r="V114" s="13"/>
      <c r="W114" s="13"/>
      <c r="X114" s="13"/>
      <c r="Y114" s="13"/>
      <c r="Z114" s="13"/>
      <c r="AA114" s="13"/>
      <c r="AB114" s="13"/>
      <c r="AC114" s="13"/>
      <c r="AD114" s="13"/>
      <c r="AE114" s="13"/>
      <c r="AT114" s="243" t="s">
        <v>182</v>
      </c>
      <c r="AU114" s="243" t="s">
        <v>88</v>
      </c>
      <c r="AV114" s="13" t="s">
        <v>88</v>
      </c>
      <c r="AW114" s="13" t="s">
        <v>39</v>
      </c>
      <c r="AX114" s="13" t="s">
        <v>86</v>
      </c>
      <c r="AY114" s="243" t="s">
        <v>170</v>
      </c>
    </row>
    <row r="115" spans="1:63" s="12" customFormat="1" ht="22.8" customHeight="1">
      <c r="A115" s="12"/>
      <c r="B115" s="203"/>
      <c r="C115" s="204"/>
      <c r="D115" s="205" t="s">
        <v>77</v>
      </c>
      <c r="E115" s="217" t="s">
        <v>88</v>
      </c>
      <c r="F115" s="217" t="s">
        <v>1372</v>
      </c>
      <c r="G115" s="204"/>
      <c r="H115" s="204"/>
      <c r="I115" s="207"/>
      <c r="J115" s="218">
        <f>BK115</f>
        <v>0</v>
      </c>
      <c r="K115" s="204"/>
      <c r="L115" s="209"/>
      <c r="M115" s="210"/>
      <c r="N115" s="211"/>
      <c r="O115" s="211"/>
      <c r="P115" s="212">
        <f>SUM(P116:P144)</f>
        <v>0</v>
      </c>
      <c r="Q115" s="211"/>
      <c r="R115" s="212">
        <f>SUM(R116:R144)</f>
        <v>14.9377625</v>
      </c>
      <c r="S115" s="211"/>
      <c r="T115" s="213">
        <f>SUM(T116:T144)</f>
        <v>0</v>
      </c>
      <c r="U115" s="12"/>
      <c r="V115" s="12"/>
      <c r="W115" s="12"/>
      <c r="X115" s="12"/>
      <c r="Y115" s="12"/>
      <c r="Z115" s="12"/>
      <c r="AA115" s="12"/>
      <c r="AB115" s="12"/>
      <c r="AC115" s="12"/>
      <c r="AD115" s="12"/>
      <c r="AE115" s="12"/>
      <c r="AR115" s="214" t="s">
        <v>86</v>
      </c>
      <c r="AT115" s="215" t="s">
        <v>77</v>
      </c>
      <c r="AU115" s="215" t="s">
        <v>86</v>
      </c>
      <c r="AY115" s="214" t="s">
        <v>170</v>
      </c>
      <c r="BK115" s="216">
        <f>SUM(BK116:BK144)</f>
        <v>0</v>
      </c>
    </row>
    <row r="116" spans="1:65" s="2" customFormat="1" ht="33" customHeight="1">
      <c r="A116" s="39"/>
      <c r="B116" s="40"/>
      <c r="C116" s="219" t="s">
        <v>259</v>
      </c>
      <c r="D116" s="219" t="s">
        <v>172</v>
      </c>
      <c r="E116" s="220" t="s">
        <v>1373</v>
      </c>
      <c r="F116" s="221" t="s">
        <v>1374</v>
      </c>
      <c r="G116" s="222" t="s">
        <v>196</v>
      </c>
      <c r="H116" s="223">
        <v>6.718</v>
      </c>
      <c r="I116" s="224"/>
      <c r="J116" s="225">
        <f>ROUND(I116*H116,2)</f>
        <v>0</v>
      </c>
      <c r="K116" s="221" t="s">
        <v>1375</v>
      </c>
      <c r="L116" s="45"/>
      <c r="M116" s="226" t="s">
        <v>33</v>
      </c>
      <c r="N116" s="227" t="s">
        <v>49</v>
      </c>
      <c r="O116" s="85"/>
      <c r="P116" s="228">
        <f>O116*H116</f>
        <v>0</v>
      </c>
      <c r="Q116" s="228">
        <v>0</v>
      </c>
      <c r="R116" s="228">
        <f>Q116*H116</f>
        <v>0</v>
      </c>
      <c r="S116" s="228">
        <v>0</v>
      </c>
      <c r="T116" s="229">
        <f>S116*H116</f>
        <v>0</v>
      </c>
      <c r="U116" s="39"/>
      <c r="V116" s="39"/>
      <c r="W116" s="39"/>
      <c r="X116" s="39"/>
      <c r="Y116" s="39"/>
      <c r="Z116" s="39"/>
      <c r="AA116" s="39"/>
      <c r="AB116" s="39"/>
      <c r="AC116" s="39"/>
      <c r="AD116" s="39"/>
      <c r="AE116" s="39"/>
      <c r="AR116" s="230" t="s">
        <v>177</v>
      </c>
      <c r="AT116" s="230" t="s">
        <v>172</v>
      </c>
      <c r="AU116" s="230" t="s">
        <v>88</v>
      </c>
      <c r="AY116" s="17" t="s">
        <v>170</v>
      </c>
      <c r="BE116" s="231">
        <f>IF(N116="základní",J116,0)</f>
        <v>0</v>
      </c>
      <c r="BF116" s="231">
        <f>IF(N116="snížená",J116,0)</f>
        <v>0</v>
      </c>
      <c r="BG116" s="231">
        <f>IF(N116="zákl. přenesená",J116,0)</f>
        <v>0</v>
      </c>
      <c r="BH116" s="231">
        <f>IF(N116="sníž. přenesená",J116,0)</f>
        <v>0</v>
      </c>
      <c r="BI116" s="231">
        <f>IF(N116="nulová",J116,0)</f>
        <v>0</v>
      </c>
      <c r="BJ116" s="17" t="s">
        <v>86</v>
      </c>
      <c r="BK116" s="231">
        <f>ROUND(I116*H116,2)</f>
        <v>0</v>
      </c>
      <c r="BL116" s="17" t="s">
        <v>177</v>
      </c>
      <c r="BM116" s="230" t="s">
        <v>1376</v>
      </c>
    </row>
    <row r="117" spans="1:51" s="13" customFormat="1" ht="12">
      <c r="A117" s="13"/>
      <c r="B117" s="232"/>
      <c r="C117" s="233"/>
      <c r="D117" s="234" t="s">
        <v>182</v>
      </c>
      <c r="E117" s="235" t="s">
        <v>33</v>
      </c>
      <c r="F117" s="236" t="s">
        <v>1377</v>
      </c>
      <c r="G117" s="233"/>
      <c r="H117" s="237">
        <v>6.718</v>
      </c>
      <c r="I117" s="238"/>
      <c r="J117" s="233"/>
      <c r="K117" s="233"/>
      <c r="L117" s="239"/>
      <c r="M117" s="240"/>
      <c r="N117" s="241"/>
      <c r="O117" s="241"/>
      <c r="P117" s="241"/>
      <c r="Q117" s="241"/>
      <c r="R117" s="241"/>
      <c r="S117" s="241"/>
      <c r="T117" s="242"/>
      <c r="U117" s="13"/>
      <c r="V117" s="13"/>
      <c r="W117" s="13"/>
      <c r="X117" s="13"/>
      <c r="Y117" s="13"/>
      <c r="Z117" s="13"/>
      <c r="AA117" s="13"/>
      <c r="AB117" s="13"/>
      <c r="AC117" s="13"/>
      <c r="AD117" s="13"/>
      <c r="AE117" s="13"/>
      <c r="AT117" s="243" t="s">
        <v>182</v>
      </c>
      <c r="AU117" s="243" t="s">
        <v>88</v>
      </c>
      <c r="AV117" s="13" t="s">
        <v>88</v>
      </c>
      <c r="AW117" s="13" t="s">
        <v>39</v>
      </c>
      <c r="AX117" s="13" t="s">
        <v>78</v>
      </c>
      <c r="AY117" s="243" t="s">
        <v>170</v>
      </c>
    </row>
    <row r="118" spans="1:51" s="14" customFormat="1" ht="12">
      <c r="A118" s="14"/>
      <c r="B118" s="244"/>
      <c r="C118" s="245"/>
      <c r="D118" s="234" t="s">
        <v>182</v>
      </c>
      <c r="E118" s="246" t="s">
        <v>33</v>
      </c>
      <c r="F118" s="247" t="s">
        <v>200</v>
      </c>
      <c r="G118" s="245"/>
      <c r="H118" s="248">
        <v>6.718</v>
      </c>
      <c r="I118" s="249"/>
      <c r="J118" s="245"/>
      <c r="K118" s="245"/>
      <c r="L118" s="250"/>
      <c r="M118" s="251"/>
      <c r="N118" s="252"/>
      <c r="O118" s="252"/>
      <c r="P118" s="252"/>
      <c r="Q118" s="252"/>
      <c r="R118" s="252"/>
      <c r="S118" s="252"/>
      <c r="T118" s="253"/>
      <c r="U118" s="14"/>
      <c r="V118" s="14"/>
      <c r="W118" s="14"/>
      <c r="X118" s="14"/>
      <c r="Y118" s="14"/>
      <c r="Z118" s="14"/>
      <c r="AA118" s="14"/>
      <c r="AB118" s="14"/>
      <c r="AC118" s="14"/>
      <c r="AD118" s="14"/>
      <c r="AE118" s="14"/>
      <c r="AT118" s="254" t="s">
        <v>182</v>
      </c>
      <c r="AU118" s="254" t="s">
        <v>88</v>
      </c>
      <c r="AV118" s="14" t="s">
        <v>177</v>
      </c>
      <c r="AW118" s="14" t="s">
        <v>39</v>
      </c>
      <c r="AX118" s="14" t="s">
        <v>86</v>
      </c>
      <c r="AY118" s="254" t="s">
        <v>170</v>
      </c>
    </row>
    <row r="119" spans="1:65" s="2" customFormat="1" ht="16.5" customHeight="1">
      <c r="A119" s="39"/>
      <c r="B119" s="40"/>
      <c r="C119" s="258" t="s">
        <v>265</v>
      </c>
      <c r="D119" s="258" t="s">
        <v>214</v>
      </c>
      <c r="E119" s="259" t="s">
        <v>1378</v>
      </c>
      <c r="F119" s="260" t="s">
        <v>1379</v>
      </c>
      <c r="G119" s="261" t="s">
        <v>232</v>
      </c>
      <c r="H119" s="262">
        <v>13.434</v>
      </c>
      <c r="I119" s="263"/>
      <c r="J119" s="264">
        <f>ROUND(I119*H119,2)</f>
        <v>0</v>
      </c>
      <c r="K119" s="260" t="s">
        <v>176</v>
      </c>
      <c r="L119" s="265"/>
      <c r="M119" s="266" t="s">
        <v>33</v>
      </c>
      <c r="N119" s="267" t="s">
        <v>49</v>
      </c>
      <c r="O119" s="85"/>
      <c r="P119" s="228">
        <f>O119*H119</f>
        <v>0</v>
      </c>
      <c r="Q119" s="228">
        <v>1</v>
      </c>
      <c r="R119" s="228">
        <f>Q119*H119</f>
        <v>13.434</v>
      </c>
      <c r="S119" s="228">
        <v>0</v>
      </c>
      <c r="T119" s="229">
        <f>S119*H119</f>
        <v>0</v>
      </c>
      <c r="U119" s="39"/>
      <c r="V119" s="39"/>
      <c r="W119" s="39"/>
      <c r="X119" s="39"/>
      <c r="Y119" s="39"/>
      <c r="Z119" s="39"/>
      <c r="AA119" s="39"/>
      <c r="AB119" s="39"/>
      <c r="AC119" s="39"/>
      <c r="AD119" s="39"/>
      <c r="AE119" s="39"/>
      <c r="AR119" s="230" t="s">
        <v>213</v>
      </c>
      <c r="AT119" s="230" t="s">
        <v>214</v>
      </c>
      <c r="AU119" s="230" t="s">
        <v>88</v>
      </c>
      <c r="AY119" s="17" t="s">
        <v>170</v>
      </c>
      <c r="BE119" s="231">
        <f>IF(N119="základní",J119,0)</f>
        <v>0</v>
      </c>
      <c r="BF119" s="231">
        <f>IF(N119="snížená",J119,0)</f>
        <v>0</v>
      </c>
      <c r="BG119" s="231">
        <f>IF(N119="zákl. přenesená",J119,0)</f>
        <v>0</v>
      </c>
      <c r="BH119" s="231">
        <f>IF(N119="sníž. přenesená",J119,0)</f>
        <v>0</v>
      </c>
      <c r="BI119" s="231">
        <f>IF(N119="nulová",J119,0)</f>
        <v>0</v>
      </c>
      <c r="BJ119" s="17" t="s">
        <v>86</v>
      </c>
      <c r="BK119" s="231">
        <f>ROUND(I119*H119,2)</f>
        <v>0</v>
      </c>
      <c r="BL119" s="17" t="s">
        <v>177</v>
      </c>
      <c r="BM119" s="230" t="s">
        <v>1380</v>
      </c>
    </row>
    <row r="120" spans="1:51" s="13" customFormat="1" ht="12">
      <c r="A120" s="13"/>
      <c r="B120" s="232"/>
      <c r="C120" s="233"/>
      <c r="D120" s="234" t="s">
        <v>182</v>
      </c>
      <c r="E120" s="235" t="s">
        <v>33</v>
      </c>
      <c r="F120" s="236" t="s">
        <v>1381</v>
      </c>
      <c r="G120" s="233"/>
      <c r="H120" s="237">
        <v>13.434</v>
      </c>
      <c r="I120" s="238"/>
      <c r="J120" s="233"/>
      <c r="K120" s="233"/>
      <c r="L120" s="239"/>
      <c r="M120" s="240"/>
      <c r="N120" s="241"/>
      <c r="O120" s="241"/>
      <c r="P120" s="241"/>
      <c r="Q120" s="241"/>
      <c r="R120" s="241"/>
      <c r="S120" s="241"/>
      <c r="T120" s="242"/>
      <c r="U120" s="13"/>
      <c r="V120" s="13"/>
      <c r="W120" s="13"/>
      <c r="X120" s="13"/>
      <c r="Y120" s="13"/>
      <c r="Z120" s="13"/>
      <c r="AA120" s="13"/>
      <c r="AB120" s="13"/>
      <c r="AC120" s="13"/>
      <c r="AD120" s="13"/>
      <c r="AE120" s="13"/>
      <c r="AT120" s="243" t="s">
        <v>182</v>
      </c>
      <c r="AU120" s="243" t="s">
        <v>88</v>
      </c>
      <c r="AV120" s="13" t="s">
        <v>88</v>
      </c>
      <c r="AW120" s="13" t="s">
        <v>39</v>
      </c>
      <c r="AX120" s="13" t="s">
        <v>78</v>
      </c>
      <c r="AY120" s="243" t="s">
        <v>170</v>
      </c>
    </row>
    <row r="121" spans="1:51" s="14" customFormat="1" ht="12">
      <c r="A121" s="14"/>
      <c r="B121" s="244"/>
      <c r="C121" s="245"/>
      <c r="D121" s="234" t="s">
        <v>182</v>
      </c>
      <c r="E121" s="246" t="s">
        <v>33</v>
      </c>
      <c r="F121" s="247" t="s">
        <v>200</v>
      </c>
      <c r="G121" s="245"/>
      <c r="H121" s="248">
        <v>13.434</v>
      </c>
      <c r="I121" s="249"/>
      <c r="J121" s="245"/>
      <c r="K121" s="245"/>
      <c r="L121" s="250"/>
      <c r="M121" s="251"/>
      <c r="N121" s="252"/>
      <c r="O121" s="252"/>
      <c r="P121" s="252"/>
      <c r="Q121" s="252"/>
      <c r="R121" s="252"/>
      <c r="S121" s="252"/>
      <c r="T121" s="253"/>
      <c r="U121" s="14"/>
      <c r="V121" s="14"/>
      <c r="W121" s="14"/>
      <c r="X121" s="14"/>
      <c r="Y121" s="14"/>
      <c r="Z121" s="14"/>
      <c r="AA121" s="14"/>
      <c r="AB121" s="14"/>
      <c r="AC121" s="14"/>
      <c r="AD121" s="14"/>
      <c r="AE121" s="14"/>
      <c r="AT121" s="254" t="s">
        <v>182</v>
      </c>
      <c r="AU121" s="254" t="s">
        <v>88</v>
      </c>
      <c r="AV121" s="14" t="s">
        <v>177</v>
      </c>
      <c r="AW121" s="14" t="s">
        <v>39</v>
      </c>
      <c r="AX121" s="14" t="s">
        <v>86</v>
      </c>
      <c r="AY121" s="254" t="s">
        <v>170</v>
      </c>
    </row>
    <row r="122" spans="1:65" s="2" customFormat="1" ht="21.75" customHeight="1">
      <c r="A122" s="39"/>
      <c r="B122" s="40"/>
      <c r="C122" s="219" t="s">
        <v>270</v>
      </c>
      <c r="D122" s="219" t="s">
        <v>172</v>
      </c>
      <c r="E122" s="220" t="s">
        <v>1382</v>
      </c>
      <c r="F122" s="221" t="s">
        <v>1383</v>
      </c>
      <c r="G122" s="222" t="s">
        <v>262</v>
      </c>
      <c r="H122" s="223">
        <v>3</v>
      </c>
      <c r="I122" s="224"/>
      <c r="J122" s="225">
        <f>ROUND(I122*H122,2)</f>
        <v>0</v>
      </c>
      <c r="K122" s="221" t="s">
        <v>1375</v>
      </c>
      <c r="L122" s="45"/>
      <c r="M122" s="226" t="s">
        <v>33</v>
      </c>
      <c r="N122" s="227" t="s">
        <v>49</v>
      </c>
      <c r="O122" s="85"/>
      <c r="P122" s="228">
        <f>O122*H122</f>
        <v>0</v>
      </c>
      <c r="Q122" s="228">
        <v>0.21734</v>
      </c>
      <c r="R122" s="228">
        <f>Q122*H122</f>
        <v>0.65202</v>
      </c>
      <c r="S122" s="228">
        <v>0</v>
      </c>
      <c r="T122" s="229">
        <f>S122*H122</f>
        <v>0</v>
      </c>
      <c r="U122" s="39"/>
      <c r="V122" s="39"/>
      <c r="W122" s="39"/>
      <c r="X122" s="39"/>
      <c r="Y122" s="39"/>
      <c r="Z122" s="39"/>
      <c r="AA122" s="39"/>
      <c r="AB122" s="39"/>
      <c r="AC122" s="39"/>
      <c r="AD122" s="39"/>
      <c r="AE122" s="39"/>
      <c r="AR122" s="230" t="s">
        <v>177</v>
      </c>
      <c r="AT122" s="230" t="s">
        <v>172</v>
      </c>
      <c r="AU122" s="230" t="s">
        <v>88</v>
      </c>
      <c r="AY122" s="17" t="s">
        <v>170</v>
      </c>
      <c r="BE122" s="231">
        <f>IF(N122="základní",J122,0)</f>
        <v>0</v>
      </c>
      <c r="BF122" s="231">
        <f>IF(N122="snížená",J122,0)</f>
        <v>0</v>
      </c>
      <c r="BG122" s="231">
        <f>IF(N122="zákl. přenesená",J122,0)</f>
        <v>0</v>
      </c>
      <c r="BH122" s="231">
        <f>IF(N122="sníž. přenesená",J122,0)</f>
        <v>0</v>
      </c>
      <c r="BI122" s="231">
        <f>IF(N122="nulová",J122,0)</f>
        <v>0</v>
      </c>
      <c r="BJ122" s="17" t="s">
        <v>86</v>
      </c>
      <c r="BK122" s="231">
        <f>ROUND(I122*H122,2)</f>
        <v>0</v>
      </c>
      <c r="BL122" s="17" t="s">
        <v>177</v>
      </c>
      <c r="BM122" s="230" t="s">
        <v>1384</v>
      </c>
    </row>
    <row r="123" spans="1:51" s="13" customFormat="1" ht="12">
      <c r="A123" s="13"/>
      <c r="B123" s="232"/>
      <c r="C123" s="233"/>
      <c r="D123" s="234" t="s">
        <v>182</v>
      </c>
      <c r="E123" s="235" t="s">
        <v>33</v>
      </c>
      <c r="F123" s="236" t="s">
        <v>1385</v>
      </c>
      <c r="G123" s="233"/>
      <c r="H123" s="237">
        <v>3</v>
      </c>
      <c r="I123" s="238"/>
      <c r="J123" s="233"/>
      <c r="K123" s="233"/>
      <c r="L123" s="239"/>
      <c r="M123" s="240"/>
      <c r="N123" s="241"/>
      <c r="O123" s="241"/>
      <c r="P123" s="241"/>
      <c r="Q123" s="241"/>
      <c r="R123" s="241"/>
      <c r="S123" s="241"/>
      <c r="T123" s="242"/>
      <c r="U123" s="13"/>
      <c r="V123" s="13"/>
      <c r="W123" s="13"/>
      <c r="X123" s="13"/>
      <c r="Y123" s="13"/>
      <c r="Z123" s="13"/>
      <c r="AA123" s="13"/>
      <c r="AB123" s="13"/>
      <c r="AC123" s="13"/>
      <c r="AD123" s="13"/>
      <c r="AE123" s="13"/>
      <c r="AT123" s="243" t="s">
        <v>182</v>
      </c>
      <c r="AU123" s="243" t="s">
        <v>88</v>
      </c>
      <c r="AV123" s="13" t="s">
        <v>88</v>
      </c>
      <c r="AW123" s="13" t="s">
        <v>39</v>
      </c>
      <c r="AX123" s="13" t="s">
        <v>86</v>
      </c>
      <c r="AY123" s="243" t="s">
        <v>170</v>
      </c>
    </row>
    <row r="124" spans="1:65" s="2" customFormat="1" ht="21.75" customHeight="1">
      <c r="A124" s="39"/>
      <c r="B124" s="40"/>
      <c r="C124" s="258" t="s">
        <v>274</v>
      </c>
      <c r="D124" s="258" t="s">
        <v>214</v>
      </c>
      <c r="E124" s="259" t="s">
        <v>1386</v>
      </c>
      <c r="F124" s="260" t="s">
        <v>1387</v>
      </c>
      <c r="G124" s="261" t="s">
        <v>262</v>
      </c>
      <c r="H124" s="262">
        <v>3</v>
      </c>
      <c r="I124" s="263"/>
      <c r="J124" s="264">
        <f>ROUND(I124*H124,2)</f>
        <v>0</v>
      </c>
      <c r="K124" s="260" t="s">
        <v>1375</v>
      </c>
      <c r="L124" s="265"/>
      <c r="M124" s="266" t="s">
        <v>33</v>
      </c>
      <c r="N124" s="267" t="s">
        <v>49</v>
      </c>
      <c r="O124" s="85"/>
      <c r="P124" s="228">
        <f>O124*H124</f>
        <v>0</v>
      </c>
      <c r="Q124" s="228">
        <v>0.102</v>
      </c>
      <c r="R124" s="228">
        <f>Q124*H124</f>
        <v>0.306</v>
      </c>
      <c r="S124" s="228">
        <v>0</v>
      </c>
      <c r="T124" s="229">
        <f>S124*H124</f>
        <v>0</v>
      </c>
      <c r="U124" s="39"/>
      <c r="V124" s="39"/>
      <c r="W124" s="39"/>
      <c r="X124" s="39"/>
      <c r="Y124" s="39"/>
      <c r="Z124" s="39"/>
      <c r="AA124" s="39"/>
      <c r="AB124" s="39"/>
      <c r="AC124" s="39"/>
      <c r="AD124" s="39"/>
      <c r="AE124" s="39"/>
      <c r="AR124" s="230" t="s">
        <v>213</v>
      </c>
      <c r="AT124" s="230" t="s">
        <v>214</v>
      </c>
      <c r="AU124" s="230" t="s">
        <v>88</v>
      </c>
      <c r="AY124" s="17" t="s">
        <v>170</v>
      </c>
      <c r="BE124" s="231">
        <f>IF(N124="základní",J124,0)</f>
        <v>0</v>
      </c>
      <c r="BF124" s="231">
        <f>IF(N124="snížená",J124,0)</f>
        <v>0</v>
      </c>
      <c r="BG124" s="231">
        <f>IF(N124="zákl. přenesená",J124,0)</f>
        <v>0</v>
      </c>
      <c r="BH124" s="231">
        <f>IF(N124="sníž. přenesená",J124,0)</f>
        <v>0</v>
      </c>
      <c r="BI124" s="231">
        <f>IF(N124="nulová",J124,0)</f>
        <v>0</v>
      </c>
      <c r="BJ124" s="17" t="s">
        <v>86</v>
      </c>
      <c r="BK124" s="231">
        <f>ROUND(I124*H124,2)</f>
        <v>0</v>
      </c>
      <c r="BL124" s="17" t="s">
        <v>177</v>
      </c>
      <c r="BM124" s="230" t="s">
        <v>1388</v>
      </c>
    </row>
    <row r="125" spans="1:47" s="2" customFormat="1" ht="12">
      <c r="A125" s="39"/>
      <c r="B125" s="40"/>
      <c r="C125" s="41"/>
      <c r="D125" s="234" t="s">
        <v>210</v>
      </c>
      <c r="E125" s="41"/>
      <c r="F125" s="255" t="s">
        <v>1389</v>
      </c>
      <c r="G125" s="41"/>
      <c r="H125" s="41"/>
      <c r="I125" s="137"/>
      <c r="J125" s="41"/>
      <c r="K125" s="41"/>
      <c r="L125" s="45"/>
      <c r="M125" s="256"/>
      <c r="N125" s="257"/>
      <c r="O125" s="85"/>
      <c r="P125" s="85"/>
      <c r="Q125" s="85"/>
      <c r="R125" s="85"/>
      <c r="S125" s="85"/>
      <c r="T125" s="86"/>
      <c r="U125" s="39"/>
      <c r="V125" s="39"/>
      <c r="W125" s="39"/>
      <c r="X125" s="39"/>
      <c r="Y125" s="39"/>
      <c r="Z125" s="39"/>
      <c r="AA125" s="39"/>
      <c r="AB125" s="39"/>
      <c r="AC125" s="39"/>
      <c r="AD125" s="39"/>
      <c r="AE125" s="39"/>
      <c r="AT125" s="17" t="s">
        <v>210</v>
      </c>
      <c r="AU125" s="17" t="s">
        <v>88</v>
      </c>
    </row>
    <row r="126" spans="1:51" s="13" customFormat="1" ht="12">
      <c r="A126" s="13"/>
      <c r="B126" s="232"/>
      <c r="C126" s="233"/>
      <c r="D126" s="234" t="s">
        <v>182</v>
      </c>
      <c r="E126" s="235" t="s">
        <v>33</v>
      </c>
      <c r="F126" s="236" t="s">
        <v>184</v>
      </c>
      <c r="G126" s="233"/>
      <c r="H126" s="237">
        <v>3</v>
      </c>
      <c r="I126" s="238"/>
      <c r="J126" s="233"/>
      <c r="K126" s="233"/>
      <c r="L126" s="239"/>
      <c r="M126" s="240"/>
      <c r="N126" s="241"/>
      <c r="O126" s="241"/>
      <c r="P126" s="241"/>
      <c r="Q126" s="241"/>
      <c r="R126" s="241"/>
      <c r="S126" s="241"/>
      <c r="T126" s="242"/>
      <c r="U126" s="13"/>
      <c r="V126" s="13"/>
      <c r="W126" s="13"/>
      <c r="X126" s="13"/>
      <c r="Y126" s="13"/>
      <c r="Z126" s="13"/>
      <c r="AA126" s="13"/>
      <c r="AB126" s="13"/>
      <c r="AC126" s="13"/>
      <c r="AD126" s="13"/>
      <c r="AE126" s="13"/>
      <c r="AT126" s="243" t="s">
        <v>182</v>
      </c>
      <c r="AU126" s="243" t="s">
        <v>88</v>
      </c>
      <c r="AV126" s="13" t="s">
        <v>88</v>
      </c>
      <c r="AW126" s="13" t="s">
        <v>39</v>
      </c>
      <c r="AX126" s="13" t="s">
        <v>78</v>
      </c>
      <c r="AY126" s="243" t="s">
        <v>170</v>
      </c>
    </row>
    <row r="127" spans="1:51" s="14" customFormat="1" ht="12">
      <c r="A127" s="14"/>
      <c r="B127" s="244"/>
      <c r="C127" s="245"/>
      <c r="D127" s="234" t="s">
        <v>182</v>
      </c>
      <c r="E127" s="246" t="s">
        <v>33</v>
      </c>
      <c r="F127" s="247" t="s">
        <v>200</v>
      </c>
      <c r="G127" s="245"/>
      <c r="H127" s="248">
        <v>3</v>
      </c>
      <c r="I127" s="249"/>
      <c r="J127" s="245"/>
      <c r="K127" s="245"/>
      <c r="L127" s="250"/>
      <c r="M127" s="251"/>
      <c r="N127" s="252"/>
      <c r="O127" s="252"/>
      <c r="P127" s="252"/>
      <c r="Q127" s="252"/>
      <c r="R127" s="252"/>
      <c r="S127" s="252"/>
      <c r="T127" s="253"/>
      <c r="U127" s="14"/>
      <c r="V127" s="14"/>
      <c r="W127" s="14"/>
      <c r="X127" s="14"/>
      <c r="Y127" s="14"/>
      <c r="Z127" s="14"/>
      <c r="AA127" s="14"/>
      <c r="AB127" s="14"/>
      <c r="AC127" s="14"/>
      <c r="AD127" s="14"/>
      <c r="AE127" s="14"/>
      <c r="AT127" s="254" t="s">
        <v>182</v>
      </c>
      <c r="AU127" s="254" t="s">
        <v>88</v>
      </c>
      <c r="AV127" s="14" t="s">
        <v>177</v>
      </c>
      <c r="AW127" s="14" t="s">
        <v>39</v>
      </c>
      <c r="AX127" s="14" t="s">
        <v>86</v>
      </c>
      <c r="AY127" s="254" t="s">
        <v>170</v>
      </c>
    </row>
    <row r="128" spans="1:65" s="2" customFormat="1" ht="33" customHeight="1">
      <c r="A128" s="39"/>
      <c r="B128" s="40"/>
      <c r="C128" s="219" t="s">
        <v>7</v>
      </c>
      <c r="D128" s="219" t="s">
        <v>172</v>
      </c>
      <c r="E128" s="220" t="s">
        <v>1390</v>
      </c>
      <c r="F128" s="221" t="s">
        <v>1391</v>
      </c>
      <c r="G128" s="222" t="s">
        <v>196</v>
      </c>
      <c r="H128" s="223">
        <v>3.6</v>
      </c>
      <c r="I128" s="224"/>
      <c r="J128" s="225">
        <f>ROUND(I128*H128,2)</f>
        <v>0</v>
      </c>
      <c r="K128" s="221" t="s">
        <v>1375</v>
      </c>
      <c r="L128" s="45"/>
      <c r="M128" s="226" t="s">
        <v>33</v>
      </c>
      <c r="N128" s="227" t="s">
        <v>49</v>
      </c>
      <c r="O128" s="85"/>
      <c r="P128" s="228">
        <f>O128*H128</f>
        <v>0</v>
      </c>
      <c r="Q128" s="228">
        <v>0</v>
      </c>
      <c r="R128" s="228">
        <f>Q128*H128</f>
        <v>0</v>
      </c>
      <c r="S128" s="228">
        <v>0</v>
      </c>
      <c r="T128" s="229">
        <f>S128*H128</f>
        <v>0</v>
      </c>
      <c r="U128" s="39"/>
      <c r="V128" s="39"/>
      <c r="W128" s="39"/>
      <c r="X128" s="39"/>
      <c r="Y128" s="39"/>
      <c r="Z128" s="39"/>
      <c r="AA128" s="39"/>
      <c r="AB128" s="39"/>
      <c r="AC128" s="39"/>
      <c r="AD128" s="39"/>
      <c r="AE128" s="39"/>
      <c r="AR128" s="230" t="s">
        <v>177</v>
      </c>
      <c r="AT128" s="230" t="s">
        <v>172</v>
      </c>
      <c r="AU128" s="230" t="s">
        <v>88</v>
      </c>
      <c r="AY128" s="17" t="s">
        <v>170</v>
      </c>
      <c r="BE128" s="231">
        <f>IF(N128="základní",J128,0)</f>
        <v>0</v>
      </c>
      <c r="BF128" s="231">
        <f>IF(N128="snížená",J128,0)</f>
        <v>0</v>
      </c>
      <c r="BG128" s="231">
        <f>IF(N128="zákl. přenesená",J128,0)</f>
        <v>0</v>
      </c>
      <c r="BH128" s="231">
        <f>IF(N128="sníž. přenesená",J128,0)</f>
        <v>0</v>
      </c>
      <c r="BI128" s="231">
        <f>IF(N128="nulová",J128,0)</f>
        <v>0</v>
      </c>
      <c r="BJ128" s="17" t="s">
        <v>86</v>
      </c>
      <c r="BK128" s="231">
        <f>ROUND(I128*H128,2)</f>
        <v>0</v>
      </c>
      <c r="BL128" s="17" t="s">
        <v>177</v>
      </c>
      <c r="BM128" s="230" t="s">
        <v>1392</v>
      </c>
    </row>
    <row r="129" spans="1:51" s="13" customFormat="1" ht="12">
      <c r="A129" s="13"/>
      <c r="B129" s="232"/>
      <c r="C129" s="233"/>
      <c r="D129" s="234" t="s">
        <v>182</v>
      </c>
      <c r="E129" s="235" t="s">
        <v>33</v>
      </c>
      <c r="F129" s="236" t="s">
        <v>1393</v>
      </c>
      <c r="G129" s="233"/>
      <c r="H129" s="237">
        <v>3.6</v>
      </c>
      <c r="I129" s="238"/>
      <c r="J129" s="233"/>
      <c r="K129" s="233"/>
      <c r="L129" s="239"/>
      <c r="M129" s="240"/>
      <c r="N129" s="241"/>
      <c r="O129" s="241"/>
      <c r="P129" s="241"/>
      <c r="Q129" s="241"/>
      <c r="R129" s="241"/>
      <c r="S129" s="241"/>
      <c r="T129" s="242"/>
      <c r="U129" s="13"/>
      <c r="V129" s="13"/>
      <c r="W129" s="13"/>
      <c r="X129" s="13"/>
      <c r="Y129" s="13"/>
      <c r="Z129" s="13"/>
      <c r="AA129" s="13"/>
      <c r="AB129" s="13"/>
      <c r="AC129" s="13"/>
      <c r="AD129" s="13"/>
      <c r="AE129" s="13"/>
      <c r="AT129" s="243" t="s">
        <v>182</v>
      </c>
      <c r="AU129" s="243" t="s">
        <v>88</v>
      </c>
      <c r="AV129" s="13" t="s">
        <v>88</v>
      </c>
      <c r="AW129" s="13" t="s">
        <v>39</v>
      </c>
      <c r="AX129" s="13" t="s">
        <v>78</v>
      </c>
      <c r="AY129" s="243" t="s">
        <v>170</v>
      </c>
    </row>
    <row r="130" spans="1:51" s="14" customFormat="1" ht="12">
      <c r="A130" s="14"/>
      <c r="B130" s="244"/>
      <c r="C130" s="245"/>
      <c r="D130" s="234" t="s">
        <v>182</v>
      </c>
      <c r="E130" s="246" t="s">
        <v>33</v>
      </c>
      <c r="F130" s="247" t="s">
        <v>200</v>
      </c>
      <c r="G130" s="245"/>
      <c r="H130" s="248">
        <v>3.6</v>
      </c>
      <c r="I130" s="249"/>
      <c r="J130" s="245"/>
      <c r="K130" s="245"/>
      <c r="L130" s="250"/>
      <c r="M130" s="251"/>
      <c r="N130" s="252"/>
      <c r="O130" s="252"/>
      <c r="P130" s="252"/>
      <c r="Q130" s="252"/>
      <c r="R130" s="252"/>
      <c r="S130" s="252"/>
      <c r="T130" s="253"/>
      <c r="U130" s="14"/>
      <c r="V130" s="14"/>
      <c r="W130" s="14"/>
      <c r="X130" s="14"/>
      <c r="Y130" s="14"/>
      <c r="Z130" s="14"/>
      <c r="AA130" s="14"/>
      <c r="AB130" s="14"/>
      <c r="AC130" s="14"/>
      <c r="AD130" s="14"/>
      <c r="AE130" s="14"/>
      <c r="AT130" s="254" t="s">
        <v>182</v>
      </c>
      <c r="AU130" s="254" t="s">
        <v>88</v>
      </c>
      <c r="AV130" s="14" t="s">
        <v>177</v>
      </c>
      <c r="AW130" s="14" t="s">
        <v>39</v>
      </c>
      <c r="AX130" s="14" t="s">
        <v>86</v>
      </c>
      <c r="AY130" s="254" t="s">
        <v>170</v>
      </c>
    </row>
    <row r="131" spans="1:65" s="2" customFormat="1" ht="16.5" customHeight="1">
      <c r="A131" s="39"/>
      <c r="B131" s="40"/>
      <c r="C131" s="219" t="s">
        <v>282</v>
      </c>
      <c r="D131" s="219" t="s">
        <v>172</v>
      </c>
      <c r="E131" s="220" t="s">
        <v>1394</v>
      </c>
      <c r="F131" s="221" t="s">
        <v>1395</v>
      </c>
      <c r="G131" s="222" t="s">
        <v>232</v>
      </c>
      <c r="H131" s="223">
        <v>0.25</v>
      </c>
      <c r="I131" s="224"/>
      <c r="J131" s="225">
        <f>ROUND(I131*H131,2)</f>
        <v>0</v>
      </c>
      <c r="K131" s="221" t="s">
        <v>176</v>
      </c>
      <c r="L131" s="45"/>
      <c r="M131" s="226" t="s">
        <v>33</v>
      </c>
      <c r="N131" s="227" t="s">
        <v>49</v>
      </c>
      <c r="O131" s="85"/>
      <c r="P131" s="228">
        <f>O131*H131</f>
        <v>0</v>
      </c>
      <c r="Q131" s="228">
        <v>1.00409</v>
      </c>
      <c r="R131" s="228">
        <f>Q131*H131</f>
        <v>0.2510225</v>
      </c>
      <c r="S131" s="228">
        <v>0</v>
      </c>
      <c r="T131" s="229">
        <f>S131*H131</f>
        <v>0</v>
      </c>
      <c r="U131" s="39"/>
      <c r="V131" s="39"/>
      <c r="W131" s="39"/>
      <c r="X131" s="39"/>
      <c r="Y131" s="39"/>
      <c r="Z131" s="39"/>
      <c r="AA131" s="39"/>
      <c r="AB131" s="39"/>
      <c r="AC131" s="39"/>
      <c r="AD131" s="39"/>
      <c r="AE131" s="39"/>
      <c r="AR131" s="230" t="s">
        <v>177</v>
      </c>
      <c r="AT131" s="230" t="s">
        <v>172</v>
      </c>
      <c r="AU131" s="230" t="s">
        <v>88</v>
      </c>
      <c r="AY131" s="17" t="s">
        <v>170</v>
      </c>
      <c r="BE131" s="231">
        <f>IF(N131="základní",J131,0)</f>
        <v>0</v>
      </c>
      <c r="BF131" s="231">
        <f>IF(N131="snížená",J131,0)</f>
        <v>0</v>
      </c>
      <c r="BG131" s="231">
        <f>IF(N131="zákl. přenesená",J131,0)</f>
        <v>0</v>
      </c>
      <c r="BH131" s="231">
        <f>IF(N131="sníž. přenesená",J131,0)</f>
        <v>0</v>
      </c>
      <c r="BI131" s="231">
        <f>IF(N131="nulová",J131,0)</f>
        <v>0</v>
      </c>
      <c r="BJ131" s="17" t="s">
        <v>86</v>
      </c>
      <c r="BK131" s="231">
        <f>ROUND(I131*H131,2)</f>
        <v>0</v>
      </c>
      <c r="BL131" s="17" t="s">
        <v>177</v>
      </c>
      <c r="BM131" s="230" t="s">
        <v>1396</v>
      </c>
    </row>
    <row r="132" spans="1:47" s="2" customFormat="1" ht="12">
      <c r="A132" s="39"/>
      <c r="B132" s="40"/>
      <c r="C132" s="41"/>
      <c r="D132" s="234" t="s">
        <v>210</v>
      </c>
      <c r="E132" s="41"/>
      <c r="F132" s="255" t="s">
        <v>1397</v>
      </c>
      <c r="G132" s="41"/>
      <c r="H132" s="41"/>
      <c r="I132" s="137"/>
      <c r="J132" s="41"/>
      <c r="K132" s="41"/>
      <c r="L132" s="45"/>
      <c r="M132" s="256"/>
      <c r="N132" s="257"/>
      <c r="O132" s="85"/>
      <c r="P132" s="85"/>
      <c r="Q132" s="85"/>
      <c r="R132" s="85"/>
      <c r="S132" s="85"/>
      <c r="T132" s="86"/>
      <c r="U132" s="39"/>
      <c r="V132" s="39"/>
      <c r="W132" s="39"/>
      <c r="X132" s="39"/>
      <c r="Y132" s="39"/>
      <c r="Z132" s="39"/>
      <c r="AA132" s="39"/>
      <c r="AB132" s="39"/>
      <c r="AC132" s="39"/>
      <c r="AD132" s="39"/>
      <c r="AE132" s="39"/>
      <c r="AT132" s="17" t="s">
        <v>210</v>
      </c>
      <c r="AU132" s="17" t="s">
        <v>88</v>
      </c>
    </row>
    <row r="133" spans="1:65" s="2" customFormat="1" ht="21.75" customHeight="1">
      <c r="A133" s="39"/>
      <c r="B133" s="40"/>
      <c r="C133" s="219" t="s">
        <v>289</v>
      </c>
      <c r="D133" s="219" t="s">
        <v>172</v>
      </c>
      <c r="E133" s="220" t="s">
        <v>1398</v>
      </c>
      <c r="F133" s="221" t="s">
        <v>1399</v>
      </c>
      <c r="G133" s="222" t="s">
        <v>175</v>
      </c>
      <c r="H133" s="223">
        <v>36</v>
      </c>
      <c r="I133" s="224"/>
      <c r="J133" s="225">
        <f>ROUND(I133*H133,2)</f>
        <v>0</v>
      </c>
      <c r="K133" s="221" t="s">
        <v>1375</v>
      </c>
      <c r="L133" s="45"/>
      <c r="M133" s="226" t="s">
        <v>33</v>
      </c>
      <c r="N133" s="227" t="s">
        <v>49</v>
      </c>
      <c r="O133" s="85"/>
      <c r="P133" s="228">
        <f>O133*H133</f>
        <v>0</v>
      </c>
      <c r="Q133" s="228">
        <v>0.00402</v>
      </c>
      <c r="R133" s="228">
        <f>Q133*H133</f>
        <v>0.14472000000000002</v>
      </c>
      <c r="S133" s="228">
        <v>0</v>
      </c>
      <c r="T133" s="229">
        <f>S133*H133</f>
        <v>0</v>
      </c>
      <c r="U133" s="39"/>
      <c r="V133" s="39"/>
      <c r="W133" s="39"/>
      <c r="X133" s="39"/>
      <c r="Y133" s="39"/>
      <c r="Z133" s="39"/>
      <c r="AA133" s="39"/>
      <c r="AB133" s="39"/>
      <c r="AC133" s="39"/>
      <c r="AD133" s="39"/>
      <c r="AE133" s="39"/>
      <c r="AR133" s="230" t="s">
        <v>177</v>
      </c>
      <c r="AT133" s="230" t="s">
        <v>172</v>
      </c>
      <c r="AU133" s="230" t="s">
        <v>88</v>
      </c>
      <c r="AY133" s="17" t="s">
        <v>170</v>
      </c>
      <c r="BE133" s="231">
        <f>IF(N133="základní",J133,0)</f>
        <v>0</v>
      </c>
      <c r="BF133" s="231">
        <f>IF(N133="snížená",J133,0)</f>
        <v>0</v>
      </c>
      <c r="BG133" s="231">
        <f>IF(N133="zákl. přenesená",J133,0)</f>
        <v>0</v>
      </c>
      <c r="BH133" s="231">
        <f>IF(N133="sníž. přenesená",J133,0)</f>
        <v>0</v>
      </c>
      <c r="BI133" s="231">
        <f>IF(N133="nulová",J133,0)</f>
        <v>0</v>
      </c>
      <c r="BJ133" s="17" t="s">
        <v>86</v>
      </c>
      <c r="BK133" s="231">
        <f>ROUND(I133*H133,2)</f>
        <v>0</v>
      </c>
      <c r="BL133" s="17" t="s">
        <v>177</v>
      </c>
      <c r="BM133" s="230" t="s">
        <v>1400</v>
      </c>
    </row>
    <row r="134" spans="1:47" s="2" customFormat="1" ht="12">
      <c r="A134" s="39"/>
      <c r="B134" s="40"/>
      <c r="C134" s="41"/>
      <c r="D134" s="234" t="s">
        <v>210</v>
      </c>
      <c r="E134" s="41"/>
      <c r="F134" s="255" t="s">
        <v>1401</v>
      </c>
      <c r="G134" s="41"/>
      <c r="H134" s="41"/>
      <c r="I134" s="137"/>
      <c r="J134" s="41"/>
      <c r="K134" s="41"/>
      <c r="L134" s="45"/>
      <c r="M134" s="256"/>
      <c r="N134" s="257"/>
      <c r="O134" s="85"/>
      <c r="P134" s="85"/>
      <c r="Q134" s="85"/>
      <c r="R134" s="85"/>
      <c r="S134" s="85"/>
      <c r="T134" s="86"/>
      <c r="U134" s="39"/>
      <c r="V134" s="39"/>
      <c r="W134" s="39"/>
      <c r="X134" s="39"/>
      <c r="Y134" s="39"/>
      <c r="Z134" s="39"/>
      <c r="AA134" s="39"/>
      <c r="AB134" s="39"/>
      <c r="AC134" s="39"/>
      <c r="AD134" s="39"/>
      <c r="AE134" s="39"/>
      <c r="AT134" s="17" t="s">
        <v>210</v>
      </c>
      <c r="AU134" s="17" t="s">
        <v>88</v>
      </c>
    </row>
    <row r="135" spans="1:51" s="13" customFormat="1" ht="12">
      <c r="A135" s="13"/>
      <c r="B135" s="232"/>
      <c r="C135" s="233"/>
      <c r="D135" s="234" t="s">
        <v>182</v>
      </c>
      <c r="E135" s="235" t="s">
        <v>33</v>
      </c>
      <c r="F135" s="236" t="s">
        <v>1402</v>
      </c>
      <c r="G135" s="233"/>
      <c r="H135" s="237">
        <v>36</v>
      </c>
      <c r="I135" s="238"/>
      <c r="J135" s="233"/>
      <c r="K135" s="233"/>
      <c r="L135" s="239"/>
      <c r="M135" s="240"/>
      <c r="N135" s="241"/>
      <c r="O135" s="241"/>
      <c r="P135" s="241"/>
      <c r="Q135" s="241"/>
      <c r="R135" s="241"/>
      <c r="S135" s="241"/>
      <c r="T135" s="242"/>
      <c r="U135" s="13"/>
      <c r="V135" s="13"/>
      <c r="W135" s="13"/>
      <c r="X135" s="13"/>
      <c r="Y135" s="13"/>
      <c r="Z135" s="13"/>
      <c r="AA135" s="13"/>
      <c r="AB135" s="13"/>
      <c r="AC135" s="13"/>
      <c r="AD135" s="13"/>
      <c r="AE135" s="13"/>
      <c r="AT135" s="243" t="s">
        <v>182</v>
      </c>
      <c r="AU135" s="243" t="s">
        <v>88</v>
      </c>
      <c r="AV135" s="13" t="s">
        <v>88</v>
      </c>
      <c r="AW135" s="13" t="s">
        <v>39</v>
      </c>
      <c r="AX135" s="13" t="s">
        <v>78</v>
      </c>
      <c r="AY135" s="243" t="s">
        <v>170</v>
      </c>
    </row>
    <row r="136" spans="1:51" s="14" customFormat="1" ht="12">
      <c r="A136" s="14"/>
      <c r="B136" s="244"/>
      <c r="C136" s="245"/>
      <c r="D136" s="234" t="s">
        <v>182</v>
      </c>
      <c r="E136" s="246" t="s">
        <v>33</v>
      </c>
      <c r="F136" s="247" t="s">
        <v>200</v>
      </c>
      <c r="G136" s="245"/>
      <c r="H136" s="248">
        <v>36</v>
      </c>
      <c r="I136" s="249"/>
      <c r="J136" s="245"/>
      <c r="K136" s="245"/>
      <c r="L136" s="250"/>
      <c r="M136" s="251"/>
      <c r="N136" s="252"/>
      <c r="O136" s="252"/>
      <c r="P136" s="252"/>
      <c r="Q136" s="252"/>
      <c r="R136" s="252"/>
      <c r="S136" s="252"/>
      <c r="T136" s="253"/>
      <c r="U136" s="14"/>
      <c r="V136" s="14"/>
      <c r="W136" s="14"/>
      <c r="X136" s="14"/>
      <c r="Y136" s="14"/>
      <c r="Z136" s="14"/>
      <c r="AA136" s="14"/>
      <c r="AB136" s="14"/>
      <c r="AC136" s="14"/>
      <c r="AD136" s="14"/>
      <c r="AE136" s="14"/>
      <c r="AT136" s="254" t="s">
        <v>182</v>
      </c>
      <c r="AU136" s="254" t="s">
        <v>88</v>
      </c>
      <c r="AV136" s="14" t="s">
        <v>177</v>
      </c>
      <c r="AW136" s="14" t="s">
        <v>39</v>
      </c>
      <c r="AX136" s="14" t="s">
        <v>86</v>
      </c>
      <c r="AY136" s="254" t="s">
        <v>170</v>
      </c>
    </row>
    <row r="137" spans="1:65" s="2" customFormat="1" ht="16.5" customHeight="1">
      <c r="A137" s="39"/>
      <c r="B137" s="40"/>
      <c r="C137" s="258" t="s">
        <v>294</v>
      </c>
      <c r="D137" s="258" t="s">
        <v>214</v>
      </c>
      <c r="E137" s="259" t="s">
        <v>1403</v>
      </c>
      <c r="F137" s="260" t="s">
        <v>1404</v>
      </c>
      <c r="G137" s="261" t="s">
        <v>268</v>
      </c>
      <c r="H137" s="262">
        <v>3</v>
      </c>
      <c r="I137" s="263"/>
      <c r="J137" s="264">
        <f>ROUND(I137*H137,2)</f>
        <v>0</v>
      </c>
      <c r="K137" s="260" t="s">
        <v>33</v>
      </c>
      <c r="L137" s="265"/>
      <c r="M137" s="266" t="s">
        <v>33</v>
      </c>
      <c r="N137" s="267" t="s">
        <v>49</v>
      </c>
      <c r="O137" s="85"/>
      <c r="P137" s="228">
        <f>O137*H137</f>
        <v>0</v>
      </c>
      <c r="Q137" s="228">
        <v>0.05</v>
      </c>
      <c r="R137" s="228">
        <f>Q137*H137</f>
        <v>0.15000000000000002</v>
      </c>
      <c r="S137" s="228">
        <v>0</v>
      </c>
      <c r="T137" s="229">
        <f>S137*H137</f>
        <v>0</v>
      </c>
      <c r="U137" s="39"/>
      <c r="V137" s="39"/>
      <c r="W137" s="39"/>
      <c r="X137" s="39"/>
      <c r="Y137" s="39"/>
      <c r="Z137" s="39"/>
      <c r="AA137" s="39"/>
      <c r="AB137" s="39"/>
      <c r="AC137" s="39"/>
      <c r="AD137" s="39"/>
      <c r="AE137" s="39"/>
      <c r="AR137" s="230" t="s">
        <v>213</v>
      </c>
      <c r="AT137" s="230" t="s">
        <v>214</v>
      </c>
      <c r="AU137" s="230" t="s">
        <v>88</v>
      </c>
      <c r="AY137" s="17" t="s">
        <v>170</v>
      </c>
      <c r="BE137" s="231">
        <f>IF(N137="základní",J137,0)</f>
        <v>0</v>
      </c>
      <c r="BF137" s="231">
        <f>IF(N137="snížená",J137,0)</f>
        <v>0</v>
      </c>
      <c r="BG137" s="231">
        <f>IF(N137="zákl. přenesená",J137,0)</f>
        <v>0</v>
      </c>
      <c r="BH137" s="231">
        <f>IF(N137="sníž. přenesená",J137,0)</f>
        <v>0</v>
      </c>
      <c r="BI137" s="231">
        <f>IF(N137="nulová",J137,0)</f>
        <v>0</v>
      </c>
      <c r="BJ137" s="17" t="s">
        <v>86</v>
      </c>
      <c r="BK137" s="231">
        <f>ROUND(I137*H137,2)</f>
        <v>0</v>
      </c>
      <c r="BL137" s="17" t="s">
        <v>177</v>
      </c>
      <c r="BM137" s="230" t="s">
        <v>1405</v>
      </c>
    </row>
    <row r="138" spans="1:47" s="2" customFormat="1" ht="12">
      <c r="A138" s="39"/>
      <c r="B138" s="40"/>
      <c r="C138" s="41"/>
      <c r="D138" s="234" t="s">
        <v>210</v>
      </c>
      <c r="E138" s="41"/>
      <c r="F138" s="255" t="s">
        <v>1406</v>
      </c>
      <c r="G138" s="41"/>
      <c r="H138" s="41"/>
      <c r="I138" s="137"/>
      <c r="J138" s="41"/>
      <c r="K138" s="41"/>
      <c r="L138" s="45"/>
      <c r="M138" s="256"/>
      <c r="N138" s="257"/>
      <c r="O138" s="85"/>
      <c r="P138" s="85"/>
      <c r="Q138" s="85"/>
      <c r="R138" s="85"/>
      <c r="S138" s="85"/>
      <c r="T138" s="86"/>
      <c r="U138" s="39"/>
      <c r="V138" s="39"/>
      <c r="W138" s="39"/>
      <c r="X138" s="39"/>
      <c r="Y138" s="39"/>
      <c r="Z138" s="39"/>
      <c r="AA138" s="39"/>
      <c r="AB138" s="39"/>
      <c r="AC138" s="39"/>
      <c r="AD138" s="39"/>
      <c r="AE138" s="39"/>
      <c r="AT138" s="17" t="s">
        <v>210</v>
      </c>
      <c r="AU138" s="17" t="s">
        <v>88</v>
      </c>
    </row>
    <row r="139" spans="1:51" s="13" customFormat="1" ht="12">
      <c r="A139" s="13"/>
      <c r="B139" s="232"/>
      <c r="C139" s="233"/>
      <c r="D139" s="234" t="s">
        <v>182</v>
      </c>
      <c r="E139" s="235" t="s">
        <v>33</v>
      </c>
      <c r="F139" s="236" t="s">
        <v>184</v>
      </c>
      <c r="G139" s="233"/>
      <c r="H139" s="237">
        <v>3</v>
      </c>
      <c r="I139" s="238"/>
      <c r="J139" s="233"/>
      <c r="K139" s="233"/>
      <c r="L139" s="239"/>
      <c r="M139" s="240"/>
      <c r="N139" s="241"/>
      <c r="O139" s="241"/>
      <c r="P139" s="241"/>
      <c r="Q139" s="241"/>
      <c r="R139" s="241"/>
      <c r="S139" s="241"/>
      <c r="T139" s="242"/>
      <c r="U139" s="13"/>
      <c r="V139" s="13"/>
      <c r="W139" s="13"/>
      <c r="X139" s="13"/>
      <c r="Y139" s="13"/>
      <c r="Z139" s="13"/>
      <c r="AA139" s="13"/>
      <c r="AB139" s="13"/>
      <c r="AC139" s="13"/>
      <c r="AD139" s="13"/>
      <c r="AE139" s="13"/>
      <c r="AT139" s="243" t="s">
        <v>182</v>
      </c>
      <c r="AU139" s="243" t="s">
        <v>88</v>
      </c>
      <c r="AV139" s="13" t="s">
        <v>88</v>
      </c>
      <c r="AW139" s="13" t="s">
        <v>39</v>
      </c>
      <c r="AX139" s="13" t="s">
        <v>78</v>
      </c>
      <c r="AY139" s="243" t="s">
        <v>170</v>
      </c>
    </row>
    <row r="140" spans="1:51" s="14" customFormat="1" ht="12">
      <c r="A140" s="14"/>
      <c r="B140" s="244"/>
      <c r="C140" s="245"/>
      <c r="D140" s="234" t="s">
        <v>182</v>
      </c>
      <c r="E140" s="246" t="s">
        <v>33</v>
      </c>
      <c r="F140" s="247" t="s">
        <v>200</v>
      </c>
      <c r="G140" s="245"/>
      <c r="H140" s="248">
        <v>3</v>
      </c>
      <c r="I140" s="249"/>
      <c r="J140" s="245"/>
      <c r="K140" s="245"/>
      <c r="L140" s="250"/>
      <c r="M140" s="251"/>
      <c r="N140" s="252"/>
      <c r="O140" s="252"/>
      <c r="P140" s="252"/>
      <c r="Q140" s="252"/>
      <c r="R140" s="252"/>
      <c r="S140" s="252"/>
      <c r="T140" s="253"/>
      <c r="U140" s="14"/>
      <c r="V140" s="14"/>
      <c r="W140" s="14"/>
      <c r="X140" s="14"/>
      <c r="Y140" s="14"/>
      <c r="Z140" s="14"/>
      <c r="AA140" s="14"/>
      <c r="AB140" s="14"/>
      <c r="AC140" s="14"/>
      <c r="AD140" s="14"/>
      <c r="AE140" s="14"/>
      <c r="AT140" s="254" t="s">
        <v>182</v>
      </c>
      <c r="AU140" s="254" t="s">
        <v>88</v>
      </c>
      <c r="AV140" s="14" t="s">
        <v>177</v>
      </c>
      <c r="AW140" s="14" t="s">
        <v>39</v>
      </c>
      <c r="AX140" s="14" t="s">
        <v>86</v>
      </c>
      <c r="AY140" s="254" t="s">
        <v>170</v>
      </c>
    </row>
    <row r="141" spans="1:65" s="2" customFormat="1" ht="16.5" customHeight="1">
      <c r="A141" s="39"/>
      <c r="B141" s="40"/>
      <c r="C141" s="219" t="s">
        <v>299</v>
      </c>
      <c r="D141" s="219" t="s">
        <v>172</v>
      </c>
      <c r="E141" s="220" t="s">
        <v>1407</v>
      </c>
      <c r="F141" s="221" t="s">
        <v>1408</v>
      </c>
      <c r="G141" s="222" t="s">
        <v>191</v>
      </c>
      <c r="H141" s="223">
        <v>157</v>
      </c>
      <c r="I141" s="224"/>
      <c r="J141" s="225">
        <f>ROUND(I141*H141,2)</f>
        <v>0</v>
      </c>
      <c r="K141" s="221" t="s">
        <v>33</v>
      </c>
      <c r="L141" s="45"/>
      <c r="M141" s="226" t="s">
        <v>33</v>
      </c>
      <c r="N141" s="227" t="s">
        <v>49</v>
      </c>
      <c r="O141" s="85"/>
      <c r="P141" s="228">
        <f>O141*H141</f>
        <v>0</v>
      </c>
      <c r="Q141" s="228">
        <v>0</v>
      </c>
      <c r="R141" s="228">
        <f>Q141*H141</f>
        <v>0</v>
      </c>
      <c r="S141" s="228">
        <v>0</v>
      </c>
      <c r="T141" s="229">
        <f>S141*H141</f>
        <v>0</v>
      </c>
      <c r="U141" s="39"/>
      <c r="V141" s="39"/>
      <c r="W141" s="39"/>
      <c r="X141" s="39"/>
      <c r="Y141" s="39"/>
      <c r="Z141" s="39"/>
      <c r="AA141" s="39"/>
      <c r="AB141" s="39"/>
      <c r="AC141" s="39"/>
      <c r="AD141" s="39"/>
      <c r="AE141" s="39"/>
      <c r="AR141" s="230" t="s">
        <v>177</v>
      </c>
      <c r="AT141" s="230" t="s">
        <v>172</v>
      </c>
      <c r="AU141" s="230" t="s">
        <v>88</v>
      </c>
      <c r="AY141" s="17" t="s">
        <v>170</v>
      </c>
      <c r="BE141" s="231">
        <f>IF(N141="základní",J141,0)</f>
        <v>0</v>
      </c>
      <c r="BF141" s="231">
        <f>IF(N141="snížená",J141,0)</f>
        <v>0</v>
      </c>
      <c r="BG141" s="231">
        <f>IF(N141="zákl. přenesená",J141,0)</f>
        <v>0</v>
      </c>
      <c r="BH141" s="231">
        <f>IF(N141="sníž. přenesená",J141,0)</f>
        <v>0</v>
      </c>
      <c r="BI141" s="231">
        <f>IF(N141="nulová",J141,0)</f>
        <v>0</v>
      </c>
      <c r="BJ141" s="17" t="s">
        <v>86</v>
      </c>
      <c r="BK141" s="231">
        <f>ROUND(I141*H141,2)</f>
        <v>0</v>
      </c>
      <c r="BL141" s="17" t="s">
        <v>177</v>
      </c>
      <c r="BM141" s="230" t="s">
        <v>1409</v>
      </c>
    </row>
    <row r="142" spans="1:47" s="2" customFormat="1" ht="12">
      <c r="A142" s="39"/>
      <c r="B142" s="40"/>
      <c r="C142" s="41"/>
      <c r="D142" s="234" t="s">
        <v>210</v>
      </c>
      <c r="E142" s="41"/>
      <c r="F142" s="255" t="s">
        <v>1410</v>
      </c>
      <c r="G142" s="41"/>
      <c r="H142" s="41"/>
      <c r="I142" s="137"/>
      <c r="J142" s="41"/>
      <c r="K142" s="41"/>
      <c r="L142" s="45"/>
      <c r="M142" s="256"/>
      <c r="N142" s="257"/>
      <c r="O142" s="85"/>
      <c r="P142" s="85"/>
      <c r="Q142" s="85"/>
      <c r="R142" s="85"/>
      <c r="S142" s="85"/>
      <c r="T142" s="86"/>
      <c r="U142" s="39"/>
      <c r="V142" s="39"/>
      <c r="W142" s="39"/>
      <c r="X142" s="39"/>
      <c r="Y142" s="39"/>
      <c r="Z142" s="39"/>
      <c r="AA142" s="39"/>
      <c r="AB142" s="39"/>
      <c r="AC142" s="39"/>
      <c r="AD142" s="39"/>
      <c r="AE142" s="39"/>
      <c r="AT142" s="17" t="s">
        <v>210</v>
      </c>
      <c r="AU142" s="17" t="s">
        <v>88</v>
      </c>
    </row>
    <row r="143" spans="1:65" s="2" customFormat="1" ht="16.5" customHeight="1">
      <c r="A143" s="39"/>
      <c r="B143" s="40"/>
      <c r="C143" s="219" t="s">
        <v>305</v>
      </c>
      <c r="D143" s="219" t="s">
        <v>172</v>
      </c>
      <c r="E143" s="220" t="s">
        <v>1411</v>
      </c>
      <c r="F143" s="221" t="s">
        <v>1412</v>
      </c>
      <c r="G143" s="222" t="s">
        <v>191</v>
      </c>
      <c r="H143" s="223">
        <v>157</v>
      </c>
      <c r="I143" s="224"/>
      <c r="J143" s="225">
        <f>ROUND(I143*H143,2)</f>
        <v>0</v>
      </c>
      <c r="K143" s="221" t="s">
        <v>33</v>
      </c>
      <c r="L143" s="45"/>
      <c r="M143" s="226" t="s">
        <v>33</v>
      </c>
      <c r="N143" s="227" t="s">
        <v>49</v>
      </c>
      <c r="O143" s="85"/>
      <c r="P143" s="228">
        <f>O143*H143</f>
        <v>0</v>
      </c>
      <c r="Q143" s="228">
        <v>0</v>
      </c>
      <c r="R143" s="228">
        <f>Q143*H143</f>
        <v>0</v>
      </c>
      <c r="S143" s="228">
        <v>0</v>
      </c>
      <c r="T143" s="229">
        <f>S143*H143</f>
        <v>0</v>
      </c>
      <c r="U143" s="39"/>
      <c r="V143" s="39"/>
      <c r="W143" s="39"/>
      <c r="X143" s="39"/>
      <c r="Y143" s="39"/>
      <c r="Z143" s="39"/>
      <c r="AA143" s="39"/>
      <c r="AB143" s="39"/>
      <c r="AC143" s="39"/>
      <c r="AD143" s="39"/>
      <c r="AE143" s="39"/>
      <c r="AR143" s="230" t="s">
        <v>177</v>
      </c>
      <c r="AT143" s="230" t="s">
        <v>172</v>
      </c>
      <c r="AU143" s="230" t="s">
        <v>88</v>
      </c>
      <c r="AY143" s="17" t="s">
        <v>170</v>
      </c>
      <c r="BE143" s="231">
        <f>IF(N143="základní",J143,0)</f>
        <v>0</v>
      </c>
      <c r="BF143" s="231">
        <f>IF(N143="snížená",J143,0)</f>
        <v>0</v>
      </c>
      <c r="BG143" s="231">
        <f>IF(N143="zákl. přenesená",J143,0)</f>
        <v>0</v>
      </c>
      <c r="BH143" s="231">
        <f>IF(N143="sníž. přenesená",J143,0)</f>
        <v>0</v>
      </c>
      <c r="BI143" s="231">
        <f>IF(N143="nulová",J143,0)</f>
        <v>0</v>
      </c>
      <c r="BJ143" s="17" t="s">
        <v>86</v>
      </c>
      <c r="BK143" s="231">
        <f>ROUND(I143*H143,2)</f>
        <v>0</v>
      </c>
      <c r="BL143" s="17" t="s">
        <v>177</v>
      </c>
      <c r="BM143" s="230" t="s">
        <v>1413</v>
      </c>
    </row>
    <row r="144" spans="1:47" s="2" customFormat="1" ht="12">
      <c r="A144" s="39"/>
      <c r="B144" s="40"/>
      <c r="C144" s="41"/>
      <c r="D144" s="234" t="s">
        <v>210</v>
      </c>
      <c r="E144" s="41"/>
      <c r="F144" s="255" t="s">
        <v>1414</v>
      </c>
      <c r="G144" s="41"/>
      <c r="H144" s="41"/>
      <c r="I144" s="137"/>
      <c r="J144" s="41"/>
      <c r="K144" s="41"/>
      <c r="L144" s="45"/>
      <c r="M144" s="256"/>
      <c r="N144" s="257"/>
      <c r="O144" s="85"/>
      <c r="P144" s="85"/>
      <c r="Q144" s="85"/>
      <c r="R144" s="85"/>
      <c r="S144" s="85"/>
      <c r="T144" s="86"/>
      <c r="U144" s="39"/>
      <c r="V144" s="39"/>
      <c r="W144" s="39"/>
      <c r="X144" s="39"/>
      <c r="Y144" s="39"/>
      <c r="Z144" s="39"/>
      <c r="AA144" s="39"/>
      <c r="AB144" s="39"/>
      <c r="AC144" s="39"/>
      <c r="AD144" s="39"/>
      <c r="AE144" s="39"/>
      <c r="AT144" s="17" t="s">
        <v>210</v>
      </c>
      <c r="AU144" s="17" t="s">
        <v>88</v>
      </c>
    </row>
    <row r="145" spans="1:63" s="12" customFormat="1" ht="22.8" customHeight="1">
      <c r="A145" s="12"/>
      <c r="B145" s="203"/>
      <c r="C145" s="204"/>
      <c r="D145" s="205" t="s">
        <v>77</v>
      </c>
      <c r="E145" s="217" t="s">
        <v>177</v>
      </c>
      <c r="F145" s="217" t="s">
        <v>288</v>
      </c>
      <c r="G145" s="204"/>
      <c r="H145" s="204"/>
      <c r="I145" s="207"/>
      <c r="J145" s="218">
        <f>BK145</f>
        <v>0</v>
      </c>
      <c r="K145" s="204"/>
      <c r="L145" s="209"/>
      <c r="M145" s="210"/>
      <c r="N145" s="211"/>
      <c r="O145" s="211"/>
      <c r="P145" s="212">
        <f>SUM(P146:P151)</f>
        <v>0</v>
      </c>
      <c r="Q145" s="211"/>
      <c r="R145" s="212">
        <f>SUM(R146:R151)</f>
        <v>0</v>
      </c>
      <c r="S145" s="211"/>
      <c r="T145" s="213">
        <f>SUM(T146:T151)</f>
        <v>0</v>
      </c>
      <c r="U145" s="12"/>
      <c r="V145" s="12"/>
      <c r="W145" s="12"/>
      <c r="X145" s="12"/>
      <c r="Y145" s="12"/>
      <c r="Z145" s="12"/>
      <c r="AA145" s="12"/>
      <c r="AB145" s="12"/>
      <c r="AC145" s="12"/>
      <c r="AD145" s="12"/>
      <c r="AE145" s="12"/>
      <c r="AR145" s="214" t="s">
        <v>86</v>
      </c>
      <c r="AT145" s="215" t="s">
        <v>77</v>
      </c>
      <c r="AU145" s="215" t="s">
        <v>86</v>
      </c>
      <c r="AY145" s="214" t="s">
        <v>170</v>
      </c>
      <c r="BK145" s="216">
        <f>SUM(BK146:BK151)</f>
        <v>0</v>
      </c>
    </row>
    <row r="146" spans="1:65" s="2" customFormat="1" ht="16.5" customHeight="1">
      <c r="A146" s="39"/>
      <c r="B146" s="40"/>
      <c r="C146" s="219" t="s">
        <v>310</v>
      </c>
      <c r="D146" s="219" t="s">
        <v>172</v>
      </c>
      <c r="E146" s="220" t="s">
        <v>1415</v>
      </c>
      <c r="F146" s="221" t="s">
        <v>1416</v>
      </c>
      <c r="G146" s="222" t="s">
        <v>196</v>
      </c>
      <c r="H146" s="223">
        <v>30</v>
      </c>
      <c r="I146" s="224"/>
      <c r="J146" s="225">
        <f>ROUND(I146*H146,2)</f>
        <v>0</v>
      </c>
      <c r="K146" s="221" t="s">
        <v>33</v>
      </c>
      <c r="L146" s="45"/>
      <c r="M146" s="226" t="s">
        <v>33</v>
      </c>
      <c r="N146" s="227" t="s">
        <v>49</v>
      </c>
      <c r="O146" s="85"/>
      <c r="P146" s="228">
        <f>O146*H146</f>
        <v>0</v>
      </c>
      <c r="Q146" s="228">
        <v>0</v>
      </c>
      <c r="R146" s="228">
        <f>Q146*H146</f>
        <v>0</v>
      </c>
      <c r="S146" s="228">
        <v>0</v>
      </c>
      <c r="T146" s="229">
        <f>S146*H146</f>
        <v>0</v>
      </c>
      <c r="U146" s="39"/>
      <c r="V146" s="39"/>
      <c r="W146" s="39"/>
      <c r="X146" s="39"/>
      <c r="Y146" s="39"/>
      <c r="Z146" s="39"/>
      <c r="AA146" s="39"/>
      <c r="AB146" s="39"/>
      <c r="AC146" s="39"/>
      <c r="AD146" s="39"/>
      <c r="AE146" s="39"/>
      <c r="AR146" s="230" t="s">
        <v>177</v>
      </c>
      <c r="AT146" s="230" t="s">
        <v>172</v>
      </c>
      <c r="AU146" s="230" t="s">
        <v>88</v>
      </c>
      <c r="AY146" s="17" t="s">
        <v>170</v>
      </c>
      <c r="BE146" s="231">
        <f>IF(N146="základní",J146,0)</f>
        <v>0</v>
      </c>
      <c r="BF146" s="231">
        <f>IF(N146="snížená",J146,0)</f>
        <v>0</v>
      </c>
      <c r="BG146" s="231">
        <f>IF(N146="zákl. přenesená",J146,0)</f>
        <v>0</v>
      </c>
      <c r="BH146" s="231">
        <f>IF(N146="sníž. přenesená",J146,0)</f>
        <v>0</v>
      </c>
      <c r="BI146" s="231">
        <f>IF(N146="nulová",J146,0)</f>
        <v>0</v>
      </c>
      <c r="BJ146" s="17" t="s">
        <v>86</v>
      </c>
      <c r="BK146" s="231">
        <f>ROUND(I146*H146,2)</f>
        <v>0</v>
      </c>
      <c r="BL146" s="17" t="s">
        <v>177</v>
      </c>
      <c r="BM146" s="230" t="s">
        <v>1417</v>
      </c>
    </row>
    <row r="147" spans="1:47" s="2" customFormat="1" ht="12">
      <c r="A147" s="39"/>
      <c r="B147" s="40"/>
      <c r="C147" s="41"/>
      <c r="D147" s="234" t="s">
        <v>210</v>
      </c>
      <c r="E147" s="41"/>
      <c r="F147" s="255" t="s">
        <v>1418</v>
      </c>
      <c r="G147" s="41"/>
      <c r="H147" s="41"/>
      <c r="I147" s="137"/>
      <c r="J147" s="41"/>
      <c r="K147" s="41"/>
      <c r="L147" s="45"/>
      <c r="M147" s="256"/>
      <c r="N147" s="257"/>
      <c r="O147" s="85"/>
      <c r="P147" s="85"/>
      <c r="Q147" s="85"/>
      <c r="R147" s="85"/>
      <c r="S147" s="85"/>
      <c r="T147" s="86"/>
      <c r="U147" s="39"/>
      <c r="V147" s="39"/>
      <c r="W147" s="39"/>
      <c r="X147" s="39"/>
      <c r="Y147" s="39"/>
      <c r="Z147" s="39"/>
      <c r="AA147" s="39"/>
      <c r="AB147" s="39"/>
      <c r="AC147" s="39"/>
      <c r="AD147" s="39"/>
      <c r="AE147" s="39"/>
      <c r="AT147" s="17" t="s">
        <v>210</v>
      </c>
      <c r="AU147" s="17" t="s">
        <v>88</v>
      </c>
    </row>
    <row r="148" spans="1:65" s="2" customFormat="1" ht="16.5" customHeight="1">
      <c r="A148" s="39"/>
      <c r="B148" s="40"/>
      <c r="C148" s="219" t="s">
        <v>315</v>
      </c>
      <c r="D148" s="219" t="s">
        <v>172</v>
      </c>
      <c r="E148" s="220" t="s">
        <v>1419</v>
      </c>
      <c r="F148" s="221" t="s">
        <v>1420</v>
      </c>
      <c r="G148" s="222" t="s">
        <v>175</v>
      </c>
      <c r="H148" s="223">
        <v>16.2</v>
      </c>
      <c r="I148" s="224"/>
      <c r="J148" s="225">
        <f>ROUND(I148*H148,2)</f>
        <v>0</v>
      </c>
      <c r="K148" s="221" t="s">
        <v>33</v>
      </c>
      <c r="L148" s="45"/>
      <c r="M148" s="226" t="s">
        <v>33</v>
      </c>
      <c r="N148" s="227" t="s">
        <v>49</v>
      </c>
      <c r="O148" s="85"/>
      <c r="P148" s="228">
        <f>O148*H148</f>
        <v>0</v>
      </c>
      <c r="Q148" s="228">
        <v>0</v>
      </c>
      <c r="R148" s="228">
        <f>Q148*H148</f>
        <v>0</v>
      </c>
      <c r="S148" s="228">
        <v>0</v>
      </c>
      <c r="T148" s="229">
        <f>S148*H148</f>
        <v>0</v>
      </c>
      <c r="U148" s="39"/>
      <c r="V148" s="39"/>
      <c r="W148" s="39"/>
      <c r="X148" s="39"/>
      <c r="Y148" s="39"/>
      <c r="Z148" s="39"/>
      <c r="AA148" s="39"/>
      <c r="AB148" s="39"/>
      <c r="AC148" s="39"/>
      <c r="AD148" s="39"/>
      <c r="AE148" s="39"/>
      <c r="AR148" s="230" t="s">
        <v>177</v>
      </c>
      <c r="AT148" s="230" t="s">
        <v>172</v>
      </c>
      <c r="AU148" s="230" t="s">
        <v>88</v>
      </c>
      <c r="AY148" s="17" t="s">
        <v>170</v>
      </c>
      <c r="BE148" s="231">
        <f>IF(N148="základní",J148,0)</f>
        <v>0</v>
      </c>
      <c r="BF148" s="231">
        <f>IF(N148="snížená",J148,0)</f>
        <v>0</v>
      </c>
      <c r="BG148" s="231">
        <f>IF(N148="zákl. přenesená",J148,0)</f>
        <v>0</v>
      </c>
      <c r="BH148" s="231">
        <f>IF(N148="sníž. přenesená",J148,0)</f>
        <v>0</v>
      </c>
      <c r="BI148" s="231">
        <f>IF(N148="nulová",J148,0)</f>
        <v>0</v>
      </c>
      <c r="BJ148" s="17" t="s">
        <v>86</v>
      </c>
      <c r="BK148" s="231">
        <f>ROUND(I148*H148,2)</f>
        <v>0</v>
      </c>
      <c r="BL148" s="17" t="s">
        <v>177</v>
      </c>
      <c r="BM148" s="230" t="s">
        <v>1421</v>
      </c>
    </row>
    <row r="149" spans="1:47" s="2" customFormat="1" ht="12">
      <c r="A149" s="39"/>
      <c r="B149" s="40"/>
      <c r="C149" s="41"/>
      <c r="D149" s="234" t="s">
        <v>210</v>
      </c>
      <c r="E149" s="41"/>
      <c r="F149" s="255" t="s">
        <v>1418</v>
      </c>
      <c r="G149" s="41"/>
      <c r="H149" s="41"/>
      <c r="I149" s="137"/>
      <c r="J149" s="41"/>
      <c r="K149" s="41"/>
      <c r="L149" s="45"/>
      <c r="M149" s="256"/>
      <c r="N149" s="257"/>
      <c r="O149" s="85"/>
      <c r="P149" s="85"/>
      <c r="Q149" s="85"/>
      <c r="R149" s="85"/>
      <c r="S149" s="85"/>
      <c r="T149" s="86"/>
      <c r="U149" s="39"/>
      <c r="V149" s="39"/>
      <c r="W149" s="39"/>
      <c r="X149" s="39"/>
      <c r="Y149" s="39"/>
      <c r="Z149" s="39"/>
      <c r="AA149" s="39"/>
      <c r="AB149" s="39"/>
      <c r="AC149" s="39"/>
      <c r="AD149" s="39"/>
      <c r="AE149" s="39"/>
      <c r="AT149" s="17" t="s">
        <v>210</v>
      </c>
      <c r="AU149" s="17" t="s">
        <v>88</v>
      </c>
    </row>
    <row r="150" spans="1:65" s="2" customFormat="1" ht="16.5" customHeight="1">
      <c r="A150" s="39"/>
      <c r="B150" s="40"/>
      <c r="C150" s="219" t="s">
        <v>321</v>
      </c>
      <c r="D150" s="219" t="s">
        <v>172</v>
      </c>
      <c r="E150" s="220" t="s">
        <v>1422</v>
      </c>
      <c r="F150" s="221" t="s">
        <v>1423</v>
      </c>
      <c r="G150" s="222" t="s">
        <v>175</v>
      </c>
      <c r="H150" s="223">
        <v>14.8</v>
      </c>
      <c r="I150" s="224"/>
      <c r="J150" s="225">
        <f>ROUND(I150*H150,2)</f>
        <v>0</v>
      </c>
      <c r="K150" s="221" t="s">
        <v>33</v>
      </c>
      <c r="L150" s="45"/>
      <c r="M150" s="226" t="s">
        <v>33</v>
      </c>
      <c r="N150" s="227" t="s">
        <v>49</v>
      </c>
      <c r="O150" s="85"/>
      <c r="P150" s="228">
        <f>O150*H150</f>
        <v>0</v>
      </c>
      <c r="Q150" s="228">
        <v>0</v>
      </c>
      <c r="R150" s="228">
        <f>Q150*H150</f>
        <v>0</v>
      </c>
      <c r="S150" s="228">
        <v>0</v>
      </c>
      <c r="T150" s="229">
        <f>S150*H150</f>
        <v>0</v>
      </c>
      <c r="U150" s="39"/>
      <c r="V150" s="39"/>
      <c r="W150" s="39"/>
      <c r="X150" s="39"/>
      <c r="Y150" s="39"/>
      <c r="Z150" s="39"/>
      <c r="AA150" s="39"/>
      <c r="AB150" s="39"/>
      <c r="AC150" s="39"/>
      <c r="AD150" s="39"/>
      <c r="AE150" s="39"/>
      <c r="AR150" s="230" t="s">
        <v>177</v>
      </c>
      <c r="AT150" s="230" t="s">
        <v>172</v>
      </c>
      <c r="AU150" s="230" t="s">
        <v>88</v>
      </c>
      <c r="AY150" s="17" t="s">
        <v>170</v>
      </c>
      <c r="BE150" s="231">
        <f>IF(N150="základní",J150,0)</f>
        <v>0</v>
      </c>
      <c r="BF150" s="231">
        <f>IF(N150="snížená",J150,0)</f>
        <v>0</v>
      </c>
      <c r="BG150" s="231">
        <f>IF(N150="zákl. přenesená",J150,0)</f>
        <v>0</v>
      </c>
      <c r="BH150" s="231">
        <f>IF(N150="sníž. přenesená",J150,0)</f>
        <v>0</v>
      </c>
      <c r="BI150" s="231">
        <f>IF(N150="nulová",J150,0)</f>
        <v>0</v>
      </c>
      <c r="BJ150" s="17" t="s">
        <v>86</v>
      </c>
      <c r="BK150" s="231">
        <f>ROUND(I150*H150,2)</f>
        <v>0</v>
      </c>
      <c r="BL150" s="17" t="s">
        <v>177</v>
      </c>
      <c r="BM150" s="230" t="s">
        <v>1424</v>
      </c>
    </row>
    <row r="151" spans="1:47" s="2" customFormat="1" ht="12">
      <c r="A151" s="39"/>
      <c r="B151" s="40"/>
      <c r="C151" s="41"/>
      <c r="D151" s="234" t="s">
        <v>210</v>
      </c>
      <c r="E151" s="41"/>
      <c r="F151" s="255" t="s">
        <v>1425</v>
      </c>
      <c r="G151" s="41"/>
      <c r="H151" s="41"/>
      <c r="I151" s="137"/>
      <c r="J151" s="41"/>
      <c r="K151" s="41"/>
      <c r="L151" s="45"/>
      <c r="M151" s="256"/>
      <c r="N151" s="257"/>
      <c r="O151" s="85"/>
      <c r="P151" s="85"/>
      <c r="Q151" s="85"/>
      <c r="R151" s="85"/>
      <c r="S151" s="85"/>
      <c r="T151" s="86"/>
      <c r="U151" s="39"/>
      <c r="V151" s="39"/>
      <c r="W151" s="39"/>
      <c r="X151" s="39"/>
      <c r="Y151" s="39"/>
      <c r="Z151" s="39"/>
      <c r="AA151" s="39"/>
      <c r="AB151" s="39"/>
      <c r="AC151" s="39"/>
      <c r="AD151" s="39"/>
      <c r="AE151" s="39"/>
      <c r="AT151" s="17" t="s">
        <v>210</v>
      </c>
      <c r="AU151" s="17" t="s">
        <v>88</v>
      </c>
    </row>
    <row r="152" spans="1:63" s="12" customFormat="1" ht="22.8" customHeight="1">
      <c r="A152" s="12"/>
      <c r="B152" s="203"/>
      <c r="C152" s="204"/>
      <c r="D152" s="205" t="s">
        <v>77</v>
      </c>
      <c r="E152" s="217" t="s">
        <v>213</v>
      </c>
      <c r="F152" s="217" t="s">
        <v>465</v>
      </c>
      <c r="G152" s="204"/>
      <c r="H152" s="204"/>
      <c r="I152" s="207"/>
      <c r="J152" s="218">
        <f>BK152</f>
        <v>0</v>
      </c>
      <c r="K152" s="204"/>
      <c r="L152" s="209"/>
      <c r="M152" s="210"/>
      <c r="N152" s="211"/>
      <c r="O152" s="211"/>
      <c r="P152" s="212">
        <f>SUM(P153:P207)</f>
        <v>0</v>
      </c>
      <c r="Q152" s="211"/>
      <c r="R152" s="212">
        <f>SUM(R153:R207)</f>
        <v>6.2888</v>
      </c>
      <c r="S152" s="211"/>
      <c r="T152" s="213">
        <f>SUM(T153:T207)</f>
        <v>0</v>
      </c>
      <c r="U152" s="12"/>
      <c r="V152" s="12"/>
      <c r="W152" s="12"/>
      <c r="X152" s="12"/>
      <c r="Y152" s="12"/>
      <c r="Z152" s="12"/>
      <c r="AA152" s="12"/>
      <c r="AB152" s="12"/>
      <c r="AC152" s="12"/>
      <c r="AD152" s="12"/>
      <c r="AE152" s="12"/>
      <c r="AR152" s="214" t="s">
        <v>86</v>
      </c>
      <c r="AT152" s="215" t="s">
        <v>77</v>
      </c>
      <c r="AU152" s="215" t="s">
        <v>86</v>
      </c>
      <c r="AY152" s="214" t="s">
        <v>170</v>
      </c>
      <c r="BK152" s="216">
        <f>SUM(BK153:BK207)</f>
        <v>0</v>
      </c>
    </row>
    <row r="153" spans="1:65" s="2" customFormat="1" ht="21.75" customHeight="1">
      <c r="A153" s="39"/>
      <c r="B153" s="40"/>
      <c r="C153" s="219" t="s">
        <v>326</v>
      </c>
      <c r="D153" s="219" t="s">
        <v>172</v>
      </c>
      <c r="E153" s="220" t="s">
        <v>1426</v>
      </c>
      <c r="F153" s="221" t="s">
        <v>1427</v>
      </c>
      <c r="G153" s="222" t="s">
        <v>262</v>
      </c>
      <c r="H153" s="223">
        <v>56</v>
      </c>
      <c r="I153" s="224"/>
      <c r="J153" s="225">
        <f>ROUND(I153*H153,2)</f>
        <v>0</v>
      </c>
      <c r="K153" s="221" t="s">
        <v>33</v>
      </c>
      <c r="L153" s="45"/>
      <c r="M153" s="226" t="s">
        <v>33</v>
      </c>
      <c r="N153" s="227" t="s">
        <v>49</v>
      </c>
      <c r="O153" s="85"/>
      <c r="P153" s="228">
        <f>O153*H153</f>
        <v>0</v>
      </c>
      <c r="Q153" s="228">
        <v>0</v>
      </c>
      <c r="R153" s="228">
        <f>Q153*H153</f>
        <v>0</v>
      </c>
      <c r="S153" s="228">
        <v>0</v>
      </c>
      <c r="T153" s="229">
        <f>S153*H153</f>
        <v>0</v>
      </c>
      <c r="U153" s="39"/>
      <c r="V153" s="39"/>
      <c r="W153" s="39"/>
      <c r="X153" s="39"/>
      <c r="Y153" s="39"/>
      <c r="Z153" s="39"/>
      <c r="AA153" s="39"/>
      <c r="AB153" s="39"/>
      <c r="AC153" s="39"/>
      <c r="AD153" s="39"/>
      <c r="AE153" s="39"/>
      <c r="AR153" s="230" t="s">
        <v>177</v>
      </c>
      <c r="AT153" s="230" t="s">
        <v>172</v>
      </c>
      <c r="AU153" s="230" t="s">
        <v>88</v>
      </c>
      <c r="AY153" s="17" t="s">
        <v>170</v>
      </c>
      <c r="BE153" s="231">
        <f>IF(N153="základní",J153,0)</f>
        <v>0</v>
      </c>
      <c r="BF153" s="231">
        <f>IF(N153="snížená",J153,0)</f>
        <v>0</v>
      </c>
      <c r="BG153" s="231">
        <f>IF(N153="zákl. přenesená",J153,0)</f>
        <v>0</v>
      </c>
      <c r="BH153" s="231">
        <f>IF(N153="sníž. přenesená",J153,0)</f>
        <v>0</v>
      </c>
      <c r="BI153" s="231">
        <f>IF(N153="nulová",J153,0)</f>
        <v>0</v>
      </c>
      <c r="BJ153" s="17" t="s">
        <v>86</v>
      </c>
      <c r="BK153" s="231">
        <f>ROUND(I153*H153,2)</f>
        <v>0</v>
      </c>
      <c r="BL153" s="17" t="s">
        <v>177</v>
      </c>
      <c r="BM153" s="230" t="s">
        <v>1428</v>
      </c>
    </row>
    <row r="154" spans="1:47" s="2" customFormat="1" ht="12">
      <c r="A154" s="39"/>
      <c r="B154" s="40"/>
      <c r="C154" s="41"/>
      <c r="D154" s="234" t="s">
        <v>210</v>
      </c>
      <c r="E154" s="41"/>
      <c r="F154" s="255" t="s">
        <v>1389</v>
      </c>
      <c r="G154" s="41"/>
      <c r="H154" s="41"/>
      <c r="I154" s="137"/>
      <c r="J154" s="41"/>
      <c r="K154" s="41"/>
      <c r="L154" s="45"/>
      <c r="M154" s="256"/>
      <c r="N154" s="257"/>
      <c r="O154" s="85"/>
      <c r="P154" s="85"/>
      <c r="Q154" s="85"/>
      <c r="R154" s="85"/>
      <c r="S154" s="85"/>
      <c r="T154" s="86"/>
      <c r="U154" s="39"/>
      <c r="V154" s="39"/>
      <c r="W154" s="39"/>
      <c r="X154" s="39"/>
      <c r="Y154" s="39"/>
      <c r="Z154" s="39"/>
      <c r="AA154" s="39"/>
      <c r="AB154" s="39"/>
      <c r="AC154" s="39"/>
      <c r="AD154" s="39"/>
      <c r="AE154" s="39"/>
      <c r="AT154" s="17" t="s">
        <v>210</v>
      </c>
      <c r="AU154" s="17" t="s">
        <v>88</v>
      </c>
    </row>
    <row r="155" spans="1:51" s="13" customFormat="1" ht="12">
      <c r="A155" s="13"/>
      <c r="B155" s="232"/>
      <c r="C155" s="233"/>
      <c r="D155" s="234" t="s">
        <v>182</v>
      </c>
      <c r="E155" s="235" t="s">
        <v>33</v>
      </c>
      <c r="F155" s="236" t="s">
        <v>1429</v>
      </c>
      <c r="G155" s="233"/>
      <c r="H155" s="237">
        <v>56</v>
      </c>
      <c r="I155" s="238"/>
      <c r="J155" s="233"/>
      <c r="K155" s="233"/>
      <c r="L155" s="239"/>
      <c r="M155" s="240"/>
      <c r="N155" s="241"/>
      <c r="O155" s="241"/>
      <c r="P155" s="241"/>
      <c r="Q155" s="241"/>
      <c r="R155" s="241"/>
      <c r="S155" s="241"/>
      <c r="T155" s="242"/>
      <c r="U155" s="13"/>
      <c r="V155" s="13"/>
      <c r="W155" s="13"/>
      <c r="X155" s="13"/>
      <c r="Y155" s="13"/>
      <c r="Z155" s="13"/>
      <c r="AA155" s="13"/>
      <c r="AB155" s="13"/>
      <c r="AC155" s="13"/>
      <c r="AD155" s="13"/>
      <c r="AE155" s="13"/>
      <c r="AT155" s="243" t="s">
        <v>182</v>
      </c>
      <c r="AU155" s="243" t="s">
        <v>88</v>
      </c>
      <c r="AV155" s="13" t="s">
        <v>88</v>
      </c>
      <c r="AW155" s="13" t="s">
        <v>39</v>
      </c>
      <c r="AX155" s="13" t="s">
        <v>78</v>
      </c>
      <c r="AY155" s="243" t="s">
        <v>170</v>
      </c>
    </row>
    <row r="156" spans="1:51" s="14" customFormat="1" ht="12">
      <c r="A156" s="14"/>
      <c r="B156" s="244"/>
      <c r="C156" s="245"/>
      <c r="D156" s="234" t="s">
        <v>182</v>
      </c>
      <c r="E156" s="246" t="s">
        <v>33</v>
      </c>
      <c r="F156" s="247" t="s">
        <v>200</v>
      </c>
      <c r="G156" s="245"/>
      <c r="H156" s="248">
        <v>56</v>
      </c>
      <c r="I156" s="249"/>
      <c r="J156" s="245"/>
      <c r="K156" s="245"/>
      <c r="L156" s="250"/>
      <c r="M156" s="251"/>
      <c r="N156" s="252"/>
      <c r="O156" s="252"/>
      <c r="P156" s="252"/>
      <c r="Q156" s="252"/>
      <c r="R156" s="252"/>
      <c r="S156" s="252"/>
      <c r="T156" s="253"/>
      <c r="U156" s="14"/>
      <c r="V156" s="14"/>
      <c r="W156" s="14"/>
      <c r="X156" s="14"/>
      <c r="Y156" s="14"/>
      <c r="Z156" s="14"/>
      <c r="AA156" s="14"/>
      <c r="AB156" s="14"/>
      <c r="AC156" s="14"/>
      <c r="AD156" s="14"/>
      <c r="AE156" s="14"/>
      <c r="AT156" s="254" t="s">
        <v>182</v>
      </c>
      <c r="AU156" s="254" t="s">
        <v>88</v>
      </c>
      <c r="AV156" s="14" t="s">
        <v>177</v>
      </c>
      <c r="AW156" s="14" t="s">
        <v>39</v>
      </c>
      <c r="AX156" s="14" t="s">
        <v>86</v>
      </c>
      <c r="AY156" s="254" t="s">
        <v>170</v>
      </c>
    </row>
    <row r="157" spans="1:65" s="2" customFormat="1" ht="21.75" customHeight="1">
      <c r="A157" s="39"/>
      <c r="B157" s="40"/>
      <c r="C157" s="219" t="s">
        <v>331</v>
      </c>
      <c r="D157" s="219" t="s">
        <v>172</v>
      </c>
      <c r="E157" s="220" t="s">
        <v>1430</v>
      </c>
      <c r="F157" s="221" t="s">
        <v>1431</v>
      </c>
      <c r="G157" s="222" t="s">
        <v>262</v>
      </c>
      <c r="H157" s="223">
        <v>52</v>
      </c>
      <c r="I157" s="224"/>
      <c r="J157" s="225">
        <f>ROUND(I157*H157,2)</f>
        <v>0</v>
      </c>
      <c r="K157" s="221" t="s">
        <v>33</v>
      </c>
      <c r="L157" s="45"/>
      <c r="M157" s="226" t="s">
        <v>33</v>
      </c>
      <c r="N157" s="227" t="s">
        <v>49</v>
      </c>
      <c r="O157" s="85"/>
      <c r="P157" s="228">
        <f>O157*H157</f>
        <v>0</v>
      </c>
      <c r="Q157" s="228">
        <v>0</v>
      </c>
      <c r="R157" s="228">
        <f>Q157*H157</f>
        <v>0</v>
      </c>
      <c r="S157" s="228">
        <v>0</v>
      </c>
      <c r="T157" s="229">
        <f>S157*H157</f>
        <v>0</v>
      </c>
      <c r="U157" s="39"/>
      <c r="V157" s="39"/>
      <c r="W157" s="39"/>
      <c r="X157" s="39"/>
      <c r="Y157" s="39"/>
      <c r="Z157" s="39"/>
      <c r="AA157" s="39"/>
      <c r="AB157" s="39"/>
      <c r="AC157" s="39"/>
      <c r="AD157" s="39"/>
      <c r="AE157" s="39"/>
      <c r="AR157" s="230" t="s">
        <v>177</v>
      </c>
      <c r="AT157" s="230" t="s">
        <v>172</v>
      </c>
      <c r="AU157" s="230" t="s">
        <v>88</v>
      </c>
      <c r="AY157" s="17" t="s">
        <v>170</v>
      </c>
      <c r="BE157" s="231">
        <f>IF(N157="základní",J157,0)</f>
        <v>0</v>
      </c>
      <c r="BF157" s="231">
        <f>IF(N157="snížená",J157,0)</f>
        <v>0</v>
      </c>
      <c r="BG157" s="231">
        <f>IF(N157="zákl. přenesená",J157,0)</f>
        <v>0</v>
      </c>
      <c r="BH157" s="231">
        <f>IF(N157="sníž. přenesená",J157,0)</f>
        <v>0</v>
      </c>
      <c r="BI157" s="231">
        <f>IF(N157="nulová",J157,0)</f>
        <v>0</v>
      </c>
      <c r="BJ157" s="17" t="s">
        <v>86</v>
      </c>
      <c r="BK157" s="231">
        <f>ROUND(I157*H157,2)</f>
        <v>0</v>
      </c>
      <c r="BL157" s="17" t="s">
        <v>177</v>
      </c>
      <c r="BM157" s="230" t="s">
        <v>1432</v>
      </c>
    </row>
    <row r="158" spans="1:47" s="2" customFormat="1" ht="12">
      <c r="A158" s="39"/>
      <c r="B158" s="40"/>
      <c r="C158" s="41"/>
      <c r="D158" s="234" t="s">
        <v>210</v>
      </c>
      <c r="E158" s="41"/>
      <c r="F158" s="255" t="s">
        <v>1389</v>
      </c>
      <c r="G158" s="41"/>
      <c r="H158" s="41"/>
      <c r="I158" s="137"/>
      <c r="J158" s="41"/>
      <c r="K158" s="41"/>
      <c r="L158" s="45"/>
      <c r="M158" s="256"/>
      <c r="N158" s="257"/>
      <c r="O158" s="85"/>
      <c r="P158" s="85"/>
      <c r="Q158" s="85"/>
      <c r="R158" s="85"/>
      <c r="S158" s="85"/>
      <c r="T158" s="86"/>
      <c r="U158" s="39"/>
      <c r="V158" s="39"/>
      <c r="W158" s="39"/>
      <c r="X158" s="39"/>
      <c r="Y158" s="39"/>
      <c r="Z158" s="39"/>
      <c r="AA158" s="39"/>
      <c r="AB158" s="39"/>
      <c r="AC158" s="39"/>
      <c r="AD158" s="39"/>
      <c r="AE158" s="39"/>
      <c r="AT158" s="17" t="s">
        <v>210</v>
      </c>
      <c r="AU158" s="17" t="s">
        <v>88</v>
      </c>
    </row>
    <row r="159" spans="1:51" s="13" customFormat="1" ht="12">
      <c r="A159" s="13"/>
      <c r="B159" s="232"/>
      <c r="C159" s="233"/>
      <c r="D159" s="234" t="s">
        <v>182</v>
      </c>
      <c r="E159" s="235" t="s">
        <v>33</v>
      </c>
      <c r="F159" s="236" t="s">
        <v>1433</v>
      </c>
      <c r="G159" s="233"/>
      <c r="H159" s="237">
        <v>52</v>
      </c>
      <c r="I159" s="238"/>
      <c r="J159" s="233"/>
      <c r="K159" s="233"/>
      <c r="L159" s="239"/>
      <c r="M159" s="240"/>
      <c r="N159" s="241"/>
      <c r="O159" s="241"/>
      <c r="P159" s="241"/>
      <c r="Q159" s="241"/>
      <c r="R159" s="241"/>
      <c r="S159" s="241"/>
      <c r="T159" s="242"/>
      <c r="U159" s="13"/>
      <c r="V159" s="13"/>
      <c r="W159" s="13"/>
      <c r="X159" s="13"/>
      <c r="Y159" s="13"/>
      <c r="Z159" s="13"/>
      <c r="AA159" s="13"/>
      <c r="AB159" s="13"/>
      <c r="AC159" s="13"/>
      <c r="AD159" s="13"/>
      <c r="AE159" s="13"/>
      <c r="AT159" s="243" t="s">
        <v>182</v>
      </c>
      <c r="AU159" s="243" t="s">
        <v>88</v>
      </c>
      <c r="AV159" s="13" t="s">
        <v>88</v>
      </c>
      <c r="AW159" s="13" t="s">
        <v>39</v>
      </c>
      <c r="AX159" s="13" t="s">
        <v>78</v>
      </c>
      <c r="AY159" s="243" t="s">
        <v>170</v>
      </c>
    </row>
    <row r="160" spans="1:51" s="14" customFormat="1" ht="12">
      <c r="A160" s="14"/>
      <c r="B160" s="244"/>
      <c r="C160" s="245"/>
      <c r="D160" s="234" t="s">
        <v>182</v>
      </c>
      <c r="E160" s="246" t="s">
        <v>33</v>
      </c>
      <c r="F160" s="247" t="s">
        <v>200</v>
      </c>
      <c r="G160" s="245"/>
      <c r="H160" s="248">
        <v>52</v>
      </c>
      <c r="I160" s="249"/>
      <c r="J160" s="245"/>
      <c r="K160" s="245"/>
      <c r="L160" s="250"/>
      <c r="M160" s="251"/>
      <c r="N160" s="252"/>
      <c r="O160" s="252"/>
      <c r="P160" s="252"/>
      <c r="Q160" s="252"/>
      <c r="R160" s="252"/>
      <c r="S160" s="252"/>
      <c r="T160" s="253"/>
      <c r="U160" s="14"/>
      <c r="V160" s="14"/>
      <c r="W160" s="14"/>
      <c r="X160" s="14"/>
      <c r="Y160" s="14"/>
      <c r="Z160" s="14"/>
      <c r="AA160" s="14"/>
      <c r="AB160" s="14"/>
      <c r="AC160" s="14"/>
      <c r="AD160" s="14"/>
      <c r="AE160" s="14"/>
      <c r="AT160" s="254" t="s">
        <v>182</v>
      </c>
      <c r="AU160" s="254" t="s">
        <v>88</v>
      </c>
      <c r="AV160" s="14" t="s">
        <v>177</v>
      </c>
      <c r="AW160" s="14" t="s">
        <v>39</v>
      </c>
      <c r="AX160" s="14" t="s">
        <v>86</v>
      </c>
      <c r="AY160" s="254" t="s">
        <v>170</v>
      </c>
    </row>
    <row r="161" spans="1:65" s="2" customFormat="1" ht="16.5" customHeight="1">
      <c r="A161" s="39"/>
      <c r="B161" s="40"/>
      <c r="C161" s="219" t="s">
        <v>336</v>
      </c>
      <c r="D161" s="219" t="s">
        <v>172</v>
      </c>
      <c r="E161" s="220" t="s">
        <v>1434</v>
      </c>
      <c r="F161" s="221" t="s">
        <v>1435</v>
      </c>
      <c r="G161" s="222" t="s">
        <v>262</v>
      </c>
      <c r="H161" s="223">
        <v>3</v>
      </c>
      <c r="I161" s="224"/>
      <c r="J161" s="225">
        <f>ROUND(I161*H161,2)</f>
        <v>0</v>
      </c>
      <c r="K161" s="221" t="s">
        <v>33</v>
      </c>
      <c r="L161" s="45"/>
      <c r="M161" s="226" t="s">
        <v>33</v>
      </c>
      <c r="N161" s="227" t="s">
        <v>49</v>
      </c>
      <c r="O161" s="85"/>
      <c r="P161" s="228">
        <f>O161*H161</f>
        <v>0</v>
      </c>
      <c r="Q161" s="228">
        <v>0</v>
      </c>
      <c r="R161" s="228">
        <f>Q161*H161</f>
        <v>0</v>
      </c>
      <c r="S161" s="228">
        <v>0</v>
      </c>
      <c r="T161" s="229">
        <f>S161*H161</f>
        <v>0</v>
      </c>
      <c r="U161" s="39"/>
      <c r="V161" s="39"/>
      <c r="W161" s="39"/>
      <c r="X161" s="39"/>
      <c r="Y161" s="39"/>
      <c r="Z161" s="39"/>
      <c r="AA161" s="39"/>
      <c r="AB161" s="39"/>
      <c r="AC161" s="39"/>
      <c r="AD161" s="39"/>
      <c r="AE161" s="39"/>
      <c r="AR161" s="230" t="s">
        <v>177</v>
      </c>
      <c r="AT161" s="230" t="s">
        <v>172</v>
      </c>
      <c r="AU161" s="230" t="s">
        <v>88</v>
      </c>
      <c r="AY161" s="17" t="s">
        <v>170</v>
      </c>
      <c r="BE161" s="231">
        <f>IF(N161="základní",J161,0)</f>
        <v>0</v>
      </c>
      <c r="BF161" s="231">
        <f>IF(N161="snížená",J161,0)</f>
        <v>0</v>
      </c>
      <c r="BG161" s="231">
        <f>IF(N161="zákl. přenesená",J161,0)</f>
        <v>0</v>
      </c>
      <c r="BH161" s="231">
        <f>IF(N161="sníž. přenesená",J161,0)</f>
        <v>0</v>
      </c>
      <c r="BI161" s="231">
        <f>IF(N161="nulová",J161,0)</f>
        <v>0</v>
      </c>
      <c r="BJ161" s="17" t="s">
        <v>86</v>
      </c>
      <c r="BK161" s="231">
        <f>ROUND(I161*H161,2)</f>
        <v>0</v>
      </c>
      <c r="BL161" s="17" t="s">
        <v>177</v>
      </c>
      <c r="BM161" s="230" t="s">
        <v>1436</v>
      </c>
    </row>
    <row r="162" spans="1:47" s="2" customFormat="1" ht="12">
      <c r="A162" s="39"/>
      <c r="B162" s="40"/>
      <c r="C162" s="41"/>
      <c r="D162" s="234" t="s">
        <v>210</v>
      </c>
      <c r="E162" s="41"/>
      <c r="F162" s="255" t="s">
        <v>1437</v>
      </c>
      <c r="G162" s="41"/>
      <c r="H162" s="41"/>
      <c r="I162" s="137"/>
      <c r="J162" s="41"/>
      <c r="K162" s="41"/>
      <c r="L162" s="45"/>
      <c r="M162" s="256"/>
      <c r="N162" s="257"/>
      <c r="O162" s="85"/>
      <c r="P162" s="85"/>
      <c r="Q162" s="85"/>
      <c r="R162" s="85"/>
      <c r="S162" s="85"/>
      <c r="T162" s="86"/>
      <c r="U162" s="39"/>
      <c r="V162" s="39"/>
      <c r="W162" s="39"/>
      <c r="X162" s="39"/>
      <c r="Y162" s="39"/>
      <c r="Z162" s="39"/>
      <c r="AA162" s="39"/>
      <c r="AB162" s="39"/>
      <c r="AC162" s="39"/>
      <c r="AD162" s="39"/>
      <c r="AE162" s="39"/>
      <c r="AT162" s="17" t="s">
        <v>210</v>
      </c>
      <c r="AU162" s="17" t="s">
        <v>88</v>
      </c>
    </row>
    <row r="163" spans="1:65" s="2" customFormat="1" ht="16.5" customHeight="1">
      <c r="A163" s="39"/>
      <c r="B163" s="40"/>
      <c r="C163" s="219" t="s">
        <v>342</v>
      </c>
      <c r="D163" s="219" t="s">
        <v>172</v>
      </c>
      <c r="E163" s="220" t="s">
        <v>1438</v>
      </c>
      <c r="F163" s="221" t="s">
        <v>1439</v>
      </c>
      <c r="G163" s="222" t="s">
        <v>262</v>
      </c>
      <c r="H163" s="223">
        <v>7</v>
      </c>
      <c r="I163" s="224"/>
      <c r="J163" s="225">
        <f>ROUND(I163*H163,2)</f>
        <v>0</v>
      </c>
      <c r="K163" s="221" t="s">
        <v>33</v>
      </c>
      <c r="L163" s="45"/>
      <c r="M163" s="226" t="s">
        <v>33</v>
      </c>
      <c r="N163" s="227" t="s">
        <v>49</v>
      </c>
      <c r="O163" s="85"/>
      <c r="P163" s="228">
        <f>O163*H163</f>
        <v>0</v>
      </c>
      <c r="Q163" s="228">
        <v>0</v>
      </c>
      <c r="R163" s="228">
        <f>Q163*H163</f>
        <v>0</v>
      </c>
      <c r="S163" s="228">
        <v>0</v>
      </c>
      <c r="T163" s="229">
        <f>S163*H163</f>
        <v>0</v>
      </c>
      <c r="U163" s="39"/>
      <c r="V163" s="39"/>
      <c r="W163" s="39"/>
      <c r="X163" s="39"/>
      <c r="Y163" s="39"/>
      <c r="Z163" s="39"/>
      <c r="AA163" s="39"/>
      <c r="AB163" s="39"/>
      <c r="AC163" s="39"/>
      <c r="AD163" s="39"/>
      <c r="AE163" s="39"/>
      <c r="AR163" s="230" t="s">
        <v>177</v>
      </c>
      <c r="AT163" s="230" t="s">
        <v>172</v>
      </c>
      <c r="AU163" s="230" t="s">
        <v>88</v>
      </c>
      <c r="AY163" s="17" t="s">
        <v>170</v>
      </c>
      <c r="BE163" s="231">
        <f>IF(N163="základní",J163,0)</f>
        <v>0</v>
      </c>
      <c r="BF163" s="231">
        <f>IF(N163="snížená",J163,0)</f>
        <v>0</v>
      </c>
      <c r="BG163" s="231">
        <f>IF(N163="zákl. přenesená",J163,0)</f>
        <v>0</v>
      </c>
      <c r="BH163" s="231">
        <f>IF(N163="sníž. přenesená",J163,0)</f>
        <v>0</v>
      </c>
      <c r="BI163" s="231">
        <f>IF(N163="nulová",J163,0)</f>
        <v>0</v>
      </c>
      <c r="BJ163" s="17" t="s">
        <v>86</v>
      </c>
      <c r="BK163" s="231">
        <f>ROUND(I163*H163,2)</f>
        <v>0</v>
      </c>
      <c r="BL163" s="17" t="s">
        <v>177</v>
      </c>
      <c r="BM163" s="230" t="s">
        <v>1440</v>
      </c>
    </row>
    <row r="164" spans="1:47" s="2" customFormat="1" ht="12">
      <c r="A164" s="39"/>
      <c r="B164" s="40"/>
      <c r="C164" s="41"/>
      <c r="D164" s="234" t="s">
        <v>210</v>
      </c>
      <c r="E164" s="41"/>
      <c r="F164" s="255" t="s">
        <v>1437</v>
      </c>
      <c r="G164" s="41"/>
      <c r="H164" s="41"/>
      <c r="I164" s="137"/>
      <c r="J164" s="41"/>
      <c r="K164" s="41"/>
      <c r="L164" s="45"/>
      <c r="M164" s="256"/>
      <c r="N164" s="257"/>
      <c r="O164" s="85"/>
      <c r="P164" s="85"/>
      <c r="Q164" s="85"/>
      <c r="R164" s="85"/>
      <c r="S164" s="85"/>
      <c r="T164" s="86"/>
      <c r="U164" s="39"/>
      <c r="V164" s="39"/>
      <c r="W164" s="39"/>
      <c r="X164" s="39"/>
      <c r="Y164" s="39"/>
      <c r="Z164" s="39"/>
      <c r="AA164" s="39"/>
      <c r="AB164" s="39"/>
      <c r="AC164" s="39"/>
      <c r="AD164" s="39"/>
      <c r="AE164" s="39"/>
      <c r="AT164" s="17" t="s">
        <v>210</v>
      </c>
      <c r="AU164" s="17" t="s">
        <v>88</v>
      </c>
    </row>
    <row r="165" spans="1:65" s="2" customFormat="1" ht="16.5" customHeight="1">
      <c r="A165" s="39"/>
      <c r="B165" s="40"/>
      <c r="C165" s="219" t="s">
        <v>348</v>
      </c>
      <c r="D165" s="219" t="s">
        <v>172</v>
      </c>
      <c r="E165" s="220" t="s">
        <v>1441</v>
      </c>
      <c r="F165" s="221" t="s">
        <v>1442</v>
      </c>
      <c r="G165" s="222" t="s">
        <v>262</v>
      </c>
      <c r="H165" s="223">
        <v>6</v>
      </c>
      <c r="I165" s="224"/>
      <c r="J165" s="225">
        <f>ROUND(I165*H165,2)</f>
        <v>0</v>
      </c>
      <c r="K165" s="221" t="s">
        <v>33</v>
      </c>
      <c r="L165" s="45"/>
      <c r="M165" s="226" t="s">
        <v>33</v>
      </c>
      <c r="N165" s="227" t="s">
        <v>49</v>
      </c>
      <c r="O165" s="85"/>
      <c r="P165" s="228">
        <f>O165*H165</f>
        <v>0</v>
      </c>
      <c r="Q165" s="228">
        <v>0</v>
      </c>
      <c r="R165" s="228">
        <f>Q165*H165</f>
        <v>0</v>
      </c>
      <c r="S165" s="228">
        <v>0</v>
      </c>
      <c r="T165" s="229">
        <f>S165*H165</f>
        <v>0</v>
      </c>
      <c r="U165" s="39"/>
      <c r="V165" s="39"/>
      <c r="W165" s="39"/>
      <c r="X165" s="39"/>
      <c r="Y165" s="39"/>
      <c r="Z165" s="39"/>
      <c r="AA165" s="39"/>
      <c r="AB165" s="39"/>
      <c r="AC165" s="39"/>
      <c r="AD165" s="39"/>
      <c r="AE165" s="39"/>
      <c r="AR165" s="230" t="s">
        <v>177</v>
      </c>
      <c r="AT165" s="230" t="s">
        <v>172</v>
      </c>
      <c r="AU165" s="230" t="s">
        <v>88</v>
      </c>
      <c r="AY165" s="17" t="s">
        <v>170</v>
      </c>
      <c r="BE165" s="231">
        <f>IF(N165="základní",J165,0)</f>
        <v>0</v>
      </c>
      <c r="BF165" s="231">
        <f>IF(N165="snížená",J165,0)</f>
        <v>0</v>
      </c>
      <c r="BG165" s="231">
        <f>IF(N165="zákl. přenesená",J165,0)</f>
        <v>0</v>
      </c>
      <c r="BH165" s="231">
        <f>IF(N165="sníž. přenesená",J165,0)</f>
        <v>0</v>
      </c>
      <c r="BI165" s="231">
        <f>IF(N165="nulová",J165,0)</f>
        <v>0</v>
      </c>
      <c r="BJ165" s="17" t="s">
        <v>86</v>
      </c>
      <c r="BK165" s="231">
        <f>ROUND(I165*H165,2)</f>
        <v>0</v>
      </c>
      <c r="BL165" s="17" t="s">
        <v>177</v>
      </c>
      <c r="BM165" s="230" t="s">
        <v>1443</v>
      </c>
    </row>
    <row r="166" spans="1:47" s="2" customFormat="1" ht="12">
      <c r="A166" s="39"/>
      <c r="B166" s="40"/>
      <c r="C166" s="41"/>
      <c r="D166" s="234" t="s">
        <v>210</v>
      </c>
      <c r="E166" s="41"/>
      <c r="F166" s="255" t="s">
        <v>1444</v>
      </c>
      <c r="G166" s="41"/>
      <c r="H166" s="41"/>
      <c r="I166" s="137"/>
      <c r="J166" s="41"/>
      <c r="K166" s="41"/>
      <c r="L166" s="45"/>
      <c r="M166" s="256"/>
      <c r="N166" s="257"/>
      <c r="O166" s="85"/>
      <c r="P166" s="85"/>
      <c r="Q166" s="85"/>
      <c r="R166" s="85"/>
      <c r="S166" s="85"/>
      <c r="T166" s="86"/>
      <c r="U166" s="39"/>
      <c r="V166" s="39"/>
      <c r="W166" s="39"/>
      <c r="X166" s="39"/>
      <c r="Y166" s="39"/>
      <c r="Z166" s="39"/>
      <c r="AA166" s="39"/>
      <c r="AB166" s="39"/>
      <c r="AC166" s="39"/>
      <c r="AD166" s="39"/>
      <c r="AE166" s="39"/>
      <c r="AT166" s="17" t="s">
        <v>210</v>
      </c>
      <c r="AU166" s="17" t="s">
        <v>88</v>
      </c>
    </row>
    <row r="167" spans="1:65" s="2" customFormat="1" ht="21.75" customHeight="1">
      <c r="A167" s="39"/>
      <c r="B167" s="40"/>
      <c r="C167" s="219" t="s">
        <v>354</v>
      </c>
      <c r="D167" s="219" t="s">
        <v>172</v>
      </c>
      <c r="E167" s="220" t="s">
        <v>1445</v>
      </c>
      <c r="F167" s="221" t="s">
        <v>1446</v>
      </c>
      <c r="G167" s="222" t="s">
        <v>191</v>
      </c>
      <c r="H167" s="223">
        <v>111</v>
      </c>
      <c r="I167" s="224"/>
      <c r="J167" s="225">
        <f>ROUND(I167*H167,2)</f>
        <v>0</v>
      </c>
      <c r="K167" s="221" t="s">
        <v>33</v>
      </c>
      <c r="L167" s="45"/>
      <c r="M167" s="226" t="s">
        <v>33</v>
      </c>
      <c r="N167" s="227" t="s">
        <v>49</v>
      </c>
      <c r="O167" s="85"/>
      <c r="P167" s="228">
        <f>O167*H167</f>
        <v>0</v>
      </c>
      <c r="Q167" s="228">
        <v>0</v>
      </c>
      <c r="R167" s="228">
        <f>Q167*H167</f>
        <v>0</v>
      </c>
      <c r="S167" s="228">
        <v>0</v>
      </c>
      <c r="T167" s="229">
        <f>S167*H167</f>
        <v>0</v>
      </c>
      <c r="U167" s="39"/>
      <c r="V167" s="39"/>
      <c r="W167" s="39"/>
      <c r="X167" s="39"/>
      <c r="Y167" s="39"/>
      <c r="Z167" s="39"/>
      <c r="AA167" s="39"/>
      <c r="AB167" s="39"/>
      <c r="AC167" s="39"/>
      <c r="AD167" s="39"/>
      <c r="AE167" s="39"/>
      <c r="AR167" s="230" t="s">
        <v>177</v>
      </c>
      <c r="AT167" s="230" t="s">
        <v>172</v>
      </c>
      <c r="AU167" s="230" t="s">
        <v>88</v>
      </c>
      <c r="AY167" s="17" t="s">
        <v>170</v>
      </c>
      <c r="BE167" s="231">
        <f>IF(N167="základní",J167,0)</f>
        <v>0</v>
      </c>
      <c r="BF167" s="231">
        <f>IF(N167="snížená",J167,0)</f>
        <v>0</v>
      </c>
      <c r="BG167" s="231">
        <f>IF(N167="zákl. přenesená",J167,0)</f>
        <v>0</v>
      </c>
      <c r="BH167" s="231">
        <f>IF(N167="sníž. přenesená",J167,0)</f>
        <v>0</v>
      </c>
      <c r="BI167" s="231">
        <f>IF(N167="nulová",J167,0)</f>
        <v>0</v>
      </c>
      <c r="BJ167" s="17" t="s">
        <v>86</v>
      </c>
      <c r="BK167" s="231">
        <f>ROUND(I167*H167,2)</f>
        <v>0</v>
      </c>
      <c r="BL167" s="17" t="s">
        <v>177</v>
      </c>
      <c r="BM167" s="230" t="s">
        <v>1447</v>
      </c>
    </row>
    <row r="168" spans="1:47" s="2" customFormat="1" ht="12">
      <c r="A168" s="39"/>
      <c r="B168" s="40"/>
      <c r="C168" s="41"/>
      <c r="D168" s="234" t="s">
        <v>210</v>
      </c>
      <c r="E168" s="41"/>
      <c r="F168" s="255" t="s">
        <v>1448</v>
      </c>
      <c r="G168" s="41"/>
      <c r="H168" s="41"/>
      <c r="I168" s="137"/>
      <c r="J168" s="41"/>
      <c r="K168" s="41"/>
      <c r="L168" s="45"/>
      <c r="M168" s="256"/>
      <c r="N168" s="257"/>
      <c r="O168" s="85"/>
      <c r="P168" s="85"/>
      <c r="Q168" s="85"/>
      <c r="R168" s="85"/>
      <c r="S168" s="85"/>
      <c r="T168" s="86"/>
      <c r="U168" s="39"/>
      <c r="V168" s="39"/>
      <c r="W168" s="39"/>
      <c r="X168" s="39"/>
      <c r="Y168" s="39"/>
      <c r="Z168" s="39"/>
      <c r="AA168" s="39"/>
      <c r="AB168" s="39"/>
      <c r="AC168" s="39"/>
      <c r="AD168" s="39"/>
      <c r="AE168" s="39"/>
      <c r="AT168" s="17" t="s">
        <v>210</v>
      </c>
      <c r="AU168" s="17" t="s">
        <v>88</v>
      </c>
    </row>
    <row r="169" spans="1:51" s="13" customFormat="1" ht="12">
      <c r="A169" s="13"/>
      <c r="B169" s="232"/>
      <c r="C169" s="233"/>
      <c r="D169" s="234" t="s">
        <v>182</v>
      </c>
      <c r="E169" s="235" t="s">
        <v>33</v>
      </c>
      <c r="F169" s="236" t="s">
        <v>1449</v>
      </c>
      <c r="G169" s="233"/>
      <c r="H169" s="237">
        <v>17</v>
      </c>
      <c r="I169" s="238"/>
      <c r="J169" s="233"/>
      <c r="K169" s="233"/>
      <c r="L169" s="239"/>
      <c r="M169" s="240"/>
      <c r="N169" s="241"/>
      <c r="O169" s="241"/>
      <c r="P169" s="241"/>
      <c r="Q169" s="241"/>
      <c r="R169" s="241"/>
      <c r="S169" s="241"/>
      <c r="T169" s="242"/>
      <c r="U169" s="13"/>
      <c r="V169" s="13"/>
      <c r="W169" s="13"/>
      <c r="X169" s="13"/>
      <c r="Y169" s="13"/>
      <c r="Z169" s="13"/>
      <c r="AA169" s="13"/>
      <c r="AB169" s="13"/>
      <c r="AC169" s="13"/>
      <c r="AD169" s="13"/>
      <c r="AE169" s="13"/>
      <c r="AT169" s="243" t="s">
        <v>182</v>
      </c>
      <c r="AU169" s="243" t="s">
        <v>88</v>
      </c>
      <c r="AV169" s="13" t="s">
        <v>88</v>
      </c>
      <c r="AW169" s="13" t="s">
        <v>39</v>
      </c>
      <c r="AX169" s="13" t="s">
        <v>78</v>
      </c>
      <c r="AY169" s="243" t="s">
        <v>170</v>
      </c>
    </row>
    <row r="170" spans="1:51" s="13" customFormat="1" ht="12">
      <c r="A170" s="13"/>
      <c r="B170" s="232"/>
      <c r="C170" s="233"/>
      <c r="D170" s="234" t="s">
        <v>182</v>
      </c>
      <c r="E170" s="235" t="s">
        <v>33</v>
      </c>
      <c r="F170" s="236" t="s">
        <v>1450</v>
      </c>
      <c r="G170" s="233"/>
      <c r="H170" s="237">
        <v>24</v>
      </c>
      <c r="I170" s="238"/>
      <c r="J170" s="233"/>
      <c r="K170" s="233"/>
      <c r="L170" s="239"/>
      <c r="M170" s="240"/>
      <c r="N170" s="241"/>
      <c r="O170" s="241"/>
      <c r="P170" s="241"/>
      <c r="Q170" s="241"/>
      <c r="R170" s="241"/>
      <c r="S170" s="241"/>
      <c r="T170" s="242"/>
      <c r="U170" s="13"/>
      <c r="V170" s="13"/>
      <c r="W170" s="13"/>
      <c r="X170" s="13"/>
      <c r="Y170" s="13"/>
      <c r="Z170" s="13"/>
      <c r="AA170" s="13"/>
      <c r="AB170" s="13"/>
      <c r="AC170" s="13"/>
      <c r="AD170" s="13"/>
      <c r="AE170" s="13"/>
      <c r="AT170" s="243" t="s">
        <v>182</v>
      </c>
      <c r="AU170" s="243" t="s">
        <v>88</v>
      </c>
      <c r="AV170" s="13" t="s">
        <v>88</v>
      </c>
      <c r="AW170" s="13" t="s">
        <v>39</v>
      </c>
      <c r="AX170" s="13" t="s">
        <v>78</v>
      </c>
      <c r="AY170" s="243" t="s">
        <v>170</v>
      </c>
    </row>
    <row r="171" spans="1:51" s="13" customFormat="1" ht="12">
      <c r="A171" s="13"/>
      <c r="B171" s="232"/>
      <c r="C171" s="233"/>
      <c r="D171" s="234" t="s">
        <v>182</v>
      </c>
      <c r="E171" s="235" t="s">
        <v>33</v>
      </c>
      <c r="F171" s="236" t="s">
        <v>1451</v>
      </c>
      <c r="G171" s="233"/>
      <c r="H171" s="237">
        <v>18</v>
      </c>
      <c r="I171" s="238"/>
      <c r="J171" s="233"/>
      <c r="K171" s="233"/>
      <c r="L171" s="239"/>
      <c r="M171" s="240"/>
      <c r="N171" s="241"/>
      <c r="O171" s="241"/>
      <c r="P171" s="241"/>
      <c r="Q171" s="241"/>
      <c r="R171" s="241"/>
      <c r="S171" s="241"/>
      <c r="T171" s="242"/>
      <c r="U171" s="13"/>
      <c r="V171" s="13"/>
      <c r="W171" s="13"/>
      <c r="X171" s="13"/>
      <c r="Y171" s="13"/>
      <c r="Z171" s="13"/>
      <c r="AA171" s="13"/>
      <c r="AB171" s="13"/>
      <c r="AC171" s="13"/>
      <c r="AD171" s="13"/>
      <c r="AE171" s="13"/>
      <c r="AT171" s="243" t="s">
        <v>182</v>
      </c>
      <c r="AU171" s="243" t="s">
        <v>88</v>
      </c>
      <c r="AV171" s="13" t="s">
        <v>88</v>
      </c>
      <c r="AW171" s="13" t="s">
        <v>39</v>
      </c>
      <c r="AX171" s="13" t="s">
        <v>78</v>
      </c>
      <c r="AY171" s="243" t="s">
        <v>170</v>
      </c>
    </row>
    <row r="172" spans="1:51" s="13" customFormat="1" ht="12">
      <c r="A172" s="13"/>
      <c r="B172" s="232"/>
      <c r="C172" s="233"/>
      <c r="D172" s="234" t="s">
        <v>182</v>
      </c>
      <c r="E172" s="235" t="s">
        <v>33</v>
      </c>
      <c r="F172" s="236" t="s">
        <v>1452</v>
      </c>
      <c r="G172" s="233"/>
      <c r="H172" s="237">
        <v>16</v>
      </c>
      <c r="I172" s="238"/>
      <c r="J172" s="233"/>
      <c r="K172" s="233"/>
      <c r="L172" s="239"/>
      <c r="M172" s="240"/>
      <c r="N172" s="241"/>
      <c r="O172" s="241"/>
      <c r="P172" s="241"/>
      <c r="Q172" s="241"/>
      <c r="R172" s="241"/>
      <c r="S172" s="241"/>
      <c r="T172" s="242"/>
      <c r="U172" s="13"/>
      <c r="V172" s="13"/>
      <c r="W172" s="13"/>
      <c r="X172" s="13"/>
      <c r="Y172" s="13"/>
      <c r="Z172" s="13"/>
      <c r="AA172" s="13"/>
      <c r="AB172" s="13"/>
      <c r="AC172" s="13"/>
      <c r="AD172" s="13"/>
      <c r="AE172" s="13"/>
      <c r="AT172" s="243" t="s">
        <v>182</v>
      </c>
      <c r="AU172" s="243" t="s">
        <v>88</v>
      </c>
      <c r="AV172" s="13" t="s">
        <v>88</v>
      </c>
      <c r="AW172" s="13" t="s">
        <v>39</v>
      </c>
      <c r="AX172" s="13" t="s">
        <v>78</v>
      </c>
      <c r="AY172" s="243" t="s">
        <v>170</v>
      </c>
    </row>
    <row r="173" spans="1:51" s="13" customFormat="1" ht="12">
      <c r="A173" s="13"/>
      <c r="B173" s="232"/>
      <c r="C173" s="233"/>
      <c r="D173" s="234" t="s">
        <v>182</v>
      </c>
      <c r="E173" s="235" t="s">
        <v>33</v>
      </c>
      <c r="F173" s="236" t="s">
        <v>1453</v>
      </c>
      <c r="G173" s="233"/>
      <c r="H173" s="237">
        <v>36</v>
      </c>
      <c r="I173" s="238"/>
      <c r="J173" s="233"/>
      <c r="K173" s="233"/>
      <c r="L173" s="239"/>
      <c r="M173" s="240"/>
      <c r="N173" s="241"/>
      <c r="O173" s="241"/>
      <c r="P173" s="241"/>
      <c r="Q173" s="241"/>
      <c r="R173" s="241"/>
      <c r="S173" s="241"/>
      <c r="T173" s="242"/>
      <c r="U173" s="13"/>
      <c r="V173" s="13"/>
      <c r="W173" s="13"/>
      <c r="X173" s="13"/>
      <c r="Y173" s="13"/>
      <c r="Z173" s="13"/>
      <c r="AA173" s="13"/>
      <c r="AB173" s="13"/>
      <c r="AC173" s="13"/>
      <c r="AD173" s="13"/>
      <c r="AE173" s="13"/>
      <c r="AT173" s="243" t="s">
        <v>182</v>
      </c>
      <c r="AU173" s="243" t="s">
        <v>88</v>
      </c>
      <c r="AV173" s="13" t="s">
        <v>88</v>
      </c>
      <c r="AW173" s="13" t="s">
        <v>39</v>
      </c>
      <c r="AX173" s="13" t="s">
        <v>78</v>
      </c>
      <c r="AY173" s="243" t="s">
        <v>170</v>
      </c>
    </row>
    <row r="174" spans="1:51" s="14" customFormat="1" ht="12">
      <c r="A174" s="14"/>
      <c r="B174" s="244"/>
      <c r="C174" s="245"/>
      <c r="D174" s="234" t="s">
        <v>182</v>
      </c>
      <c r="E174" s="246" t="s">
        <v>33</v>
      </c>
      <c r="F174" s="247" t="s">
        <v>200</v>
      </c>
      <c r="G174" s="245"/>
      <c r="H174" s="248">
        <v>111</v>
      </c>
      <c r="I174" s="249"/>
      <c r="J174" s="245"/>
      <c r="K174" s="245"/>
      <c r="L174" s="250"/>
      <c r="M174" s="251"/>
      <c r="N174" s="252"/>
      <c r="O174" s="252"/>
      <c r="P174" s="252"/>
      <c r="Q174" s="252"/>
      <c r="R174" s="252"/>
      <c r="S174" s="252"/>
      <c r="T174" s="253"/>
      <c r="U174" s="14"/>
      <c r="V174" s="14"/>
      <c r="W174" s="14"/>
      <c r="X174" s="14"/>
      <c r="Y174" s="14"/>
      <c r="Z174" s="14"/>
      <c r="AA174" s="14"/>
      <c r="AB174" s="14"/>
      <c r="AC174" s="14"/>
      <c r="AD174" s="14"/>
      <c r="AE174" s="14"/>
      <c r="AT174" s="254" t="s">
        <v>182</v>
      </c>
      <c r="AU174" s="254" t="s">
        <v>88</v>
      </c>
      <c r="AV174" s="14" t="s">
        <v>177</v>
      </c>
      <c r="AW174" s="14" t="s">
        <v>39</v>
      </c>
      <c r="AX174" s="14" t="s">
        <v>86</v>
      </c>
      <c r="AY174" s="254" t="s">
        <v>170</v>
      </c>
    </row>
    <row r="175" spans="1:65" s="2" customFormat="1" ht="16.5" customHeight="1">
      <c r="A175" s="39"/>
      <c r="B175" s="40"/>
      <c r="C175" s="219" t="s">
        <v>358</v>
      </c>
      <c r="D175" s="219" t="s">
        <v>172</v>
      </c>
      <c r="E175" s="220" t="s">
        <v>1454</v>
      </c>
      <c r="F175" s="221" t="s">
        <v>1455</v>
      </c>
      <c r="G175" s="222" t="s">
        <v>191</v>
      </c>
      <c r="H175" s="223">
        <v>215</v>
      </c>
      <c r="I175" s="224"/>
      <c r="J175" s="225">
        <f>ROUND(I175*H175,2)</f>
        <v>0</v>
      </c>
      <c r="K175" s="221" t="s">
        <v>33</v>
      </c>
      <c r="L175" s="45"/>
      <c r="M175" s="226" t="s">
        <v>33</v>
      </c>
      <c r="N175" s="227" t="s">
        <v>49</v>
      </c>
      <c r="O175" s="85"/>
      <c r="P175" s="228">
        <f>O175*H175</f>
        <v>0</v>
      </c>
      <c r="Q175" s="228">
        <v>0</v>
      </c>
      <c r="R175" s="228">
        <f>Q175*H175</f>
        <v>0</v>
      </c>
      <c r="S175" s="228">
        <v>0</v>
      </c>
      <c r="T175" s="229">
        <f>S175*H175</f>
        <v>0</v>
      </c>
      <c r="U175" s="39"/>
      <c r="V175" s="39"/>
      <c r="W175" s="39"/>
      <c r="X175" s="39"/>
      <c r="Y175" s="39"/>
      <c r="Z175" s="39"/>
      <c r="AA175" s="39"/>
      <c r="AB175" s="39"/>
      <c r="AC175" s="39"/>
      <c r="AD175" s="39"/>
      <c r="AE175" s="39"/>
      <c r="AR175" s="230" t="s">
        <v>177</v>
      </c>
      <c r="AT175" s="230" t="s">
        <v>172</v>
      </c>
      <c r="AU175" s="230" t="s">
        <v>88</v>
      </c>
      <c r="AY175" s="17" t="s">
        <v>170</v>
      </c>
      <c r="BE175" s="231">
        <f>IF(N175="základní",J175,0)</f>
        <v>0</v>
      </c>
      <c r="BF175" s="231">
        <f>IF(N175="snížená",J175,0)</f>
        <v>0</v>
      </c>
      <c r="BG175" s="231">
        <f>IF(N175="zákl. přenesená",J175,0)</f>
        <v>0</v>
      </c>
      <c r="BH175" s="231">
        <f>IF(N175="sníž. přenesená",J175,0)</f>
        <v>0</v>
      </c>
      <c r="BI175" s="231">
        <f>IF(N175="nulová",J175,0)</f>
        <v>0</v>
      </c>
      <c r="BJ175" s="17" t="s">
        <v>86</v>
      </c>
      <c r="BK175" s="231">
        <f>ROUND(I175*H175,2)</f>
        <v>0</v>
      </c>
      <c r="BL175" s="17" t="s">
        <v>177</v>
      </c>
      <c r="BM175" s="230" t="s">
        <v>1456</v>
      </c>
    </row>
    <row r="176" spans="1:47" s="2" customFormat="1" ht="12">
      <c r="A176" s="39"/>
      <c r="B176" s="40"/>
      <c r="C176" s="41"/>
      <c r="D176" s="234" t="s">
        <v>210</v>
      </c>
      <c r="E176" s="41"/>
      <c r="F176" s="255" t="s">
        <v>1457</v>
      </c>
      <c r="G176" s="41"/>
      <c r="H176" s="41"/>
      <c r="I176" s="137"/>
      <c r="J176" s="41"/>
      <c r="K176" s="41"/>
      <c r="L176" s="45"/>
      <c r="M176" s="256"/>
      <c r="N176" s="257"/>
      <c r="O176" s="85"/>
      <c r="P176" s="85"/>
      <c r="Q176" s="85"/>
      <c r="R176" s="85"/>
      <c r="S176" s="85"/>
      <c r="T176" s="86"/>
      <c r="U176" s="39"/>
      <c r="V176" s="39"/>
      <c r="W176" s="39"/>
      <c r="X176" s="39"/>
      <c r="Y176" s="39"/>
      <c r="Z176" s="39"/>
      <c r="AA176" s="39"/>
      <c r="AB176" s="39"/>
      <c r="AC176" s="39"/>
      <c r="AD176" s="39"/>
      <c r="AE176" s="39"/>
      <c r="AT176" s="17" t="s">
        <v>210</v>
      </c>
      <c r="AU176" s="17" t="s">
        <v>88</v>
      </c>
    </row>
    <row r="177" spans="1:51" s="13" customFormat="1" ht="12">
      <c r="A177" s="13"/>
      <c r="B177" s="232"/>
      <c r="C177" s="233"/>
      <c r="D177" s="234" t="s">
        <v>182</v>
      </c>
      <c r="E177" s="235" t="s">
        <v>33</v>
      </c>
      <c r="F177" s="236" t="s">
        <v>1458</v>
      </c>
      <c r="G177" s="233"/>
      <c r="H177" s="237">
        <v>215</v>
      </c>
      <c r="I177" s="238"/>
      <c r="J177" s="233"/>
      <c r="K177" s="233"/>
      <c r="L177" s="239"/>
      <c r="M177" s="240"/>
      <c r="N177" s="241"/>
      <c r="O177" s="241"/>
      <c r="P177" s="241"/>
      <c r="Q177" s="241"/>
      <c r="R177" s="241"/>
      <c r="S177" s="241"/>
      <c r="T177" s="242"/>
      <c r="U177" s="13"/>
      <c r="V177" s="13"/>
      <c r="W177" s="13"/>
      <c r="X177" s="13"/>
      <c r="Y177" s="13"/>
      <c r="Z177" s="13"/>
      <c r="AA177" s="13"/>
      <c r="AB177" s="13"/>
      <c r="AC177" s="13"/>
      <c r="AD177" s="13"/>
      <c r="AE177" s="13"/>
      <c r="AT177" s="243" t="s">
        <v>182</v>
      </c>
      <c r="AU177" s="243" t="s">
        <v>88</v>
      </c>
      <c r="AV177" s="13" t="s">
        <v>88</v>
      </c>
      <c r="AW177" s="13" t="s">
        <v>39</v>
      </c>
      <c r="AX177" s="13" t="s">
        <v>78</v>
      </c>
      <c r="AY177" s="243" t="s">
        <v>170</v>
      </c>
    </row>
    <row r="178" spans="1:51" s="14" customFormat="1" ht="12">
      <c r="A178" s="14"/>
      <c r="B178" s="244"/>
      <c r="C178" s="245"/>
      <c r="D178" s="234" t="s">
        <v>182</v>
      </c>
      <c r="E178" s="246" t="s">
        <v>33</v>
      </c>
      <c r="F178" s="247" t="s">
        <v>200</v>
      </c>
      <c r="G178" s="245"/>
      <c r="H178" s="248">
        <v>215</v>
      </c>
      <c r="I178" s="249"/>
      <c r="J178" s="245"/>
      <c r="K178" s="245"/>
      <c r="L178" s="250"/>
      <c r="M178" s="251"/>
      <c r="N178" s="252"/>
      <c r="O178" s="252"/>
      <c r="P178" s="252"/>
      <c r="Q178" s="252"/>
      <c r="R178" s="252"/>
      <c r="S178" s="252"/>
      <c r="T178" s="253"/>
      <c r="U178" s="14"/>
      <c r="V178" s="14"/>
      <c r="W178" s="14"/>
      <c r="X178" s="14"/>
      <c r="Y178" s="14"/>
      <c r="Z178" s="14"/>
      <c r="AA178" s="14"/>
      <c r="AB178" s="14"/>
      <c r="AC178" s="14"/>
      <c r="AD178" s="14"/>
      <c r="AE178" s="14"/>
      <c r="AT178" s="254" t="s">
        <v>182</v>
      </c>
      <c r="AU178" s="254" t="s">
        <v>88</v>
      </c>
      <c r="AV178" s="14" t="s">
        <v>177</v>
      </c>
      <c r="AW178" s="14" t="s">
        <v>39</v>
      </c>
      <c r="AX178" s="14" t="s">
        <v>86</v>
      </c>
      <c r="AY178" s="254" t="s">
        <v>170</v>
      </c>
    </row>
    <row r="179" spans="1:65" s="2" customFormat="1" ht="21.75" customHeight="1">
      <c r="A179" s="39"/>
      <c r="B179" s="40"/>
      <c r="C179" s="219" t="s">
        <v>363</v>
      </c>
      <c r="D179" s="219" t="s">
        <v>172</v>
      </c>
      <c r="E179" s="220" t="s">
        <v>1459</v>
      </c>
      <c r="F179" s="221" t="s">
        <v>1460</v>
      </c>
      <c r="G179" s="222" t="s">
        <v>191</v>
      </c>
      <c r="H179" s="223">
        <v>104</v>
      </c>
      <c r="I179" s="224"/>
      <c r="J179" s="225">
        <f>ROUND(I179*H179,2)</f>
        <v>0</v>
      </c>
      <c r="K179" s="221" t="s">
        <v>33</v>
      </c>
      <c r="L179" s="45"/>
      <c r="M179" s="226" t="s">
        <v>33</v>
      </c>
      <c r="N179" s="227" t="s">
        <v>49</v>
      </c>
      <c r="O179" s="85"/>
      <c r="P179" s="228">
        <f>O179*H179</f>
        <v>0</v>
      </c>
      <c r="Q179" s="228">
        <v>0</v>
      </c>
      <c r="R179" s="228">
        <f>Q179*H179</f>
        <v>0</v>
      </c>
      <c r="S179" s="228">
        <v>0</v>
      </c>
      <c r="T179" s="229">
        <f>S179*H179</f>
        <v>0</v>
      </c>
      <c r="U179" s="39"/>
      <c r="V179" s="39"/>
      <c r="W179" s="39"/>
      <c r="X179" s="39"/>
      <c r="Y179" s="39"/>
      <c r="Z179" s="39"/>
      <c r="AA179" s="39"/>
      <c r="AB179" s="39"/>
      <c r="AC179" s="39"/>
      <c r="AD179" s="39"/>
      <c r="AE179" s="39"/>
      <c r="AR179" s="230" t="s">
        <v>177</v>
      </c>
      <c r="AT179" s="230" t="s">
        <v>172</v>
      </c>
      <c r="AU179" s="230" t="s">
        <v>88</v>
      </c>
      <c r="AY179" s="17" t="s">
        <v>170</v>
      </c>
      <c r="BE179" s="231">
        <f>IF(N179="základní",J179,0)</f>
        <v>0</v>
      </c>
      <c r="BF179" s="231">
        <f>IF(N179="snížená",J179,0)</f>
        <v>0</v>
      </c>
      <c r="BG179" s="231">
        <f>IF(N179="zákl. přenesená",J179,0)</f>
        <v>0</v>
      </c>
      <c r="BH179" s="231">
        <f>IF(N179="sníž. přenesená",J179,0)</f>
        <v>0</v>
      </c>
      <c r="BI179" s="231">
        <f>IF(N179="nulová",J179,0)</f>
        <v>0</v>
      </c>
      <c r="BJ179" s="17" t="s">
        <v>86</v>
      </c>
      <c r="BK179" s="231">
        <f>ROUND(I179*H179,2)</f>
        <v>0</v>
      </c>
      <c r="BL179" s="17" t="s">
        <v>177</v>
      </c>
      <c r="BM179" s="230" t="s">
        <v>1461</v>
      </c>
    </row>
    <row r="180" spans="1:47" s="2" customFormat="1" ht="12">
      <c r="A180" s="39"/>
      <c r="B180" s="40"/>
      <c r="C180" s="41"/>
      <c r="D180" s="234" t="s">
        <v>210</v>
      </c>
      <c r="E180" s="41"/>
      <c r="F180" s="255" t="s">
        <v>1448</v>
      </c>
      <c r="G180" s="41"/>
      <c r="H180" s="41"/>
      <c r="I180" s="137"/>
      <c r="J180" s="41"/>
      <c r="K180" s="41"/>
      <c r="L180" s="45"/>
      <c r="M180" s="256"/>
      <c r="N180" s="257"/>
      <c r="O180" s="85"/>
      <c r="P180" s="85"/>
      <c r="Q180" s="85"/>
      <c r="R180" s="85"/>
      <c r="S180" s="85"/>
      <c r="T180" s="86"/>
      <c r="U180" s="39"/>
      <c r="V180" s="39"/>
      <c r="W180" s="39"/>
      <c r="X180" s="39"/>
      <c r="Y180" s="39"/>
      <c r="Z180" s="39"/>
      <c r="AA180" s="39"/>
      <c r="AB180" s="39"/>
      <c r="AC180" s="39"/>
      <c r="AD180" s="39"/>
      <c r="AE180" s="39"/>
      <c r="AT180" s="17" t="s">
        <v>210</v>
      </c>
      <c r="AU180" s="17" t="s">
        <v>88</v>
      </c>
    </row>
    <row r="181" spans="1:51" s="13" customFormat="1" ht="12">
      <c r="A181" s="13"/>
      <c r="B181" s="232"/>
      <c r="C181" s="233"/>
      <c r="D181" s="234" t="s">
        <v>182</v>
      </c>
      <c r="E181" s="235" t="s">
        <v>33</v>
      </c>
      <c r="F181" s="236" t="s">
        <v>1462</v>
      </c>
      <c r="G181" s="233"/>
      <c r="H181" s="237">
        <v>54</v>
      </c>
      <c r="I181" s="238"/>
      <c r="J181" s="233"/>
      <c r="K181" s="233"/>
      <c r="L181" s="239"/>
      <c r="M181" s="240"/>
      <c r="N181" s="241"/>
      <c r="O181" s="241"/>
      <c r="P181" s="241"/>
      <c r="Q181" s="241"/>
      <c r="R181" s="241"/>
      <c r="S181" s="241"/>
      <c r="T181" s="242"/>
      <c r="U181" s="13"/>
      <c r="V181" s="13"/>
      <c r="W181" s="13"/>
      <c r="X181" s="13"/>
      <c r="Y181" s="13"/>
      <c r="Z181" s="13"/>
      <c r="AA181" s="13"/>
      <c r="AB181" s="13"/>
      <c r="AC181" s="13"/>
      <c r="AD181" s="13"/>
      <c r="AE181" s="13"/>
      <c r="AT181" s="243" t="s">
        <v>182</v>
      </c>
      <c r="AU181" s="243" t="s">
        <v>88</v>
      </c>
      <c r="AV181" s="13" t="s">
        <v>88</v>
      </c>
      <c r="AW181" s="13" t="s">
        <v>39</v>
      </c>
      <c r="AX181" s="13" t="s">
        <v>78</v>
      </c>
      <c r="AY181" s="243" t="s">
        <v>170</v>
      </c>
    </row>
    <row r="182" spans="1:51" s="13" customFormat="1" ht="12">
      <c r="A182" s="13"/>
      <c r="B182" s="232"/>
      <c r="C182" s="233"/>
      <c r="D182" s="234" t="s">
        <v>182</v>
      </c>
      <c r="E182" s="235" t="s">
        <v>33</v>
      </c>
      <c r="F182" s="236" t="s">
        <v>1463</v>
      </c>
      <c r="G182" s="233"/>
      <c r="H182" s="237">
        <v>9</v>
      </c>
      <c r="I182" s="238"/>
      <c r="J182" s="233"/>
      <c r="K182" s="233"/>
      <c r="L182" s="239"/>
      <c r="M182" s="240"/>
      <c r="N182" s="241"/>
      <c r="O182" s="241"/>
      <c r="P182" s="241"/>
      <c r="Q182" s="241"/>
      <c r="R182" s="241"/>
      <c r="S182" s="241"/>
      <c r="T182" s="242"/>
      <c r="U182" s="13"/>
      <c r="V182" s="13"/>
      <c r="W182" s="13"/>
      <c r="X182" s="13"/>
      <c r="Y182" s="13"/>
      <c r="Z182" s="13"/>
      <c r="AA182" s="13"/>
      <c r="AB182" s="13"/>
      <c r="AC182" s="13"/>
      <c r="AD182" s="13"/>
      <c r="AE182" s="13"/>
      <c r="AT182" s="243" t="s">
        <v>182</v>
      </c>
      <c r="AU182" s="243" t="s">
        <v>88</v>
      </c>
      <c r="AV182" s="13" t="s">
        <v>88</v>
      </c>
      <c r="AW182" s="13" t="s">
        <v>39</v>
      </c>
      <c r="AX182" s="13" t="s">
        <v>78</v>
      </c>
      <c r="AY182" s="243" t="s">
        <v>170</v>
      </c>
    </row>
    <row r="183" spans="1:51" s="13" customFormat="1" ht="12">
      <c r="A183" s="13"/>
      <c r="B183" s="232"/>
      <c r="C183" s="233"/>
      <c r="D183" s="234" t="s">
        <v>182</v>
      </c>
      <c r="E183" s="235" t="s">
        <v>33</v>
      </c>
      <c r="F183" s="236" t="s">
        <v>1464</v>
      </c>
      <c r="G183" s="233"/>
      <c r="H183" s="237">
        <v>41</v>
      </c>
      <c r="I183" s="238"/>
      <c r="J183" s="233"/>
      <c r="K183" s="233"/>
      <c r="L183" s="239"/>
      <c r="M183" s="240"/>
      <c r="N183" s="241"/>
      <c r="O183" s="241"/>
      <c r="P183" s="241"/>
      <c r="Q183" s="241"/>
      <c r="R183" s="241"/>
      <c r="S183" s="241"/>
      <c r="T183" s="242"/>
      <c r="U183" s="13"/>
      <c r="V183" s="13"/>
      <c r="W183" s="13"/>
      <c r="X183" s="13"/>
      <c r="Y183" s="13"/>
      <c r="Z183" s="13"/>
      <c r="AA183" s="13"/>
      <c r="AB183" s="13"/>
      <c r="AC183" s="13"/>
      <c r="AD183" s="13"/>
      <c r="AE183" s="13"/>
      <c r="AT183" s="243" t="s">
        <v>182</v>
      </c>
      <c r="AU183" s="243" t="s">
        <v>88</v>
      </c>
      <c r="AV183" s="13" t="s">
        <v>88</v>
      </c>
      <c r="AW183" s="13" t="s">
        <v>39</v>
      </c>
      <c r="AX183" s="13" t="s">
        <v>78</v>
      </c>
      <c r="AY183" s="243" t="s">
        <v>170</v>
      </c>
    </row>
    <row r="184" spans="1:51" s="14" customFormat="1" ht="12">
      <c r="A184" s="14"/>
      <c r="B184" s="244"/>
      <c r="C184" s="245"/>
      <c r="D184" s="234" t="s">
        <v>182</v>
      </c>
      <c r="E184" s="246" t="s">
        <v>33</v>
      </c>
      <c r="F184" s="247" t="s">
        <v>200</v>
      </c>
      <c r="G184" s="245"/>
      <c r="H184" s="248">
        <v>104</v>
      </c>
      <c r="I184" s="249"/>
      <c r="J184" s="245"/>
      <c r="K184" s="245"/>
      <c r="L184" s="250"/>
      <c r="M184" s="251"/>
      <c r="N184" s="252"/>
      <c r="O184" s="252"/>
      <c r="P184" s="252"/>
      <c r="Q184" s="252"/>
      <c r="R184" s="252"/>
      <c r="S184" s="252"/>
      <c r="T184" s="253"/>
      <c r="U184" s="14"/>
      <c r="V184" s="14"/>
      <c r="W184" s="14"/>
      <c r="X184" s="14"/>
      <c r="Y184" s="14"/>
      <c r="Z184" s="14"/>
      <c r="AA184" s="14"/>
      <c r="AB184" s="14"/>
      <c r="AC184" s="14"/>
      <c r="AD184" s="14"/>
      <c r="AE184" s="14"/>
      <c r="AT184" s="254" t="s">
        <v>182</v>
      </c>
      <c r="AU184" s="254" t="s">
        <v>88</v>
      </c>
      <c r="AV184" s="14" t="s">
        <v>177</v>
      </c>
      <c r="AW184" s="14" t="s">
        <v>39</v>
      </c>
      <c r="AX184" s="14" t="s">
        <v>86</v>
      </c>
      <c r="AY184" s="254" t="s">
        <v>170</v>
      </c>
    </row>
    <row r="185" spans="1:65" s="2" customFormat="1" ht="16.5" customHeight="1">
      <c r="A185" s="39"/>
      <c r="B185" s="40"/>
      <c r="C185" s="219" t="s">
        <v>366</v>
      </c>
      <c r="D185" s="219" t="s">
        <v>172</v>
      </c>
      <c r="E185" s="220" t="s">
        <v>1465</v>
      </c>
      <c r="F185" s="221" t="s">
        <v>1466</v>
      </c>
      <c r="G185" s="222" t="s">
        <v>262</v>
      </c>
      <c r="H185" s="223">
        <v>3</v>
      </c>
      <c r="I185" s="224"/>
      <c r="J185" s="225">
        <f>ROUND(I185*H185,2)</f>
        <v>0</v>
      </c>
      <c r="K185" s="221" t="s">
        <v>33</v>
      </c>
      <c r="L185" s="45"/>
      <c r="M185" s="226" t="s">
        <v>33</v>
      </c>
      <c r="N185" s="227" t="s">
        <v>49</v>
      </c>
      <c r="O185" s="85"/>
      <c r="P185" s="228">
        <f>O185*H185</f>
        <v>0</v>
      </c>
      <c r="Q185" s="228">
        <v>0</v>
      </c>
      <c r="R185" s="228">
        <f>Q185*H185</f>
        <v>0</v>
      </c>
      <c r="S185" s="228">
        <v>0</v>
      </c>
      <c r="T185" s="229">
        <f>S185*H185</f>
        <v>0</v>
      </c>
      <c r="U185" s="39"/>
      <c r="V185" s="39"/>
      <c r="W185" s="39"/>
      <c r="X185" s="39"/>
      <c r="Y185" s="39"/>
      <c r="Z185" s="39"/>
      <c r="AA185" s="39"/>
      <c r="AB185" s="39"/>
      <c r="AC185" s="39"/>
      <c r="AD185" s="39"/>
      <c r="AE185" s="39"/>
      <c r="AR185" s="230" t="s">
        <v>177</v>
      </c>
      <c r="AT185" s="230" t="s">
        <v>172</v>
      </c>
      <c r="AU185" s="230" t="s">
        <v>88</v>
      </c>
      <c r="AY185" s="17" t="s">
        <v>170</v>
      </c>
      <c r="BE185" s="231">
        <f>IF(N185="základní",J185,0)</f>
        <v>0</v>
      </c>
      <c r="BF185" s="231">
        <f>IF(N185="snížená",J185,0)</f>
        <v>0</v>
      </c>
      <c r="BG185" s="231">
        <f>IF(N185="zákl. přenesená",J185,0)</f>
        <v>0</v>
      </c>
      <c r="BH185" s="231">
        <f>IF(N185="sníž. přenesená",J185,0)</f>
        <v>0</v>
      </c>
      <c r="BI185" s="231">
        <f>IF(N185="nulová",J185,0)</f>
        <v>0</v>
      </c>
      <c r="BJ185" s="17" t="s">
        <v>86</v>
      </c>
      <c r="BK185" s="231">
        <f>ROUND(I185*H185,2)</f>
        <v>0</v>
      </c>
      <c r="BL185" s="17" t="s">
        <v>177</v>
      </c>
      <c r="BM185" s="230" t="s">
        <v>1467</v>
      </c>
    </row>
    <row r="186" spans="1:65" s="2" customFormat="1" ht="16.5" customHeight="1">
      <c r="A186" s="39"/>
      <c r="B186" s="40"/>
      <c r="C186" s="219" t="s">
        <v>369</v>
      </c>
      <c r="D186" s="219" t="s">
        <v>172</v>
      </c>
      <c r="E186" s="220" t="s">
        <v>1468</v>
      </c>
      <c r="F186" s="221" t="s">
        <v>1469</v>
      </c>
      <c r="G186" s="222" t="s">
        <v>262</v>
      </c>
      <c r="H186" s="223">
        <v>7</v>
      </c>
      <c r="I186" s="224"/>
      <c r="J186" s="225">
        <f>ROUND(I186*H186,2)</f>
        <v>0</v>
      </c>
      <c r="K186" s="221" t="s">
        <v>33</v>
      </c>
      <c r="L186" s="45"/>
      <c r="M186" s="226" t="s">
        <v>33</v>
      </c>
      <c r="N186" s="227" t="s">
        <v>49</v>
      </c>
      <c r="O186" s="85"/>
      <c r="P186" s="228">
        <f>O186*H186</f>
        <v>0</v>
      </c>
      <c r="Q186" s="228">
        <v>0</v>
      </c>
      <c r="R186" s="228">
        <f>Q186*H186</f>
        <v>0</v>
      </c>
      <c r="S186" s="228">
        <v>0</v>
      </c>
      <c r="T186" s="229">
        <f>S186*H186</f>
        <v>0</v>
      </c>
      <c r="U186" s="39"/>
      <c r="V186" s="39"/>
      <c r="W186" s="39"/>
      <c r="X186" s="39"/>
      <c r="Y186" s="39"/>
      <c r="Z186" s="39"/>
      <c r="AA186" s="39"/>
      <c r="AB186" s="39"/>
      <c r="AC186" s="39"/>
      <c r="AD186" s="39"/>
      <c r="AE186" s="39"/>
      <c r="AR186" s="230" t="s">
        <v>177</v>
      </c>
      <c r="AT186" s="230" t="s">
        <v>172</v>
      </c>
      <c r="AU186" s="230" t="s">
        <v>88</v>
      </c>
      <c r="AY186" s="17" t="s">
        <v>170</v>
      </c>
      <c r="BE186" s="231">
        <f>IF(N186="základní",J186,0)</f>
        <v>0</v>
      </c>
      <c r="BF186" s="231">
        <f>IF(N186="snížená",J186,0)</f>
        <v>0</v>
      </c>
      <c r="BG186" s="231">
        <f>IF(N186="zákl. přenesená",J186,0)</f>
        <v>0</v>
      </c>
      <c r="BH186" s="231">
        <f>IF(N186="sníž. přenesená",J186,0)</f>
        <v>0</v>
      </c>
      <c r="BI186" s="231">
        <f>IF(N186="nulová",J186,0)</f>
        <v>0</v>
      </c>
      <c r="BJ186" s="17" t="s">
        <v>86</v>
      </c>
      <c r="BK186" s="231">
        <f>ROUND(I186*H186,2)</f>
        <v>0</v>
      </c>
      <c r="BL186" s="17" t="s">
        <v>177</v>
      </c>
      <c r="BM186" s="230" t="s">
        <v>1470</v>
      </c>
    </row>
    <row r="187" spans="1:65" s="2" customFormat="1" ht="16.5" customHeight="1">
      <c r="A187" s="39"/>
      <c r="B187" s="40"/>
      <c r="C187" s="219" t="s">
        <v>374</v>
      </c>
      <c r="D187" s="219" t="s">
        <v>172</v>
      </c>
      <c r="E187" s="220" t="s">
        <v>1471</v>
      </c>
      <c r="F187" s="221" t="s">
        <v>1472</v>
      </c>
      <c r="G187" s="222" t="s">
        <v>191</v>
      </c>
      <c r="H187" s="223">
        <v>215</v>
      </c>
      <c r="I187" s="224"/>
      <c r="J187" s="225">
        <f>ROUND(I187*H187,2)</f>
        <v>0</v>
      </c>
      <c r="K187" s="221" t="s">
        <v>33</v>
      </c>
      <c r="L187" s="45"/>
      <c r="M187" s="226" t="s">
        <v>33</v>
      </c>
      <c r="N187" s="227" t="s">
        <v>49</v>
      </c>
      <c r="O187" s="85"/>
      <c r="P187" s="228">
        <f>O187*H187</f>
        <v>0</v>
      </c>
      <c r="Q187" s="228">
        <v>0</v>
      </c>
      <c r="R187" s="228">
        <f>Q187*H187</f>
        <v>0</v>
      </c>
      <c r="S187" s="228">
        <v>0</v>
      </c>
      <c r="T187" s="229">
        <f>S187*H187</f>
        <v>0</v>
      </c>
      <c r="U187" s="39"/>
      <c r="V187" s="39"/>
      <c r="W187" s="39"/>
      <c r="X187" s="39"/>
      <c r="Y187" s="39"/>
      <c r="Z187" s="39"/>
      <c r="AA187" s="39"/>
      <c r="AB187" s="39"/>
      <c r="AC187" s="39"/>
      <c r="AD187" s="39"/>
      <c r="AE187" s="39"/>
      <c r="AR187" s="230" t="s">
        <v>177</v>
      </c>
      <c r="AT187" s="230" t="s">
        <v>172</v>
      </c>
      <c r="AU187" s="230" t="s">
        <v>88</v>
      </c>
      <c r="AY187" s="17" t="s">
        <v>170</v>
      </c>
      <c r="BE187" s="231">
        <f>IF(N187="základní",J187,0)</f>
        <v>0</v>
      </c>
      <c r="BF187" s="231">
        <f>IF(N187="snížená",J187,0)</f>
        <v>0</v>
      </c>
      <c r="BG187" s="231">
        <f>IF(N187="zákl. přenesená",J187,0)</f>
        <v>0</v>
      </c>
      <c r="BH187" s="231">
        <f>IF(N187="sníž. přenesená",J187,0)</f>
        <v>0</v>
      </c>
      <c r="BI187" s="231">
        <f>IF(N187="nulová",J187,0)</f>
        <v>0</v>
      </c>
      <c r="BJ187" s="17" t="s">
        <v>86</v>
      </c>
      <c r="BK187" s="231">
        <f>ROUND(I187*H187,2)</f>
        <v>0</v>
      </c>
      <c r="BL187" s="17" t="s">
        <v>177</v>
      </c>
      <c r="BM187" s="230" t="s">
        <v>1473</v>
      </c>
    </row>
    <row r="188" spans="1:65" s="2" customFormat="1" ht="16.5" customHeight="1">
      <c r="A188" s="39"/>
      <c r="B188" s="40"/>
      <c r="C188" s="219" t="s">
        <v>379</v>
      </c>
      <c r="D188" s="219" t="s">
        <v>172</v>
      </c>
      <c r="E188" s="220" t="s">
        <v>1474</v>
      </c>
      <c r="F188" s="221" t="s">
        <v>1475</v>
      </c>
      <c r="G188" s="222" t="s">
        <v>1476</v>
      </c>
      <c r="H188" s="223">
        <v>4</v>
      </c>
      <c r="I188" s="224"/>
      <c r="J188" s="225">
        <f>ROUND(I188*H188,2)</f>
        <v>0</v>
      </c>
      <c r="K188" s="221" t="s">
        <v>33</v>
      </c>
      <c r="L188" s="45"/>
      <c r="M188" s="226" t="s">
        <v>33</v>
      </c>
      <c r="N188" s="227" t="s">
        <v>49</v>
      </c>
      <c r="O188" s="85"/>
      <c r="P188" s="228">
        <f>O188*H188</f>
        <v>0</v>
      </c>
      <c r="Q188" s="228">
        <v>0</v>
      </c>
      <c r="R188" s="228">
        <f>Q188*H188</f>
        <v>0</v>
      </c>
      <c r="S188" s="228">
        <v>0</v>
      </c>
      <c r="T188" s="229">
        <f>S188*H188</f>
        <v>0</v>
      </c>
      <c r="U188" s="39"/>
      <c r="V188" s="39"/>
      <c r="W188" s="39"/>
      <c r="X188" s="39"/>
      <c r="Y188" s="39"/>
      <c r="Z188" s="39"/>
      <c r="AA188" s="39"/>
      <c r="AB188" s="39"/>
      <c r="AC188" s="39"/>
      <c r="AD188" s="39"/>
      <c r="AE188" s="39"/>
      <c r="AR188" s="230" t="s">
        <v>177</v>
      </c>
      <c r="AT188" s="230" t="s">
        <v>172</v>
      </c>
      <c r="AU188" s="230" t="s">
        <v>88</v>
      </c>
      <c r="AY188" s="17" t="s">
        <v>170</v>
      </c>
      <c r="BE188" s="231">
        <f>IF(N188="základní",J188,0)</f>
        <v>0</v>
      </c>
      <c r="BF188" s="231">
        <f>IF(N188="snížená",J188,0)</f>
        <v>0</v>
      </c>
      <c r="BG188" s="231">
        <f>IF(N188="zákl. přenesená",J188,0)</f>
        <v>0</v>
      </c>
      <c r="BH188" s="231">
        <f>IF(N188="sníž. přenesená",J188,0)</f>
        <v>0</v>
      </c>
      <c r="BI188" s="231">
        <f>IF(N188="nulová",J188,0)</f>
        <v>0</v>
      </c>
      <c r="BJ188" s="17" t="s">
        <v>86</v>
      </c>
      <c r="BK188" s="231">
        <f>ROUND(I188*H188,2)</f>
        <v>0</v>
      </c>
      <c r="BL188" s="17" t="s">
        <v>177</v>
      </c>
      <c r="BM188" s="230" t="s">
        <v>1477</v>
      </c>
    </row>
    <row r="189" spans="1:65" s="2" customFormat="1" ht="16.5" customHeight="1">
      <c r="A189" s="39"/>
      <c r="B189" s="40"/>
      <c r="C189" s="219" t="s">
        <v>27</v>
      </c>
      <c r="D189" s="219" t="s">
        <v>172</v>
      </c>
      <c r="E189" s="220" t="s">
        <v>1478</v>
      </c>
      <c r="F189" s="221" t="s">
        <v>1479</v>
      </c>
      <c r="G189" s="222" t="s">
        <v>191</v>
      </c>
      <c r="H189" s="223">
        <v>111</v>
      </c>
      <c r="I189" s="224"/>
      <c r="J189" s="225">
        <f>ROUND(I189*H189,2)</f>
        <v>0</v>
      </c>
      <c r="K189" s="221" t="s">
        <v>33</v>
      </c>
      <c r="L189" s="45"/>
      <c r="M189" s="226" t="s">
        <v>33</v>
      </c>
      <c r="N189" s="227" t="s">
        <v>49</v>
      </c>
      <c r="O189" s="85"/>
      <c r="P189" s="228">
        <f>O189*H189</f>
        <v>0</v>
      </c>
      <c r="Q189" s="228">
        <v>0</v>
      </c>
      <c r="R189" s="228">
        <f>Q189*H189</f>
        <v>0</v>
      </c>
      <c r="S189" s="228">
        <v>0</v>
      </c>
      <c r="T189" s="229">
        <f>S189*H189</f>
        <v>0</v>
      </c>
      <c r="U189" s="39"/>
      <c r="V189" s="39"/>
      <c r="W189" s="39"/>
      <c r="X189" s="39"/>
      <c r="Y189" s="39"/>
      <c r="Z189" s="39"/>
      <c r="AA189" s="39"/>
      <c r="AB189" s="39"/>
      <c r="AC189" s="39"/>
      <c r="AD189" s="39"/>
      <c r="AE189" s="39"/>
      <c r="AR189" s="230" t="s">
        <v>177</v>
      </c>
      <c r="AT189" s="230" t="s">
        <v>172</v>
      </c>
      <c r="AU189" s="230" t="s">
        <v>88</v>
      </c>
      <c r="AY189" s="17" t="s">
        <v>170</v>
      </c>
      <c r="BE189" s="231">
        <f>IF(N189="základní",J189,0)</f>
        <v>0</v>
      </c>
      <c r="BF189" s="231">
        <f>IF(N189="snížená",J189,0)</f>
        <v>0</v>
      </c>
      <c r="BG189" s="231">
        <f>IF(N189="zákl. přenesená",J189,0)</f>
        <v>0</v>
      </c>
      <c r="BH189" s="231">
        <f>IF(N189="sníž. přenesená",J189,0)</f>
        <v>0</v>
      </c>
      <c r="BI189" s="231">
        <f>IF(N189="nulová",J189,0)</f>
        <v>0</v>
      </c>
      <c r="BJ189" s="17" t="s">
        <v>86</v>
      </c>
      <c r="BK189" s="231">
        <f>ROUND(I189*H189,2)</f>
        <v>0</v>
      </c>
      <c r="BL189" s="17" t="s">
        <v>177</v>
      </c>
      <c r="BM189" s="230" t="s">
        <v>1480</v>
      </c>
    </row>
    <row r="190" spans="1:65" s="2" customFormat="1" ht="16.5" customHeight="1">
      <c r="A190" s="39"/>
      <c r="B190" s="40"/>
      <c r="C190" s="219" t="s">
        <v>389</v>
      </c>
      <c r="D190" s="219" t="s">
        <v>172</v>
      </c>
      <c r="E190" s="220" t="s">
        <v>1481</v>
      </c>
      <c r="F190" s="221" t="s">
        <v>1482</v>
      </c>
      <c r="G190" s="222" t="s">
        <v>191</v>
      </c>
      <c r="H190" s="223">
        <v>104</v>
      </c>
      <c r="I190" s="224"/>
      <c r="J190" s="225">
        <f>ROUND(I190*H190,2)</f>
        <v>0</v>
      </c>
      <c r="K190" s="221" t="s">
        <v>33</v>
      </c>
      <c r="L190" s="45"/>
      <c r="M190" s="226" t="s">
        <v>33</v>
      </c>
      <c r="N190" s="227" t="s">
        <v>49</v>
      </c>
      <c r="O190" s="85"/>
      <c r="P190" s="228">
        <f>O190*H190</f>
        <v>0</v>
      </c>
      <c r="Q190" s="228">
        <v>0</v>
      </c>
      <c r="R190" s="228">
        <f>Q190*H190</f>
        <v>0</v>
      </c>
      <c r="S190" s="228">
        <v>0</v>
      </c>
      <c r="T190" s="229">
        <f>S190*H190</f>
        <v>0</v>
      </c>
      <c r="U190" s="39"/>
      <c r="V190" s="39"/>
      <c r="W190" s="39"/>
      <c r="X190" s="39"/>
      <c r="Y190" s="39"/>
      <c r="Z190" s="39"/>
      <c r="AA190" s="39"/>
      <c r="AB190" s="39"/>
      <c r="AC190" s="39"/>
      <c r="AD190" s="39"/>
      <c r="AE190" s="39"/>
      <c r="AR190" s="230" t="s">
        <v>177</v>
      </c>
      <c r="AT190" s="230" t="s">
        <v>172</v>
      </c>
      <c r="AU190" s="230" t="s">
        <v>88</v>
      </c>
      <c r="AY190" s="17" t="s">
        <v>170</v>
      </c>
      <c r="BE190" s="231">
        <f>IF(N190="základní",J190,0)</f>
        <v>0</v>
      </c>
      <c r="BF190" s="231">
        <f>IF(N190="snížená",J190,0)</f>
        <v>0</v>
      </c>
      <c r="BG190" s="231">
        <f>IF(N190="zákl. přenesená",J190,0)</f>
        <v>0</v>
      </c>
      <c r="BH190" s="231">
        <f>IF(N190="sníž. přenesená",J190,0)</f>
        <v>0</v>
      </c>
      <c r="BI190" s="231">
        <f>IF(N190="nulová",J190,0)</f>
        <v>0</v>
      </c>
      <c r="BJ190" s="17" t="s">
        <v>86</v>
      </c>
      <c r="BK190" s="231">
        <f>ROUND(I190*H190,2)</f>
        <v>0</v>
      </c>
      <c r="BL190" s="17" t="s">
        <v>177</v>
      </c>
      <c r="BM190" s="230" t="s">
        <v>1483</v>
      </c>
    </row>
    <row r="191" spans="1:65" s="2" customFormat="1" ht="21.75" customHeight="1">
      <c r="A191" s="39"/>
      <c r="B191" s="40"/>
      <c r="C191" s="219" t="s">
        <v>395</v>
      </c>
      <c r="D191" s="219" t="s">
        <v>172</v>
      </c>
      <c r="E191" s="220" t="s">
        <v>1484</v>
      </c>
      <c r="F191" s="221" t="s">
        <v>1485</v>
      </c>
      <c r="G191" s="222" t="s">
        <v>262</v>
      </c>
      <c r="H191" s="223">
        <v>6</v>
      </c>
      <c r="I191" s="224"/>
      <c r="J191" s="225">
        <f>ROUND(I191*H191,2)</f>
        <v>0</v>
      </c>
      <c r="K191" s="221" t="s">
        <v>33</v>
      </c>
      <c r="L191" s="45"/>
      <c r="M191" s="226" t="s">
        <v>33</v>
      </c>
      <c r="N191" s="227" t="s">
        <v>49</v>
      </c>
      <c r="O191" s="85"/>
      <c r="P191" s="228">
        <f>O191*H191</f>
        <v>0</v>
      </c>
      <c r="Q191" s="228">
        <v>0</v>
      </c>
      <c r="R191" s="228">
        <f>Q191*H191</f>
        <v>0</v>
      </c>
      <c r="S191" s="228">
        <v>0</v>
      </c>
      <c r="T191" s="229">
        <f>S191*H191</f>
        <v>0</v>
      </c>
      <c r="U191" s="39"/>
      <c r="V191" s="39"/>
      <c r="W191" s="39"/>
      <c r="X191" s="39"/>
      <c r="Y191" s="39"/>
      <c r="Z191" s="39"/>
      <c r="AA191" s="39"/>
      <c r="AB191" s="39"/>
      <c r="AC191" s="39"/>
      <c r="AD191" s="39"/>
      <c r="AE191" s="39"/>
      <c r="AR191" s="230" t="s">
        <v>177</v>
      </c>
      <c r="AT191" s="230" t="s">
        <v>172</v>
      </c>
      <c r="AU191" s="230" t="s">
        <v>88</v>
      </c>
      <c r="AY191" s="17" t="s">
        <v>170</v>
      </c>
      <c r="BE191" s="231">
        <f>IF(N191="základní",J191,0)</f>
        <v>0</v>
      </c>
      <c r="BF191" s="231">
        <f>IF(N191="snížená",J191,0)</f>
        <v>0</v>
      </c>
      <c r="BG191" s="231">
        <f>IF(N191="zákl. přenesená",J191,0)</f>
        <v>0</v>
      </c>
      <c r="BH191" s="231">
        <f>IF(N191="sníž. přenesená",J191,0)</f>
        <v>0</v>
      </c>
      <c r="BI191" s="231">
        <f>IF(N191="nulová",J191,0)</f>
        <v>0</v>
      </c>
      <c r="BJ191" s="17" t="s">
        <v>86</v>
      </c>
      <c r="BK191" s="231">
        <f>ROUND(I191*H191,2)</f>
        <v>0</v>
      </c>
      <c r="BL191" s="17" t="s">
        <v>177</v>
      </c>
      <c r="BM191" s="230" t="s">
        <v>1486</v>
      </c>
    </row>
    <row r="192" spans="1:47" s="2" customFormat="1" ht="12">
      <c r="A192" s="39"/>
      <c r="B192" s="40"/>
      <c r="C192" s="41"/>
      <c r="D192" s="234" t="s">
        <v>210</v>
      </c>
      <c r="E192" s="41"/>
      <c r="F192" s="255" t="s">
        <v>1487</v>
      </c>
      <c r="G192" s="41"/>
      <c r="H192" s="41"/>
      <c r="I192" s="137"/>
      <c r="J192" s="41"/>
      <c r="K192" s="41"/>
      <c r="L192" s="45"/>
      <c r="M192" s="256"/>
      <c r="N192" s="257"/>
      <c r="O192" s="85"/>
      <c r="P192" s="85"/>
      <c r="Q192" s="85"/>
      <c r="R192" s="85"/>
      <c r="S192" s="85"/>
      <c r="T192" s="86"/>
      <c r="U192" s="39"/>
      <c r="V192" s="39"/>
      <c r="W192" s="39"/>
      <c r="X192" s="39"/>
      <c r="Y192" s="39"/>
      <c r="Z192" s="39"/>
      <c r="AA192" s="39"/>
      <c r="AB192" s="39"/>
      <c r="AC192" s="39"/>
      <c r="AD192" s="39"/>
      <c r="AE192" s="39"/>
      <c r="AT192" s="17" t="s">
        <v>210</v>
      </c>
      <c r="AU192" s="17" t="s">
        <v>88</v>
      </c>
    </row>
    <row r="193" spans="1:51" s="13" customFormat="1" ht="12">
      <c r="A193" s="13"/>
      <c r="B193" s="232"/>
      <c r="C193" s="233"/>
      <c r="D193" s="234" t="s">
        <v>182</v>
      </c>
      <c r="E193" s="235" t="s">
        <v>33</v>
      </c>
      <c r="F193" s="236" t="s">
        <v>1488</v>
      </c>
      <c r="G193" s="233"/>
      <c r="H193" s="237">
        <v>1</v>
      </c>
      <c r="I193" s="238"/>
      <c r="J193" s="233"/>
      <c r="K193" s="233"/>
      <c r="L193" s="239"/>
      <c r="M193" s="240"/>
      <c r="N193" s="241"/>
      <c r="O193" s="241"/>
      <c r="P193" s="241"/>
      <c r="Q193" s="241"/>
      <c r="R193" s="241"/>
      <c r="S193" s="241"/>
      <c r="T193" s="242"/>
      <c r="U193" s="13"/>
      <c r="V193" s="13"/>
      <c r="W193" s="13"/>
      <c r="X193" s="13"/>
      <c r="Y193" s="13"/>
      <c r="Z193" s="13"/>
      <c r="AA193" s="13"/>
      <c r="AB193" s="13"/>
      <c r="AC193" s="13"/>
      <c r="AD193" s="13"/>
      <c r="AE193" s="13"/>
      <c r="AT193" s="243" t="s">
        <v>182</v>
      </c>
      <c r="AU193" s="243" t="s">
        <v>88</v>
      </c>
      <c r="AV193" s="13" t="s">
        <v>88</v>
      </c>
      <c r="AW193" s="13" t="s">
        <v>39</v>
      </c>
      <c r="AX193" s="13" t="s">
        <v>78</v>
      </c>
      <c r="AY193" s="243" t="s">
        <v>170</v>
      </c>
    </row>
    <row r="194" spans="1:51" s="13" customFormat="1" ht="12">
      <c r="A194" s="13"/>
      <c r="B194" s="232"/>
      <c r="C194" s="233"/>
      <c r="D194" s="234" t="s">
        <v>182</v>
      </c>
      <c r="E194" s="235" t="s">
        <v>33</v>
      </c>
      <c r="F194" s="236" t="s">
        <v>1489</v>
      </c>
      <c r="G194" s="233"/>
      <c r="H194" s="237">
        <v>1</v>
      </c>
      <c r="I194" s="238"/>
      <c r="J194" s="233"/>
      <c r="K194" s="233"/>
      <c r="L194" s="239"/>
      <c r="M194" s="240"/>
      <c r="N194" s="241"/>
      <c r="O194" s="241"/>
      <c r="P194" s="241"/>
      <c r="Q194" s="241"/>
      <c r="R194" s="241"/>
      <c r="S194" s="241"/>
      <c r="T194" s="242"/>
      <c r="U194" s="13"/>
      <c r="V194" s="13"/>
      <c r="W194" s="13"/>
      <c r="X194" s="13"/>
      <c r="Y194" s="13"/>
      <c r="Z194" s="13"/>
      <c r="AA194" s="13"/>
      <c r="AB194" s="13"/>
      <c r="AC194" s="13"/>
      <c r="AD194" s="13"/>
      <c r="AE194" s="13"/>
      <c r="AT194" s="243" t="s">
        <v>182</v>
      </c>
      <c r="AU194" s="243" t="s">
        <v>88</v>
      </c>
      <c r="AV194" s="13" t="s">
        <v>88</v>
      </c>
      <c r="AW194" s="13" t="s">
        <v>39</v>
      </c>
      <c r="AX194" s="13" t="s">
        <v>78</v>
      </c>
      <c r="AY194" s="243" t="s">
        <v>170</v>
      </c>
    </row>
    <row r="195" spans="1:51" s="13" customFormat="1" ht="12">
      <c r="A195" s="13"/>
      <c r="B195" s="232"/>
      <c r="C195" s="233"/>
      <c r="D195" s="234" t="s">
        <v>182</v>
      </c>
      <c r="E195" s="235" t="s">
        <v>33</v>
      </c>
      <c r="F195" s="236" t="s">
        <v>1490</v>
      </c>
      <c r="G195" s="233"/>
      <c r="H195" s="237">
        <v>1</v>
      </c>
      <c r="I195" s="238"/>
      <c r="J195" s="233"/>
      <c r="K195" s="233"/>
      <c r="L195" s="239"/>
      <c r="M195" s="240"/>
      <c r="N195" s="241"/>
      <c r="O195" s="241"/>
      <c r="P195" s="241"/>
      <c r="Q195" s="241"/>
      <c r="R195" s="241"/>
      <c r="S195" s="241"/>
      <c r="T195" s="242"/>
      <c r="U195" s="13"/>
      <c r="V195" s="13"/>
      <c r="W195" s="13"/>
      <c r="X195" s="13"/>
      <c r="Y195" s="13"/>
      <c r="Z195" s="13"/>
      <c r="AA195" s="13"/>
      <c r="AB195" s="13"/>
      <c r="AC195" s="13"/>
      <c r="AD195" s="13"/>
      <c r="AE195" s="13"/>
      <c r="AT195" s="243" t="s">
        <v>182</v>
      </c>
      <c r="AU195" s="243" t="s">
        <v>88</v>
      </c>
      <c r="AV195" s="13" t="s">
        <v>88</v>
      </c>
      <c r="AW195" s="13" t="s">
        <v>39</v>
      </c>
      <c r="AX195" s="13" t="s">
        <v>78</v>
      </c>
      <c r="AY195" s="243" t="s">
        <v>170</v>
      </c>
    </row>
    <row r="196" spans="1:51" s="13" customFormat="1" ht="12">
      <c r="A196" s="13"/>
      <c r="B196" s="232"/>
      <c r="C196" s="233"/>
      <c r="D196" s="234" t="s">
        <v>182</v>
      </c>
      <c r="E196" s="235" t="s">
        <v>33</v>
      </c>
      <c r="F196" s="236" t="s">
        <v>1491</v>
      </c>
      <c r="G196" s="233"/>
      <c r="H196" s="237">
        <v>1</v>
      </c>
      <c r="I196" s="238"/>
      <c r="J196" s="233"/>
      <c r="K196" s="233"/>
      <c r="L196" s="239"/>
      <c r="M196" s="240"/>
      <c r="N196" s="241"/>
      <c r="O196" s="241"/>
      <c r="P196" s="241"/>
      <c r="Q196" s="241"/>
      <c r="R196" s="241"/>
      <c r="S196" s="241"/>
      <c r="T196" s="242"/>
      <c r="U196" s="13"/>
      <c r="V196" s="13"/>
      <c r="W196" s="13"/>
      <c r="X196" s="13"/>
      <c r="Y196" s="13"/>
      <c r="Z196" s="13"/>
      <c r="AA196" s="13"/>
      <c r="AB196" s="13"/>
      <c r="AC196" s="13"/>
      <c r="AD196" s="13"/>
      <c r="AE196" s="13"/>
      <c r="AT196" s="243" t="s">
        <v>182</v>
      </c>
      <c r="AU196" s="243" t="s">
        <v>88</v>
      </c>
      <c r="AV196" s="13" t="s">
        <v>88</v>
      </c>
      <c r="AW196" s="13" t="s">
        <v>39</v>
      </c>
      <c r="AX196" s="13" t="s">
        <v>78</v>
      </c>
      <c r="AY196" s="243" t="s">
        <v>170</v>
      </c>
    </row>
    <row r="197" spans="1:51" s="13" customFormat="1" ht="12">
      <c r="A197" s="13"/>
      <c r="B197" s="232"/>
      <c r="C197" s="233"/>
      <c r="D197" s="234" t="s">
        <v>182</v>
      </c>
      <c r="E197" s="235" t="s">
        <v>33</v>
      </c>
      <c r="F197" s="236" t="s">
        <v>1492</v>
      </c>
      <c r="G197" s="233"/>
      <c r="H197" s="237">
        <v>1</v>
      </c>
      <c r="I197" s="238"/>
      <c r="J197" s="233"/>
      <c r="K197" s="233"/>
      <c r="L197" s="239"/>
      <c r="M197" s="240"/>
      <c r="N197" s="241"/>
      <c r="O197" s="241"/>
      <c r="P197" s="241"/>
      <c r="Q197" s="241"/>
      <c r="R197" s="241"/>
      <c r="S197" s="241"/>
      <c r="T197" s="242"/>
      <c r="U197" s="13"/>
      <c r="V197" s="13"/>
      <c r="W197" s="13"/>
      <c r="X197" s="13"/>
      <c r="Y197" s="13"/>
      <c r="Z197" s="13"/>
      <c r="AA197" s="13"/>
      <c r="AB197" s="13"/>
      <c r="AC197" s="13"/>
      <c r="AD197" s="13"/>
      <c r="AE197" s="13"/>
      <c r="AT197" s="243" t="s">
        <v>182</v>
      </c>
      <c r="AU197" s="243" t="s">
        <v>88</v>
      </c>
      <c r="AV197" s="13" t="s">
        <v>88</v>
      </c>
      <c r="AW197" s="13" t="s">
        <v>39</v>
      </c>
      <c r="AX197" s="13" t="s">
        <v>78</v>
      </c>
      <c r="AY197" s="243" t="s">
        <v>170</v>
      </c>
    </row>
    <row r="198" spans="1:51" s="13" customFormat="1" ht="12">
      <c r="A198" s="13"/>
      <c r="B198" s="232"/>
      <c r="C198" s="233"/>
      <c r="D198" s="234" t="s">
        <v>182</v>
      </c>
      <c r="E198" s="235" t="s">
        <v>33</v>
      </c>
      <c r="F198" s="236" t="s">
        <v>1493</v>
      </c>
      <c r="G198" s="233"/>
      <c r="H198" s="237">
        <v>1</v>
      </c>
      <c r="I198" s="238"/>
      <c r="J198" s="233"/>
      <c r="K198" s="233"/>
      <c r="L198" s="239"/>
      <c r="M198" s="240"/>
      <c r="N198" s="241"/>
      <c r="O198" s="241"/>
      <c r="P198" s="241"/>
      <c r="Q198" s="241"/>
      <c r="R198" s="241"/>
      <c r="S198" s="241"/>
      <c r="T198" s="242"/>
      <c r="U198" s="13"/>
      <c r="V198" s="13"/>
      <c r="W198" s="13"/>
      <c r="X198" s="13"/>
      <c r="Y198" s="13"/>
      <c r="Z198" s="13"/>
      <c r="AA198" s="13"/>
      <c r="AB198" s="13"/>
      <c r="AC198" s="13"/>
      <c r="AD198" s="13"/>
      <c r="AE198" s="13"/>
      <c r="AT198" s="243" t="s">
        <v>182</v>
      </c>
      <c r="AU198" s="243" t="s">
        <v>88</v>
      </c>
      <c r="AV198" s="13" t="s">
        <v>88</v>
      </c>
      <c r="AW198" s="13" t="s">
        <v>39</v>
      </c>
      <c r="AX198" s="13" t="s">
        <v>78</v>
      </c>
      <c r="AY198" s="243" t="s">
        <v>170</v>
      </c>
    </row>
    <row r="199" spans="1:51" s="14" customFormat="1" ht="12">
      <c r="A199" s="14"/>
      <c r="B199" s="244"/>
      <c r="C199" s="245"/>
      <c r="D199" s="234" t="s">
        <v>182</v>
      </c>
      <c r="E199" s="246" t="s">
        <v>33</v>
      </c>
      <c r="F199" s="247" t="s">
        <v>200</v>
      </c>
      <c r="G199" s="245"/>
      <c r="H199" s="248">
        <v>6</v>
      </c>
      <c r="I199" s="249"/>
      <c r="J199" s="245"/>
      <c r="K199" s="245"/>
      <c r="L199" s="250"/>
      <c r="M199" s="251"/>
      <c r="N199" s="252"/>
      <c r="O199" s="252"/>
      <c r="P199" s="252"/>
      <c r="Q199" s="252"/>
      <c r="R199" s="252"/>
      <c r="S199" s="252"/>
      <c r="T199" s="253"/>
      <c r="U199" s="14"/>
      <c r="V199" s="14"/>
      <c r="W199" s="14"/>
      <c r="X199" s="14"/>
      <c r="Y199" s="14"/>
      <c r="Z199" s="14"/>
      <c r="AA199" s="14"/>
      <c r="AB199" s="14"/>
      <c r="AC199" s="14"/>
      <c r="AD199" s="14"/>
      <c r="AE199" s="14"/>
      <c r="AT199" s="254" t="s">
        <v>182</v>
      </c>
      <c r="AU199" s="254" t="s">
        <v>88</v>
      </c>
      <c r="AV199" s="14" t="s">
        <v>177</v>
      </c>
      <c r="AW199" s="14" t="s">
        <v>39</v>
      </c>
      <c r="AX199" s="14" t="s">
        <v>86</v>
      </c>
      <c r="AY199" s="254" t="s">
        <v>170</v>
      </c>
    </row>
    <row r="200" spans="1:65" s="2" customFormat="1" ht="21.75" customHeight="1">
      <c r="A200" s="39"/>
      <c r="B200" s="40"/>
      <c r="C200" s="219" t="s">
        <v>400</v>
      </c>
      <c r="D200" s="219" t="s">
        <v>172</v>
      </c>
      <c r="E200" s="220" t="s">
        <v>1494</v>
      </c>
      <c r="F200" s="221" t="s">
        <v>1495</v>
      </c>
      <c r="G200" s="222" t="s">
        <v>262</v>
      </c>
      <c r="H200" s="223">
        <v>10</v>
      </c>
      <c r="I200" s="224"/>
      <c r="J200" s="225">
        <f>ROUND(I200*H200,2)</f>
        <v>0</v>
      </c>
      <c r="K200" s="221" t="s">
        <v>176</v>
      </c>
      <c r="L200" s="45"/>
      <c r="M200" s="226" t="s">
        <v>33</v>
      </c>
      <c r="N200" s="227" t="s">
        <v>49</v>
      </c>
      <c r="O200" s="85"/>
      <c r="P200" s="228">
        <f>O200*H200</f>
        <v>0</v>
      </c>
      <c r="Q200" s="228">
        <v>0.14494</v>
      </c>
      <c r="R200" s="228">
        <f>Q200*H200</f>
        <v>1.4494000000000002</v>
      </c>
      <c r="S200" s="228">
        <v>0</v>
      </c>
      <c r="T200" s="229">
        <f>S200*H200</f>
        <v>0</v>
      </c>
      <c r="U200" s="39"/>
      <c r="V200" s="39"/>
      <c r="W200" s="39"/>
      <c r="X200" s="39"/>
      <c r="Y200" s="39"/>
      <c r="Z200" s="39"/>
      <c r="AA200" s="39"/>
      <c r="AB200" s="39"/>
      <c r="AC200" s="39"/>
      <c r="AD200" s="39"/>
      <c r="AE200" s="39"/>
      <c r="AR200" s="230" t="s">
        <v>177</v>
      </c>
      <c r="AT200" s="230" t="s">
        <v>172</v>
      </c>
      <c r="AU200" s="230" t="s">
        <v>88</v>
      </c>
      <c r="AY200" s="17" t="s">
        <v>170</v>
      </c>
      <c r="BE200" s="231">
        <f>IF(N200="základní",J200,0)</f>
        <v>0</v>
      </c>
      <c r="BF200" s="231">
        <f>IF(N200="snížená",J200,0)</f>
        <v>0</v>
      </c>
      <c r="BG200" s="231">
        <f>IF(N200="zákl. přenesená",J200,0)</f>
        <v>0</v>
      </c>
      <c r="BH200" s="231">
        <f>IF(N200="sníž. přenesená",J200,0)</f>
        <v>0</v>
      </c>
      <c r="BI200" s="231">
        <f>IF(N200="nulová",J200,0)</f>
        <v>0</v>
      </c>
      <c r="BJ200" s="17" t="s">
        <v>86</v>
      </c>
      <c r="BK200" s="231">
        <f>ROUND(I200*H200,2)</f>
        <v>0</v>
      </c>
      <c r="BL200" s="17" t="s">
        <v>177</v>
      </c>
      <c r="BM200" s="230" t="s">
        <v>1496</v>
      </c>
    </row>
    <row r="201" spans="1:65" s="2" customFormat="1" ht="21.75" customHeight="1">
      <c r="A201" s="39"/>
      <c r="B201" s="40"/>
      <c r="C201" s="219" t="s">
        <v>406</v>
      </c>
      <c r="D201" s="219" t="s">
        <v>172</v>
      </c>
      <c r="E201" s="220" t="s">
        <v>1497</v>
      </c>
      <c r="F201" s="221" t="s">
        <v>1498</v>
      </c>
      <c r="G201" s="222" t="s">
        <v>262</v>
      </c>
      <c r="H201" s="223">
        <v>10</v>
      </c>
      <c r="I201" s="224"/>
      <c r="J201" s="225">
        <f>ROUND(I201*H201,2)</f>
        <v>0</v>
      </c>
      <c r="K201" s="221" t="s">
        <v>176</v>
      </c>
      <c r="L201" s="45"/>
      <c r="M201" s="226" t="s">
        <v>33</v>
      </c>
      <c r="N201" s="227" t="s">
        <v>49</v>
      </c>
      <c r="O201" s="85"/>
      <c r="P201" s="228">
        <f>O201*H201</f>
        <v>0</v>
      </c>
      <c r="Q201" s="228">
        <v>0.21734</v>
      </c>
      <c r="R201" s="228">
        <f>Q201*H201</f>
        <v>2.1734</v>
      </c>
      <c r="S201" s="228">
        <v>0</v>
      </c>
      <c r="T201" s="229">
        <f>S201*H201</f>
        <v>0</v>
      </c>
      <c r="U201" s="39"/>
      <c r="V201" s="39"/>
      <c r="W201" s="39"/>
      <c r="X201" s="39"/>
      <c r="Y201" s="39"/>
      <c r="Z201" s="39"/>
      <c r="AA201" s="39"/>
      <c r="AB201" s="39"/>
      <c r="AC201" s="39"/>
      <c r="AD201" s="39"/>
      <c r="AE201" s="39"/>
      <c r="AR201" s="230" t="s">
        <v>177</v>
      </c>
      <c r="AT201" s="230" t="s">
        <v>172</v>
      </c>
      <c r="AU201" s="230" t="s">
        <v>88</v>
      </c>
      <c r="AY201" s="17" t="s">
        <v>170</v>
      </c>
      <c r="BE201" s="231">
        <f>IF(N201="základní",J201,0)</f>
        <v>0</v>
      </c>
      <c r="BF201" s="231">
        <f>IF(N201="snížená",J201,0)</f>
        <v>0</v>
      </c>
      <c r="BG201" s="231">
        <f>IF(N201="zákl. přenesená",J201,0)</f>
        <v>0</v>
      </c>
      <c r="BH201" s="231">
        <f>IF(N201="sníž. přenesená",J201,0)</f>
        <v>0</v>
      </c>
      <c r="BI201" s="231">
        <f>IF(N201="nulová",J201,0)</f>
        <v>0</v>
      </c>
      <c r="BJ201" s="17" t="s">
        <v>86</v>
      </c>
      <c r="BK201" s="231">
        <f>ROUND(I201*H201,2)</f>
        <v>0</v>
      </c>
      <c r="BL201" s="17" t="s">
        <v>177</v>
      </c>
      <c r="BM201" s="230" t="s">
        <v>1499</v>
      </c>
    </row>
    <row r="202" spans="1:47" s="2" customFormat="1" ht="12">
      <c r="A202" s="39"/>
      <c r="B202" s="40"/>
      <c r="C202" s="41"/>
      <c r="D202" s="234" t="s">
        <v>210</v>
      </c>
      <c r="E202" s="41"/>
      <c r="F202" s="255" t="s">
        <v>1500</v>
      </c>
      <c r="G202" s="41"/>
      <c r="H202" s="41"/>
      <c r="I202" s="137"/>
      <c r="J202" s="41"/>
      <c r="K202" s="41"/>
      <c r="L202" s="45"/>
      <c r="M202" s="256"/>
      <c r="N202" s="257"/>
      <c r="O202" s="85"/>
      <c r="P202" s="85"/>
      <c r="Q202" s="85"/>
      <c r="R202" s="85"/>
      <c r="S202" s="85"/>
      <c r="T202" s="86"/>
      <c r="U202" s="39"/>
      <c r="V202" s="39"/>
      <c r="W202" s="39"/>
      <c r="X202" s="39"/>
      <c r="Y202" s="39"/>
      <c r="Z202" s="39"/>
      <c r="AA202" s="39"/>
      <c r="AB202" s="39"/>
      <c r="AC202" s="39"/>
      <c r="AD202" s="39"/>
      <c r="AE202" s="39"/>
      <c r="AT202" s="17" t="s">
        <v>210</v>
      </c>
      <c r="AU202" s="17" t="s">
        <v>88</v>
      </c>
    </row>
    <row r="203" spans="1:65" s="2" customFormat="1" ht="16.5" customHeight="1">
      <c r="A203" s="39"/>
      <c r="B203" s="40"/>
      <c r="C203" s="258" t="s">
        <v>409</v>
      </c>
      <c r="D203" s="258" t="s">
        <v>214</v>
      </c>
      <c r="E203" s="259" t="s">
        <v>1501</v>
      </c>
      <c r="F203" s="260" t="s">
        <v>1502</v>
      </c>
      <c r="G203" s="261" t="s">
        <v>262</v>
      </c>
      <c r="H203" s="262">
        <v>10</v>
      </c>
      <c r="I203" s="263"/>
      <c r="J203" s="264">
        <f>ROUND(I203*H203,2)</f>
        <v>0</v>
      </c>
      <c r="K203" s="260" t="s">
        <v>176</v>
      </c>
      <c r="L203" s="265"/>
      <c r="M203" s="266" t="s">
        <v>33</v>
      </c>
      <c r="N203" s="267" t="s">
        <v>49</v>
      </c>
      <c r="O203" s="85"/>
      <c r="P203" s="228">
        <f>O203*H203</f>
        <v>0</v>
      </c>
      <c r="Q203" s="228">
        <v>0.058</v>
      </c>
      <c r="R203" s="228">
        <f>Q203*H203</f>
        <v>0.5800000000000001</v>
      </c>
      <c r="S203" s="228">
        <v>0</v>
      </c>
      <c r="T203" s="229">
        <f>S203*H203</f>
        <v>0</v>
      </c>
      <c r="U203" s="39"/>
      <c r="V203" s="39"/>
      <c r="W203" s="39"/>
      <c r="X203" s="39"/>
      <c r="Y203" s="39"/>
      <c r="Z203" s="39"/>
      <c r="AA203" s="39"/>
      <c r="AB203" s="39"/>
      <c r="AC203" s="39"/>
      <c r="AD203" s="39"/>
      <c r="AE203" s="39"/>
      <c r="AR203" s="230" t="s">
        <v>213</v>
      </c>
      <c r="AT203" s="230" t="s">
        <v>214</v>
      </c>
      <c r="AU203" s="230" t="s">
        <v>88</v>
      </c>
      <c r="AY203" s="17" t="s">
        <v>170</v>
      </c>
      <c r="BE203" s="231">
        <f>IF(N203="základní",J203,0)</f>
        <v>0</v>
      </c>
      <c r="BF203" s="231">
        <f>IF(N203="snížená",J203,0)</f>
        <v>0</v>
      </c>
      <c r="BG203" s="231">
        <f>IF(N203="zákl. přenesená",J203,0)</f>
        <v>0</v>
      </c>
      <c r="BH203" s="231">
        <f>IF(N203="sníž. přenesená",J203,0)</f>
        <v>0</v>
      </c>
      <c r="BI203" s="231">
        <f>IF(N203="nulová",J203,0)</f>
        <v>0</v>
      </c>
      <c r="BJ203" s="17" t="s">
        <v>86</v>
      </c>
      <c r="BK203" s="231">
        <f>ROUND(I203*H203,2)</f>
        <v>0</v>
      </c>
      <c r="BL203" s="17" t="s">
        <v>177</v>
      </c>
      <c r="BM203" s="230" t="s">
        <v>1503</v>
      </c>
    </row>
    <row r="204" spans="1:65" s="2" customFormat="1" ht="21.75" customHeight="1">
      <c r="A204" s="39"/>
      <c r="B204" s="40"/>
      <c r="C204" s="258" t="s">
        <v>412</v>
      </c>
      <c r="D204" s="258" t="s">
        <v>214</v>
      </c>
      <c r="E204" s="259" t="s">
        <v>1504</v>
      </c>
      <c r="F204" s="260" t="s">
        <v>1505</v>
      </c>
      <c r="G204" s="261" t="s">
        <v>262</v>
      </c>
      <c r="H204" s="262">
        <v>10</v>
      </c>
      <c r="I204" s="263"/>
      <c r="J204" s="264">
        <f>ROUND(I204*H204,2)</f>
        <v>0</v>
      </c>
      <c r="K204" s="260" t="s">
        <v>176</v>
      </c>
      <c r="L204" s="265"/>
      <c r="M204" s="266" t="s">
        <v>33</v>
      </c>
      <c r="N204" s="267" t="s">
        <v>49</v>
      </c>
      <c r="O204" s="85"/>
      <c r="P204" s="228">
        <f>O204*H204</f>
        <v>0</v>
      </c>
      <c r="Q204" s="228">
        <v>0.057</v>
      </c>
      <c r="R204" s="228">
        <f>Q204*H204</f>
        <v>0.5700000000000001</v>
      </c>
      <c r="S204" s="228">
        <v>0</v>
      </c>
      <c r="T204" s="229">
        <f>S204*H204</f>
        <v>0</v>
      </c>
      <c r="U204" s="39"/>
      <c r="V204" s="39"/>
      <c r="W204" s="39"/>
      <c r="X204" s="39"/>
      <c r="Y204" s="39"/>
      <c r="Z204" s="39"/>
      <c r="AA204" s="39"/>
      <c r="AB204" s="39"/>
      <c r="AC204" s="39"/>
      <c r="AD204" s="39"/>
      <c r="AE204" s="39"/>
      <c r="AR204" s="230" t="s">
        <v>213</v>
      </c>
      <c r="AT204" s="230" t="s">
        <v>214</v>
      </c>
      <c r="AU204" s="230" t="s">
        <v>88</v>
      </c>
      <c r="AY204" s="17" t="s">
        <v>170</v>
      </c>
      <c r="BE204" s="231">
        <f>IF(N204="základní",J204,0)</f>
        <v>0</v>
      </c>
      <c r="BF204" s="231">
        <f>IF(N204="snížená",J204,0)</f>
        <v>0</v>
      </c>
      <c r="BG204" s="231">
        <f>IF(N204="zákl. přenesená",J204,0)</f>
        <v>0</v>
      </c>
      <c r="BH204" s="231">
        <f>IF(N204="sníž. přenesená",J204,0)</f>
        <v>0</v>
      </c>
      <c r="BI204" s="231">
        <f>IF(N204="nulová",J204,0)</f>
        <v>0</v>
      </c>
      <c r="BJ204" s="17" t="s">
        <v>86</v>
      </c>
      <c r="BK204" s="231">
        <f>ROUND(I204*H204,2)</f>
        <v>0</v>
      </c>
      <c r="BL204" s="17" t="s">
        <v>177</v>
      </c>
      <c r="BM204" s="230" t="s">
        <v>1506</v>
      </c>
    </row>
    <row r="205" spans="1:65" s="2" customFormat="1" ht="21.75" customHeight="1">
      <c r="A205" s="39"/>
      <c r="B205" s="40"/>
      <c r="C205" s="258" t="s">
        <v>415</v>
      </c>
      <c r="D205" s="258" t="s">
        <v>214</v>
      </c>
      <c r="E205" s="259" t="s">
        <v>1507</v>
      </c>
      <c r="F205" s="260" t="s">
        <v>1508</v>
      </c>
      <c r="G205" s="261" t="s">
        <v>262</v>
      </c>
      <c r="H205" s="262">
        <v>10</v>
      </c>
      <c r="I205" s="263"/>
      <c r="J205" s="264">
        <f>ROUND(I205*H205,2)</f>
        <v>0</v>
      </c>
      <c r="K205" s="260" t="s">
        <v>176</v>
      </c>
      <c r="L205" s="265"/>
      <c r="M205" s="266" t="s">
        <v>33</v>
      </c>
      <c r="N205" s="267" t="s">
        <v>49</v>
      </c>
      <c r="O205" s="85"/>
      <c r="P205" s="228">
        <f>O205*H205</f>
        <v>0</v>
      </c>
      <c r="Q205" s="228">
        <v>0.097</v>
      </c>
      <c r="R205" s="228">
        <f>Q205*H205</f>
        <v>0.97</v>
      </c>
      <c r="S205" s="228">
        <v>0</v>
      </c>
      <c r="T205" s="229">
        <f>S205*H205</f>
        <v>0</v>
      </c>
      <c r="U205" s="39"/>
      <c r="V205" s="39"/>
      <c r="W205" s="39"/>
      <c r="X205" s="39"/>
      <c r="Y205" s="39"/>
      <c r="Z205" s="39"/>
      <c r="AA205" s="39"/>
      <c r="AB205" s="39"/>
      <c r="AC205" s="39"/>
      <c r="AD205" s="39"/>
      <c r="AE205" s="39"/>
      <c r="AR205" s="230" t="s">
        <v>213</v>
      </c>
      <c r="AT205" s="230" t="s">
        <v>214</v>
      </c>
      <c r="AU205" s="230" t="s">
        <v>88</v>
      </c>
      <c r="AY205" s="17" t="s">
        <v>170</v>
      </c>
      <c r="BE205" s="231">
        <f>IF(N205="základní",J205,0)</f>
        <v>0</v>
      </c>
      <c r="BF205" s="231">
        <f>IF(N205="snížená",J205,0)</f>
        <v>0</v>
      </c>
      <c r="BG205" s="231">
        <f>IF(N205="zákl. přenesená",J205,0)</f>
        <v>0</v>
      </c>
      <c r="BH205" s="231">
        <f>IF(N205="sníž. přenesená",J205,0)</f>
        <v>0</v>
      </c>
      <c r="BI205" s="231">
        <f>IF(N205="nulová",J205,0)</f>
        <v>0</v>
      </c>
      <c r="BJ205" s="17" t="s">
        <v>86</v>
      </c>
      <c r="BK205" s="231">
        <f>ROUND(I205*H205,2)</f>
        <v>0</v>
      </c>
      <c r="BL205" s="17" t="s">
        <v>177</v>
      </c>
      <c r="BM205" s="230" t="s">
        <v>1509</v>
      </c>
    </row>
    <row r="206" spans="1:65" s="2" customFormat="1" ht="21.75" customHeight="1">
      <c r="A206" s="39"/>
      <c r="B206" s="40"/>
      <c r="C206" s="258" t="s">
        <v>353</v>
      </c>
      <c r="D206" s="258" t="s">
        <v>214</v>
      </c>
      <c r="E206" s="259" t="s">
        <v>1510</v>
      </c>
      <c r="F206" s="260" t="s">
        <v>1511</v>
      </c>
      <c r="G206" s="261" t="s">
        <v>262</v>
      </c>
      <c r="H206" s="262">
        <v>10</v>
      </c>
      <c r="I206" s="263"/>
      <c r="J206" s="264">
        <f>ROUND(I206*H206,2)</f>
        <v>0</v>
      </c>
      <c r="K206" s="260" t="s">
        <v>176</v>
      </c>
      <c r="L206" s="265"/>
      <c r="M206" s="266" t="s">
        <v>33</v>
      </c>
      <c r="N206" s="267" t="s">
        <v>49</v>
      </c>
      <c r="O206" s="85"/>
      <c r="P206" s="228">
        <f>O206*H206</f>
        <v>0</v>
      </c>
      <c r="Q206" s="228">
        <v>0.004</v>
      </c>
      <c r="R206" s="228">
        <f>Q206*H206</f>
        <v>0.04</v>
      </c>
      <c r="S206" s="228">
        <v>0</v>
      </c>
      <c r="T206" s="229">
        <f>S206*H206</f>
        <v>0</v>
      </c>
      <c r="U206" s="39"/>
      <c r="V206" s="39"/>
      <c r="W206" s="39"/>
      <c r="X206" s="39"/>
      <c r="Y206" s="39"/>
      <c r="Z206" s="39"/>
      <c r="AA206" s="39"/>
      <c r="AB206" s="39"/>
      <c r="AC206" s="39"/>
      <c r="AD206" s="39"/>
      <c r="AE206" s="39"/>
      <c r="AR206" s="230" t="s">
        <v>213</v>
      </c>
      <c r="AT206" s="230" t="s">
        <v>214</v>
      </c>
      <c r="AU206" s="230" t="s">
        <v>88</v>
      </c>
      <c r="AY206" s="17" t="s">
        <v>170</v>
      </c>
      <c r="BE206" s="231">
        <f>IF(N206="základní",J206,0)</f>
        <v>0</v>
      </c>
      <c r="BF206" s="231">
        <f>IF(N206="snížená",J206,0)</f>
        <v>0</v>
      </c>
      <c r="BG206" s="231">
        <f>IF(N206="zákl. přenesená",J206,0)</f>
        <v>0</v>
      </c>
      <c r="BH206" s="231">
        <f>IF(N206="sníž. přenesená",J206,0)</f>
        <v>0</v>
      </c>
      <c r="BI206" s="231">
        <f>IF(N206="nulová",J206,0)</f>
        <v>0</v>
      </c>
      <c r="BJ206" s="17" t="s">
        <v>86</v>
      </c>
      <c r="BK206" s="231">
        <f>ROUND(I206*H206,2)</f>
        <v>0</v>
      </c>
      <c r="BL206" s="17" t="s">
        <v>177</v>
      </c>
      <c r="BM206" s="230" t="s">
        <v>1512</v>
      </c>
    </row>
    <row r="207" spans="1:65" s="2" customFormat="1" ht="16.5" customHeight="1">
      <c r="A207" s="39"/>
      <c r="B207" s="40"/>
      <c r="C207" s="258" t="s">
        <v>425</v>
      </c>
      <c r="D207" s="258" t="s">
        <v>214</v>
      </c>
      <c r="E207" s="259" t="s">
        <v>1513</v>
      </c>
      <c r="F207" s="260" t="s">
        <v>1514</v>
      </c>
      <c r="G207" s="261" t="s">
        <v>262</v>
      </c>
      <c r="H207" s="262">
        <v>10</v>
      </c>
      <c r="I207" s="263"/>
      <c r="J207" s="264">
        <f>ROUND(I207*H207,2)</f>
        <v>0</v>
      </c>
      <c r="K207" s="260" t="s">
        <v>176</v>
      </c>
      <c r="L207" s="265"/>
      <c r="M207" s="266" t="s">
        <v>33</v>
      </c>
      <c r="N207" s="267" t="s">
        <v>49</v>
      </c>
      <c r="O207" s="85"/>
      <c r="P207" s="228">
        <f>O207*H207</f>
        <v>0</v>
      </c>
      <c r="Q207" s="228">
        <v>0.0506</v>
      </c>
      <c r="R207" s="228">
        <f>Q207*H207</f>
        <v>0.506</v>
      </c>
      <c r="S207" s="228">
        <v>0</v>
      </c>
      <c r="T207" s="229">
        <f>S207*H207</f>
        <v>0</v>
      </c>
      <c r="U207" s="39"/>
      <c r="V207" s="39"/>
      <c r="W207" s="39"/>
      <c r="X207" s="39"/>
      <c r="Y207" s="39"/>
      <c r="Z207" s="39"/>
      <c r="AA207" s="39"/>
      <c r="AB207" s="39"/>
      <c r="AC207" s="39"/>
      <c r="AD207" s="39"/>
      <c r="AE207" s="39"/>
      <c r="AR207" s="230" t="s">
        <v>213</v>
      </c>
      <c r="AT207" s="230" t="s">
        <v>214</v>
      </c>
      <c r="AU207" s="230" t="s">
        <v>88</v>
      </c>
      <c r="AY207" s="17" t="s">
        <v>170</v>
      </c>
      <c r="BE207" s="231">
        <f>IF(N207="základní",J207,0)</f>
        <v>0</v>
      </c>
      <c r="BF207" s="231">
        <f>IF(N207="snížená",J207,0)</f>
        <v>0</v>
      </c>
      <c r="BG207" s="231">
        <f>IF(N207="zákl. přenesená",J207,0)</f>
        <v>0</v>
      </c>
      <c r="BH207" s="231">
        <f>IF(N207="sníž. přenesená",J207,0)</f>
        <v>0</v>
      </c>
      <c r="BI207" s="231">
        <f>IF(N207="nulová",J207,0)</f>
        <v>0</v>
      </c>
      <c r="BJ207" s="17" t="s">
        <v>86</v>
      </c>
      <c r="BK207" s="231">
        <f>ROUND(I207*H207,2)</f>
        <v>0</v>
      </c>
      <c r="BL207" s="17" t="s">
        <v>177</v>
      </c>
      <c r="BM207" s="230" t="s">
        <v>1515</v>
      </c>
    </row>
    <row r="208" spans="1:63" s="12" customFormat="1" ht="22.8" customHeight="1">
      <c r="A208" s="12"/>
      <c r="B208" s="203"/>
      <c r="C208" s="204"/>
      <c r="D208" s="205" t="s">
        <v>77</v>
      </c>
      <c r="E208" s="217" t="s">
        <v>685</v>
      </c>
      <c r="F208" s="217" t="s">
        <v>686</v>
      </c>
      <c r="G208" s="204"/>
      <c r="H208" s="204"/>
      <c r="I208" s="207"/>
      <c r="J208" s="218">
        <f>BK208</f>
        <v>0</v>
      </c>
      <c r="K208" s="204"/>
      <c r="L208" s="209"/>
      <c r="M208" s="210"/>
      <c r="N208" s="211"/>
      <c r="O208" s="211"/>
      <c r="P208" s="212">
        <f>SUM(P209:P210)</f>
        <v>0</v>
      </c>
      <c r="Q208" s="211"/>
      <c r="R208" s="212">
        <f>SUM(R209:R210)</f>
        <v>0</v>
      </c>
      <c r="S208" s="211"/>
      <c r="T208" s="213">
        <f>SUM(T209:T210)</f>
        <v>0</v>
      </c>
      <c r="U208" s="12"/>
      <c r="V208" s="12"/>
      <c r="W208" s="12"/>
      <c r="X208" s="12"/>
      <c r="Y208" s="12"/>
      <c r="Z208" s="12"/>
      <c r="AA208" s="12"/>
      <c r="AB208" s="12"/>
      <c r="AC208" s="12"/>
      <c r="AD208" s="12"/>
      <c r="AE208" s="12"/>
      <c r="AR208" s="214" t="s">
        <v>86</v>
      </c>
      <c r="AT208" s="215" t="s">
        <v>77</v>
      </c>
      <c r="AU208" s="215" t="s">
        <v>86</v>
      </c>
      <c r="AY208" s="214" t="s">
        <v>170</v>
      </c>
      <c r="BK208" s="216">
        <f>SUM(BK209:BK210)</f>
        <v>0</v>
      </c>
    </row>
    <row r="209" spans="1:65" s="2" customFormat="1" ht="33" customHeight="1">
      <c r="A209" s="39"/>
      <c r="B209" s="40"/>
      <c r="C209" s="219" t="s">
        <v>429</v>
      </c>
      <c r="D209" s="219" t="s">
        <v>172</v>
      </c>
      <c r="E209" s="220" t="s">
        <v>711</v>
      </c>
      <c r="F209" s="221" t="s">
        <v>712</v>
      </c>
      <c r="G209" s="222" t="s">
        <v>232</v>
      </c>
      <c r="H209" s="223">
        <v>658.35</v>
      </c>
      <c r="I209" s="224"/>
      <c r="J209" s="225">
        <f>ROUND(I209*H209,2)</f>
        <v>0</v>
      </c>
      <c r="K209" s="221" t="s">
        <v>176</v>
      </c>
      <c r="L209" s="45"/>
      <c r="M209" s="226" t="s">
        <v>33</v>
      </c>
      <c r="N209" s="227" t="s">
        <v>49</v>
      </c>
      <c r="O209" s="85"/>
      <c r="P209" s="228">
        <f>O209*H209</f>
        <v>0</v>
      </c>
      <c r="Q209" s="228">
        <v>0</v>
      </c>
      <c r="R209" s="228">
        <f>Q209*H209</f>
        <v>0</v>
      </c>
      <c r="S209" s="228">
        <v>0</v>
      </c>
      <c r="T209" s="229">
        <f>S209*H209</f>
        <v>0</v>
      </c>
      <c r="U209" s="39"/>
      <c r="V209" s="39"/>
      <c r="W209" s="39"/>
      <c r="X209" s="39"/>
      <c r="Y209" s="39"/>
      <c r="Z209" s="39"/>
      <c r="AA209" s="39"/>
      <c r="AB209" s="39"/>
      <c r="AC209" s="39"/>
      <c r="AD209" s="39"/>
      <c r="AE209" s="39"/>
      <c r="AR209" s="230" t="s">
        <v>177</v>
      </c>
      <c r="AT209" s="230" t="s">
        <v>172</v>
      </c>
      <c r="AU209" s="230" t="s">
        <v>88</v>
      </c>
      <c r="AY209" s="17" t="s">
        <v>170</v>
      </c>
      <c r="BE209" s="231">
        <f>IF(N209="základní",J209,0)</f>
        <v>0</v>
      </c>
      <c r="BF209" s="231">
        <f>IF(N209="snížená",J209,0)</f>
        <v>0</v>
      </c>
      <c r="BG209" s="231">
        <f>IF(N209="zákl. přenesená",J209,0)</f>
        <v>0</v>
      </c>
      <c r="BH209" s="231">
        <f>IF(N209="sníž. přenesená",J209,0)</f>
        <v>0</v>
      </c>
      <c r="BI209" s="231">
        <f>IF(N209="nulová",J209,0)</f>
        <v>0</v>
      </c>
      <c r="BJ209" s="17" t="s">
        <v>86</v>
      </c>
      <c r="BK209" s="231">
        <f>ROUND(I209*H209,2)</f>
        <v>0</v>
      </c>
      <c r="BL209" s="17" t="s">
        <v>177</v>
      </c>
      <c r="BM209" s="230" t="s">
        <v>1516</v>
      </c>
    </row>
    <row r="210" spans="1:51" s="13" customFormat="1" ht="12">
      <c r="A210" s="13"/>
      <c r="B210" s="232"/>
      <c r="C210" s="233"/>
      <c r="D210" s="234" t="s">
        <v>182</v>
      </c>
      <c r="E210" s="235" t="s">
        <v>33</v>
      </c>
      <c r="F210" s="236" t="s">
        <v>1517</v>
      </c>
      <c r="G210" s="233"/>
      <c r="H210" s="237">
        <v>658.35</v>
      </c>
      <c r="I210" s="238"/>
      <c r="J210" s="233"/>
      <c r="K210" s="233"/>
      <c r="L210" s="239"/>
      <c r="M210" s="240"/>
      <c r="N210" s="241"/>
      <c r="O210" s="241"/>
      <c r="P210" s="241"/>
      <c r="Q210" s="241"/>
      <c r="R210" s="241"/>
      <c r="S210" s="241"/>
      <c r="T210" s="242"/>
      <c r="U210" s="13"/>
      <c r="V210" s="13"/>
      <c r="W210" s="13"/>
      <c r="X210" s="13"/>
      <c r="Y210" s="13"/>
      <c r="Z210" s="13"/>
      <c r="AA210" s="13"/>
      <c r="AB210" s="13"/>
      <c r="AC210" s="13"/>
      <c r="AD210" s="13"/>
      <c r="AE210" s="13"/>
      <c r="AT210" s="243" t="s">
        <v>182</v>
      </c>
      <c r="AU210" s="243" t="s">
        <v>88</v>
      </c>
      <c r="AV210" s="13" t="s">
        <v>88</v>
      </c>
      <c r="AW210" s="13" t="s">
        <v>39</v>
      </c>
      <c r="AX210" s="13" t="s">
        <v>86</v>
      </c>
      <c r="AY210" s="243" t="s">
        <v>170</v>
      </c>
    </row>
    <row r="211" spans="1:63" s="12" customFormat="1" ht="22.8" customHeight="1">
      <c r="A211" s="12"/>
      <c r="B211" s="203"/>
      <c r="C211" s="204"/>
      <c r="D211" s="205" t="s">
        <v>77</v>
      </c>
      <c r="E211" s="217" t="s">
        <v>715</v>
      </c>
      <c r="F211" s="217" t="s">
        <v>716</v>
      </c>
      <c r="G211" s="204"/>
      <c r="H211" s="204"/>
      <c r="I211" s="207"/>
      <c r="J211" s="218">
        <f>BK211</f>
        <v>0</v>
      </c>
      <c r="K211" s="204"/>
      <c r="L211" s="209"/>
      <c r="M211" s="210"/>
      <c r="N211" s="211"/>
      <c r="O211" s="211"/>
      <c r="P211" s="212">
        <f>P212</f>
        <v>0</v>
      </c>
      <c r="Q211" s="211"/>
      <c r="R211" s="212">
        <f>R212</f>
        <v>0</v>
      </c>
      <c r="S211" s="211"/>
      <c r="T211" s="213">
        <f>T212</f>
        <v>0</v>
      </c>
      <c r="U211" s="12"/>
      <c r="V211" s="12"/>
      <c r="W211" s="12"/>
      <c r="X211" s="12"/>
      <c r="Y211" s="12"/>
      <c r="Z211" s="12"/>
      <c r="AA211" s="12"/>
      <c r="AB211" s="12"/>
      <c r="AC211" s="12"/>
      <c r="AD211" s="12"/>
      <c r="AE211" s="12"/>
      <c r="AR211" s="214" t="s">
        <v>86</v>
      </c>
      <c r="AT211" s="215" t="s">
        <v>77</v>
      </c>
      <c r="AU211" s="215" t="s">
        <v>86</v>
      </c>
      <c r="AY211" s="214" t="s">
        <v>170</v>
      </c>
      <c r="BK211" s="216">
        <f>BK212</f>
        <v>0</v>
      </c>
    </row>
    <row r="212" spans="1:65" s="2" customFormat="1" ht="44.25" customHeight="1">
      <c r="A212" s="39"/>
      <c r="B212" s="40"/>
      <c r="C212" s="219" t="s">
        <v>435</v>
      </c>
      <c r="D212" s="219" t="s">
        <v>172</v>
      </c>
      <c r="E212" s="220" t="s">
        <v>1518</v>
      </c>
      <c r="F212" s="221" t="s">
        <v>1519</v>
      </c>
      <c r="G212" s="222" t="s">
        <v>232</v>
      </c>
      <c r="H212" s="223">
        <v>25</v>
      </c>
      <c r="I212" s="224"/>
      <c r="J212" s="225">
        <f>ROUND(I212*H212,2)</f>
        <v>0</v>
      </c>
      <c r="K212" s="221" t="s">
        <v>176</v>
      </c>
      <c r="L212" s="45"/>
      <c r="M212" s="226" t="s">
        <v>33</v>
      </c>
      <c r="N212" s="227" t="s">
        <v>49</v>
      </c>
      <c r="O212" s="85"/>
      <c r="P212" s="228">
        <f>O212*H212</f>
        <v>0</v>
      </c>
      <c r="Q212" s="228">
        <v>0</v>
      </c>
      <c r="R212" s="228">
        <f>Q212*H212</f>
        <v>0</v>
      </c>
      <c r="S212" s="228">
        <v>0</v>
      </c>
      <c r="T212" s="229">
        <f>S212*H212</f>
        <v>0</v>
      </c>
      <c r="U212" s="39"/>
      <c r="V212" s="39"/>
      <c r="W212" s="39"/>
      <c r="X212" s="39"/>
      <c r="Y212" s="39"/>
      <c r="Z212" s="39"/>
      <c r="AA212" s="39"/>
      <c r="AB212" s="39"/>
      <c r="AC212" s="39"/>
      <c r="AD212" s="39"/>
      <c r="AE212" s="39"/>
      <c r="AR212" s="230" t="s">
        <v>177</v>
      </c>
      <c r="AT212" s="230" t="s">
        <v>172</v>
      </c>
      <c r="AU212" s="230" t="s">
        <v>88</v>
      </c>
      <c r="AY212" s="17" t="s">
        <v>170</v>
      </c>
      <c r="BE212" s="231">
        <f>IF(N212="základní",J212,0)</f>
        <v>0</v>
      </c>
      <c r="BF212" s="231">
        <f>IF(N212="snížená",J212,0)</f>
        <v>0</v>
      </c>
      <c r="BG212" s="231">
        <f>IF(N212="zákl. přenesená",J212,0)</f>
        <v>0</v>
      </c>
      <c r="BH212" s="231">
        <f>IF(N212="sníž. přenesená",J212,0)</f>
        <v>0</v>
      </c>
      <c r="BI212" s="231">
        <f>IF(N212="nulová",J212,0)</f>
        <v>0</v>
      </c>
      <c r="BJ212" s="17" t="s">
        <v>86</v>
      </c>
      <c r="BK212" s="231">
        <f>ROUND(I212*H212,2)</f>
        <v>0</v>
      </c>
      <c r="BL212" s="17" t="s">
        <v>177</v>
      </c>
      <c r="BM212" s="230" t="s">
        <v>1520</v>
      </c>
    </row>
    <row r="213" spans="1:63" s="12" customFormat="1" ht="22.8" customHeight="1">
      <c r="A213" s="12"/>
      <c r="B213" s="203"/>
      <c r="C213" s="204"/>
      <c r="D213" s="205" t="s">
        <v>77</v>
      </c>
      <c r="E213" s="217" t="s">
        <v>122</v>
      </c>
      <c r="F213" s="217" t="s">
        <v>123</v>
      </c>
      <c r="G213" s="204"/>
      <c r="H213" s="204"/>
      <c r="I213" s="207"/>
      <c r="J213" s="218">
        <f>BK213</f>
        <v>0</v>
      </c>
      <c r="K213" s="204"/>
      <c r="L213" s="209"/>
      <c r="M213" s="210"/>
      <c r="N213" s="211"/>
      <c r="O213" s="211"/>
      <c r="P213" s="212">
        <f>P214</f>
        <v>0</v>
      </c>
      <c r="Q213" s="211"/>
      <c r="R213" s="212">
        <f>R214</f>
        <v>0</v>
      </c>
      <c r="S213" s="211"/>
      <c r="T213" s="213">
        <f>T214</f>
        <v>0</v>
      </c>
      <c r="U213" s="12"/>
      <c r="V213" s="12"/>
      <c r="W213" s="12"/>
      <c r="X213" s="12"/>
      <c r="Y213" s="12"/>
      <c r="Z213" s="12"/>
      <c r="AA213" s="12"/>
      <c r="AB213" s="12"/>
      <c r="AC213" s="12"/>
      <c r="AD213" s="12"/>
      <c r="AE213" s="12"/>
      <c r="AR213" s="214" t="s">
        <v>193</v>
      </c>
      <c r="AT213" s="215" t="s">
        <v>77</v>
      </c>
      <c r="AU213" s="215" t="s">
        <v>86</v>
      </c>
      <c r="AY213" s="214" t="s">
        <v>170</v>
      </c>
      <c r="BK213" s="216">
        <f>BK214</f>
        <v>0</v>
      </c>
    </row>
    <row r="214" spans="1:65" s="2" customFormat="1" ht="16.5" customHeight="1">
      <c r="A214" s="39"/>
      <c r="B214" s="40"/>
      <c r="C214" s="219" t="s">
        <v>438</v>
      </c>
      <c r="D214" s="219" t="s">
        <v>172</v>
      </c>
      <c r="E214" s="220" t="s">
        <v>1521</v>
      </c>
      <c r="F214" s="221" t="s">
        <v>1522</v>
      </c>
      <c r="G214" s="222" t="s">
        <v>1523</v>
      </c>
      <c r="H214" s="223">
        <v>1</v>
      </c>
      <c r="I214" s="224"/>
      <c r="J214" s="225">
        <f>ROUND(I214*H214,2)</f>
        <v>0</v>
      </c>
      <c r="K214" s="221" t="s">
        <v>33</v>
      </c>
      <c r="L214" s="45"/>
      <c r="M214" s="268" t="s">
        <v>33</v>
      </c>
      <c r="N214" s="269" t="s">
        <v>49</v>
      </c>
      <c r="O214" s="270"/>
      <c r="P214" s="271">
        <f>O214*H214</f>
        <v>0</v>
      </c>
      <c r="Q214" s="271">
        <v>0</v>
      </c>
      <c r="R214" s="271">
        <f>Q214*H214</f>
        <v>0</v>
      </c>
      <c r="S214" s="271">
        <v>0</v>
      </c>
      <c r="T214" s="272">
        <f>S214*H214</f>
        <v>0</v>
      </c>
      <c r="U214" s="39"/>
      <c r="V214" s="39"/>
      <c r="W214" s="39"/>
      <c r="X214" s="39"/>
      <c r="Y214" s="39"/>
      <c r="Z214" s="39"/>
      <c r="AA214" s="39"/>
      <c r="AB214" s="39"/>
      <c r="AC214" s="39"/>
      <c r="AD214" s="39"/>
      <c r="AE214" s="39"/>
      <c r="AR214" s="230" t="s">
        <v>177</v>
      </c>
      <c r="AT214" s="230" t="s">
        <v>172</v>
      </c>
      <c r="AU214" s="230" t="s">
        <v>88</v>
      </c>
      <c r="AY214" s="17" t="s">
        <v>170</v>
      </c>
      <c r="BE214" s="231">
        <f>IF(N214="základní",J214,0)</f>
        <v>0</v>
      </c>
      <c r="BF214" s="231">
        <f>IF(N214="snížená",J214,0)</f>
        <v>0</v>
      </c>
      <c r="BG214" s="231">
        <f>IF(N214="zákl. přenesená",J214,0)</f>
        <v>0</v>
      </c>
      <c r="BH214" s="231">
        <f>IF(N214="sníž. přenesená",J214,0)</f>
        <v>0</v>
      </c>
      <c r="BI214" s="231">
        <f>IF(N214="nulová",J214,0)</f>
        <v>0</v>
      </c>
      <c r="BJ214" s="17" t="s">
        <v>86</v>
      </c>
      <c r="BK214" s="231">
        <f>ROUND(I214*H214,2)</f>
        <v>0</v>
      </c>
      <c r="BL214" s="17" t="s">
        <v>177</v>
      </c>
      <c r="BM214" s="230" t="s">
        <v>1524</v>
      </c>
    </row>
    <row r="215" spans="1:31" s="2" customFormat="1" ht="6.95" customHeight="1">
      <c r="A215" s="39"/>
      <c r="B215" s="60"/>
      <c r="C215" s="61"/>
      <c r="D215" s="61"/>
      <c r="E215" s="61"/>
      <c r="F215" s="61"/>
      <c r="G215" s="61"/>
      <c r="H215" s="61"/>
      <c r="I215" s="167"/>
      <c r="J215" s="61"/>
      <c r="K215" s="61"/>
      <c r="L215" s="45"/>
      <c r="M215" s="39"/>
      <c r="O215" s="39"/>
      <c r="P215" s="39"/>
      <c r="Q215" s="39"/>
      <c r="R215" s="39"/>
      <c r="S215" s="39"/>
      <c r="T215" s="39"/>
      <c r="U215" s="39"/>
      <c r="V215" s="39"/>
      <c r="W215" s="39"/>
      <c r="X215" s="39"/>
      <c r="Y215" s="39"/>
      <c r="Z215" s="39"/>
      <c r="AA215" s="39"/>
      <c r="AB215" s="39"/>
      <c r="AC215" s="39"/>
      <c r="AD215" s="39"/>
      <c r="AE215" s="39"/>
    </row>
  </sheetData>
  <sheetProtection password="CC35" sheet="1" objects="1" scenarios="1" formatColumns="0" formatRows="0" autoFilter="0"/>
  <autoFilter ref="C86:K214"/>
  <mergeCells count="9">
    <mergeCell ref="E7:H7"/>
    <mergeCell ref="E9:H9"/>
    <mergeCell ref="E18:H18"/>
    <mergeCell ref="E27:H27"/>
    <mergeCell ref="E48:H48"/>
    <mergeCell ref="E50:H50"/>
    <mergeCell ref="E77:H77"/>
    <mergeCell ref="E79:H79"/>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BM243"/>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7" t="s">
        <v>103</v>
      </c>
    </row>
    <row r="3" spans="2:46" s="1" customFormat="1" ht="6.95" customHeight="1">
      <c r="B3" s="130"/>
      <c r="C3" s="131"/>
      <c r="D3" s="131"/>
      <c r="E3" s="131"/>
      <c r="F3" s="131"/>
      <c r="G3" s="131"/>
      <c r="H3" s="131"/>
      <c r="I3" s="132"/>
      <c r="J3" s="131"/>
      <c r="K3" s="131"/>
      <c r="L3" s="20"/>
      <c r="AT3" s="17" t="s">
        <v>88</v>
      </c>
    </row>
    <row r="4" spans="2:46" s="1" customFormat="1" ht="24.95" customHeight="1">
      <c r="B4" s="20"/>
      <c r="D4" s="133" t="s">
        <v>125</v>
      </c>
      <c r="I4" s="129"/>
      <c r="L4" s="20"/>
      <c r="M4" s="134" t="s">
        <v>10</v>
      </c>
      <c r="AT4" s="17" t="s">
        <v>4</v>
      </c>
    </row>
    <row r="5" spans="2:12" s="1" customFormat="1" ht="6.95" customHeight="1">
      <c r="B5" s="20"/>
      <c r="I5" s="129"/>
      <c r="L5" s="20"/>
    </row>
    <row r="6" spans="2:12" s="1" customFormat="1" ht="12" customHeight="1">
      <c r="B6" s="20"/>
      <c r="D6" s="135" t="s">
        <v>16</v>
      </c>
      <c r="I6" s="129"/>
      <c r="L6" s="20"/>
    </row>
    <row r="7" spans="2:12" s="1" customFormat="1" ht="16.5" customHeight="1">
      <c r="B7" s="20"/>
      <c r="E7" s="136" t="str">
        <f>'Rekapitulace stavby'!K6</f>
        <v>Řešení zpevněných ploch, parkoviště a bus zastávek u školy, Svatava</v>
      </c>
      <c r="F7" s="135"/>
      <c r="G7" s="135"/>
      <c r="H7" s="135"/>
      <c r="I7" s="129"/>
      <c r="L7" s="20"/>
    </row>
    <row r="8" spans="1:31" s="2" customFormat="1" ht="12" customHeight="1">
      <c r="A8" s="39"/>
      <c r="B8" s="45"/>
      <c r="C8" s="39"/>
      <c r="D8" s="135" t="s">
        <v>126</v>
      </c>
      <c r="E8" s="39"/>
      <c r="F8" s="39"/>
      <c r="G8" s="39"/>
      <c r="H8" s="39"/>
      <c r="I8" s="137"/>
      <c r="J8" s="39"/>
      <c r="K8" s="39"/>
      <c r="L8" s="138"/>
      <c r="S8" s="39"/>
      <c r="T8" s="39"/>
      <c r="U8" s="39"/>
      <c r="V8" s="39"/>
      <c r="W8" s="39"/>
      <c r="X8" s="39"/>
      <c r="Y8" s="39"/>
      <c r="Z8" s="39"/>
      <c r="AA8" s="39"/>
      <c r="AB8" s="39"/>
      <c r="AC8" s="39"/>
      <c r="AD8" s="39"/>
      <c r="AE8" s="39"/>
    </row>
    <row r="9" spans="1:31" s="2" customFormat="1" ht="16.5" customHeight="1">
      <c r="A9" s="39"/>
      <c r="B9" s="45"/>
      <c r="C9" s="39"/>
      <c r="D9" s="39"/>
      <c r="E9" s="139" t="s">
        <v>1525</v>
      </c>
      <c r="F9" s="39"/>
      <c r="G9" s="39"/>
      <c r="H9" s="39"/>
      <c r="I9" s="137"/>
      <c r="J9" s="39"/>
      <c r="K9" s="39"/>
      <c r="L9" s="138"/>
      <c r="S9" s="39"/>
      <c r="T9" s="39"/>
      <c r="U9" s="39"/>
      <c r="V9" s="39"/>
      <c r="W9" s="39"/>
      <c r="X9" s="39"/>
      <c r="Y9" s="39"/>
      <c r="Z9" s="39"/>
      <c r="AA9" s="39"/>
      <c r="AB9" s="39"/>
      <c r="AC9" s="39"/>
      <c r="AD9" s="39"/>
      <c r="AE9" s="39"/>
    </row>
    <row r="10" spans="1:31" s="2" customFormat="1" ht="12">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pans="1:31" s="2" customFormat="1" ht="12" customHeight="1">
      <c r="A11" s="39"/>
      <c r="B11" s="45"/>
      <c r="C11" s="39"/>
      <c r="D11" s="135" t="s">
        <v>18</v>
      </c>
      <c r="E11" s="39"/>
      <c r="F11" s="140" t="s">
        <v>19</v>
      </c>
      <c r="G11" s="39"/>
      <c r="H11" s="39"/>
      <c r="I11" s="141" t="s">
        <v>20</v>
      </c>
      <c r="J11" s="140" t="s">
        <v>33</v>
      </c>
      <c r="K11" s="39"/>
      <c r="L11" s="138"/>
      <c r="S11" s="39"/>
      <c r="T11" s="39"/>
      <c r="U11" s="39"/>
      <c r="V11" s="39"/>
      <c r="W11" s="39"/>
      <c r="X11" s="39"/>
      <c r="Y11" s="39"/>
      <c r="Z11" s="39"/>
      <c r="AA11" s="39"/>
      <c r="AB11" s="39"/>
      <c r="AC11" s="39"/>
      <c r="AD11" s="39"/>
      <c r="AE11" s="39"/>
    </row>
    <row r="12" spans="1:31" s="2" customFormat="1" ht="12" customHeight="1">
      <c r="A12" s="39"/>
      <c r="B12" s="45"/>
      <c r="C12" s="39"/>
      <c r="D12" s="135" t="s">
        <v>22</v>
      </c>
      <c r="E12" s="39"/>
      <c r="F12" s="140" t="s">
        <v>23</v>
      </c>
      <c r="G12" s="39"/>
      <c r="H12" s="39"/>
      <c r="I12" s="141" t="s">
        <v>24</v>
      </c>
      <c r="J12" s="142" t="str">
        <f>'Rekapitulace stavby'!AN8</f>
        <v>18. 9. 2020</v>
      </c>
      <c r="K12" s="39"/>
      <c r="L12" s="13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7"/>
      <c r="J13" s="39"/>
      <c r="K13" s="39"/>
      <c r="L13" s="138"/>
      <c r="S13" s="39"/>
      <c r="T13" s="39"/>
      <c r="U13" s="39"/>
      <c r="V13" s="39"/>
      <c r="W13" s="39"/>
      <c r="X13" s="39"/>
      <c r="Y13" s="39"/>
      <c r="Z13" s="39"/>
      <c r="AA13" s="39"/>
      <c r="AB13" s="39"/>
      <c r="AC13" s="39"/>
      <c r="AD13" s="39"/>
      <c r="AE13" s="39"/>
    </row>
    <row r="14" spans="1:31" s="2" customFormat="1" ht="12" customHeight="1">
      <c r="A14" s="39"/>
      <c r="B14" s="45"/>
      <c r="C14" s="39"/>
      <c r="D14" s="135" t="s">
        <v>28</v>
      </c>
      <c r="E14" s="39"/>
      <c r="F14" s="39"/>
      <c r="G14" s="39"/>
      <c r="H14" s="39"/>
      <c r="I14" s="141" t="s">
        <v>29</v>
      </c>
      <c r="J14" s="140" t="s">
        <v>30</v>
      </c>
      <c r="K14" s="39"/>
      <c r="L14" s="138"/>
      <c r="S14" s="39"/>
      <c r="T14" s="39"/>
      <c r="U14" s="39"/>
      <c r="V14" s="39"/>
      <c r="W14" s="39"/>
      <c r="X14" s="39"/>
      <c r="Y14" s="39"/>
      <c r="Z14" s="39"/>
      <c r="AA14" s="39"/>
      <c r="AB14" s="39"/>
      <c r="AC14" s="39"/>
      <c r="AD14" s="39"/>
      <c r="AE14" s="39"/>
    </row>
    <row r="15" spans="1:31" s="2" customFormat="1" ht="18" customHeight="1">
      <c r="A15" s="39"/>
      <c r="B15" s="45"/>
      <c r="C15" s="39"/>
      <c r="D15" s="39"/>
      <c r="E15" s="140" t="s">
        <v>31</v>
      </c>
      <c r="F15" s="39"/>
      <c r="G15" s="39"/>
      <c r="H15" s="39"/>
      <c r="I15" s="141" t="s">
        <v>32</v>
      </c>
      <c r="J15" s="140" t="s">
        <v>33</v>
      </c>
      <c r="K15" s="39"/>
      <c r="L15" s="13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pans="1:31" s="2" customFormat="1" ht="12" customHeight="1">
      <c r="A17" s="39"/>
      <c r="B17" s="45"/>
      <c r="C17" s="39"/>
      <c r="D17" s="135" t="s">
        <v>34</v>
      </c>
      <c r="E17" s="39"/>
      <c r="F17" s="39"/>
      <c r="G17" s="39"/>
      <c r="H17" s="39"/>
      <c r="I17" s="141" t="s">
        <v>29</v>
      </c>
      <c r="J17" s="33" t="str">
        <f>'Rekapitulace stavby'!AN13</f>
        <v>Vyplň údaj</v>
      </c>
      <c r="K17" s="39"/>
      <c r="L17" s="138"/>
      <c r="S17" s="39"/>
      <c r="T17" s="39"/>
      <c r="U17" s="39"/>
      <c r="V17" s="39"/>
      <c r="W17" s="39"/>
      <c r="X17" s="39"/>
      <c r="Y17" s="39"/>
      <c r="Z17" s="39"/>
      <c r="AA17" s="39"/>
      <c r="AB17" s="39"/>
      <c r="AC17" s="39"/>
      <c r="AD17" s="39"/>
      <c r="AE17" s="39"/>
    </row>
    <row r="18" spans="1:31" s="2" customFormat="1" ht="18" customHeight="1">
      <c r="A18" s="39"/>
      <c r="B18" s="45"/>
      <c r="C18" s="39"/>
      <c r="D18" s="39"/>
      <c r="E18" s="33" t="str">
        <f>'Rekapitulace stavby'!E14</f>
        <v>Vyplň údaj</v>
      </c>
      <c r="F18" s="140"/>
      <c r="G18" s="140"/>
      <c r="H18" s="140"/>
      <c r="I18" s="141" t="s">
        <v>32</v>
      </c>
      <c r="J18" s="33" t="str">
        <f>'Rekapitulace stavby'!AN14</f>
        <v>Vyplň údaj</v>
      </c>
      <c r="K18" s="39"/>
      <c r="L18" s="13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pans="1:31" s="2" customFormat="1" ht="12" customHeight="1">
      <c r="A20" s="39"/>
      <c r="B20" s="45"/>
      <c r="C20" s="39"/>
      <c r="D20" s="135" t="s">
        <v>36</v>
      </c>
      <c r="E20" s="39"/>
      <c r="F20" s="39"/>
      <c r="G20" s="39"/>
      <c r="H20" s="39"/>
      <c r="I20" s="141" t="s">
        <v>29</v>
      </c>
      <c r="J20" s="140" t="s">
        <v>37</v>
      </c>
      <c r="K20" s="39"/>
      <c r="L20" s="138"/>
      <c r="S20" s="39"/>
      <c r="T20" s="39"/>
      <c r="U20" s="39"/>
      <c r="V20" s="39"/>
      <c r="W20" s="39"/>
      <c r="X20" s="39"/>
      <c r="Y20" s="39"/>
      <c r="Z20" s="39"/>
      <c r="AA20" s="39"/>
      <c r="AB20" s="39"/>
      <c r="AC20" s="39"/>
      <c r="AD20" s="39"/>
      <c r="AE20" s="39"/>
    </row>
    <row r="21" spans="1:31" s="2" customFormat="1" ht="18" customHeight="1">
      <c r="A21" s="39"/>
      <c r="B21" s="45"/>
      <c r="C21" s="39"/>
      <c r="D21" s="39"/>
      <c r="E21" s="140" t="s">
        <v>38</v>
      </c>
      <c r="F21" s="39"/>
      <c r="G21" s="39"/>
      <c r="H21" s="39"/>
      <c r="I21" s="141" t="s">
        <v>32</v>
      </c>
      <c r="J21" s="140" t="s">
        <v>33</v>
      </c>
      <c r="K21" s="39"/>
      <c r="L21" s="13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pans="1:31" s="2" customFormat="1" ht="12" customHeight="1">
      <c r="A23" s="39"/>
      <c r="B23" s="45"/>
      <c r="C23" s="39"/>
      <c r="D23" s="135" t="s">
        <v>40</v>
      </c>
      <c r="E23" s="39"/>
      <c r="F23" s="39"/>
      <c r="G23" s="39"/>
      <c r="H23" s="39"/>
      <c r="I23" s="141" t="s">
        <v>29</v>
      </c>
      <c r="J23" s="140" t="s">
        <v>37</v>
      </c>
      <c r="K23" s="39"/>
      <c r="L23" s="138"/>
      <c r="S23" s="39"/>
      <c r="T23" s="39"/>
      <c r="U23" s="39"/>
      <c r="V23" s="39"/>
      <c r="W23" s="39"/>
      <c r="X23" s="39"/>
      <c r="Y23" s="39"/>
      <c r="Z23" s="39"/>
      <c r="AA23" s="39"/>
      <c r="AB23" s="39"/>
      <c r="AC23" s="39"/>
      <c r="AD23" s="39"/>
      <c r="AE23" s="39"/>
    </row>
    <row r="24" spans="1:31" s="2" customFormat="1" ht="18" customHeight="1">
      <c r="A24" s="39"/>
      <c r="B24" s="45"/>
      <c r="C24" s="39"/>
      <c r="D24" s="39"/>
      <c r="E24" s="140" t="s">
        <v>1107</v>
      </c>
      <c r="F24" s="39"/>
      <c r="G24" s="39"/>
      <c r="H24" s="39"/>
      <c r="I24" s="141" t="s">
        <v>32</v>
      </c>
      <c r="J24" s="140" t="s">
        <v>33</v>
      </c>
      <c r="K24" s="39"/>
      <c r="L24" s="13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pans="1:31" s="2" customFormat="1" ht="12" customHeight="1">
      <c r="A26" s="39"/>
      <c r="B26" s="45"/>
      <c r="C26" s="39"/>
      <c r="D26" s="135" t="s">
        <v>42</v>
      </c>
      <c r="E26" s="39"/>
      <c r="F26" s="39"/>
      <c r="G26" s="39"/>
      <c r="H26" s="39"/>
      <c r="I26" s="137"/>
      <c r="J26" s="39"/>
      <c r="K26" s="39"/>
      <c r="L26" s="138"/>
      <c r="S26" s="39"/>
      <c r="T26" s="39"/>
      <c r="U26" s="39"/>
      <c r="V26" s="39"/>
      <c r="W26" s="39"/>
      <c r="X26" s="39"/>
      <c r="Y26" s="39"/>
      <c r="Z26" s="39"/>
      <c r="AA26" s="39"/>
      <c r="AB26" s="39"/>
      <c r="AC26" s="39"/>
      <c r="AD26" s="39"/>
      <c r="AE26" s="39"/>
    </row>
    <row r="27" spans="1:31" s="8" customFormat="1" ht="16.5" customHeight="1">
      <c r="A27" s="143"/>
      <c r="B27" s="144"/>
      <c r="C27" s="143"/>
      <c r="D27" s="143"/>
      <c r="E27" s="145" t="s">
        <v>33</v>
      </c>
      <c r="F27" s="145"/>
      <c r="G27" s="145"/>
      <c r="H27" s="145"/>
      <c r="I27" s="146"/>
      <c r="J27" s="143"/>
      <c r="K27" s="143"/>
      <c r="L27" s="147"/>
      <c r="S27" s="143"/>
      <c r="T27" s="143"/>
      <c r="U27" s="143"/>
      <c r="V27" s="143"/>
      <c r="W27" s="143"/>
      <c r="X27" s="143"/>
      <c r="Y27" s="143"/>
      <c r="Z27" s="143"/>
      <c r="AA27" s="143"/>
      <c r="AB27" s="143"/>
      <c r="AC27" s="143"/>
      <c r="AD27" s="143"/>
      <c r="AE27" s="143"/>
    </row>
    <row r="28" spans="1:31" s="2" customFormat="1" ht="6.95"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pans="1:31" s="2" customFormat="1" ht="6.95" customHeight="1">
      <c r="A29" s="39"/>
      <c r="B29" s="45"/>
      <c r="C29" s="39"/>
      <c r="D29" s="148"/>
      <c r="E29" s="148"/>
      <c r="F29" s="148"/>
      <c r="G29" s="148"/>
      <c r="H29" s="148"/>
      <c r="I29" s="149"/>
      <c r="J29" s="148"/>
      <c r="K29" s="148"/>
      <c r="L29" s="138"/>
      <c r="S29" s="39"/>
      <c r="T29" s="39"/>
      <c r="U29" s="39"/>
      <c r="V29" s="39"/>
      <c r="W29" s="39"/>
      <c r="X29" s="39"/>
      <c r="Y29" s="39"/>
      <c r="Z29" s="39"/>
      <c r="AA29" s="39"/>
      <c r="AB29" s="39"/>
      <c r="AC29" s="39"/>
      <c r="AD29" s="39"/>
      <c r="AE29" s="39"/>
    </row>
    <row r="30" spans="1:31" s="2" customFormat="1" ht="25.4" customHeight="1">
      <c r="A30" s="39"/>
      <c r="B30" s="45"/>
      <c r="C30" s="39"/>
      <c r="D30" s="150" t="s">
        <v>44</v>
      </c>
      <c r="E30" s="39"/>
      <c r="F30" s="39"/>
      <c r="G30" s="39"/>
      <c r="H30" s="39"/>
      <c r="I30" s="137"/>
      <c r="J30" s="151">
        <f>ROUND(J89,2)</f>
        <v>0</v>
      </c>
      <c r="K30" s="39"/>
      <c r="L30" s="138"/>
      <c r="S30" s="39"/>
      <c r="T30" s="39"/>
      <c r="U30" s="39"/>
      <c r="V30" s="39"/>
      <c r="W30" s="39"/>
      <c r="X30" s="39"/>
      <c r="Y30" s="39"/>
      <c r="Z30" s="39"/>
      <c r="AA30" s="39"/>
      <c r="AB30" s="39"/>
      <c r="AC30" s="39"/>
      <c r="AD30" s="39"/>
      <c r="AE30" s="39"/>
    </row>
    <row r="31" spans="1:31" s="2" customFormat="1" ht="6.95" customHeight="1">
      <c r="A31" s="39"/>
      <c r="B31" s="45"/>
      <c r="C31" s="39"/>
      <c r="D31" s="148"/>
      <c r="E31" s="148"/>
      <c r="F31" s="148"/>
      <c r="G31" s="148"/>
      <c r="H31" s="148"/>
      <c r="I31" s="149"/>
      <c r="J31" s="148"/>
      <c r="K31" s="148"/>
      <c r="L31" s="138"/>
      <c r="S31" s="39"/>
      <c r="T31" s="39"/>
      <c r="U31" s="39"/>
      <c r="V31" s="39"/>
      <c r="W31" s="39"/>
      <c r="X31" s="39"/>
      <c r="Y31" s="39"/>
      <c r="Z31" s="39"/>
      <c r="AA31" s="39"/>
      <c r="AB31" s="39"/>
      <c r="AC31" s="39"/>
      <c r="AD31" s="39"/>
      <c r="AE31" s="39"/>
    </row>
    <row r="32" spans="1:31" s="2" customFormat="1" ht="14.4" customHeight="1">
      <c r="A32" s="39"/>
      <c r="B32" s="45"/>
      <c r="C32" s="39"/>
      <c r="D32" s="39"/>
      <c r="E32" s="39"/>
      <c r="F32" s="152" t="s">
        <v>46</v>
      </c>
      <c r="G32" s="39"/>
      <c r="H32" s="39"/>
      <c r="I32" s="153" t="s">
        <v>45</v>
      </c>
      <c r="J32" s="152" t="s">
        <v>47</v>
      </c>
      <c r="K32" s="39"/>
      <c r="L32" s="138"/>
      <c r="S32" s="39"/>
      <c r="T32" s="39"/>
      <c r="U32" s="39"/>
      <c r="V32" s="39"/>
      <c r="W32" s="39"/>
      <c r="X32" s="39"/>
      <c r="Y32" s="39"/>
      <c r="Z32" s="39"/>
      <c r="AA32" s="39"/>
      <c r="AB32" s="39"/>
      <c r="AC32" s="39"/>
      <c r="AD32" s="39"/>
      <c r="AE32" s="39"/>
    </row>
    <row r="33" spans="1:31" s="2" customFormat="1" ht="14.4" customHeight="1">
      <c r="A33" s="39"/>
      <c r="B33" s="45"/>
      <c r="C33" s="39"/>
      <c r="D33" s="154" t="s">
        <v>48</v>
      </c>
      <c r="E33" s="135" t="s">
        <v>49</v>
      </c>
      <c r="F33" s="155">
        <f>ROUND((SUM(BE89:BE242)),2)</f>
        <v>0</v>
      </c>
      <c r="G33" s="39"/>
      <c r="H33" s="39"/>
      <c r="I33" s="156">
        <v>0.21</v>
      </c>
      <c r="J33" s="155">
        <f>ROUND(((SUM(BE89:BE242))*I33),2)</f>
        <v>0</v>
      </c>
      <c r="K33" s="39"/>
      <c r="L33" s="138"/>
      <c r="S33" s="39"/>
      <c r="T33" s="39"/>
      <c r="U33" s="39"/>
      <c r="V33" s="39"/>
      <c r="W33" s="39"/>
      <c r="X33" s="39"/>
      <c r="Y33" s="39"/>
      <c r="Z33" s="39"/>
      <c r="AA33" s="39"/>
      <c r="AB33" s="39"/>
      <c r="AC33" s="39"/>
      <c r="AD33" s="39"/>
      <c r="AE33" s="39"/>
    </row>
    <row r="34" spans="1:31" s="2" customFormat="1" ht="14.4" customHeight="1">
      <c r="A34" s="39"/>
      <c r="B34" s="45"/>
      <c r="C34" s="39"/>
      <c r="D34" s="39"/>
      <c r="E34" s="135" t="s">
        <v>50</v>
      </c>
      <c r="F34" s="155">
        <f>ROUND((SUM(BF89:BF242)),2)</f>
        <v>0</v>
      </c>
      <c r="G34" s="39"/>
      <c r="H34" s="39"/>
      <c r="I34" s="156">
        <v>0.15</v>
      </c>
      <c r="J34" s="155">
        <f>ROUND(((SUM(BF89:BF242))*I34),2)</f>
        <v>0</v>
      </c>
      <c r="K34" s="39"/>
      <c r="L34" s="138"/>
      <c r="S34" s="39"/>
      <c r="T34" s="39"/>
      <c r="U34" s="39"/>
      <c r="V34" s="39"/>
      <c r="W34" s="39"/>
      <c r="X34" s="39"/>
      <c r="Y34" s="39"/>
      <c r="Z34" s="39"/>
      <c r="AA34" s="39"/>
      <c r="AB34" s="39"/>
      <c r="AC34" s="39"/>
      <c r="AD34" s="39"/>
      <c r="AE34" s="39"/>
    </row>
    <row r="35" spans="1:31" s="2" customFormat="1" ht="14.4" customHeight="1" hidden="1">
      <c r="A35" s="39"/>
      <c r="B35" s="45"/>
      <c r="C35" s="39"/>
      <c r="D35" s="39"/>
      <c r="E35" s="135" t="s">
        <v>51</v>
      </c>
      <c r="F35" s="155">
        <f>ROUND((SUM(BG89:BG242)),2)</f>
        <v>0</v>
      </c>
      <c r="G35" s="39"/>
      <c r="H35" s="39"/>
      <c r="I35" s="156">
        <v>0.21</v>
      </c>
      <c r="J35" s="155">
        <f>0</f>
        <v>0</v>
      </c>
      <c r="K35" s="39"/>
      <c r="L35" s="138"/>
      <c r="S35" s="39"/>
      <c r="T35" s="39"/>
      <c r="U35" s="39"/>
      <c r="V35" s="39"/>
      <c r="W35" s="39"/>
      <c r="X35" s="39"/>
      <c r="Y35" s="39"/>
      <c r="Z35" s="39"/>
      <c r="AA35" s="39"/>
      <c r="AB35" s="39"/>
      <c r="AC35" s="39"/>
      <c r="AD35" s="39"/>
      <c r="AE35" s="39"/>
    </row>
    <row r="36" spans="1:31" s="2" customFormat="1" ht="14.4" customHeight="1" hidden="1">
      <c r="A36" s="39"/>
      <c r="B36" s="45"/>
      <c r="C36" s="39"/>
      <c r="D36" s="39"/>
      <c r="E36" s="135" t="s">
        <v>52</v>
      </c>
      <c r="F36" s="155">
        <f>ROUND((SUM(BH89:BH242)),2)</f>
        <v>0</v>
      </c>
      <c r="G36" s="39"/>
      <c r="H36" s="39"/>
      <c r="I36" s="156">
        <v>0.15</v>
      </c>
      <c r="J36" s="155">
        <f>0</f>
        <v>0</v>
      </c>
      <c r="K36" s="39"/>
      <c r="L36" s="138"/>
      <c r="S36" s="39"/>
      <c r="T36" s="39"/>
      <c r="U36" s="39"/>
      <c r="V36" s="39"/>
      <c r="W36" s="39"/>
      <c r="X36" s="39"/>
      <c r="Y36" s="39"/>
      <c r="Z36" s="39"/>
      <c r="AA36" s="39"/>
      <c r="AB36" s="39"/>
      <c r="AC36" s="39"/>
      <c r="AD36" s="39"/>
      <c r="AE36" s="39"/>
    </row>
    <row r="37" spans="1:31" s="2" customFormat="1" ht="14.4" customHeight="1" hidden="1">
      <c r="A37" s="39"/>
      <c r="B37" s="45"/>
      <c r="C37" s="39"/>
      <c r="D37" s="39"/>
      <c r="E37" s="135" t="s">
        <v>53</v>
      </c>
      <c r="F37" s="155">
        <f>ROUND((SUM(BI89:BI242)),2)</f>
        <v>0</v>
      </c>
      <c r="G37" s="39"/>
      <c r="H37" s="39"/>
      <c r="I37" s="156">
        <v>0</v>
      </c>
      <c r="J37" s="155">
        <f>0</f>
        <v>0</v>
      </c>
      <c r="K37" s="39"/>
      <c r="L37" s="138"/>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pans="1:31" s="2" customFormat="1" ht="25.4" customHeight="1">
      <c r="A39" s="39"/>
      <c r="B39" s="45"/>
      <c r="C39" s="157"/>
      <c r="D39" s="158" t="s">
        <v>54</v>
      </c>
      <c r="E39" s="159"/>
      <c r="F39" s="159"/>
      <c r="G39" s="160" t="s">
        <v>55</v>
      </c>
      <c r="H39" s="161" t="s">
        <v>56</v>
      </c>
      <c r="I39" s="162"/>
      <c r="J39" s="163">
        <f>SUM(J30:J37)</f>
        <v>0</v>
      </c>
      <c r="K39" s="164"/>
      <c r="L39" s="138"/>
      <c r="S39" s="39"/>
      <c r="T39" s="39"/>
      <c r="U39" s="39"/>
      <c r="V39" s="39"/>
      <c r="W39" s="39"/>
      <c r="X39" s="39"/>
      <c r="Y39" s="39"/>
      <c r="Z39" s="39"/>
      <c r="AA39" s="39"/>
      <c r="AB39" s="39"/>
      <c r="AC39" s="39"/>
      <c r="AD39" s="39"/>
      <c r="AE39" s="39"/>
    </row>
    <row r="40" spans="1:31" s="2" customFormat="1" ht="14.4" customHeight="1">
      <c r="A40" s="39"/>
      <c r="B40" s="165"/>
      <c r="C40" s="166"/>
      <c r="D40" s="166"/>
      <c r="E40" s="166"/>
      <c r="F40" s="166"/>
      <c r="G40" s="166"/>
      <c r="H40" s="166"/>
      <c r="I40" s="167"/>
      <c r="J40" s="166"/>
      <c r="K40" s="166"/>
      <c r="L40" s="138"/>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70"/>
      <c r="J44" s="169"/>
      <c r="K44" s="169"/>
      <c r="L44" s="138"/>
      <c r="S44" s="39"/>
      <c r="T44" s="39"/>
      <c r="U44" s="39"/>
      <c r="V44" s="39"/>
      <c r="W44" s="39"/>
      <c r="X44" s="39"/>
      <c r="Y44" s="39"/>
      <c r="Z44" s="39"/>
      <c r="AA44" s="39"/>
      <c r="AB44" s="39"/>
      <c r="AC44" s="39"/>
      <c r="AD44" s="39"/>
      <c r="AE44" s="39"/>
    </row>
    <row r="45" spans="1:31" s="2" customFormat="1" ht="24.95" customHeight="1">
      <c r="A45" s="39"/>
      <c r="B45" s="40"/>
      <c r="C45" s="23" t="s">
        <v>128</v>
      </c>
      <c r="D45" s="41"/>
      <c r="E45" s="41"/>
      <c r="F45" s="41"/>
      <c r="G45" s="41"/>
      <c r="H45" s="41"/>
      <c r="I45" s="137"/>
      <c r="J45" s="41"/>
      <c r="K45" s="41"/>
      <c r="L45" s="138"/>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pans="1:31" s="2" customFormat="1" ht="12" customHeight="1">
      <c r="A47" s="39"/>
      <c r="B47" s="40"/>
      <c r="C47" s="32" t="s">
        <v>16</v>
      </c>
      <c r="D47" s="41"/>
      <c r="E47" s="41"/>
      <c r="F47" s="41"/>
      <c r="G47" s="41"/>
      <c r="H47" s="41"/>
      <c r="I47" s="137"/>
      <c r="J47" s="41"/>
      <c r="K47" s="41"/>
      <c r="L47" s="138"/>
      <c r="S47" s="39"/>
      <c r="T47" s="39"/>
      <c r="U47" s="39"/>
      <c r="V47" s="39"/>
      <c r="W47" s="39"/>
      <c r="X47" s="39"/>
      <c r="Y47" s="39"/>
      <c r="Z47" s="39"/>
      <c r="AA47" s="39"/>
      <c r="AB47" s="39"/>
      <c r="AC47" s="39"/>
      <c r="AD47" s="39"/>
      <c r="AE47" s="39"/>
    </row>
    <row r="48" spans="1:31" s="2" customFormat="1" ht="16.5" customHeight="1">
      <c r="A48" s="39"/>
      <c r="B48" s="40"/>
      <c r="C48" s="41"/>
      <c r="D48" s="41"/>
      <c r="E48" s="171" t="str">
        <f>E7</f>
        <v>Řešení zpevněných ploch, parkoviště a bus zastávek u školy, Svatava</v>
      </c>
      <c r="F48" s="32"/>
      <c r="G48" s="32"/>
      <c r="H48" s="32"/>
      <c r="I48" s="137"/>
      <c r="J48" s="41"/>
      <c r="K48" s="41"/>
      <c r="L48" s="138"/>
      <c r="S48" s="39"/>
      <c r="T48" s="39"/>
      <c r="U48" s="39"/>
      <c r="V48" s="39"/>
      <c r="W48" s="39"/>
      <c r="X48" s="39"/>
      <c r="Y48" s="39"/>
      <c r="Z48" s="39"/>
      <c r="AA48" s="39"/>
      <c r="AB48" s="39"/>
      <c r="AC48" s="39"/>
      <c r="AD48" s="39"/>
      <c r="AE48" s="39"/>
    </row>
    <row r="49" spans="1:31" s="2" customFormat="1" ht="12" customHeight="1">
      <c r="A49" s="39"/>
      <c r="B49" s="40"/>
      <c r="C49" s="32" t="s">
        <v>126</v>
      </c>
      <c r="D49" s="41"/>
      <c r="E49" s="41"/>
      <c r="F49" s="41"/>
      <c r="G49" s="41"/>
      <c r="H49" s="41"/>
      <c r="I49" s="137"/>
      <c r="J49" s="41"/>
      <c r="K49" s="41"/>
      <c r="L49" s="138"/>
      <c r="S49" s="39"/>
      <c r="T49" s="39"/>
      <c r="U49" s="39"/>
      <c r="V49" s="39"/>
      <c r="W49" s="39"/>
      <c r="X49" s="39"/>
      <c r="Y49" s="39"/>
      <c r="Z49" s="39"/>
      <c r="AA49" s="39"/>
      <c r="AB49" s="39"/>
      <c r="AC49" s="39"/>
      <c r="AD49" s="39"/>
      <c r="AE49" s="39"/>
    </row>
    <row r="50" spans="1:31" s="2" customFormat="1" ht="16.5" customHeight="1">
      <c r="A50" s="39"/>
      <c r="B50" s="40"/>
      <c r="C50" s="41"/>
      <c r="D50" s="41"/>
      <c r="E50" s="70" t="str">
        <f>E9</f>
        <v>SO 301-2 - Deštová kanalizace ulice S.K.Neumanna</v>
      </c>
      <c r="F50" s="41"/>
      <c r="G50" s="41"/>
      <c r="H50" s="41"/>
      <c r="I50" s="137"/>
      <c r="J50" s="41"/>
      <c r="K50" s="41"/>
      <c r="L50" s="138"/>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pans="1:31" s="2" customFormat="1" ht="12" customHeight="1">
      <c r="A52" s="39"/>
      <c r="B52" s="40"/>
      <c r="C52" s="32" t="s">
        <v>22</v>
      </c>
      <c r="D52" s="41"/>
      <c r="E52" s="41"/>
      <c r="F52" s="27" t="str">
        <f>F12</f>
        <v>Svatava</v>
      </c>
      <c r="G52" s="41"/>
      <c r="H52" s="41"/>
      <c r="I52" s="141" t="s">
        <v>24</v>
      </c>
      <c r="J52" s="73" t="str">
        <f>IF(J12="","",J12)</f>
        <v>18. 9. 2020</v>
      </c>
      <c r="K52" s="41"/>
      <c r="L52" s="13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pans="1:31" s="2" customFormat="1" ht="40.05" customHeight="1">
      <c r="A54" s="39"/>
      <c r="B54" s="40"/>
      <c r="C54" s="32" t="s">
        <v>28</v>
      </c>
      <c r="D54" s="41"/>
      <c r="E54" s="41"/>
      <c r="F54" s="27" t="str">
        <f>E15</f>
        <v>Městys Svatava, Svatava, ČSA 277, 357 03</v>
      </c>
      <c r="G54" s="41"/>
      <c r="H54" s="41"/>
      <c r="I54" s="141" t="s">
        <v>36</v>
      </c>
      <c r="J54" s="37" t="str">
        <f>E21</f>
        <v>DSVA s.r.o.,nám. Krále Jiřího z Poděbrad 6, 350 02</v>
      </c>
      <c r="K54" s="41"/>
      <c r="L54" s="138"/>
      <c r="S54" s="39"/>
      <c r="T54" s="39"/>
      <c r="U54" s="39"/>
      <c r="V54" s="39"/>
      <c r="W54" s="39"/>
      <c r="X54" s="39"/>
      <c r="Y54" s="39"/>
      <c r="Z54" s="39"/>
      <c r="AA54" s="39"/>
      <c r="AB54" s="39"/>
      <c r="AC54" s="39"/>
      <c r="AD54" s="39"/>
      <c r="AE54" s="39"/>
    </row>
    <row r="55" spans="1:31" s="2" customFormat="1" ht="25.65" customHeight="1">
      <c r="A55" s="39"/>
      <c r="B55" s="40"/>
      <c r="C55" s="32" t="s">
        <v>34</v>
      </c>
      <c r="D55" s="41"/>
      <c r="E55" s="41"/>
      <c r="F55" s="27" t="str">
        <f>IF(E18="","",E18)</f>
        <v>Vyplň údaj</v>
      </c>
      <c r="G55" s="41"/>
      <c r="H55" s="41"/>
      <c r="I55" s="141" t="s">
        <v>40</v>
      </c>
      <c r="J55" s="37" t="str">
        <f>E24</f>
        <v>DSVA s.r.o. - ing. Jiří Ševčík</v>
      </c>
      <c r="K55" s="41"/>
      <c r="L55" s="138"/>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pans="1:31" s="2" customFormat="1" ht="29.25" customHeight="1">
      <c r="A57" s="39"/>
      <c r="B57" s="40"/>
      <c r="C57" s="172" t="s">
        <v>129</v>
      </c>
      <c r="D57" s="173"/>
      <c r="E57" s="173"/>
      <c r="F57" s="173"/>
      <c r="G57" s="173"/>
      <c r="H57" s="173"/>
      <c r="I57" s="174"/>
      <c r="J57" s="175" t="s">
        <v>130</v>
      </c>
      <c r="K57" s="173"/>
      <c r="L57" s="13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pans="1:47" s="2" customFormat="1" ht="22.8" customHeight="1">
      <c r="A59" s="39"/>
      <c r="B59" s="40"/>
      <c r="C59" s="176" t="s">
        <v>76</v>
      </c>
      <c r="D59" s="41"/>
      <c r="E59" s="41"/>
      <c r="F59" s="41"/>
      <c r="G59" s="41"/>
      <c r="H59" s="41"/>
      <c r="I59" s="137"/>
      <c r="J59" s="103">
        <f>J89</f>
        <v>0</v>
      </c>
      <c r="K59" s="41"/>
      <c r="L59" s="138"/>
      <c r="S59" s="39"/>
      <c r="T59" s="39"/>
      <c r="U59" s="39"/>
      <c r="V59" s="39"/>
      <c r="W59" s="39"/>
      <c r="X59" s="39"/>
      <c r="Y59" s="39"/>
      <c r="Z59" s="39"/>
      <c r="AA59" s="39"/>
      <c r="AB59" s="39"/>
      <c r="AC59" s="39"/>
      <c r="AD59" s="39"/>
      <c r="AE59" s="39"/>
      <c r="AU59" s="17" t="s">
        <v>131</v>
      </c>
    </row>
    <row r="60" spans="1:31" s="9" customFormat="1" ht="24.95" customHeight="1">
      <c r="A60" s="9"/>
      <c r="B60" s="177"/>
      <c r="C60" s="178"/>
      <c r="D60" s="179" t="s">
        <v>132</v>
      </c>
      <c r="E60" s="180"/>
      <c r="F60" s="180"/>
      <c r="G60" s="180"/>
      <c r="H60" s="180"/>
      <c r="I60" s="181"/>
      <c r="J60" s="182">
        <f>J90</f>
        <v>0</v>
      </c>
      <c r="K60" s="178"/>
      <c r="L60" s="183"/>
      <c r="S60" s="9"/>
      <c r="T60" s="9"/>
      <c r="U60" s="9"/>
      <c r="V60" s="9"/>
      <c r="W60" s="9"/>
      <c r="X60" s="9"/>
      <c r="Y60" s="9"/>
      <c r="Z60" s="9"/>
      <c r="AA60" s="9"/>
      <c r="AB60" s="9"/>
      <c r="AC60" s="9"/>
      <c r="AD60" s="9"/>
      <c r="AE60" s="9"/>
    </row>
    <row r="61" spans="1:31" s="10" customFormat="1" ht="19.9" customHeight="1">
      <c r="A61" s="10"/>
      <c r="B61" s="184"/>
      <c r="C61" s="185"/>
      <c r="D61" s="186" t="s">
        <v>133</v>
      </c>
      <c r="E61" s="187"/>
      <c r="F61" s="187"/>
      <c r="G61" s="187"/>
      <c r="H61" s="187"/>
      <c r="I61" s="188"/>
      <c r="J61" s="189">
        <f>J91</f>
        <v>0</v>
      </c>
      <c r="K61" s="185"/>
      <c r="L61" s="190"/>
      <c r="S61" s="10"/>
      <c r="T61" s="10"/>
      <c r="U61" s="10"/>
      <c r="V61" s="10"/>
      <c r="W61" s="10"/>
      <c r="X61" s="10"/>
      <c r="Y61" s="10"/>
      <c r="Z61" s="10"/>
      <c r="AA61" s="10"/>
      <c r="AB61" s="10"/>
      <c r="AC61" s="10"/>
      <c r="AD61" s="10"/>
      <c r="AE61" s="10"/>
    </row>
    <row r="62" spans="1:31" s="10" customFormat="1" ht="19.9" customHeight="1">
      <c r="A62" s="10"/>
      <c r="B62" s="184"/>
      <c r="C62" s="185"/>
      <c r="D62" s="186" t="s">
        <v>1323</v>
      </c>
      <c r="E62" s="187"/>
      <c r="F62" s="187"/>
      <c r="G62" s="187"/>
      <c r="H62" s="187"/>
      <c r="I62" s="188"/>
      <c r="J62" s="189">
        <f>J125</f>
        <v>0</v>
      </c>
      <c r="K62" s="185"/>
      <c r="L62" s="190"/>
      <c r="S62" s="10"/>
      <c r="T62" s="10"/>
      <c r="U62" s="10"/>
      <c r="V62" s="10"/>
      <c r="W62" s="10"/>
      <c r="X62" s="10"/>
      <c r="Y62" s="10"/>
      <c r="Z62" s="10"/>
      <c r="AA62" s="10"/>
      <c r="AB62" s="10"/>
      <c r="AC62" s="10"/>
      <c r="AD62" s="10"/>
      <c r="AE62" s="10"/>
    </row>
    <row r="63" spans="1:31" s="10" customFormat="1" ht="19.9" customHeight="1">
      <c r="A63" s="10"/>
      <c r="B63" s="184"/>
      <c r="C63" s="185"/>
      <c r="D63" s="186" t="s">
        <v>1526</v>
      </c>
      <c r="E63" s="187"/>
      <c r="F63" s="187"/>
      <c r="G63" s="187"/>
      <c r="H63" s="187"/>
      <c r="I63" s="188"/>
      <c r="J63" s="189">
        <f>J148</f>
        <v>0</v>
      </c>
      <c r="K63" s="185"/>
      <c r="L63" s="190"/>
      <c r="S63" s="10"/>
      <c r="T63" s="10"/>
      <c r="U63" s="10"/>
      <c r="V63" s="10"/>
      <c r="W63" s="10"/>
      <c r="X63" s="10"/>
      <c r="Y63" s="10"/>
      <c r="Z63" s="10"/>
      <c r="AA63" s="10"/>
      <c r="AB63" s="10"/>
      <c r="AC63" s="10"/>
      <c r="AD63" s="10"/>
      <c r="AE63" s="10"/>
    </row>
    <row r="64" spans="1:31" s="10" customFormat="1" ht="19.9" customHeight="1">
      <c r="A64" s="10"/>
      <c r="B64" s="184"/>
      <c r="C64" s="185"/>
      <c r="D64" s="186" t="s">
        <v>136</v>
      </c>
      <c r="E64" s="187"/>
      <c r="F64" s="187"/>
      <c r="G64" s="187"/>
      <c r="H64" s="187"/>
      <c r="I64" s="188"/>
      <c r="J64" s="189">
        <f>J163</f>
        <v>0</v>
      </c>
      <c r="K64" s="185"/>
      <c r="L64" s="190"/>
      <c r="S64" s="10"/>
      <c r="T64" s="10"/>
      <c r="U64" s="10"/>
      <c r="V64" s="10"/>
      <c r="W64" s="10"/>
      <c r="X64" s="10"/>
      <c r="Y64" s="10"/>
      <c r="Z64" s="10"/>
      <c r="AA64" s="10"/>
      <c r="AB64" s="10"/>
      <c r="AC64" s="10"/>
      <c r="AD64" s="10"/>
      <c r="AE64" s="10"/>
    </row>
    <row r="65" spans="1:31" s="10" customFormat="1" ht="19.9" customHeight="1">
      <c r="A65" s="10"/>
      <c r="B65" s="184"/>
      <c r="C65" s="185"/>
      <c r="D65" s="186" t="s">
        <v>142</v>
      </c>
      <c r="E65" s="187"/>
      <c r="F65" s="187"/>
      <c r="G65" s="187"/>
      <c r="H65" s="187"/>
      <c r="I65" s="188"/>
      <c r="J65" s="189">
        <f>J178</f>
        <v>0</v>
      </c>
      <c r="K65" s="185"/>
      <c r="L65" s="190"/>
      <c r="S65" s="10"/>
      <c r="T65" s="10"/>
      <c r="U65" s="10"/>
      <c r="V65" s="10"/>
      <c r="W65" s="10"/>
      <c r="X65" s="10"/>
      <c r="Y65" s="10"/>
      <c r="Z65" s="10"/>
      <c r="AA65" s="10"/>
      <c r="AB65" s="10"/>
      <c r="AC65" s="10"/>
      <c r="AD65" s="10"/>
      <c r="AE65" s="10"/>
    </row>
    <row r="66" spans="1:31" s="10" customFormat="1" ht="19.9" customHeight="1">
      <c r="A66" s="10"/>
      <c r="B66" s="184"/>
      <c r="C66" s="185"/>
      <c r="D66" s="186" t="s">
        <v>1527</v>
      </c>
      <c r="E66" s="187"/>
      <c r="F66" s="187"/>
      <c r="G66" s="187"/>
      <c r="H66" s="187"/>
      <c r="I66" s="188"/>
      <c r="J66" s="189">
        <f>J188</f>
        <v>0</v>
      </c>
      <c r="K66" s="185"/>
      <c r="L66" s="190"/>
      <c r="S66" s="10"/>
      <c r="T66" s="10"/>
      <c r="U66" s="10"/>
      <c r="V66" s="10"/>
      <c r="W66" s="10"/>
      <c r="X66" s="10"/>
      <c r="Y66" s="10"/>
      <c r="Z66" s="10"/>
      <c r="AA66" s="10"/>
      <c r="AB66" s="10"/>
      <c r="AC66" s="10"/>
      <c r="AD66" s="10"/>
      <c r="AE66" s="10"/>
    </row>
    <row r="67" spans="1:31" s="10" customFormat="1" ht="19.9" customHeight="1">
      <c r="A67" s="10"/>
      <c r="B67" s="184"/>
      <c r="C67" s="185"/>
      <c r="D67" s="186" t="s">
        <v>153</v>
      </c>
      <c r="E67" s="187"/>
      <c r="F67" s="187"/>
      <c r="G67" s="187"/>
      <c r="H67" s="187"/>
      <c r="I67" s="188"/>
      <c r="J67" s="189">
        <f>J234</f>
        <v>0</v>
      </c>
      <c r="K67" s="185"/>
      <c r="L67" s="190"/>
      <c r="S67" s="10"/>
      <c r="T67" s="10"/>
      <c r="U67" s="10"/>
      <c r="V67" s="10"/>
      <c r="W67" s="10"/>
      <c r="X67" s="10"/>
      <c r="Y67" s="10"/>
      <c r="Z67" s="10"/>
      <c r="AA67" s="10"/>
      <c r="AB67" s="10"/>
      <c r="AC67" s="10"/>
      <c r="AD67" s="10"/>
      <c r="AE67" s="10"/>
    </row>
    <row r="68" spans="1:31" s="10" customFormat="1" ht="19.9" customHeight="1">
      <c r="A68" s="10"/>
      <c r="B68" s="184"/>
      <c r="C68" s="185"/>
      <c r="D68" s="186" t="s">
        <v>154</v>
      </c>
      <c r="E68" s="187"/>
      <c r="F68" s="187"/>
      <c r="G68" s="187"/>
      <c r="H68" s="187"/>
      <c r="I68" s="188"/>
      <c r="J68" s="189">
        <f>J239</f>
        <v>0</v>
      </c>
      <c r="K68" s="185"/>
      <c r="L68" s="190"/>
      <c r="S68" s="10"/>
      <c r="T68" s="10"/>
      <c r="U68" s="10"/>
      <c r="V68" s="10"/>
      <c r="W68" s="10"/>
      <c r="X68" s="10"/>
      <c r="Y68" s="10"/>
      <c r="Z68" s="10"/>
      <c r="AA68" s="10"/>
      <c r="AB68" s="10"/>
      <c r="AC68" s="10"/>
      <c r="AD68" s="10"/>
      <c r="AE68" s="10"/>
    </row>
    <row r="69" spans="1:31" s="10" customFormat="1" ht="19.9" customHeight="1">
      <c r="A69" s="10"/>
      <c r="B69" s="184"/>
      <c r="C69" s="185"/>
      <c r="D69" s="186" t="s">
        <v>1324</v>
      </c>
      <c r="E69" s="187"/>
      <c r="F69" s="187"/>
      <c r="G69" s="187"/>
      <c r="H69" s="187"/>
      <c r="I69" s="188"/>
      <c r="J69" s="189">
        <f>J241</f>
        <v>0</v>
      </c>
      <c r="K69" s="185"/>
      <c r="L69" s="190"/>
      <c r="S69" s="10"/>
      <c r="T69" s="10"/>
      <c r="U69" s="10"/>
      <c r="V69" s="10"/>
      <c r="W69" s="10"/>
      <c r="X69" s="10"/>
      <c r="Y69" s="10"/>
      <c r="Z69" s="10"/>
      <c r="AA69" s="10"/>
      <c r="AB69" s="10"/>
      <c r="AC69" s="10"/>
      <c r="AD69" s="10"/>
      <c r="AE69" s="10"/>
    </row>
    <row r="70" spans="1:31" s="2" customFormat="1" ht="21.8" customHeight="1">
      <c r="A70" s="39"/>
      <c r="B70" s="40"/>
      <c r="C70" s="41"/>
      <c r="D70" s="41"/>
      <c r="E70" s="41"/>
      <c r="F70" s="41"/>
      <c r="G70" s="41"/>
      <c r="H70" s="41"/>
      <c r="I70" s="137"/>
      <c r="J70" s="41"/>
      <c r="K70" s="41"/>
      <c r="L70" s="138"/>
      <c r="S70" s="39"/>
      <c r="T70" s="39"/>
      <c r="U70" s="39"/>
      <c r="V70" s="39"/>
      <c r="W70" s="39"/>
      <c r="X70" s="39"/>
      <c r="Y70" s="39"/>
      <c r="Z70" s="39"/>
      <c r="AA70" s="39"/>
      <c r="AB70" s="39"/>
      <c r="AC70" s="39"/>
      <c r="AD70" s="39"/>
      <c r="AE70" s="39"/>
    </row>
    <row r="71" spans="1:31" s="2" customFormat="1" ht="6.95" customHeight="1">
      <c r="A71" s="39"/>
      <c r="B71" s="60"/>
      <c r="C71" s="61"/>
      <c r="D71" s="61"/>
      <c r="E71" s="61"/>
      <c r="F71" s="61"/>
      <c r="G71" s="61"/>
      <c r="H71" s="61"/>
      <c r="I71" s="167"/>
      <c r="J71" s="61"/>
      <c r="K71" s="61"/>
      <c r="L71" s="138"/>
      <c r="S71" s="39"/>
      <c r="T71" s="39"/>
      <c r="U71" s="39"/>
      <c r="V71" s="39"/>
      <c r="W71" s="39"/>
      <c r="X71" s="39"/>
      <c r="Y71" s="39"/>
      <c r="Z71" s="39"/>
      <c r="AA71" s="39"/>
      <c r="AB71" s="39"/>
      <c r="AC71" s="39"/>
      <c r="AD71" s="39"/>
      <c r="AE71" s="39"/>
    </row>
    <row r="75" spans="1:31" s="2" customFormat="1" ht="6.95" customHeight="1">
      <c r="A75" s="39"/>
      <c r="B75" s="62"/>
      <c r="C75" s="63"/>
      <c r="D75" s="63"/>
      <c r="E75" s="63"/>
      <c r="F75" s="63"/>
      <c r="G75" s="63"/>
      <c r="H75" s="63"/>
      <c r="I75" s="170"/>
      <c r="J75" s="63"/>
      <c r="K75" s="63"/>
      <c r="L75" s="138"/>
      <c r="S75" s="39"/>
      <c r="T75" s="39"/>
      <c r="U75" s="39"/>
      <c r="V75" s="39"/>
      <c r="W75" s="39"/>
      <c r="X75" s="39"/>
      <c r="Y75" s="39"/>
      <c r="Z75" s="39"/>
      <c r="AA75" s="39"/>
      <c r="AB75" s="39"/>
      <c r="AC75" s="39"/>
      <c r="AD75" s="39"/>
      <c r="AE75" s="39"/>
    </row>
    <row r="76" spans="1:31" s="2" customFormat="1" ht="24.95" customHeight="1">
      <c r="A76" s="39"/>
      <c r="B76" s="40"/>
      <c r="C76" s="23" t="s">
        <v>155</v>
      </c>
      <c r="D76" s="41"/>
      <c r="E76" s="41"/>
      <c r="F76" s="41"/>
      <c r="G76" s="41"/>
      <c r="H76" s="41"/>
      <c r="I76" s="137"/>
      <c r="J76" s="41"/>
      <c r="K76" s="41"/>
      <c r="L76" s="138"/>
      <c r="S76" s="39"/>
      <c r="T76" s="39"/>
      <c r="U76" s="39"/>
      <c r="V76" s="39"/>
      <c r="W76" s="39"/>
      <c r="X76" s="39"/>
      <c r="Y76" s="39"/>
      <c r="Z76" s="39"/>
      <c r="AA76" s="39"/>
      <c r="AB76" s="39"/>
      <c r="AC76" s="39"/>
      <c r="AD76" s="39"/>
      <c r="AE76" s="39"/>
    </row>
    <row r="77" spans="1:31" s="2" customFormat="1" ht="6.95" customHeight="1">
      <c r="A77" s="39"/>
      <c r="B77" s="40"/>
      <c r="C77" s="41"/>
      <c r="D77" s="41"/>
      <c r="E77" s="41"/>
      <c r="F77" s="41"/>
      <c r="G77" s="41"/>
      <c r="H77" s="41"/>
      <c r="I77" s="137"/>
      <c r="J77" s="41"/>
      <c r="K77" s="41"/>
      <c r="L77" s="138"/>
      <c r="S77" s="39"/>
      <c r="T77" s="39"/>
      <c r="U77" s="39"/>
      <c r="V77" s="39"/>
      <c r="W77" s="39"/>
      <c r="X77" s="39"/>
      <c r="Y77" s="39"/>
      <c r="Z77" s="39"/>
      <c r="AA77" s="39"/>
      <c r="AB77" s="39"/>
      <c r="AC77" s="39"/>
      <c r="AD77" s="39"/>
      <c r="AE77" s="39"/>
    </row>
    <row r="78" spans="1:31" s="2" customFormat="1" ht="12" customHeight="1">
      <c r="A78" s="39"/>
      <c r="B78" s="40"/>
      <c r="C78" s="32" t="s">
        <v>16</v>
      </c>
      <c r="D78" s="41"/>
      <c r="E78" s="41"/>
      <c r="F78" s="41"/>
      <c r="G78" s="41"/>
      <c r="H78" s="41"/>
      <c r="I78" s="137"/>
      <c r="J78" s="41"/>
      <c r="K78" s="41"/>
      <c r="L78" s="138"/>
      <c r="S78" s="39"/>
      <c r="T78" s="39"/>
      <c r="U78" s="39"/>
      <c r="V78" s="39"/>
      <c r="W78" s="39"/>
      <c r="X78" s="39"/>
      <c r="Y78" s="39"/>
      <c r="Z78" s="39"/>
      <c r="AA78" s="39"/>
      <c r="AB78" s="39"/>
      <c r="AC78" s="39"/>
      <c r="AD78" s="39"/>
      <c r="AE78" s="39"/>
    </row>
    <row r="79" spans="1:31" s="2" customFormat="1" ht="16.5" customHeight="1">
      <c r="A79" s="39"/>
      <c r="B79" s="40"/>
      <c r="C79" s="41"/>
      <c r="D79" s="41"/>
      <c r="E79" s="171" t="str">
        <f>E7</f>
        <v>Řešení zpevněných ploch, parkoviště a bus zastávek u školy, Svatava</v>
      </c>
      <c r="F79" s="32"/>
      <c r="G79" s="32"/>
      <c r="H79" s="32"/>
      <c r="I79" s="137"/>
      <c r="J79" s="41"/>
      <c r="K79" s="41"/>
      <c r="L79" s="138"/>
      <c r="S79" s="39"/>
      <c r="T79" s="39"/>
      <c r="U79" s="39"/>
      <c r="V79" s="39"/>
      <c r="W79" s="39"/>
      <c r="X79" s="39"/>
      <c r="Y79" s="39"/>
      <c r="Z79" s="39"/>
      <c r="AA79" s="39"/>
      <c r="AB79" s="39"/>
      <c r="AC79" s="39"/>
      <c r="AD79" s="39"/>
      <c r="AE79" s="39"/>
    </row>
    <row r="80" spans="1:31" s="2" customFormat="1" ht="12" customHeight="1">
      <c r="A80" s="39"/>
      <c r="B80" s="40"/>
      <c r="C80" s="32" t="s">
        <v>126</v>
      </c>
      <c r="D80" s="41"/>
      <c r="E80" s="41"/>
      <c r="F80" s="41"/>
      <c r="G80" s="41"/>
      <c r="H80" s="41"/>
      <c r="I80" s="137"/>
      <c r="J80" s="41"/>
      <c r="K80" s="41"/>
      <c r="L80" s="138"/>
      <c r="S80" s="39"/>
      <c r="T80" s="39"/>
      <c r="U80" s="39"/>
      <c r="V80" s="39"/>
      <c r="W80" s="39"/>
      <c r="X80" s="39"/>
      <c r="Y80" s="39"/>
      <c r="Z80" s="39"/>
      <c r="AA80" s="39"/>
      <c r="AB80" s="39"/>
      <c r="AC80" s="39"/>
      <c r="AD80" s="39"/>
      <c r="AE80" s="39"/>
    </row>
    <row r="81" spans="1:31" s="2" customFormat="1" ht="16.5" customHeight="1">
      <c r="A81" s="39"/>
      <c r="B81" s="40"/>
      <c r="C81" s="41"/>
      <c r="D81" s="41"/>
      <c r="E81" s="70" t="str">
        <f>E9</f>
        <v>SO 301-2 - Deštová kanalizace ulice S.K.Neumanna</v>
      </c>
      <c r="F81" s="41"/>
      <c r="G81" s="41"/>
      <c r="H81" s="41"/>
      <c r="I81" s="137"/>
      <c r="J81" s="41"/>
      <c r="K81" s="41"/>
      <c r="L81" s="138"/>
      <c r="S81" s="39"/>
      <c r="T81" s="39"/>
      <c r="U81" s="39"/>
      <c r="V81" s="39"/>
      <c r="W81" s="39"/>
      <c r="X81" s="39"/>
      <c r="Y81" s="39"/>
      <c r="Z81" s="39"/>
      <c r="AA81" s="39"/>
      <c r="AB81" s="39"/>
      <c r="AC81" s="39"/>
      <c r="AD81" s="39"/>
      <c r="AE81" s="39"/>
    </row>
    <row r="82" spans="1:31" s="2" customFormat="1" ht="6.95" customHeight="1">
      <c r="A82" s="39"/>
      <c r="B82" s="40"/>
      <c r="C82" s="41"/>
      <c r="D82" s="41"/>
      <c r="E82" s="41"/>
      <c r="F82" s="41"/>
      <c r="G82" s="41"/>
      <c r="H82" s="41"/>
      <c r="I82" s="137"/>
      <c r="J82" s="41"/>
      <c r="K82" s="41"/>
      <c r="L82" s="138"/>
      <c r="S82" s="39"/>
      <c r="T82" s="39"/>
      <c r="U82" s="39"/>
      <c r="V82" s="39"/>
      <c r="W82" s="39"/>
      <c r="X82" s="39"/>
      <c r="Y82" s="39"/>
      <c r="Z82" s="39"/>
      <c r="AA82" s="39"/>
      <c r="AB82" s="39"/>
      <c r="AC82" s="39"/>
      <c r="AD82" s="39"/>
      <c r="AE82" s="39"/>
    </row>
    <row r="83" spans="1:31" s="2" customFormat="1" ht="12" customHeight="1">
      <c r="A83" s="39"/>
      <c r="B83" s="40"/>
      <c r="C83" s="32" t="s">
        <v>22</v>
      </c>
      <c r="D83" s="41"/>
      <c r="E83" s="41"/>
      <c r="F83" s="27" t="str">
        <f>F12</f>
        <v>Svatava</v>
      </c>
      <c r="G83" s="41"/>
      <c r="H83" s="41"/>
      <c r="I83" s="141" t="s">
        <v>24</v>
      </c>
      <c r="J83" s="73" t="str">
        <f>IF(J12="","",J12)</f>
        <v>18. 9. 2020</v>
      </c>
      <c r="K83" s="41"/>
      <c r="L83" s="138"/>
      <c r="S83" s="39"/>
      <c r="T83" s="39"/>
      <c r="U83" s="39"/>
      <c r="V83" s="39"/>
      <c r="W83" s="39"/>
      <c r="X83" s="39"/>
      <c r="Y83" s="39"/>
      <c r="Z83" s="39"/>
      <c r="AA83" s="39"/>
      <c r="AB83" s="39"/>
      <c r="AC83" s="39"/>
      <c r="AD83" s="39"/>
      <c r="AE83" s="39"/>
    </row>
    <row r="84" spans="1:31" s="2" customFormat="1" ht="6.95" customHeight="1">
      <c r="A84" s="39"/>
      <c r="B84" s="40"/>
      <c r="C84" s="41"/>
      <c r="D84" s="41"/>
      <c r="E84" s="41"/>
      <c r="F84" s="41"/>
      <c r="G84" s="41"/>
      <c r="H84" s="41"/>
      <c r="I84" s="137"/>
      <c r="J84" s="41"/>
      <c r="K84" s="41"/>
      <c r="L84" s="138"/>
      <c r="S84" s="39"/>
      <c r="T84" s="39"/>
      <c r="U84" s="39"/>
      <c r="V84" s="39"/>
      <c r="W84" s="39"/>
      <c r="X84" s="39"/>
      <c r="Y84" s="39"/>
      <c r="Z84" s="39"/>
      <c r="AA84" s="39"/>
      <c r="AB84" s="39"/>
      <c r="AC84" s="39"/>
      <c r="AD84" s="39"/>
      <c r="AE84" s="39"/>
    </row>
    <row r="85" spans="1:31" s="2" customFormat="1" ht="40.05" customHeight="1">
      <c r="A85" s="39"/>
      <c r="B85" s="40"/>
      <c r="C85" s="32" t="s">
        <v>28</v>
      </c>
      <c r="D85" s="41"/>
      <c r="E85" s="41"/>
      <c r="F85" s="27" t="str">
        <f>E15</f>
        <v>Městys Svatava, Svatava, ČSA 277, 357 03</v>
      </c>
      <c r="G85" s="41"/>
      <c r="H85" s="41"/>
      <c r="I85" s="141" t="s">
        <v>36</v>
      </c>
      <c r="J85" s="37" t="str">
        <f>E21</f>
        <v>DSVA s.r.o.,nám. Krále Jiřího z Poděbrad 6, 350 02</v>
      </c>
      <c r="K85" s="41"/>
      <c r="L85" s="138"/>
      <c r="S85" s="39"/>
      <c r="T85" s="39"/>
      <c r="U85" s="39"/>
      <c r="V85" s="39"/>
      <c r="W85" s="39"/>
      <c r="X85" s="39"/>
      <c r="Y85" s="39"/>
      <c r="Z85" s="39"/>
      <c r="AA85" s="39"/>
      <c r="AB85" s="39"/>
      <c r="AC85" s="39"/>
      <c r="AD85" s="39"/>
      <c r="AE85" s="39"/>
    </row>
    <row r="86" spans="1:31" s="2" customFormat="1" ht="25.65" customHeight="1">
      <c r="A86" s="39"/>
      <c r="B86" s="40"/>
      <c r="C86" s="32" t="s">
        <v>34</v>
      </c>
      <c r="D86" s="41"/>
      <c r="E86" s="41"/>
      <c r="F86" s="27" t="str">
        <f>IF(E18="","",E18)</f>
        <v>Vyplň údaj</v>
      </c>
      <c r="G86" s="41"/>
      <c r="H86" s="41"/>
      <c r="I86" s="141" t="s">
        <v>40</v>
      </c>
      <c r="J86" s="37" t="str">
        <f>E24</f>
        <v>DSVA s.r.o. - ing. Jiří Ševčík</v>
      </c>
      <c r="K86" s="41"/>
      <c r="L86" s="138"/>
      <c r="S86" s="39"/>
      <c r="T86" s="39"/>
      <c r="U86" s="39"/>
      <c r="V86" s="39"/>
      <c r="W86" s="39"/>
      <c r="X86" s="39"/>
      <c r="Y86" s="39"/>
      <c r="Z86" s="39"/>
      <c r="AA86" s="39"/>
      <c r="AB86" s="39"/>
      <c r="AC86" s="39"/>
      <c r="AD86" s="39"/>
      <c r="AE86" s="39"/>
    </row>
    <row r="87" spans="1:31" s="2" customFormat="1" ht="10.3" customHeight="1">
      <c r="A87" s="39"/>
      <c r="B87" s="40"/>
      <c r="C87" s="41"/>
      <c r="D87" s="41"/>
      <c r="E87" s="41"/>
      <c r="F87" s="41"/>
      <c r="G87" s="41"/>
      <c r="H87" s="41"/>
      <c r="I87" s="137"/>
      <c r="J87" s="41"/>
      <c r="K87" s="41"/>
      <c r="L87" s="138"/>
      <c r="S87" s="39"/>
      <c r="T87" s="39"/>
      <c r="U87" s="39"/>
      <c r="V87" s="39"/>
      <c r="W87" s="39"/>
      <c r="X87" s="39"/>
      <c r="Y87" s="39"/>
      <c r="Z87" s="39"/>
      <c r="AA87" s="39"/>
      <c r="AB87" s="39"/>
      <c r="AC87" s="39"/>
      <c r="AD87" s="39"/>
      <c r="AE87" s="39"/>
    </row>
    <row r="88" spans="1:31" s="11" customFormat="1" ht="29.25" customHeight="1">
      <c r="A88" s="191"/>
      <c r="B88" s="192"/>
      <c r="C88" s="193" t="s">
        <v>156</v>
      </c>
      <c r="D88" s="194" t="s">
        <v>63</v>
      </c>
      <c r="E88" s="194" t="s">
        <v>59</v>
      </c>
      <c r="F88" s="194" t="s">
        <v>60</v>
      </c>
      <c r="G88" s="194" t="s">
        <v>157</v>
      </c>
      <c r="H88" s="194" t="s">
        <v>158</v>
      </c>
      <c r="I88" s="195" t="s">
        <v>159</v>
      </c>
      <c r="J88" s="194" t="s">
        <v>130</v>
      </c>
      <c r="K88" s="196" t="s">
        <v>160</v>
      </c>
      <c r="L88" s="197"/>
      <c r="M88" s="93" t="s">
        <v>33</v>
      </c>
      <c r="N88" s="94" t="s">
        <v>48</v>
      </c>
      <c r="O88" s="94" t="s">
        <v>161</v>
      </c>
      <c r="P88" s="94" t="s">
        <v>162</v>
      </c>
      <c r="Q88" s="94" t="s">
        <v>163</v>
      </c>
      <c r="R88" s="94" t="s">
        <v>164</v>
      </c>
      <c r="S88" s="94" t="s">
        <v>165</v>
      </c>
      <c r="T88" s="95" t="s">
        <v>166</v>
      </c>
      <c r="U88" s="191"/>
      <c r="V88" s="191"/>
      <c r="W88" s="191"/>
      <c r="X88" s="191"/>
      <c r="Y88" s="191"/>
      <c r="Z88" s="191"/>
      <c r="AA88" s="191"/>
      <c r="AB88" s="191"/>
      <c r="AC88" s="191"/>
      <c r="AD88" s="191"/>
      <c r="AE88" s="191"/>
    </row>
    <row r="89" spans="1:63" s="2" customFormat="1" ht="22.8" customHeight="1">
      <c r="A89" s="39"/>
      <c r="B89" s="40"/>
      <c r="C89" s="100" t="s">
        <v>167</v>
      </c>
      <c r="D89" s="41"/>
      <c r="E89" s="41"/>
      <c r="F89" s="41"/>
      <c r="G89" s="41"/>
      <c r="H89" s="41"/>
      <c r="I89" s="137"/>
      <c r="J89" s="198">
        <f>BK89</f>
        <v>0</v>
      </c>
      <c r="K89" s="41"/>
      <c r="L89" s="45"/>
      <c r="M89" s="96"/>
      <c r="N89" s="199"/>
      <c r="O89" s="97"/>
      <c r="P89" s="200">
        <f>P90</f>
        <v>0</v>
      </c>
      <c r="Q89" s="97"/>
      <c r="R89" s="200">
        <f>R90</f>
        <v>565.39962048</v>
      </c>
      <c r="S89" s="97"/>
      <c r="T89" s="201">
        <f>T90</f>
        <v>0</v>
      </c>
      <c r="U89" s="39"/>
      <c r="V89" s="39"/>
      <c r="W89" s="39"/>
      <c r="X89" s="39"/>
      <c r="Y89" s="39"/>
      <c r="Z89" s="39"/>
      <c r="AA89" s="39"/>
      <c r="AB89" s="39"/>
      <c r="AC89" s="39"/>
      <c r="AD89" s="39"/>
      <c r="AE89" s="39"/>
      <c r="AT89" s="17" t="s">
        <v>77</v>
      </c>
      <c r="AU89" s="17" t="s">
        <v>131</v>
      </c>
      <c r="BK89" s="202">
        <f>BK90</f>
        <v>0</v>
      </c>
    </row>
    <row r="90" spans="1:63" s="12" customFormat="1" ht="25.9" customHeight="1">
      <c r="A90" s="12"/>
      <c r="B90" s="203"/>
      <c r="C90" s="204"/>
      <c r="D90" s="205" t="s">
        <v>77</v>
      </c>
      <c r="E90" s="206" t="s">
        <v>168</v>
      </c>
      <c r="F90" s="206" t="s">
        <v>169</v>
      </c>
      <c r="G90" s="204"/>
      <c r="H90" s="204"/>
      <c r="I90" s="207"/>
      <c r="J90" s="208">
        <f>BK90</f>
        <v>0</v>
      </c>
      <c r="K90" s="204"/>
      <c r="L90" s="209"/>
      <c r="M90" s="210"/>
      <c r="N90" s="211"/>
      <c r="O90" s="211"/>
      <c r="P90" s="212">
        <f>P91+P125+P148+P163+P178+P188+P234+P239+P241</f>
        <v>0</v>
      </c>
      <c r="Q90" s="211"/>
      <c r="R90" s="212">
        <f>R91+R125+R148+R163+R178+R188+R234+R239+R241</f>
        <v>565.39962048</v>
      </c>
      <c r="S90" s="211"/>
      <c r="T90" s="213">
        <f>T91+T125+T148+T163+T178+T188+T234+T239+T241</f>
        <v>0</v>
      </c>
      <c r="U90" s="12"/>
      <c r="V90" s="12"/>
      <c r="W90" s="12"/>
      <c r="X90" s="12"/>
      <c r="Y90" s="12"/>
      <c r="Z90" s="12"/>
      <c r="AA90" s="12"/>
      <c r="AB90" s="12"/>
      <c r="AC90" s="12"/>
      <c r="AD90" s="12"/>
      <c r="AE90" s="12"/>
      <c r="AR90" s="214" t="s">
        <v>86</v>
      </c>
      <c r="AT90" s="215" t="s">
        <v>77</v>
      </c>
      <c r="AU90" s="215" t="s">
        <v>78</v>
      </c>
      <c r="AY90" s="214" t="s">
        <v>170</v>
      </c>
      <c r="BK90" s="216">
        <f>BK91+BK125+BK148+BK163+BK178+BK188+BK234+BK239+BK241</f>
        <v>0</v>
      </c>
    </row>
    <row r="91" spans="1:63" s="12" customFormat="1" ht="22.8" customHeight="1">
      <c r="A91" s="12"/>
      <c r="B91" s="203"/>
      <c r="C91" s="204"/>
      <c r="D91" s="205" t="s">
        <v>77</v>
      </c>
      <c r="E91" s="217" t="s">
        <v>86</v>
      </c>
      <c r="F91" s="217" t="s">
        <v>171</v>
      </c>
      <c r="G91" s="204"/>
      <c r="H91" s="204"/>
      <c r="I91" s="207"/>
      <c r="J91" s="218">
        <f>BK91</f>
        <v>0</v>
      </c>
      <c r="K91" s="204"/>
      <c r="L91" s="209"/>
      <c r="M91" s="210"/>
      <c r="N91" s="211"/>
      <c r="O91" s="211"/>
      <c r="P91" s="212">
        <f>SUM(P92:P124)</f>
        <v>0</v>
      </c>
      <c r="Q91" s="211"/>
      <c r="R91" s="212">
        <f>SUM(R92:R124)</f>
        <v>553.63253</v>
      </c>
      <c r="S91" s="211"/>
      <c r="T91" s="213">
        <f>SUM(T92:T124)</f>
        <v>0</v>
      </c>
      <c r="U91" s="12"/>
      <c r="V91" s="12"/>
      <c r="W91" s="12"/>
      <c r="X91" s="12"/>
      <c r="Y91" s="12"/>
      <c r="Z91" s="12"/>
      <c r="AA91" s="12"/>
      <c r="AB91" s="12"/>
      <c r="AC91" s="12"/>
      <c r="AD91" s="12"/>
      <c r="AE91" s="12"/>
      <c r="AR91" s="214" t="s">
        <v>86</v>
      </c>
      <c r="AT91" s="215" t="s">
        <v>77</v>
      </c>
      <c r="AU91" s="215" t="s">
        <v>86</v>
      </c>
      <c r="AY91" s="214" t="s">
        <v>170</v>
      </c>
      <c r="BK91" s="216">
        <f>SUM(BK92:BK124)</f>
        <v>0</v>
      </c>
    </row>
    <row r="92" spans="1:65" s="2" customFormat="1" ht="55.5" customHeight="1">
      <c r="A92" s="39"/>
      <c r="B92" s="40"/>
      <c r="C92" s="219" t="s">
        <v>86</v>
      </c>
      <c r="D92" s="219" t="s">
        <v>172</v>
      </c>
      <c r="E92" s="220" t="s">
        <v>1325</v>
      </c>
      <c r="F92" s="221" t="s">
        <v>1326</v>
      </c>
      <c r="G92" s="222" t="s">
        <v>191</v>
      </c>
      <c r="H92" s="223">
        <v>18</v>
      </c>
      <c r="I92" s="224"/>
      <c r="J92" s="225">
        <f>ROUND(I92*H92,2)</f>
        <v>0</v>
      </c>
      <c r="K92" s="221" t="s">
        <v>176</v>
      </c>
      <c r="L92" s="45"/>
      <c r="M92" s="226" t="s">
        <v>33</v>
      </c>
      <c r="N92" s="227" t="s">
        <v>49</v>
      </c>
      <c r="O92" s="85"/>
      <c r="P92" s="228">
        <f>O92*H92</f>
        <v>0</v>
      </c>
      <c r="Q92" s="228">
        <v>0.01269</v>
      </c>
      <c r="R92" s="228">
        <f>Q92*H92</f>
        <v>0.22842</v>
      </c>
      <c r="S92" s="228">
        <v>0</v>
      </c>
      <c r="T92" s="229">
        <f>S92*H92</f>
        <v>0</v>
      </c>
      <c r="U92" s="39"/>
      <c r="V92" s="39"/>
      <c r="W92" s="39"/>
      <c r="X92" s="39"/>
      <c r="Y92" s="39"/>
      <c r="Z92" s="39"/>
      <c r="AA92" s="39"/>
      <c r="AB92" s="39"/>
      <c r="AC92" s="39"/>
      <c r="AD92" s="39"/>
      <c r="AE92" s="39"/>
      <c r="AR92" s="230" t="s">
        <v>177</v>
      </c>
      <c r="AT92" s="230" t="s">
        <v>172</v>
      </c>
      <c r="AU92" s="230" t="s">
        <v>88</v>
      </c>
      <c r="AY92" s="17" t="s">
        <v>170</v>
      </c>
      <c r="BE92" s="231">
        <f>IF(N92="základní",J92,0)</f>
        <v>0</v>
      </c>
      <c r="BF92" s="231">
        <f>IF(N92="snížená",J92,0)</f>
        <v>0</v>
      </c>
      <c r="BG92" s="231">
        <f>IF(N92="zákl. přenesená",J92,0)</f>
        <v>0</v>
      </c>
      <c r="BH92" s="231">
        <f>IF(N92="sníž. přenesená",J92,0)</f>
        <v>0</v>
      </c>
      <c r="BI92" s="231">
        <f>IF(N92="nulová",J92,0)</f>
        <v>0</v>
      </c>
      <c r="BJ92" s="17" t="s">
        <v>86</v>
      </c>
      <c r="BK92" s="231">
        <f>ROUND(I92*H92,2)</f>
        <v>0</v>
      </c>
      <c r="BL92" s="17" t="s">
        <v>177</v>
      </c>
      <c r="BM92" s="230" t="s">
        <v>1528</v>
      </c>
    </row>
    <row r="93" spans="1:65" s="2" customFormat="1" ht="78" customHeight="1">
      <c r="A93" s="39"/>
      <c r="B93" s="40"/>
      <c r="C93" s="219" t="s">
        <v>88</v>
      </c>
      <c r="D93" s="219" t="s">
        <v>172</v>
      </c>
      <c r="E93" s="220" t="s">
        <v>1328</v>
      </c>
      <c r="F93" s="221" t="s">
        <v>1329</v>
      </c>
      <c r="G93" s="222" t="s">
        <v>191</v>
      </c>
      <c r="H93" s="223">
        <v>44</v>
      </c>
      <c r="I93" s="224"/>
      <c r="J93" s="225">
        <f>ROUND(I93*H93,2)</f>
        <v>0</v>
      </c>
      <c r="K93" s="221" t="s">
        <v>176</v>
      </c>
      <c r="L93" s="45"/>
      <c r="M93" s="226" t="s">
        <v>33</v>
      </c>
      <c r="N93" s="227" t="s">
        <v>49</v>
      </c>
      <c r="O93" s="85"/>
      <c r="P93" s="228">
        <f>O93*H93</f>
        <v>0</v>
      </c>
      <c r="Q93" s="228">
        <v>0.10775</v>
      </c>
      <c r="R93" s="228">
        <f>Q93*H93</f>
        <v>4.741</v>
      </c>
      <c r="S93" s="228">
        <v>0</v>
      </c>
      <c r="T93" s="229">
        <f>S93*H93</f>
        <v>0</v>
      </c>
      <c r="U93" s="39"/>
      <c r="V93" s="39"/>
      <c r="W93" s="39"/>
      <c r="X93" s="39"/>
      <c r="Y93" s="39"/>
      <c r="Z93" s="39"/>
      <c r="AA93" s="39"/>
      <c r="AB93" s="39"/>
      <c r="AC93" s="39"/>
      <c r="AD93" s="39"/>
      <c r="AE93" s="39"/>
      <c r="AR93" s="230" t="s">
        <v>177</v>
      </c>
      <c r="AT93" s="230" t="s">
        <v>172</v>
      </c>
      <c r="AU93" s="230" t="s">
        <v>88</v>
      </c>
      <c r="AY93" s="17" t="s">
        <v>170</v>
      </c>
      <c r="BE93" s="231">
        <f>IF(N93="základní",J93,0)</f>
        <v>0</v>
      </c>
      <c r="BF93" s="231">
        <f>IF(N93="snížená",J93,0)</f>
        <v>0</v>
      </c>
      <c r="BG93" s="231">
        <f>IF(N93="zákl. přenesená",J93,0)</f>
        <v>0</v>
      </c>
      <c r="BH93" s="231">
        <f>IF(N93="sníž. přenesená",J93,0)</f>
        <v>0</v>
      </c>
      <c r="BI93" s="231">
        <f>IF(N93="nulová",J93,0)</f>
        <v>0</v>
      </c>
      <c r="BJ93" s="17" t="s">
        <v>86</v>
      </c>
      <c r="BK93" s="231">
        <f>ROUND(I93*H93,2)</f>
        <v>0</v>
      </c>
      <c r="BL93" s="17" t="s">
        <v>177</v>
      </c>
      <c r="BM93" s="230" t="s">
        <v>1529</v>
      </c>
    </row>
    <row r="94" spans="1:65" s="2" customFormat="1" ht="44.25" customHeight="1">
      <c r="A94" s="39"/>
      <c r="B94" s="40"/>
      <c r="C94" s="219" t="s">
        <v>184</v>
      </c>
      <c r="D94" s="219" t="s">
        <v>172</v>
      </c>
      <c r="E94" s="220" t="s">
        <v>1331</v>
      </c>
      <c r="F94" s="221" t="s">
        <v>1332</v>
      </c>
      <c r="G94" s="222" t="s">
        <v>196</v>
      </c>
      <c r="H94" s="223">
        <v>201.1</v>
      </c>
      <c r="I94" s="224"/>
      <c r="J94" s="225">
        <f>ROUND(I94*H94,2)</f>
        <v>0</v>
      </c>
      <c r="K94" s="221" t="s">
        <v>176</v>
      </c>
      <c r="L94" s="45"/>
      <c r="M94" s="226" t="s">
        <v>33</v>
      </c>
      <c r="N94" s="227" t="s">
        <v>49</v>
      </c>
      <c r="O94" s="85"/>
      <c r="P94" s="228">
        <f>O94*H94</f>
        <v>0</v>
      </c>
      <c r="Q94" s="228">
        <v>0</v>
      </c>
      <c r="R94" s="228">
        <f>Q94*H94</f>
        <v>0</v>
      </c>
      <c r="S94" s="228">
        <v>0</v>
      </c>
      <c r="T94" s="229">
        <f>S94*H94</f>
        <v>0</v>
      </c>
      <c r="U94" s="39"/>
      <c r="V94" s="39"/>
      <c r="W94" s="39"/>
      <c r="X94" s="39"/>
      <c r="Y94" s="39"/>
      <c r="Z94" s="39"/>
      <c r="AA94" s="39"/>
      <c r="AB94" s="39"/>
      <c r="AC94" s="39"/>
      <c r="AD94" s="39"/>
      <c r="AE94" s="39"/>
      <c r="AR94" s="230" t="s">
        <v>177</v>
      </c>
      <c r="AT94" s="230" t="s">
        <v>172</v>
      </c>
      <c r="AU94" s="230" t="s">
        <v>88</v>
      </c>
      <c r="AY94" s="17" t="s">
        <v>170</v>
      </c>
      <c r="BE94" s="231">
        <f>IF(N94="základní",J94,0)</f>
        <v>0</v>
      </c>
      <c r="BF94" s="231">
        <f>IF(N94="snížená",J94,0)</f>
        <v>0</v>
      </c>
      <c r="BG94" s="231">
        <f>IF(N94="zákl. přenesená",J94,0)</f>
        <v>0</v>
      </c>
      <c r="BH94" s="231">
        <f>IF(N94="sníž. přenesená",J94,0)</f>
        <v>0</v>
      </c>
      <c r="BI94" s="231">
        <f>IF(N94="nulová",J94,0)</f>
        <v>0</v>
      </c>
      <c r="BJ94" s="17" t="s">
        <v>86</v>
      </c>
      <c r="BK94" s="231">
        <f>ROUND(I94*H94,2)</f>
        <v>0</v>
      </c>
      <c r="BL94" s="17" t="s">
        <v>177</v>
      </c>
      <c r="BM94" s="230" t="s">
        <v>1530</v>
      </c>
    </row>
    <row r="95" spans="1:65" s="2" customFormat="1" ht="16.5" customHeight="1">
      <c r="A95" s="39"/>
      <c r="B95" s="40"/>
      <c r="C95" s="219" t="s">
        <v>177</v>
      </c>
      <c r="D95" s="219" t="s">
        <v>172</v>
      </c>
      <c r="E95" s="220" t="s">
        <v>1531</v>
      </c>
      <c r="F95" s="221" t="s">
        <v>1532</v>
      </c>
      <c r="G95" s="222" t="s">
        <v>196</v>
      </c>
      <c r="H95" s="223">
        <v>120</v>
      </c>
      <c r="I95" s="224"/>
      <c r="J95" s="225">
        <f>ROUND(I95*H95,2)</f>
        <v>0</v>
      </c>
      <c r="K95" s="221" t="s">
        <v>33</v>
      </c>
      <c r="L95" s="45"/>
      <c r="M95" s="226" t="s">
        <v>33</v>
      </c>
      <c r="N95" s="227" t="s">
        <v>49</v>
      </c>
      <c r="O95" s="85"/>
      <c r="P95" s="228">
        <f>O95*H95</f>
        <v>0</v>
      </c>
      <c r="Q95" s="228">
        <v>0</v>
      </c>
      <c r="R95" s="228">
        <f>Q95*H95</f>
        <v>0</v>
      </c>
      <c r="S95" s="228">
        <v>0</v>
      </c>
      <c r="T95" s="229">
        <f>S95*H95</f>
        <v>0</v>
      </c>
      <c r="U95" s="39"/>
      <c r="V95" s="39"/>
      <c r="W95" s="39"/>
      <c r="X95" s="39"/>
      <c r="Y95" s="39"/>
      <c r="Z95" s="39"/>
      <c r="AA95" s="39"/>
      <c r="AB95" s="39"/>
      <c r="AC95" s="39"/>
      <c r="AD95" s="39"/>
      <c r="AE95" s="39"/>
      <c r="AR95" s="230" t="s">
        <v>177</v>
      </c>
      <c r="AT95" s="230" t="s">
        <v>172</v>
      </c>
      <c r="AU95" s="230" t="s">
        <v>88</v>
      </c>
      <c r="AY95" s="17" t="s">
        <v>170</v>
      </c>
      <c r="BE95" s="231">
        <f>IF(N95="základní",J95,0)</f>
        <v>0</v>
      </c>
      <c r="BF95" s="231">
        <f>IF(N95="snížená",J95,0)</f>
        <v>0</v>
      </c>
      <c r="BG95" s="231">
        <f>IF(N95="zákl. přenesená",J95,0)</f>
        <v>0</v>
      </c>
      <c r="BH95" s="231">
        <f>IF(N95="sníž. přenesená",J95,0)</f>
        <v>0</v>
      </c>
      <c r="BI95" s="231">
        <f>IF(N95="nulová",J95,0)</f>
        <v>0</v>
      </c>
      <c r="BJ95" s="17" t="s">
        <v>86</v>
      </c>
      <c r="BK95" s="231">
        <f>ROUND(I95*H95,2)</f>
        <v>0</v>
      </c>
      <c r="BL95" s="17" t="s">
        <v>177</v>
      </c>
      <c r="BM95" s="230" t="s">
        <v>1533</v>
      </c>
    </row>
    <row r="96" spans="1:47" s="2" customFormat="1" ht="12">
      <c r="A96" s="39"/>
      <c r="B96" s="40"/>
      <c r="C96" s="41"/>
      <c r="D96" s="234" t="s">
        <v>210</v>
      </c>
      <c r="E96" s="41"/>
      <c r="F96" s="255" t="s">
        <v>1534</v>
      </c>
      <c r="G96" s="41"/>
      <c r="H96" s="41"/>
      <c r="I96" s="137"/>
      <c r="J96" s="41"/>
      <c r="K96" s="41"/>
      <c r="L96" s="45"/>
      <c r="M96" s="256"/>
      <c r="N96" s="257"/>
      <c r="O96" s="85"/>
      <c r="P96" s="85"/>
      <c r="Q96" s="85"/>
      <c r="R96" s="85"/>
      <c r="S96" s="85"/>
      <c r="T96" s="86"/>
      <c r="U96" s="39"/>
      <c r="V96" s="39"/>
      <c r="W96" s="39"/>
      <c r="X96" s="39"/>
      <c r="Y96" s="39"/>
      <c r="Z96" s="39"/>
      <c r="AA96" s="39"/>
      <c r="AB96" s="39"/>
      <c r="AC96" s="39"/>
      <c r="AD96" s="39"/>
      <c r="AE96" s="39"/>
      <c r="AT96" s="17" t="s">
        <v>210</v>
      </c>
      <c r="AU96" s="17" t="s">
        <v>88</v>
      </c>
    </row>
    <row r="97" spans="1:65" s="2" customFormat="1" ht="21.75" customHeight="1">
      <c r="A97" s="39"/>
      <c r="B97" s="40"/>
      <c r="C97" s="219" t="s">
        <v>193</v>
      </c>
      <c r="D97" s="219" t="s">
        <v>172</v>
      </c>
      <c r="E97" s="220" t="s">
        <v>1535</v>
      </c>
      <c r="F97" s="221" t="s">
        <v>1536</v>
      </c>
      <c r="G97" s="222" t="s">
        <v>196</v>
      </c>
      <c r="H97" s="223">
        <v>130.1</v>
      </c>
      <c r="I97" s="224"/>
      <c r="J97" s="225">
        <f>ROUND(I97*H97,2)</f>
        <v>0</v>
      </c>
      <c r="K97" s="221" t="s">
        <v>176</v>
      </c>
      <c r="L97" s="45"/>
      <c r="M97" s="226" t="s">
        <v>33</v>
      </c>
      <c r="N97" s="227" t="s">
        <v>49</v>
      </c>
      <c r="O97" s="85"/>
      <c r="P97" s="228">
        <f>O97*H97</f>
        <v>0</v>
      </c>
      <c r="Q97" s="228">
        <v>0</v>
      </c>
      <c r="R97" s="228">
        <f>Q97*H97</f>
        <v>0</v>
      </c>
      <c r="S97" s="228">
        <v>0</v>
      </c>
      <c r="T97" s="229">
        <f>S97*H97</f>
        <v>0</v>
      </c>
      <c r="U97" s="39"/>
      <c r="V97" s="39"/>
      <c r="W97" s="39"/>
      <c r="X97" s="39"/>
      <c r="Y97" s="39"/>
      <c r="Z97" s="39"/>
      <c r="AA97" s="39"/>
      <c r="AB97" s="39"/>
      <c r="AC97" s="39"/>
      <c r="AD97" s="39"/>
      <c r="AE97" s="39"/>
      <c r="AR97" s="230" t="s">
        <v>177</v>
      </c>
      <c r="AT97" s="230" t="s">
        <v>172</v>
      </c>
      <c r="AU97" s="230" t="s">
        <v>88</v>
      </c>
      <c r="AY97" s="17" t="s">
        <v>170</v>
      </c>
      <c r="BE97" s="231">
        <f>IF(N97="základní",J97,0)</f>
        <v>0</v>
      </c>
      <c r="BF97" s="231">
        <f>IF(N97="snížená",J97,0)</f>
        <v>0</v>
      </c>
      <c r="BG97" s="231">
        <f>IF(N97="zákl. přenesená",J97,0)</f>
        <v>0</v>
      </c>
      <c r="BH97" s="231">
        <f>IF(N97="sníž. přenesená",J97,0)</f>
        <v>0</v>
      </c>
      <c r="BI97" s="231">
        <f>IF(N97="nulová",J97,0)</f>
        <v>0</v>
      </c>
      <c r="BJ97" s="17" t="s">
        <v>86</v>
      </c>
      <c r="BK97" s="231">
        <f>ROUND(I97*H97,2)</f>
        <v>0</v>
      </c>
      <c r="BL97" s="17" t="s">
        <v>177</v>
      </c>
      <c r="BM97" s="230" t="s">
        <v>1537</v>
      </c>
    </row>
    <row r="98" spans="1:51" s="13" customFormat="1" ht="12">
      <c r="A98" s="13"/>
      <c r="B98" s="232"/>
      <c r="C98" s="233"/>
      <c r="D98" s="234" t="s">
        <v>182</v>
      </c>
      <c r="E98" s="235" t="s">
        <v>33</v>
      </c>
      <c r="F98" s="236" t="s">
        <v>1538</v>
      </c>
      <c r="G98" s="233"/>
      <c r="H98" s="237">
        <v>105.1</v>
      </c>
      <c r="I98" s="238"/>
      <c r="J98" s="233"/>
      <c r="K98" s="233"/>
      <c r="L98" s="239"/>
      <c r="M98" s="240"/>
      <c r="N98" s="241"/>
      <c r="O98" s="241"/>
      <c r="P98" s="241"/>
      <c r="Q98" s="241"/>
      <c r="R98" s="241"/>
      <c r="S98" s="241"/>
      <c r="T98" s="242"/>
      <c r="U98" s="13"/>
      <c r="V98" s="13"/>
      <c r="W98" s="13"/>
      <c r="X98" s="13"/>
      <c r="Y98" s="13"/>
      <c r="Z98" s="13"/>
      <c r="AA98" s="13"/>
      <c r="AB98" s="13"/>
      <c r="AC98" s="13"/>
      <c r="AD98" s="13"/>
      <c r="AE98" s="13"/>
      <c r="AT98" s="243" t="s">
        <v>182</v>
      </c>
      <c r="AU98" s="243" t="s">
        <v>88</v>
      </c>
      <c r="AV98" s="13" t="s">
        <v>88</v>
      </c>
      <c r="AW98" s="13" t="s">
        <v>39</v>
      </c>
      <c r="AX98" s="13" t="s">
        <v>78</v>
      </c>
      <c r="AY98" s="243" t="s">
        <v>170</v>
      </c>
    </row>
    <row r="99" spans="1:51" s="13" customFormat="1" ht="12">
      <c r="A99" s="13"/>
      <c r="B99" s="232"/>
      <c r="C99" s="233"/>
      <c r="D99" s="234" t="s">
        <v>182</v>
      </c>
      <c r="E99" s="235" t="s">
        <v>33</v>
      </c>
      <c r="F99" s="236" t="s">
        <v>1539</v>
      </c>
      <c r="G99" s="233"/>
      <c r="H99" s="237">
        <v>25</v>
      </c>
      <c r="I99" s="238"/>
      <c r="J99" s="233"/>
      <c r="K99" s="233"/>
      <c r="L99" s="239"/>
      <c r="M99" s="240"/>
      <c r="N99" s="241"/>
      <c r="O99" s="241"/>
      <c r="P99" s="241"/>
      <c r="Q99" s="241"/>
      <c r="R99" s="241"/>
      <c r="S99" s="241"/>
      <c r="T99" s="242"/>
      <c r="U99" s="13"/>
      <c r="V99" s="13"/>
      <c r="W99" s="13"/>
      <c r="X99" s="13"/>
      <c r="Y99" s="13"/>
      <c r="Z99" s="13"/>
      <c r="AA99" s="13"/>
      <c r="AB99" s="13"/>
      <c r="AC99" s="13"/>
      <c r="AD99" s="13"/>
      <c r="AE99" s="13"/>
      <c r="AT99" s="243" t="s">
        <v>182</v>
      </c>
      <c r="AU99" s="243" t="s">
        <v>88</v>
      </c>
      <c r="AV99" s="13" t="s">
        <v>88</v>
      </c>
      <c r="AW99" s="13" t="s">
        <v>39</v>
      </c>
      <c r="AX99" s="13" t="s">
        <v>78</v>
      </c>
      <c r="AY99" s="243" t="s">
        <v>170</v>
      </c>
    </row>
    <row r="100" spans="1:51" s="14" customFormat="1" ht="12">
      <c r="A100" s="14"/>
      <c r="B100" s="244"/>
      <c r="C100" s="245"/>
      <c r="D100" s="234" t="s">
        <v>182</v>
      </c>
      <c r="E100" s="246" t="s">
        <v>33</v>
      </c>
      <c r="F100" s="247" t="s">
        <v>200</v>
      </c>
      <c r="G100" s="245"/>
      <c r="H100" s="248">
        <v>130.1</v>
      </c>
      <c r="I100" s="249"/>
      <c r="J100" s="245"/>
      <c r="K100" s="245"/>
      <c r="L100" s="250"/>
      <c r="M100" s="251"/>
      <c r="N100" s="252"/>
      <c r="O100" s="252"/>
      <c r="P100" s="252"/>
      <c r="Q100" s="252"/>
      <c r="R100" s="252"/>
      <c r="S100" s="252"/>
      <c r="T100" s="253"/>
      <c r="U100" s="14"/>
      <c r="V100" s="14"/>
      <c r="W100" s="14"/>
      <c r="X100" s="14"/>
      <c r="Y100" s="14"/>
      <c r="Z100" s="14"/>
      <c r="AA100" s="14"/>
      <c r="AB100" s="14"/>
      <c r="AC100" s="14"/>
      <c r="AD100" s="14"/>
      <c r="AE100" s="14"/>
      <c r="AT100" s="254" t="s">
        <v>182</v>
      </c>
      <c r="AU100" s="254" t="s">
        <v>88</v>
      </c>
      <c r="AV100" s="14" t="s">
        <v>177</v>
      </c>
      <c r="AW100" s="14" t="s">
        <v>39</v>
      </c>
      <c r="AX100" s="14" t="s">
        <v>86</v>
      </c>
      <c r="AY100" s="254" t="s">
        <v>170</v>
      </c>
    </row>
    <row r="101" spans="1:65" s="2" customFormat="1" ht="33" customHeight="1">
      <c r="A101" s="39"/>
      <c r="B101" s="40"/>
      <c r="C101" s="219" t="s">
        <v>201</v>
      </c>
      <c r="D101" s="219" t="s">
        <v>172</v>
      </c>
      <c r="E101" s="220" t="s">
        <v>1337</v>
      </c>
      <c r="F101" s="221" t="s">
        <v>1338</v>
      </c>
      <c r="G101" s="222" t="s">
        <v>175</v>
      </c>
      <c r="H101" s="223">
        <v>290.2</v>
      </c>
      <c r="I101" s="224"/>
      <c r="J101" s="225">
        <f>ROUND(I101*H101,2)</f>
        <v>0</v>
      </c>
      <c r="K101" s="221" t="s">
        <v>176</v>
      </c>
      <c r="L101" s="45"/>
      <c r="M101" s="226" t="s">
        <v>33</v>
      </c>
      <c r="N101" s="227" t="s">
        <v>49</v>
      </c>
      <c r="O101" s="85"/>
      <c r="P101" s="228">
        <f>O101*H101</f>
        <v>0</v>
      </c>
      <c r="Q101" s="228">
        <v>0.00085</v>
      </c>
      <c r="R101" s="228">
        <f>Q101*H101</f>
        <v>0.24666999999999997</v>
      </c>
      <c r="S101" s="228">
        <v>0</v>
      </c>
      <c r="T101" s="229">
        <f>S101*H101</f>
        <v>0</v>
      </c>
      <c r="U101" s="39"/>
      <c r="V101" s="39"/>
      <c r="W101" s="39"/>
      <c r="X101" s="39"/>
      <c r="Y101" s="39"/>
      <c r="Z101" s="39"/>
      <c r="AA101" s="39"/>
      <c r="AB101" s="39"/>
      <c r="AC101" s="39"/>
      <c r="AD101" s="39"/>
      <c r="AE101" s="39"/>
      <c r="AR101" s="230" t="s">
        <v>177</v>
      </c>
      <c r="AT101" s="230" t="s">
        <v>172</v>
      </c>
      <c r="AU101" s="230" t="s">
        <v>88</v>
      </c>
      <c r="AY101" s="17" t="s">
        <v>170</v>
      </c>
      <c r="BE101" s="231">
        <f>IF(N101="základní",J101,0)</f>
        <v>0</v>
      </c>
      <c r="BF101" s="231">
        <f>IF(N101="snížená",J101,0)</f>
        <v>0</v>
      </c>
      <c r="BG101" s="231">
        <f>IF(N101="zákl. přenesená",J101,0)</f>
        <v>0</v>
      </c>
      <c r="BH101" s="231">
        <f>IF(N101="sníž. přenesená",J101,0)</f>
        <v>0</v>
      </c>
      <c r="BI101" s="231">
        <f>IF(N101="nulová",J101,0)</f>
        <v>0</v>
      </c>
      <c r="BJ101" s="17" t="s">
        <v>86</v>
      </c>
      <c r="BK101" s="231">
        <f>ROUND(I101*H101,2)</f>
        <v>0</v>
      </c>
      <c r="BL101" s="17" t="s">
        <v>177</v>
      </c>
      <c r="BM101" s="230" t="s">
        <v>1540</v>
      </c>
    </row>
    <row r="102" spans="1:65" s="2" customFormat="1" ht="33" customHeight="1">
      <c r="A102" s="39"/>
      <c r="B102" s="40"/>
      <c r="C102" s="219" t="s">
        <v>206</v>
      </c>
      <c r="D102" s="219" t="s">
        <v>172</v>
      </c>
      <c r="E102" s="220" t="s">
        <v>1340</v>
      </c>
      <c r="F102" s="221" t="s">
        <v>1341</v>
      </c>
      <c r="G102" s="222" t="s">
        <v>175</v>
      </c>
      <c r="H102" s="223">
        <v>290.2</v>
      </c>
      <c r="I102" s="224"/>
      <c r="J102" s="225">
        <f>ROUND(I102*H102,2)</f>
        <v>0</v>
      </c>
      <c r="K102" s="221" t="s">
        <v>176</v>
      </c>
      <c r="L102" s="45"/>
      <c r="M102" s="226" t="s">
        <v>33</v>
      </c>
      <c r="N102" s="227" t="s">
        <v>49</v>
      </c>
      <c r="O102" s="85"/>
      <c r="P102" s="228">
        <f>O102*H102</f>
        <v>0</v>
      </c>
      <c r="Q102" s="228">
        <v>0</v>
      </c>
      <c r="R102" s="228">
        <f>Q102*H102</f>
        <v>0</v>
      </c>
      <c r="S102" s="228">
        <v>0</v>
      </c>
      <c r="T102" s="229">
        <f>S102*H102</f>
        <v>0</v>
      </c>
      <c r="U102" s="39"/>
      <c r="V102" s="39"/>
      <c r="W102" s="39"/>
      <c r="X102" s="39"/>
      <c r="Y102" s="39"/>
      <c r="Z102" s="39"/>
      <c r="AA102" s="39"/>
      <c r="AB102" s="39"/>
      <c r="AC102" s="39"/>
      <c r="AD102" s="39"/>
      <c r="AE102" s="39"/>
      <c r="AR102" s="230" t="s">
        <v>177</v>
      </c>
      <c r="AT102" s="230" t="s">
        <v>172</v>
      </c>
      <c r="AU102" s="230" t="s">
        <v>88</v>
      </c>
      <c r="AY102" s="17" t="s">
        <v>170</v>
      </c>
      <c r="BE102" s="231">
        <f>IF(N102="základní",J102,0)</f>
        <v>0</v>
      </c>
      <c r="BF102" s="231">
        <f>IF(N102="snížená",J102,0)</f>
        <v>0</v>
      </c>
      <c r="BG102" s="231">
        <f>IF(N102="zákl. přenesená",J102,0)</f>
        <v>0</v>
      </c>
      <c r="BH102" s="231">
        <f>IF(N102="sníž. přenesená",J102,0)</f>
        <v>0</v>
      </c>
      <c r="BI102" s="231">
        <f>IF(N102="nulová",J102,0)</f>
        <v>0</v>
      </c>
      <c r="BJ102" s="17" t="s">
        <v>86</v>
      </c>
      <c r="BK102" s="231">
        <f>ROUND(I102*H102,2)</f>
        <v>0</v>
      </c>
      <c r="BL102" s="17" t="s">
        <v>177</v>
      </c>
      <c r="BM102" s="230" t="s">
        <v>1541</v>
      </c>
    </row>
    <row r="103" spans="1:65" s="2" customFormat="1" ht="21.75" customHeight="1">
      <c r="A103" s="39"/>
      <c r="B103" s="40"/>
      <c r="C103" s="219" t="s">
        <v>213</v>
      </c>
      <c r="D103" s="219" t="s">
        <v>172</v>
      </c>
      <c r="E103" s="220" t="s">
        <v>1343</v>
      </c>
      <c r="F103" s="221" t="s">
        <v>1344</v>
      </c>
      <c r="G103" s="222" t="s">
        <v>175</v>
      </c>
      <c r="H103" s="223">
        <v>109.2</v>
      </c>
      <c r="I103" s="224"/>
      <c r="J103" s="225">
        <f>ROUND(I103*H103,2)</f>
        <v>0</v>
      </c>
      <c r="K103" s="221" t="s">
        <v>176</v>
      </c>
      <c r="L103" s="45"/>
      <c r="M103" s="226" t="s">
        <v>33</v>
      </c>
      <c r="N103" s="227" t="s">
        <v>49</v>
      </c>
      <c r="O103" s="85"/>
      <c r="P103" s="228">
        <f>O103*H103</f>
        <v>0</v>
      </c>
      <c r="Q103" s="228">
        <v>0.0007</v>
      </c>
      <c r="R103" s="228">
        <f>Q103*H103</f>
        <v>0.07644000000000001</v>
      </c>
      <c r="S103" s="228">
        <v>0</v>
      </c>
      <c r="T103" s="229">
        <f>S103*H103</f>
        <v>0</v>
      </c>
      <c r="U103" s="39"/>
      <c r="V103" s="39"/>
      <c r="W103" s="39"/>
      <c r="X103" s="39"/>
      <c r="Y103" s="39"/>
      <c r="Z103" s="39"/>
      <c r="AA103" s="39"/>
      <c r="AB103" s="39"/>
      <c r="AC103" s="39"/>
      <c r="AD103" s="39"/>
      <c r="AE103" s="39"/>
      <c r="AR103" s="230" t="s">
        <v>177</v>
      </c>
      <c r="AT103" s="230" t="s">
        <v>172</v>
      </c>
      <c r="AU103" s="230" t="s">
        <v>88</v>
      </c>
      <c r="AY103" s="17" t="s">
        <v>170</v>
      </c>
      <c r="BE103" s="231">
        <f>IF(N103="základní",J103,0)</f>
        <v>0</v>
      </c>
      <c r="BF103" s="231">
        <f>IF(N103="snížená",J103,0)</f>
        <v>0</v>
      </c>
      <c r="BG103" s="231">
        <f>IF(N103="zákl. přenesená",J103,0)</f>
        <v>0</v>
      </c>
      <c r="BH103" s="231">
        <f>IF(N103="sníž. přenesená",J103,0)</f>
        <v>0</v>
      </c>
      <c r="BI103" s="231">
        <f>IF(N103="nulová",J103,0)</f>
        <v>0</v>
      </c>
      <c r="BJ103" s="17" t="s">
        <v>86</v>
      </c>
      <c r="BK103" s="231">
        <f>ROUND(I103*H103,2)</f>
        <v>0</v>
      </c>
      <c r="BL103" s="17" t="s">
        <v>177</v>
      </c>
      <c r="BM103" s="230" t="s">
        <v>1542</v>
      </c>
    </row>
    <row r="104" spans="1:65" s="2" customFormat="1" ht="33" customHeight="1">
      <c r="A104" s="39"/>
      <c r="B104" s="40"/>
      <c r="C104" s="219" t="s">
        <v>219</v>
      </c>
      <c r="D104" s="219" t="s">
        <v>172</v>
      </c>
      <c r="E104" s="220" t="s">
        <v>1346</v>
      </c>
      <c r="F104" s="221" t="s">
        <v>1347</v>
      </c>
      <c r="G104" s="222" t="s">
        <v>175</v>
      </c>
      <c r="H104" s="223">
        <v>109.2</v>
      </c>
      <c r="I104" s="224"/>
      <c r="J104" s="225">
        <f>ROUND(I104*H104,2)</f>
        <v>0</v>
      </c>
      <c r="K104" s="221" t="s">
        <v>176</v>
      </c>
      <c r="L104" s="45"/>
      <c r="M104" s="226" t="s">
        <v>33</v>
      </c>
      <c r="N104" s="227" t="s">
        <v>49</v>
      </c>
      <c r="O104" s="85"/>
      <c r="P104" s="228">
        <f>O104*H104</f>
        <v>0</v>
      </c>
      <c r="Q104" s="228">
        <v>0</v>
      </c>
      <c r="R104" s="228">
        <f>Q104*H104</f>
        <v>0</v>
      </c>
      <c r="S104" s="228">
        <v>0</v>
      </c>
      <c r="T104" s="229">
        <f>S104*H104</f>
        <v>0</v>
      </c>
      <c r="U104" s="39"/>
      <c r="V104" s="39"/>
      <c r="W104" s="39"/>
      <c r="X104" s="39"/>
      <c r="Y104" s="39"/>
      <c r="Z104" s="39"/>
      <c r="AA104" s="39"/>
      <c r="AB104" s="39"/>
      <c r="AC104" s="39"/>
      <c r="AD104" s="39"/>
      <c r="AE104" s="39"/>
      <c r="AR104" s="230" t="s">
        <v>177</v>
      </c>
      <c r="AT104" s="230" t="s">
        <v>172</v>
      </c>
      <c r="AU104" s="230" t="s">
        <v>88</v>
      </c>
      <c r="AY104" s="17" t="s">
        <v>170</v>
      </c>
      <c r="BE104" s="231">
        <f>IF(N104="základní",J104,0)</f>
        <v>0</v>
      </c>
      <c r="BF104" s="231">
        <f>IF(N104="snížená",J104,0)</f>
        <v>0</v>
      </c>
      <c r="BG104" s="231">
        <f>IF(N104="zákl. přenesená",J104,0)</f>
        <v>0</v>
      </c>
      <c r="BH104" s="231">
        <f>IF(N104="sníž. přenesená",J104,0)</f>
        <v>0</v>
      </c>
      <c r="BI104" s="231">
        <f>IF(N104="nulová",J104,0)</f>
        <v>0</v>
      </c>
      <c r="BJ104" s="17" t="s">
        <v>86</v>
      </c>
      <c r="BK104" s="231">
        <f>ROUND(I104*H104,2)</f>
        <v>0</v>
      </c>
      <c r="BL104" s="17" t="s">
        <v>177</v>
      </c>
      <c r="BM104" s="230" t="s">
        <v>1543</v>
      </c>
    </row>
    <row r="105" spans="1:65" s="2" customFormat="1" ht="21.75" customHeight="1">
      <c r="A105" s="39"/>
      <c r="B105" s="40"/>
      <c r="C105" s="219" t="s">
        <v>224</v>
      </c>
      <c r="D105" s="219" t="s">
        <v>172</v>
      </c>
      <c r="E105" s="220" t="s">
        <v>1349</v>
      </c>
      <c r="F105" s="221" t="s">
        <v>1350</v>
      </c>
      <c r="G105" s="222" t="s">
        <v>196</v>
      </c>
      <c r="H105" s="223">
        <v>451</v>
      </c>
      <c r="I105" s="224"/>
      <c r="J105" s="225">
        <f>ROUND(I105*H105,2)</f>
        <v>0</v>
      </c>
      <c r="K105" s="221" t="s">
        <v>1351</v>
      </c>
      <c r="L105" s="45"/>
      <c r="M105" s="226" t="s">
        <v>33</v>
      </c>
      <c r="N105" s="227" t="s">
        <v>49</v>
      </c>
      <c r="O105" s="85"/>
      <c r="P105" s="228">
        <f>O105*H105</f>
        <v>0</v>
      </c>
      <c r="Q105" s="228">
        <v>0</v>
      </c>
      <c r="R105" s="228">
        <f>Q105*H105</f>
        <v>0</v>
      </c>
      <c r="S105" s="228">
        <v>0</v>
      </c>
      <c r="T105" s="229">
        <f>S105*H105</f>
        <v>0</v>
      </c>
      <c r="U105" s="39"/>
      <c r="V105" s="39"/>
      <c r="W105" s="39"/>
      <c r="X105" s="39"/>
      <c r="Y105" s="39"/>
      <c r="Z105" s="39"/>
      <c r="AA105" s="39"/>
      <c r="AB105" s="39"/>
      <c r="AC105" s="39"/>
      <c r="AD105" s="39"/>
      <c r="AE105" s="39"/>
      <c r="AR105" s="230" t="s">
        <v>177</v>
      </c>
      <c r="AT105" s="230" t="s">
        <v>172</v>
      </c>
      <c r="AU105" s="230" t="s">
        <v>88</v>
      </c>
      <c r="AY105" s="17" t="s">
        <v>170</v>
      </c>
      <c r="BE105" s="231">
        <f>IF(N105="základní",J105,0)</f>
        <v>0</v>
      </c>
      <c r="BF105" s="231">
        <f>IF(N105="snížená",J105,0)</f>
        <v>0</v>
      </c>
      <c r="BG105" s="231">
        <f>IF(N105="zákl. přenesená",J105,0)</f>
        <v>0</v>
      </c>
      <c r="BH105" s="231">
        <f>IF(N105="sníž. přenesená",J105,0)</f>
        <v>0</v>
      </c>
      <c r="BI105" s="231">
        <f>IF(N105="nulová",J105,0)</f>
        <v>0</v>
      </c>
      <c r="BJ105" s="17" t="s">
        <v>86</v>
      </c>
      <c r="BK105" s="231">
        <f>ROUND(I105*H105,2)</f>
        <v>0</v>
      </c>
      <c r="BL105" s="17" t="s">
        <v>177</v>
      </c>
      <c r="BM105" s="230" t="s">
        <v>1544</v>
      </c>
    </row>
    <row r="106" spans="1:51" s="13" customFormat="1" ht="12">
      <c r="A106" s="13"/>
      <c r="B106" s="232"/>
      <c r="C106" s="233"/>
      <c r="D106" s="234" t="s">
        <v>182</v>
      </c>
      <c r="E106" s="235" t="s">
        <v>33</v>
      </c>
      <c r="F106" s="236" t="s">
        <v>1545</v>
      </c>
      <c r="G106" s="233"/>
      <c r="H106" s="237">
        <v>451</v>
      </c>
      <c r="I106" s="238"/>
      <c r="J106" s="233"/>
      <c r="K106" s="233"/>
      <c r="L106" s="239"/>
      <c r="M106" s="240"/>
      <c r="N106" s="241"/>
      <c r="O106" s="241"/>
      <c r="P106" s="241"/>
      <c r="Q106" s="241"/>
      <c r="R106" s="241"/>
      <c r="S106" s="241"/>
      <c r="T106" s="242"/>
      <c r="U106" s="13"/>
      <c r="V106" s="13"/>
      <c r="W106" s="13"/>
      <c r="X106" s="13"/>
      <c r="Y106" s="13"/>
      <c r="Z106" s="13"/>
      <c r="AA106" s="13"/>
      <c r="AB106" s="13"/>
      <c r="AC106" s="13"/>
      <c r="AD106" s="13"/>
      <c r="AE106" s="13"/>
      <c r="AT106" s="243" t="s">
        <v>182</v>
      </c>
      <c r="AU106" s="243" t="s">
        <v>88</v>
      </c>
      <c r="AV106" s="13" t="s">
        <v>88</v>
      </c>
      <c r="AW106" s="13" t="s">
        <v>39</v>
      </c>
      <c r="AX106" s="13" t="s">
        <v>78</v>
      </c>
      <c r="AY106" s="243" t="s">
        <v>170</v>
      </c>
    </row>
    <row r="107" spans="1:51" s="14" customFormat="1" ht="12">
      <c r="A107" s="14"/>
      <c r="B107" s="244"/>
      <c r="C107" s="245"/>
      <c r="D107" s="234" t="s">
        <v>182</v>
      </c>
      <c r="E107" s="246" t="s">
        <v>33</v>
      </c>
      <c r="F107" s="247" t="s">
        <v>200</v>
      </c>
      <c r="G107" s="245"/>
      <c r="H107" s="248">
        <v>451</v>
      </c>
      <c r="I107" s="249"/>
      <c r="J107" s="245"/>
      <c r="K107" s="245"/>
      <c r="L107" s="250"/>
      <c r="M107" s="251"/>
      <c r="N107" s="252"/>
      <c r="O107" s="252"/>
      <c r="P107" s="252"/>
      <c r="Q107" s="252"/>
      <c r="R107" s="252"/>
      <c r="S107" s="252"/>
      <c r="T107" s="253"/>
      <c r="U107" s="14"/>
      <c r="V107" s="14"/>
      <c r="W107" s="14"/>
      <c r="X107" s="14"/>
      <c r="Y107" s="14"/>
      <c r="Z107" s="14"/>
      <c r="AA107" s="14"/>
      <c r="AB107" s="14"/>
      <c r="AC107" s="14"/>
      <c r="AD107" s="14"/>
      <c r="AE107" s="14"/>
      <c r="AT107" s="254" t="s">
        <v>182</v>
      </c>
      <c r="AU107" s="254" t="s">
        <v>88</v>
      </c>
      <c r="AV107" s="14" t="s">
        <v>177</v>
      </c>
      <c r="AW107" s="14" t="s">
        <v>39</v>
      </c>
      <c r="AX107" s="14" t="s">
        <v>86</v>
      </c>
      <c r="AY107" s="254" t="s">
        <v>170</v>
      </c>
    </row>
    <row r="108" spans="1:65" s="2" customFormat="1" ht="55.5" customHeight="1">
      <c r="A108" s="39"/>
      <c r="B108" s="40"/>
      <c r="C108" s="219" t="s">
        <v>229</v>
      </c>
      <c r="D108" s="219" t="s">
        <v>172</v>
      </c>
      <c r="E108" s="220" t="s">
        <v>752</v>
      </c>
      <c r="F108" s="221" t="s">
        <v>753</v>
      </c>
      <c r="G108" s="222" t="s">
        <v>196</v>
      </c>
      <c r="H108" s="223">
        <v>571</v>
      </c>
      <c r="I108" s="224"/>
      <c r="J108" s="225">
        <f>ROUND(I108*H108,2)</f>
        <v>0</v>
      </c>
      <c r="K108" s="221" t="s">
        <v>176</v>
      </c>
      <c r="L108" s="45"/>
      <c r="M108" s="226" t="s">
        <v>33</v>
      </c>
      <c r="N108" s="227" t="s">
        <v>49</v>
      </c>
      <c r="O108" s="85"/>
      <c r="P108" s="228">
        <f>O108*H108</f>
        <v>0</v>
      </c>
      <c r="Q108" s="228">
        <v>0</v>
      </c>
      <c r="R108" s="228">
        <f>Q108*H108</f>
        <v>0</v>
      </c>
      <c r="S108" s="228">
        <v>0</v>
      </c>
      <c r="T108" s="229">
        <f>S108*H108</f>
        <v>0</v>
      </c>
      <c r="U108" s="39"/>
      <c r="V108" s="39"/>
      <c r="W108" s="39"/>
      <c r="X108" s="39"/>
      <c r="Y108" s="39"/>
      <c r="Z108" s="39"/>
      <c r="AA108" s="39"/>
      <c r="AB108" s="39"/>
      <c r="AC108" s="39"/>
      <c r="AD108" s="39"/>
      <c r="AE108" s="39"/>
      <c r="AR108" s="230" t="s">
        <v>177</v>
      </c>
      <c r="AT108" s="230" t="s">
        <v>172</v>
      </c>
      <c r="AU108" s="230" t="s">
        <v>88</v>
      </c>
      <c r="AY108" s="17" t="s">
        <v>170</v>
      </c>
      <c r="BE108" s="231">
        <f>IF(N108="základní",J108,0)</f>
        <v>0</v>
      </c>
      <c r="BF108" s="231">
        <f>IF(N108="snížená",J108,0)</f>
        <v>0</v>
      </c>
      <c r="BG108" s="231">
        <f>IF(N108="zákl. přenesená",J108,0)</f>
        <v>0</v>
      </c>
      <c r="BH108" s="231">
        <f>IF(N108="sníž. přenesená",J108,0)</f>
        <v>0</v>
      </c>
      <c r="BI108" s="231">
        <f>IF(N108="nulová",J108,0)</f>
        <v>0</v>
      </c>
      <c r="BJ108" s="17" t="s">
        <v>86</v>
      </c>
      <c r="BK108" s="231">
        <f>ROUND(I108*H108,2)</f>
        <v>0</v>
      </c>
      <c r="BL108" s="17" t="s">
        <v>177</v>
      </c>
      <c r="BM108" s="230" t="s">
        <v>1546</v>
      </c>
    </row>
    <row r="109" spans="1:51" s="13" customFormat="1" ht="12">
      <c r="A109" s="13"/>
      <c r="B109" s="232"/>
      <c r="C109" s="233"/>
      <c r="D109" s="234" t="s">
        <v>182</v>
      </c>
      <c r="E109" s="235" t="s">
        <v>33</v>
      </c>
      <c r="F109" s="236" t="s">
        <v>1547</v>
      </c>
      <c r="G109" s="233"/>
      <c r="H109" s="237">
        <v>571</v>
      </c>
      <c r="I109" s="238"/>
      <c r="J109" s="233"/>
      <c r="K109" s="233"/>
      <c r="L109" s="239"/>
      <c r="M109" s="240"/>
      <c r="N109" s="241"/>
      <c r="O109" s="241"/>
      <c r="P109" s="241"/>
      <c r="Q109" s="241"/>
      <c r="R109" s="241"/>
      <c r="S109" s="241"/>
      <c r="T109" s="242"/>
      <c r="U109" s="13"/>
      <c r="V109" s="13"/>
      <c r="W109" s="13"/>
      <c r="X109" s="13"/>
      <c r="Y109" s="13"/>
      <c r="Z109" s="13"/>
      <c r="AA109" s="13"/>
      <c r="AB109" s="13"/>
      <c r="AC109" s="13"/>
      <c r="AD109" s="13"/>
      <c r="AE109" s="13"/>
      <c r="AT109" s="243" t="s">
        <v>182</v>
      </c>
      <c r="AU109" s="243" t="s">
        <v>88</v>
      </c>
      <c r="AV109" s="13" t="s">
        <v>88</v>
      </c>
      <c r="AW109" s="13" t="s">
        <v>39</v>
      </c>
      <c r="AX109" s="13" t="s">
        <v>78</v>
      </c>
      <c r="AY109" s="243" t="s">
        <v>170</v>
      </c>
    </row>
    <row r="110" spans="1:51" s="14" customFormat="1" ht="12">
      <c r="A110" s="14"/>
      <c r="B110" s="244"/>
      <c r="C110" s="245"/>
      <c r="D110" s="234" t="s">
        <v>182</v>
      </c>
      <c r="E110" s="246" t="s">
        <v>33</v>
      </c>
      <c r="F110" s="247" t="s">
        <v>200</v>
      </c>
      <c r="G110" s="245"/>
      <c r="H110" s="248">
        <v>571</v>
      </c>
      <c r="I110" s="249"/>
      <c r="J110" s="245"/>
      <c r="K110" s="245"/>
      <c r="L110" s="250"/>
      <c r="M110" s="251"/>
      <c r="N110" s="252"/>
      <c r="O110" s="252"/>
      <c r="P110" s="252"/>
      <c r="Q110" s="252"/>
      <c r="R110" s="252"/>
      <c r="S110" s="252"/>
      <c r="T110" s="253"/>
      <c r="U110" s="14"/>
      <c r="V110" s="14"/>
      <c r="W110" s="14"/>
      <c r="X110" s="14"/>
      <c r="Y110" s="14"/>
      <c r="Z110" s="14"/>
      <c r="AA110" s="14"/>
      <c r="AB110" s="14"/>
      <c r="AC110" s="14"/>
      <c r="AD110" s="14"/>
      <c r="AE110" s="14"/>
      <c r="AT110" s="254" t="s">
        <v>182</v>
      </c>
      <c r="AU110" s="254" t="s">
        <v>88</v>
      </c>
      <c r="AV110" s="14" t="s">
        <v>177</v>
      </c>
      <c r="AW110" s="14" t="s">
        <v>39</v>
      </c>
      <c r="AX110" s="14" t="s">
        <v>86</v>
      </c>
      <c r="AY110" s="254" t="s">
        <v>170</v>
      </c>
    </row>
    <row r="111" spans="1:65" s="2" customFormat="1" ht="55.5" customHeight="1">
      <c r="A111" s="39"/>
      <c r="B111" s="40"/>
      <c r="C111" s="219" t="s">
        <v>235</v>
      </c>
      <c r="D111" s="219" t="s">
        <v>172</v>
      </c>
      <c r="E111" s="220" t="s">
        <v>756</v>
      </c>
      <c r="F111" s="221" t="s">
        <v>757</v>
      </c>
      <c r="G111" s="222" t="s">
        <v>196</v>
      </c>
      <c r="H111" s="223">
        <v>7994</v>
      </c>
      <c r="I111" s="224"/>
      <c r="J111" s="225">
        <f>ROUND(I111*H111,2)</f>
        <v>0</v>
      </c>
      <c r="K111" s="221" t="s">
        <v>176</v>
      </c>
      <c r="L111" s="45"/>
      <c r="M111" s="226" t="s">
        <v>33</v>
      </c>
      <c r="N111" s="227" t="s">
        <v>49</v>
      </c>
      <c r="O111" s="85"/>
      <c r="P111" s="228">
        <f>O111*H111</f>
        <v>0</v>
      </c>
      <c r="Q111" s="228">
        <v>0</v>
      </c>
      <c r="R111" s="228">
        <f>Q111*H111</f>
        <v>0</v>
      </c>
      <c r="S111" s="228">
        <v>0</v>
      </c>
      <c r="T111" s="229">
        <f>S111*H111</f>
        <v>0</v>
      </c>
      <c r="U111" s="39"/>
      <c r="V111" s="39"/>
      <c r="W111" s="39"/>
      <c r="X111" s="39"/>
      <c r="Y111" s="39"/>
      <c r="Z111" s="39"/>
      <c r="AA111" s="39"/>
      <c r="AB111" s="39"/>
      <c r="AC111" s="39"/>
      <c r="AD111" s="39"/>
      <c r="AE111" s="39"/>
      <c r="AR111" s="230" t="s">
        <v>177</v>
      </c>
      <c r="AT111" s="230" t="s">
        <v>172</v>
      </c>
      <c r="AU111" s="230" t="s">
        <v>88</v>
      </c>
      <c r="AY111" s="17" t="s">
        <v>170</v>
      </c>
      <c r="BE111" s="231">
        <f>IF(N111="základní",J111,0)</f>
        <v>0</v>
      </c>
      <c r="BF111" s="231">
        <f>IF(N111="snížená",J111,0)</f>
        <v>0</v>
      </c>
      <c r="BG111" s="231">
        <f>IF(N111="zákl. přenesená",J111,0)</f>
        <v>0</v>
      </c>
      <c r="BH111" s="231">
        <f>IF(N111="sníž. přenesená",J111,0)</f>
        <v>0</v>
      </c>
      <c r="BI111" s="231">
        <f>IF(N111="nulová",J111,0)</f>
        <v>0</v>
      </c>
      <c r="BJ111" s="17" t="s">
        <v>86</v>
      </c>
      <c r="BK111" s="231">
        <f>ROUND(I111*H111,2)</f>
        <v>0</v>
      </c>
      <c r="BL111" s="17" t="s">
        <v>177</v>
      </c>
      <c r="BM111" s="230" t="s">
        <v>1548</v>
      </c>
    </row>
    <row r="112" spans="1:47" s="2" customFormat="1" ht="12">
      <c r="A112" s="39"/>
      <c r="B112" s="40"/>
      <c r="C112" s="41"/>
      <c r="D112" s="234" t="s">
        <v>210</v>
      </c>
      <c r="E112" s="41"/>
      <c r="F112" s="255" t="s">
        <v>211</v>
      </c>
      <c r="G112" s="41"/>
      <c r="H112" s="41"/>
      <c r="I112" s="137"/>
      <c r="J112" s="41"/>
      <c r="K112" s="41"/>
      <c r="L112" s="45"/>
      <c r="M112" s="256"/>
      <c r="N112" s="257"/>
      <c r="O112" s="85"/>
      <c r="P112" s="85"/>
      <c r="Q112" s="85"/>
      <c r="R112" s="85"/>
      <c r="S112" s="85"/>
      <c r="T112" s="86"/>
      <c r="U112" s="39"/>
      <c r="V112" s="39"/>
      <c r="W112" s="39"/>
      <c r="X112" s="39"/>
      <c r="Y112" s="39"/>
      <c r="Z112" s="39"/>
      <c r="AA112" s="39"/>
      <c r="AB112" s="39"/>
      <c r="AC112" s="39"/>
      <c r="AD112" s="39"/>
      <c r="AE112" s="39"/>
      <c r="AT112" s="17" t="s">
        <v>210</v>
      </c>
      <c r="AU112" s="17" t="s">
        <v>88</v>
      </c>
    </row>
    <row r="113" spans="1:51" s="13" customFormat="1" ht="12">
      <c r="A113" s="13"/>
      <c r="B113" s="232"/>
      <c r="C113" s="233"/>
      <c r="D113" s="234" t="s">
        <v>182</v>
      </c>
      <c r="E113" s="233"/>
      <c r="F113" s="236" t="s">
        <v>1549</v>
      </c>
      <c r="G113" s="233"/>
      <c r="H113" s="237">
        <v>7994</v>
      </c>
      <c r="I113" s="238"/>
      <c r="J113" s="233"/>
      <c r="K113" s="233"/>
      <c r="L113" s="239"/>
      <c r="M113" s="240"/>
      <c r="N113" s="241"/>
      <c r="O113" s="241"/>
      <c r="P113" s="241"/>
      <c r="Q113" s="241"/>
      <c r="R113" s="241"/>
      <c r="S113" s="241"/>
      <c r="T113" s="242"/>
      <c r="U113" s="13"/>
      <c r="V113" s="13"/>
      <c r="W113" s="13"/>
      <c r="X113" s="13"/>
      <c r="Y113" s="13"/>
      <c r="Z113" s="13"/>
      <c r="AA113" s="13"/>
      <c r="AB113" s="13"/>
      <c r="AC113" s="13"/>
      <c r="AD113" s="13"/>
      <c r="AE113" s="13"/>
      <c r="AT113" s="243" t="s">
        <v>182</v>
      </c>
      <c r="AU113" s="243" t="s">
        <v>88</v>
      </c>
      <c r="AV113" s="13" t="s">
        <v>88</v>
      </c>
      <c r="AW113" s="13" t="s">
        <v>4</v>
      </c>
      <c r="AX113" s="13" t="s">
        <v>86</v>
      </c>
      <c r="AY113" s="243" t="s">
        <v>170</v>
      </c>
    </row>
    <row r="114" spans="1:65" s="2" customFormat="1" ht="16.5" customHeight="1">
      <c r="A114" s="39"/>
      <c r="B114" s="40"/>
      <c r="C114" s="219" t="s">
        <v>240</v>
      </c>
      <c r="D114" s="219" t="s">
        <v>172</v>
      </c>
      <c r="E114" s="220" t="s">
        <v>1357</v>
      </c>
      <c r="F114" s="221" t="s">
        <v>1358</v>
      </c>
      <c r="G114" s="222" t="s">
        <v>196</v>
      </c>
      <c r="H114" s="223">
        <v>571</v>
      </c>
      <c r="I114" s="224"/>
      <c r="J114" s="225">
        <f>ROUND(I114*H114,2)</f>
        <v>0</v>
      </c>
      <c r="K114" s="221" t="s">
        <v>1351</v>
      </c>
      <c r="L114" s="45"/>
      <c r="M114" s="226" t="s">
        <v>33</v>
      </c>
      <c r="N114" s="227" t="s">
        <v>49</v>
      </c>
      <c r="O114" s="85"/>
      <c r="P114" s="228">
        <f>O114*H114</f>
        <v>0</v>
      </c>
      <c r="Q114" s="228">
        <v>0</v>
      </c>
      <c r="R114" s="228">
        <f>Q114*H114</f>
        <v>0</v>
      </c>
      <c r="S114" s="228">
        <v>0</v>
      </c>
      <c r="T114" s="229">
        <f>S114*H114</f>
        <v>0</v>
      </c>
      <c r="U114" s="39"/>
      <c r="V114" s="39"/>
      <c r="W114" s="39"/>
      <c r="X114" s="39"/>
      <c r="Y114" s="39"/>
      <c r="Z114" s="39"/>
      <c r="AA114" s="39"/>
      <c r="AB114" s="39"/>
      <c r="AC114" s="39"/>
      <c r="AD114" s="39"/>
      <c r="AE114" s="39"/>
      <c r="AR114" s="230" t="s">
        <v>177</v>
      </c>
      <c r="AT114" s="230" t="s">
        <v>172</v>
      </c>
      <c r="AU114" s="230" t="s">
        <v>88</v>
      </c>
      <c r="AY114" s="17" t="s">
        <v>170</v>
      </c>
      <c r="BE114" s="231">
        <f>IF(N114="základní",J114,0)</f>
        <v>0</v>
      </c>
      <c r="BF114" s="231">
        <f>IF(N114="snížená",J114,0)</f>
        <v>0</v>
      </c>
      <c r="BG114" s="231">
        <f>IF(N114="zákl. přenesená",J114,0)</f>
        <v>0</v>
      </c>
      <c r="BH114" s="231">
        <f>IF(N114="sníž. přenesená",J114,0)</f>
        <v>0</v>
      </c>
      <c r="BI114" s="231">
        <f>IF(N114="nulová",J114,0)</f>
        <v>0</v>
      </c>
      <c r="BJ114" s="17" t="s">
        <v>86</v>
      </c>
      <c r="BK114" s="231">
        <f>ROUND(I114*H114,2)</f>
        <v>0</v>
      </c>
      <c r="BL114" s="17" t="s">
        <v>177</v>
      </c>
      <c r="BM114" s="230" t="s">
        <v>1550</v>
      </c>
    </row>
    <row r="115" spans="1:65" s="2" customFormat="1" ht="33" customHeight="1">
      <c r="A115" s="39"/>
      <c r="B115" s="40"/>
      <c r="C115" s="219" t="s">
        <v>246</v>
      </c>
      <c r="D115" s="219" t="s">
        <v>172</v>
      </c>
      <c r="E115" s="220" t="s">
        <v>1551</v>
      </c>
      <c r="F115" s="221" t="s">
        <v>1552</v>
      </c>
      <c r="G115" s="222" t="s">
        <v>196</v>
      </c>
      <c r="H115" s="223">
        <v>246.927</v>
      </c>
      <c r="I115" s="224"/>
      <c r="J115" s="225">
        <f>ROUND(I115*H115,2)</f>
        <v>0</v>
      </c>
      <c r="K115" s="221" t="s">
        <v>176</v>
      </c>
      <c r="L115" s="45"/>
      <c r="M115" s="226" t="s">
        <v>33</v>
      </c>
      <c r="N115" s="227" t="s">
        <v>49</v>
      </c>
      <c r="O115" s="85"/>
      <c r="P115" s="228">
        <f>O115*H115</f>
        <v>0</v>
      </c>
      <c r="Q115" s="228">
        <v>0</v>
      </c>
      <c r="R115" s="228">
        <f>Q115*H115</f>
        <v>0</v>
      </c>
      <c r="S115" s="228">
        <v>0</v>
      </c>
      <c r="T115" s="229">
        <f>S115*H115</f>
        <v>0</v>
      </c>
      <c r="U115" s="39"/>
      <c r="V115" s="39"/>
      <c r="W115" s="39"/>
      <c r="X115" s="39"/>
      <c r="Y115" s="39"/>
      <c r="Z115" s="39"/>
      <c r="AA115" s="39"/>
      <c r="AB115" s="39"/>
      <c r="AC115" s="39"/>
      <c r="AD115" s="39"/>
      <c r="AE115" s="39"/>
      <c r="AR115" s="230" t="s">
        <v>177</v>
      </c>
      <c r="AT115" s="230" t="s">
        <v>172</v>
      </c>
      <c r="AU115" s="230" t="s">
        <v>88</v>
      </c>
      <c r="AY115" s="17" t="s">
        <v>170</v>
      </c>
      <c r="BE115" s="231">
        <f>IF(N115="základní",J115,0)</f>
        <v>0</v>
      </c>
      <c r="BF115" s="231">
        <f>IF(N115="snížená",J115,0)</f>
        <v>0</v>
      </c>
      <c r="BG115" s="231">
        <f>IF(N115="zákl. přenesená",J115,0)</f>
        <v>0</v>
      </c>
      <c r="BH115" s="231">
        <f>IF(N115="sníž. přenesená",J115,0)</f>
        <v>0</v>
      </c>
      <c r="BI115" s="231">
        <f>IF(N115="nulová",J115,0)</f>
        <v>0</v>
      </c>
      <c r="BJ115" s="17" t="s">
        <v>86</v>
      </c>
      <c r="BK115" s="231">
        <f>ROUND(I115*H115,2)</f>
        <v>0</v>
      </c>
      <c r="BL115" s="17" t="s">
        <v>177</v>
      </c>
      <c r="BM115" s="230" t="s">
        <v>1553</v>
      </c>
    </row>
    <row r="116" spans="1:47" s="2" customFormat="1" ht="12">
      <c r="A116" s="39"/>
      <c r="B116" s="40"/>
      <c r="C116" s="41"/>
      <c r="D116" s="234" t="s">
        <v>210</v>
      </c>
      <c r="E116" s="41"/>
      <c r="F116" s="255" t="s">
        <v>1363</v>
      </c>
      <c r="G116" s="41"/>
      <c r="H116" s="41"/>
      <c r="I116" s="137"/>
      <c r="J116" s="41"/>
      <c r="K116" s="41"/>
      <c r="L116" s="45"/>
      <c r="M116" s="256"/>
      <c r="N116" s="257"/>
      <c r="O116" s="85"/>
      <c r="P116" s="85"/>
      <c r="Q116" s="85"/>
      <c r="R116" s="85"/>
      <c r="S116" s="85"/>
      <c r="T116" s="86"/>
      <c r="U116" s="39"/>
      <c r="V116" s="39"/>
      <c r="W116" s="39"/>
      <c r="X116" s="39"/>
      <c r="Y116" s="39"/>
      <c r="Z116" s="39"/>
      <c r="AA116" s="39"/>
      <c r="AB116" s="39"/>
      <c r="AC116" s="39"/>
      <c r="AD116" s="39"/>
      <c r="AE116" s="39"/>
      <c r="AT116" s="17" t="s">
        <v>210</v>
      </c>
      <c r="AU116" s="17" t="s">
        <v>88</v>
      </c>
    </row>
    <row r="117" spans="1:65" s="2" customFormat="1" ht="16.5" customHeight="1">
      <c r="A117" s="39"/>
      <c r="B117" s="40"/>
      <c r="C117" s="258" t="s">
        <v>8</v>
      </c>
      <c r="D117" s="258" t="s">
        <v>214</v>
      </c>
      <c r="E117" s="259" t="s">
        <v>230</v>
      </c>
      <c r="F117" s="260" t="s">
        <v>231</v>
      </c>
      <c r="G117" s="261" t="s">
        <v>232</v>
      </c>
      <c r="H117" s="262">
        <v>415.53</v>
      </c>
      <c r="I117" s="263"/>
      <c r="J117" s="264">
        <f>ROUND(I117*H117,2)</f>
        <v>0</v>
      </c>
      <c r="K117" s="260" t="s">
        <v>176</v>
      </c>
      <c r="L117" s="265"/>
      <c r="M117" s="266" t="s">
        <v>33</v>
      </c>
      <c r="N117" s="267" t="s">
        <v>49</v>
      </c>
      <c r="O117" s="85"/>
      <c r="P117" s="228">
        <f>O117*H117</f>
        <v>0</v>
      </c>
      <c r="Q117" s="228">
        <v>1</v>
      </c>
      <c r="R117" s="228">
        <f>Q117*H117</f>
        <v>415.53</v>
      </c>
      <c r="S117" s="228">
        <v>0</v>
      </c>
      <c r="T117" s="229">
        <f>S117*H117</f>
        <v>0</v>
      </c>
      <c r="U117" s="39"/>
      <c r="V117" s="39"/>
      <c r="W117" s="39"/>
      <c r="X117" s="39"/>
      <c r="Y117" s="39"/>
      <c r="Z117" s="39"/>
      <c r="AA117" s="39"/>
      <c r="AB117" s="39"/>
      <c r="AC117" s="39"/>
      <c r="AD117" s="39"/>
      <c r="AE117" s="39"/>
      <c r="AR117" s="230" t="s">
        <v>213</v>
      </c>
      <c r="AT117" s="230" t="s">
        <v>214</v>
      </c>
      <c r="AU117" s="230" t="s">
        <v>88</v>
      </c>
      <c r="AY117" s="17" t="s">
        <v>170</v>
      </c>
      <c r="BE117" s="231">
        <f>IF(N117="základní",J117,0)</f>
        <v>0</v>
      </c>
      <c r="BF117" s="231">
        <f>IF(N117="snížená",J117,0)</f>
        <v>0</v>
      </c>
      <c r="BG117" s="231">
        <f>IF(N117="zákl. přenesená",J117,0)</f>
        <v>0</v>
      </c>
      <c r="BH117" s="231">
        <f>IF(N117="sníž. přenesená",J117,0)</f>
        <v>0</v>
      </c>
      <c r="BI117" s="231">
        <f>IF(N117="nulová",J117,0)</f>
        <v>0</v>
      </c>
      <c r="BJ117" s="17" t="s">
        <v>86</v>
      </c>
      <c r="BK117" s="231">
        <f>ROUND(I117*H117,2)</f>
        <v>0</v>
      </c>
      <c r="BL117" s="17" t="s">
        <v>177</v>
      </c>
      <c r="BM117" s="230" t="s">
        <v>1554</v>
      </c>
    </row>
    <row r="118" spans="1:47" s="2" customFormat="1" ht="12">
      <c r="A118" s="39"/>
      <c r="B118" s="40"/>
      <c r="C118" s="41"/>
      <c r="D118" s="234" t="s">
        <v>210</v>
      </c>
      <c r="E118" s="41"/>
      <c r="F118" s="255" t="s">
        <v>1365</v>
      </c>
      <c r="G118" s="41"/>
      <c r="H118" s="41"/>
      <c r="I118" s="137"/>
      <c r="J118" s="41"/>
      <c r="K118" s="41"/>
      <c r="L118" s="45"/>
      <c r="M118" s="256"/>
      <c r="N118" s="257"/>
      <c r="O118" s="85"/>
      <c r="P118" s="85"/>
      <c r="Q118" s="85"/>
      <c r="R118" s="85"/>
      <c r="S118" s="85"/>
      <c r="T118" s="86"/>
      <c r="U118" s="39"/>
      <c r="V118" s="39"/>
      <c r="W118" s="39"/>
      <c r="X118" s="39"/>
      <c r="Y118" s="39"/>
      <c r="Z118" s="39"/>
      <c r="AA118" s="39"/>
      <c r="AB118" s="39"/>
      <c r="AC118" s="39"/>
      <c r="AD118" s="39"/>
      <c r="AE118" s="39"/>
      <c r="AT118" s="17" t="s">
        <v>210</v>
      </c>
      <c r="AU118" s="17" t="s">
        <v>88</v>
      </c>
    </row>
    <row r="119" spans="1:51" s="13" customFormat="1" ht="12">
      <c r="A119" s="13"/>
      <c r="B119" s="232"/>
      <c r="C119" s="233"/>
      <c r="D119" s="234" t="s">
        <v>182</v>
      </c>
      <c r="E119" s="235" t="s">
        <v>33</v>
      </c>
      <c r="F119" s="236" t="s">
        <v>1555</v>
      </c>
      <c r="G119" s="233"/>
      <c r="H119" s="237">
        <v>415.53</v>
      </c>
      <c r="I119" s="238"/>
      <c r="J119" s="233"/>
      <c r="K119" s="233"/>
      <c r="L119" s="239"/>
      <c r="M119" s="240"/>
      <c r="N119" s="241"/>
      <c r="O119" s="241"/>
      <c r="P119" s="241"/>
      <c r="Q119" s="241"/>
      <c r="R119" s="241"/>
      <c r="S119" s="241"/>
      <c r="T119" s="242"/>
      <c r="U119" s="13"/>
      <c r="V119" s="13"/>
      <c r="W119" s="13"/>
      <c r="X119" s="13"/>
      <c r="Y119" s="13"/>
      <c r="Z119" s="13"/>
      <c r="AA119" s="13"/>
      <c r="AB119" s="13"/>
      <c r="AC119" s="13"/>
      <c r="AD119" s="13"/>
      <c r="AE119" s="13"/>
      <c r="AT119" s="243" t="s">
        <v>182</v>
      </c>
      <c r="AU119" s="243" t="s">
        <v>88</v>
      </c>
      <c r="AV119" s="13" t="s">
        <v>88</v>
      </c>
      <c r="AW119" s="13" t="s">
        <v>39</v>
      </c>
      <c r="AX119" s="13" t="s">
        <v>78</v>
      </c>
      <c r="AY119" s="243" t="s">
        <v>170</v>
      </c>
    </row>
    <row r="120" spans="1:51" s="14" customFormat="1" ht="12">
      <c r="A120" s="14"/>
      <c r="B120" s="244"/>
      <c r="C120" s="245"/>
      <c r="D120" s="234" t="s">
        <v>182</v>
      </c>
      <c r="E120" s="246" t="s">
        <v>33</v>
      </c>
      <c r="F120" s="247" t="s">
        <v>200</v>
      </c>
      <c r="G120" s="245"/>
      <c r="H120" s="248">
        <v>415.53</v>
      </c>
      <c r="I120" s="249"/>
      <c r="J120" s="245"/>
      <c r="K120" s="245"/>
      <c r="L120" s="250"/>
      <c r="M120" s="251"/>
      <c r="N120" s="252"/>
      <c r="O120" s="252"/>
      <c r="P120" s="252"/>
      <c r="Q120" s="252"/>
      <c r="R120" s="252"/>
      <c r="S120" s="252"/>
      <c r="T120" s="253"/>
      <c r="U120" s="14"/>
      <c r="V120" s="14"/>
      <c r="W120" s="14"/>
      <c r="X120" s="14"/>
      <c r="Y120" s="14"/>
      <c r="Z120" s="14"/>
      <c r="AA120" s="14"/>
      <c r="AB120" s="14"/>
      <c r="AC120" s="14"/>
      <c r="AD120" s="14"/>
      <c r="AE120" s="14"/>
      <c r="AT120" s="254" t="s">
        <v>182</v>
      </c>
      <c r="AU120" s="254" t="s">
        <v>88</v>
      </c>
      <c r="AV120" s="14" t="s">
        <v>177</v>
      </c>
      <c r="AW120" s="14" t="s">
        <v>39</v>
      </c>
      <c r="AX120" s="14" t="s">
        <v>86</v>
      </c>
      <c r="AY120" s="254" t="s">
        <v>170</v>
      </c>
    </row>
    <row r="121" spans="1:65" s="2" customFormat="1" ht="55.5" customHeight="1">
      <c r="A121" s="39"/>
      <c r="B121" s="40"/>
      <c r="C121" s="219" t="s">
        <v>254</v>
      </c>
      <c r="D121" s="219" t="s">
        <v>172</v>
      </c>
      <c r="E121" s="220" t="s">
        <v>1556</v>
      </c>
      <c r="F121" s="221" t="s">
        <v>1557</v>
      </c>
      <c r="G121" s="222" t="s">
        <v>196</v>
      </c>
      <c r="H121" s="223">
        <v>69.9</v>
      </c>
      <c r="I121" s="224"/>
      <c r="J121" s="225">
        <f>ROUND(I121*H121,2)</f>
        <v>0</v>
      </c>
      <c r="K121" s="221" t="s">
        <v>176</v>
      </c>
      <c r="L121" s="45"/>
      <c r="M121" s="226" t="s">
        <v>33</v>
      </c>
      <c r="N121" s="227" t="s">
        <v>49</v>
      </c>
      <c r="O121" s="85"/>
      <c r="P121" s="228">
        <f>O121*H121</f>
        <v>0</v>
      </c>
      <c r="Q121" s="228">
        <v>0</v>
      </c>
      <c r="R121" s="228">
        <f>Q121*H121</f>
        <v>0</v>
      </c>
      <c r="S121" s="228">
        <v>0</v>
      </c>
      <c r="T121" s="229">
        <f>S121*H121</f>
        <v>0</v>
      </c>
      <c r="U121" s="39"/>
      <c r="V121" s="39"/>
      <c r="W121" s="39"/>
      <c r="X121" s="39"/>
      <c r="Y121" s="39"/>
      <c r="Z121" s="39"/>
      <c r="AA121" s="39"/>
      <c r="AB121" s="39"/>
      <c r="AC121" s="39"/>
      <c r="AD121" s="39"/>
      <c r="AE121" s="39"/>
      <c r="AR121" s="230" t="s">
        <v>177</v>
      </c>
      <c r="AT121" s="230" t="s">
        <v>172</v>
      </c>
      <c r="AU121" s="230" t="s">
        <v>88</v>
      </c>
      <c r="AY121" s="17" t="s">
        <v>170</v>
      </c>
      <c r="BE121" s="231">
        <f>IF(N121="základní",J121,0)</f>
        <v>0</v>
      </c>
      <c r="BF121" s="231">
        <f>IF(N121="snížená",J121,0)</f>
        <v>0</v>
      </c>
      <c r="BG121" s="231">
        <f>IF(N121="zákl. přenesená",J121,0)</f>
        <v>0</v>
      </c>
      <c r="BH121" s="231">
        <f>IF(N121="sníž. přenesená",J121,0)</f>
        <v>0</v>
      </c>
      <c r="BI121" s="231">
        <f>IF(N121="nulová",J121,0)</f>
        <v>0</v>
      </c>
      <c r="BJ121" s="17" t="s">
        <v>86</v>
      </c>
      <c r="BK121" s="231">
        <f>ROUND(I121*H121,2)</f>
        <v>0</v>
      </c>
      <c r="BL121" s="17" t="s">
        <v>177</v>
      </c>
      <c r="BM121" s="230" t="s">
        <v>1558</v>
      </c>
    </row>
    <row r="122" spans="1:65" s="2" customFormat="1" ht="16.5" customHeight="1">
      <c r="A122" s="39"/>
      <c r="B122" s="40"/>
      <c r="C122" s="258" t="s">
        <v>259</v>
      </c>
      <c r="D122" s="258" t="s">
        <v>214</v>
      </c>
      <c r="E122" s="259" t="s">
        <v>1148</v>
      </c>
      <c r="F122" s="260" t="s">
        <v>1149</v>
      </c>
      <c r="G122" s="261" t="s">
        <v>232</v>
      </c>
      <c r="H122" s="262">
        <v>132.81</v>
      </c>
      <c r="I122" s="263"/>
      <c r="J122" s="264">
        <f>ROUND(I122*H122,2)</f>
        <v>0</v>
      </c>
      <c r="K122" s="260" t="s">
        <v>176</v>
      </c>
      <c r="L122" s="265"/>
      <c r="M122" s="266" t="s">
        <v>33</v>
      </c>
      <c r="N122" s="267" t="s">
        <v>49</v>
      </c>
      <c r="O122" s="85"/>
      <c r="P122" s="228">
        <f>O122*H122</f>
        <v>0</v>
      </c>
      <c r="Q122" s="228">
        <v>1</v>
      </c>
      <c r="R122" s="228">
        <f>Q122*H122</f>
        <v>132.81</v>
      </c>
      <c r="S122" s="228">
        <v>0</v>
      </c>
      <c r="T122" s="229">
        <f>S122*H122</f>
        <v>0</v>
      </c>
      <c r="U122" s="39"/>
      <c r="V122" s="39"/>
      <c r="W122" s="39"/>
      <c r="X122" s="39"/>
      <c r="Y122" s="39"/>
      <c r="Z122" s="39"/>
      <c r="AA122" s="39"/>
      <c r="AB122" s="39"/>
      <c r="AC122" s="39"/>
      <c r="AD122" s="39"/>
      <c r="AE122" s="39"/>
      <c r="AR122" s="230" t="s">
        <v>213</v>
      </c>
      <c r="AT122" s="230" t="s">
        <v>214</v>
      </c>
      <c r="AU122" s="230" t="s">
        <v>88</v>
      </c>
      <c r="AY122" s="17" t="s">
        <v>170</v>
      </c>
      <c r="BE122" s="231">
        <f>IF(N122="základní",J122,0)</f>
        <v>0</v>
      </c>
      <c r="BF122" s="231">
        <f>IF(N122="snížená",J122,0)</f>
        <v>0</v>
      </c>
      <c r="BG122" s="231">
        <f>IF(N122="zákl. přenesená",J122,0)</f>
        <v>0</v>
      </c>
      <c r="BH122" s="231">
        <f>IF(N122="sníž. přenesená",J122,0)</f>
        <v>0</v>
      </c>
      <c r="BI122" s="231">
        <f>IF(N122="nulová",J122,0)</f>
        <v>0</v>
      </c>
      <c r="BJ122" s="17" t="s">
        <v>86</v>
      </c>
      <c r="BK122" s="231">
        <f>ROUND(I122*H122,2)</f>
        <v>0</v>
      </c>
      <c r="BL122" s="17" t="s">
        <v>177</v>
      </c>
      <c r="BM122" s="230" t="s">
        <v>1559</v>
      </c>
    </row>
    <row r="123" spans="1:47" s="2" customFormat="1" ht="12">
      <c r="A123" s="39"/>
      <c r="B123" s="40"/>
      <c r="C123" s="41"/>
      <c r="D123" s="234" t="s">
        <v>210</v>
      </c>
      <c r="E123" s="41"/>
      <c r="F123" s="255" t="s">
        <v>1365</v>
      </c>
      <c r="G123" s="41"/>
      <c r="H123" s="41"/>
      <c r="I123" s="137"/>
      <c r="J123" s="41"/>
      <c r="K123" s="41"/>
      <c r="L123" s="45"/>
      <c r="M123" s="256"/>
      <c r="N123" s="257"/>
      <c r="O123" s="85"/>
      <c r="P123" s="85"/>
      <c r="Q123" s="85"/>
      <c r="R123" s="85"/>
      <c r="S123" s="85"/>
      <c r="T123" s="86"/>
      <c r="U123" s="39"/>
      <c r="V123" s="39"/>
      <c r="W123" s="39"/>
      <c r="X123" s="39"/>
      <c r="Y123" s="39"/>
      <c r="Z123" s="39"/>
      <c r="AA123" s="39"/>
      <c r="AB123" s="39"/>
      <c r="AC123" s="39"/>
      <c r="AD123" s="39"/>
      <c r="AE123" s="39"/>
      <c r="AT123" s="17" t="s">
        <v>210</v>
      </c>
      <c r="AU123" s="17" t="s">
        <v>88</v>
      </c>
    </row>
    <row r="124" spans="1:51" s="13" customFormat="1" ht="12">
      <c r="A124" s="13"/>
      <c r="B124" s="232"/>
      <c r="C124" s="233"/>
      <c r="D124" s="234" t="s">
        <v>182</v>
      </c>
      <c r="E124" s="235" t="s">
        <v>33</v>
      </c>
      <c r="F124" s="236" t="s">
        <v>1560</v>
      </c>
      <c r="G124" s="233"/>
      <c r="H124" s="237">
        <v>132.81</v>
      </c>
      <c r="I124" s="238"/>
      <c r="J124" s="233"/>
      <c r="K124" s="233"/>
      <c r="L124" s="239"/>
      <c r="M124" s="240"/>
      <c r="N124" s="241"/>
      <c r="O124" s="241"/>
      <c r="P124" s="241"/>
      <c r="Q124" s="241"/>
      <c r="R124" s="241"/>
      <c r="S124" s="241"/>
      <c r="T124" s="242"/>
      <c r="U124" s="13"/>
      <c r="V124" s="13"/>
      <c r="W124" s="13"/>
      <c r="X124" s="13"/>
      <c r="Y124" s="13"/>
      <c r="Z124" s="13"/>
      <c r="AA124" s="13"/>
      <c r="AB124" s="13"/>
      <c r="AC124" s="13"/>
      <c r="AD124" s="13"/>
      <c r="AE124" s="13"/>
      <c r="AT124" s="243" t="s">
        <v>182</v>
      </c>
      <c r="AU124" s="243" t="s">
        <v>88</v>
      </c>
      <c r="AV124" s="13" t="s">
        <v>88</v>
      </c>
      <c r="AW124" s="13" t="s">
        <v>39</v>
      </c>
      <c r="AX124" s="13" t="s">
        <v>86</v>
      </c>
      <c r="AY124" s="243" t="s">
        <v>170</v>
      </c>
    </row>
    <row r="125" spans="1:63" s="12" customFormat="1" ht="22.8" customHeight="1">
      <c r="A125" s="12"/>
      <c r="B125" s="203"/>
      <c r="C125" s="204"/>
      <c r="D125" s="205" t="s">
        <v>77</v>
      </c>
      <c r="E125" s="217" t="s">
        <v>88</v>
      </c>
      <c r="F125" s="217" t="s">
        <v>1372</v>
      </c>
      <c r="G125" s="204"/>
      <c r="H125" s="204"/>
      <c r="I125" s="207"/>
      <c r="J125" s="218">
        <f>BK125</f>
        <v>0</v>
      </c>
      <c r="K125" s="204"/>
      <c r="L125" s="209"/>
      <c r="M125" s="210"/>
      <c r="N125" s="211"/>
      <c r="O125" s="211"/>
      <c r="P125" s="212">
        <f>SUM(P126:P147)</f>
        <v>0</v>
      </c>
      <c r="Q125" s="211"/>
      <c r="R125" s="212">
        <f>SUM(R126:R147)</f>
        <v>9.9417735</v>
      </c>
      <c r="S125" s="211"/>
      <c r="T125" s="213">
        <f>SUM(T126:T147)</f>
        <v>0</v>
      </c>
      <c r="U125" s="12"/>
      <c r="V125" s="12"/>
      <c r="W125" s="12"/>
      <c r="X125" s="12"/>
      <c r="Y125" s="12"/>
      <c r="Z125" s="12"/>
      <c r="AA125" s="12"/>
      <c r="AB125" s="12"/>
      <c r="AC125" s="12"/>
      <c r="AD125" s="12"/>
      <c r="AE125" s="12"/>
      <c r="AR125" s="214" t="s">
        <v>86</v>
      </c>
      <c r="AT125" s="215" t="s">
        <v>77</v>
      </c>
      <c r="AU125" s="215" t="s">
        <v>86</v>
      </c>
      <c r="AY125" s="214" t="s">
        <v>170</v>
      </c>
      <c r="BK125" s="216">
        <f>SUM(BK126:BK147)</f>
        <v>0</v>
      </c>
    </row>
    <row r="126" spans="1:65" s="2" customFormat="1" ht="33" customHeight="1">
      <c r="A126" s="39"/>
      <c r="B126" s="40"/>
      <c r="C126" s="219" t="s">
        <v>265</v>
      </c>
      <c r="D126" s="219" t="s">
        <v>172</v>
      </c>
      <c r="E126" s="220" t="s">
        <v>1373</v>
      </c>
      <c r="F126" s="221" t="s">
        <v>1374</v>
      </c>
      <c r="G126" s="222" t="s">
        <v>196</v>
      </c>
      <c r="H126" s="223">
        <v>4.478</v>
      </c>
      <c r="I126" s="224"/>
      <c r="J126" s="225">
        <f>ROUND(I126*H126,2)</f>
        <v>0</v>
      </c>
      <c r="K126" s="221" t="s">
        <v>1375</v>
      </c>
      <c r="L126" s="45"/>
      <c r="M126" s="226" t="s">
        <v>33</v>
      </c>
      <c r="N126" s="227" t="s">
        <v>49</v>
      </c>
      <c r="O126" s="85"/>
      <c r="P126" s="228">
        <f>O126*H126</f>
        <v>0</v>
      </c>
      <c r="Q126" s="228">
        <v>0</v>
      </c>
      <c r="R126" s="228">
        <f>Q126*H126</f>
        <v>0</v>
      </c>
      <c r="S126" s="228">
        <v>0</v>
      </c>
      <c r="T126" s="229">
        <f>S126*H126</f>
        <v>0</v>
      </c>
      <c r="U126" s="39"/>
      <c r="V126" s="39"/>
      <c r="W126" s="39"/>
      <c r="X126" s="39"/>
      <c r="Y126" s="39"/>
      <c r="Z126" s="39"/>
      <c r="AA126" s="39"/>
      <c r="AB126" s="39"/>
      <c r="AC126" s="39"/>
      <c r="AD126" s="39"/>
      <c r="AE126" s="39"/>
      <c r="AR126" s="230" t="s">
        <v>177</v>
      </c>
      <c r="AT126" s="230" t="s">
        <v>172</v>
      </c>
      <c r="AU126" s="230" t="s">
        <v>88</v>
      </c>
      <c r="AY126" s="17" t="s">
        <v>170</v>
      </c>
      <c r="BE126" s="231">
        <f>IF(N126="základní",J126,0)</f>
        <v>0</v>
      </c>
      <c r="BF126" s="231">
        <f>IF(N126="snížená",J126,0)</f>
        <v>0</v>
      </c>
      <c r="BG126" s="231">
        <f>IF(N126="zákl. přenesená",J126,0)</f>
        <v>0</v>
      </c>
      <c r="BH126" s="231">
        <f>IF(N126="sníž. přenesená",J126,0)</f>
        <v>0</v>
      </c>
      <c r="BI126" s="231">
        <f>IF(N126="nulová",J126,0)</f>
        <v>0</v>
      </c>
      <c r="BJ126" s="17" t="s">
        <v>86</v>
      </c>
      <c r="BK126" s="231">
        <f>ROUND(I126*H126,2)</f>
        <v>0</v>
      </c>
      <c r="BL126" s="17" t="s">
        <v>177</v>
      </c>
      <c r="BM126" s="230" t="s">
        <v>1561</v>
      </c>
    </row>
    <row r="127" spans="1:51" s="13" customFormat="1" ht="12">
      <c r="A127" s="13"/>
      <c r="B127" s="232"/>
      <c r="C127" s="233"/>
      <c r="D127" s="234" t="s">
        <v>182</v>
      </c>
      <c r="E127" s="235" t="s">
        <v>33</v>
      </c>
      <c r="F127" s="236" t="s">
        <v>1562</v>
      </c>
      <c r="G127" s="233"/>
      <c r="H127" s="237">
        <v>4.478</v>
      </c>
      <c r="I127" s="238"/>
      <c r="J127" s="233"/>
      <c r="K127" s="233"/>
      <c r="L127" s="239"/>
      <c r="M127" s="240"/>
      <c r="N127" s="241"/>
      <c r="O127" s="241"/>
      <c r="P127" s="241"/>
      <c r="Q127" s="241"/>
      <c r="R127" s="241"/>
      <c r="S127" s="241"/>
      <c r="T127" s="242"/>
      <c r="U127" s="13"/>
      <c r="V127" s="13"/>
      <c r="W127" s="13"/>
      <c r="X127" s="13"/>
      <c r="Y127" s="13"/>
      <c r="Z127" s="13"/>
      <c r="AA127" s="13"/>
      <c r="AB127" s="13"/>
      <c r="AC127" s="13"/>
      <c r="AD127" s="13"/>
      <c r="AE127" s="13"/>
      <c r="AT127" s="243" t="s">
        <v>182</v>
      </c>
      <c r="AU127" s="243" t="s">
        <v>88</v>
      </c>
      <c r="AV127" s="13" t="s">
        <v>88</v>
      </c>
      <c r="AW127" s="13" t="s">
        <v>39</v>
      </c>
      <c r="AX127" s="13" t="s">
        <v>78</v>
      </c>
      <c r="AY127" s="243" t="s">
        <v>170</v>
      </c>
    </row>
    <row r="128" spans="1:51" s="14" customFormat="1" ht="12">
      <c r="A128" s="14"/>
      <c r="B128" s="244"/>
      <c r="C128" s="245"/>
      <c r="D128" s="234" t="s">
        <v>182</v>
      </c>
      <c r="E128" s="246" t="s">
        <v>33</v>
      </c>
      <c r="F128" s="247" t="s">
        <v>200</v>
      </c>
      <c r="G128" s="245"/>
      <c r="H128" s="248">
        <v>4.478</v>
      </c>
      <c r="I128" s="249"/>
      <c r="J128" s="245"/>
      <c r="K128" s="245"/>
      <c r="L128" s="250"/>
      <c r="M128" s="251"/>
      <c r="N128" s="252"/>
      <c r="O128" s="252"/>
      <c r="P128" s="252"/>
      <c r="Q128" s="252"/>
      <c r="R128" s="252"/>
      <c r="S128" s="252"/>
      <c r="T128" s="253"/>
      <c r="U128" s="14"/>
      <c r="V128" s="14"/>
      <c r="W128" s="14"/>
      <c r="X128" s="14"/>
      <c r="Y128" s="14"/>
      <c r="Z128" s="14"/>
      <c r="AA128" s="14"/>
      <c r="AB128" s="14"/>
      <c r="AC128" s="14"/>
      <c r="AD128" s="14"/>
      <c r="AE128" s="14"/>
      <c r="AT128" s="254" t="s">
        <v>182</v>
      </c>
      <c r="AU128" s="254" t="s">
        <v>88</v>
      </c>
      <c r="AV128" s="14" t="s">
        <v>177</v>
      </c>
      <c r="AW128" s="14" t="s">
        <v>39</v>
      </c>
      <c r="AX128" s="14" t="s">
        <v>86</v>
      </c>
      <c r="AY128" s="254" t="s">
        <v>170</v>
      </c>
    </row>
    <row r="129" spans="1:65" s="2" customFormat="1" ht="16.5" customHeight="1">
      <c r="A129" s="39"/>
      <c r="B129" s="40"/>
      <c r="C129" s="258" t="s">
        <v>270</v>
      </c>
      <c r="D129" s="258" t="s">
        <v>214</v>
      </c>
      <c r="E129" s="259" t="s">
        <v>1378</v>
      </c>
      <c r="F129" s="260" t="s">
        <v>1379</v>
      </c>
      <c r="G129" s="261" t="s">
        <v>232</v>
      </c>
      <c r="H129" s="262">
        <v>8.956</v>
      </c>
      <c r="I129" s="263"/>
      <c r="J129" s="264">
        <f>ROUND(I129*H129,2)</f>
        <v>0</v>
      </c>
      <c r="K129" s="260" t="s">
        <v>176</v>
      </c>
      <c r="L129" s="265"/>
      <c r="M129" s="266" t="s">
        <v>33</v>
      </c>
      <c r="N129" s="267" t="s">
        <v>49</v>
      </c>
      <c r="O129" s="85"/>
      <c r="P129" s="228">
        <f>O129*H129</f>
        <v>0</v>
      </c>
      <c r="Q129" s="228">
        <v>1</v>
      </c>
      <c r="R129" s="228">
        <f>Q129*H129</f>
        <v>8.956</v>
      </c>
      <c r="S129" s="228">
        <v>0</v>
      </c>
      <c r="T129" s="229">
        <f>S129*H129</f>
        <v>0</v>
      </c>
      <c r="U129" s="39"/>
      <c r="V129" s="39"/>
      <c r="W129" s="39"/>
      <c r="X129" s="39"/>
      <c r="Y129" s="39"/>
      <c r="Z129" s="39"/>
      <c r="AA129" s="39"/>
      <c r="AB129" s="39"/>
      <c r="AC129" s="39"/>
      <c r="AD129" s="39"/>
      <c r="AE129" s="39"/>
      <c r="AR129" s="230" t="s">
        <v>213</v>
      </c>
      <c r="AT129" s="230" t="s">
        <v>214</v>
      </c>
      <c r="AU129" s="230" t="s">
        <v>88</v>
      </c>
      <c r="AY129" s="17" t="s">
        <v>170</v>
      </c>
      <c r="BE129" s="231">
        <f>IF(N129="základní",J129,0)</f>
        <v>0</v>
      </c>
      <c r="BF129" s="231">
        <f>IF(N129="snížená",J129,0)</f>
        <v>0</v>
      </c>
      <c r="BG129" s="231">
        <f>IF(N129="zákl. přenesená",J129,0)</f>
        <v>0</v>
      </c>
      <c r="BH129" s="231">
        <f>IF(N129="sníž. přenesená",J129,0)</f>
        <v>0</v>
      </c>
      <c r="BI129" s="231">
        <f>IF(N129="nulová",J129,0)</f>
        <v>0</v>
      </c>
      <c r="BJ129" s="17" t="s">
        <v>86</v>
      </c>
      <c r="BK129" s="231">
        <f>ROUND(I129*H129,2)</f>
        <v>0</v>
      </c>
      <c r="BL129" s="17" t="s">
        <v>177</v>
      </c>
      <c r="BM129" s="230" t="s">
        <v>1563</v>
      </c>
    </row>
    <row r="130" spans="1:47" s="2" customFormat="1" ht="12">
      <c r="A130" s="39"/>
      <c r="B130" s="40"/>
      <c r="C130" s="41"/>
      <c r="D130" s="234" t="s">
        <v>210</v>
      </c>
      <c r="E130" s="41"/>
      <c r="F130" s="255" t="s">
        <v>281</v>
      </c>
      <c r="G130" s="41"/>
      <c r="H130" s="41"/>
      <c r="I130" s="137"/>
      <c r="J130" s="41"/>
      <c r="K130" s="41"/>
      <c r="L130" s="45"/>
      <c r="M130" s="256"/>
      <c r="N130" s="257"/>
      <c r="O130" s="85"/>
      <c r="P130" s="85"/>
      <c r="Q130" s="85"/>
      <c r="R130" s="85"/>
      <c r="S130" s="85"/>
      <c r="T130" s="86"/>
      <c r="U130" s="39"/>
      <c r="V130" s="39"/>
      <c r="W130" s="39"/>
      <c r="X130" s="39"/>
      <c r="Y130" s="39"/>
      <c r="Z130" s="39"/>
      <c r="AA130" s="39"/>
      <c r="AB130" s="39"/>
      <c r="AC130" s="39"/>
      <c r="AD130" s="39"/>
      <c r="AE130" s="39"/>
      <c r="AT130" s="17" t="s">
        <v>210</v>
      </c>
      <c r="AU130" s="17" t="s">
        <v>88</v>
      </c>
    </row>
    <row r="131" spans="1:51" s="13" customFormat="1" ht="12">
      <c r="A131" s="13"/>
      <c r="B131" s="232"/>
      <c r="C131" s="233"/>
      <c r="D131" s="234" t="s">
        <v>182</v>
      </c>
      <c r="E131" s="235" t="s">
        <v>33</v>
      </c>
      <c r="F131" s="236" t="s">
        <v>1564</v>
      </c>
      <c r="G131" s="233"/>
      <c r="H131" s="237">
        <v>8.956</v>
      </c>
      <c r="I131" s="238"/>
      <c r="J131" s="233"/>
      <c r="K131" s="233"/>
      <c r="L131" s="239"/>
      <c r="M131" s="240"/>
      <c r="N131" s="241"/>
      <c r="O131" s="241"/>
      <c r="P131" s="241"/>
      <c r="Q131" s="241"/>
      <c r="R131" s="241"/>
      <c r="S131" s="241"/>
      <c r="T131" s="242"/>
      <c r="U131" s="13"/>
      <c r="V131" s="13"/>
      <c r="W131" s="13"/>
      <c r="X131" s="13"/>
      <c r="Y131" s="13"/>
      <c r="Z131" s="13"/>
      <c r="AA131" s="13"/>
      <c r="AB131" s="13"/>
      <c r="AC131" s="13"/>
      <c r="AD131" s="13"/>
      <c r="AE131" s="13"/>
      <c r="AT131" s="243" t="s">
        <v>182</v>
      </c>
      <c r="AU131" s="243" t="s">
        <v>88</v>
      </c>
      <c r="AV131" s="13" t="s">
        <v>88</v>
      </c>
      <c r="AW131" s="13" t="s">
        <v>39</v>
      </c>
      <c r="AX131" s="13" t="s">
        <v>86</v>
      </c>
      <c r="AY131" s="243" t="s">
        <v>170</v>
      </c>
    </row>
    <row r="132" spans="1:65" s="2" customFormat="1" ht="21.75" customHeight="1">
      <c r="A132" s="39"/>
      <c r="B132" s="40"/>
      <c r="C132" s="219" t="s">
        <v>274</v>
      </c>
      <c r="D132" s="219" t="s">
        <v>172</v>
      </c>
      <c r="E132" s="220" t="s">
        <v>1382</v>
      </c>
      <c r="F132" s="221" t="s">
        <v>1383</v>
      </c>
      <c r="G132" s="222" t="s">
        <v>262</v>
      </c>
      <c r="H132" s="223">
        <v>2</v>
      </c>
      <c r="I132" s="224"/>
      <c r="J132" s="225">
        <f>ROUND(I132*H132,2)</f>
        <v>0</v>
      </c>
      <c r="K132" s="221" t="s">
        <v>1375</v>
      </c>
      <c r="L132" s="45"/>
      <c r="M132" s="226" t="s">
        <v>33</v>
      </c>
      <c r="N132" s="227" t="s">
        <v>49</v>
      </c>
      <c r="O132" s="85"/>
      <c r="P132" s="228">
        <f>O132*H132</f>
        <v>0</v>
      </c>
      <c r="Q132" s="228">
        <v>0.21734</v>
      </c>
      <c r="R132" s="228">
        <f>Q132*H132</f>
        <v>0.43468</v>
      </c>
      <c r="S132" s="228">
        <v>0</v>
      </c>
      <c r="T132" s="229">
        <f>S132*H132</f>
        <v>0</v>
      </c>
      <c r="U132" s="39"/>
      <c r="V132" s="39"/>
      <c r="W132" s="39"/>
      <c r="X132" s="39"/>
      <c r="Y132" s="39"/>
      <c r="Z132" s="39"/>
      <c r="AA132" s="39"/>
      <c r="AB132" s="39"/>
      <c r="AC132" s="39"/>
      <c r="AD132" s="39"/>
      <c r="AE132" s="39"/>
      <c r="AR132" s="230" t="s">
        <v>177</v>
      </c>
      <c r="AT132" s="230" t="s">
        <v>172</v>
      </c>
      <c r="AU132" s="230" t="s">
        <v>88</v>
      </c>
      <c r="AY132" s="17" t="s">
        <v>170</v>
      </c>
      <c r="BE132" s="231">
        <f>IF(N132="základní",J132,0)</f>
        <v>0</v>
      </c>
      <c r="BF132" s="231">
        <f>IF(N132="snížená",J132,0)</f>
        <v>0</v>
      </c>
      <c r="BG132" s="231">
        <f>IF(N132="zákl. přenesená",J132,0)</f>
        <v>0</v>
      </c>
      <c r="BH132" s="231">
        <f>IF(N132="sníž. přenesená",J132,0)</f>
        <v>0</v>
      </c>
      <c r="BI132" s="231">
        <f>IF(N132="nulová",J132,0)</f>
        <v>0</v>
      </c>
      <c r="BJ132" s="17" t="s">
        <v>86</v>
      </c>
      <c r="BK132" s="231">
        <f>ROUND(I132*H132,2)</f>
        <v>0</v>
      </c>
      <c r="BL132" s="17" t="s">
        <v>177</v>
      </c>
      <c r="BM132" s="230" t="s">
        <v>1565</v>
      </c>
    </row>
    <row r="133" spans="1:51" s="13" customFormat="1" ht="12">
      <c r="A133" s="13"/>
      <c r="B133" s="232"/>
      <c r="C133" s="233"/>
      <c r="D133" s="234" t="s">
        <v>182</v>
      </c>
      <c r="E133" s="235" t="s">
        <v>33</v>
      </c>
      <c r="F133" s="236" t="s">
        <v>1566</v>
      </c>
      <c r="G133" s="233"/>
      <c r="H133" s="237">
        <v>2</v>
      </c>
      <c r="I133" s="238"/>
      <c r="J133" s="233"/>
      <c r="K133" s="233"/>
      <c r="L133" s="239"/>
      <c r="M133" s="240"/>
      <c r="N133" s="241"/>
      <c r="O133" s="241"/>
      <c r="P133" s="241"/>
      <c r="Q133" s="241"/>
      <c r="R133" s="241"/>
      <c r="S133" s="241"/>
      <c r="T133" s="242"/>
      <c r="U133" s="13"/>
      <c r="V133" s="13"/>
      <c r="W133" s="13"/>
      <c r="X133" s="13"/>
      <c r="Y133" s="13"/>
      <c r="Z133" s="13"/>
      <c r="AA133" s="13"/>
      <c r="AB133" s="13"/>
      <c r="AC133" s="13"/>
      <c r="AD133" s="13"/>
      <c r="AE133" s="13"/>
      <c r="AT133" s="243" t="s">
        <v>182</v>
      </c>
      <c r="AU133" s="243" t="s">
        <v>88</v>
      </c>
      <c r="AV133" s="13" t="s">
        <v>88</v>
      </c>
      <c r="AW133" s="13" t="s">
        <v>39</v>
      </c>
      <c r="AX133" s="13" t="s">
        <v>86</v>
      </c>
      <c r="AY133" s="243" t="s">
        <v>170</v>
      </c>
    </row>
    <row r="134" spans="1:65" s="2" customFormat="1" ht="21.75" customHeight="1">
      <c r="A134" s="39"/>
      <c r="B134" s="40"/>
      <c r="C134" s="258" t="s">
        <v>7</v>
      </c>
      <c r="D134" s="258" t="s">
        <v>214</v>
      </c>
      <c r="E134" s="259" t="s">
        <v>1386</v>
      </c>
      <c r="F134" s="260" t="s">
        <v>1387</v>
      </c>
      <c r="G134" s="261" t="s">
        <v>262</v>
      </c>
      <c r="H134" s="262">
        <v>2</v>
      </c>
      <c r="I134" s="263"/>
      <c r="J134" s="264">
        <f>ROUND(I134*H134,2)</f>
        <v>0</v>
      </c>
      <c r="K134" s="260" t="s">
        <v>1375</v>
      </c>
      <c r="L134" s="265"/>
      <c r="M134" s="266" t="s">
        <v>33</v>
      </c>
      <c r="N134" s="267" t="s">
        <v>49</v>
      </c>
      <c r="O134" s="85"/>
      <c r="P134" s="228">
        <f>O134*H134</f>
        <v>0</v>
      </c>
      <c r="Q134" s="228">
        <v>0.102</v>
      </c>
      <c r="R134" s="228">
        <f>Q134*H134</f>
        <v>0.204</v>
      </c>
      <c r="S134" s="228">
        <v>0</v>
      </c>
      <c r="T134" s="229">
        <f>S134*H134</f>
        <v>0</v>
      </c>
      <c r="U134" s="39"/>
      <c r="V134" s="39"/>
      <c r="W134" s="39"/>
      <c r="X134" s="39"/>
      <c r="Y134" s="39"/>
      <c r="Z134" s="39"/>
      <c r="AA134" s="39"/>
      <c r="AB134" s="39"/>
      <c r="AC134" s="39"/>
      <c r="AD134" s="39"/>
      <c r="AE134" s="39"/>
      <c r="AR134" s="230" t="s">
        <v>213</v>
      </c>
      <c r="AT134" s="230" t="s">
        <v>214</v>
      </c>
      <c r="AU134" s="230" t="s">
        <v>88</v>
      </c>
      <c r="AY134" s="17" t="s">
        <v>170</v>
      </c>
      <c r="BE134" s="231">
        <f>IF(N134="základní",J134,0)</f>
        <v>0</v>
      </c>
      <c r="BF134" s="231">
        <f>IF(N134="snížená",J134,0)</f>
        <v>0</v>
      </c>
      <c r="BG134" s="231">
        <f>IF(N134="zákl. přenesená",J134,0)</f>
        <v>0</v>
      </c>
      <c r="BH134" s="231">
        <f>IF(N134="sníž. přenesená",J134,0)</f>
        <v>0</v>
      </c>
      <c r="BI134" s="231">
        <f>IF(N134="nulová",J134,0)</f>
        <v>0</v>
      </c>
      <c r="BJ134" s="17" t="s">
        <v>86</v>
      </c>
      <c r="BK134" s="231">
        <f>ROUND(I134*H134,2)</f>
        <v>0</v>
      </c>
      <c r="BL134" s="17" t="s">
        <v>177</v>
      </c>
      <c r="BM134" s="230" t="s">
        <v>1567</v>
      </c>
    </row>
    <row r="135" spans="1:47" s="2" customFormat="1" ht="12">
      <c r="A135" s="39"/>
      <c r="B135" s="40"/>
      <c r="C135" s="41"/>
      <c r="D135" s="234" t="s">
        <v>210</v>
      </c>
      <c r="E135" s="41"/>
      <c r="F135" s="255" t="s">
        <v>1410</v>
      </c>
      <c r="G135" s="41"/>
      <c r="H135" s="41"/>
      <c r="I135" s="137"/>
      <c r="J135" s="41"/>
      <c r="K135" s="41"/>
      <c r="L135" s="45"/>
      <c r="M135" s="256"/>
      <c r="N135" s="257"/>
      <c r="O135" s="85"/>
      <c r="P135" s="85"/>
      <c r="Q135" s="85"/>
      <c r="R135" s="85"/>
      <c r="S135" s="85"/>
      <c r="T135" s="86"/>
      <c r="U135" s="39"/>
      <c r="V135" s="39"/>
      <c r="W135" s="39"/>
      <c r="X135" s="39"/>
      <c r="Y135" s="39"/>
      <c r="Z135" s="39"/>
      <c r="AA135" s="39"/>
      <c r="AB135" s="39"/>
      <c r="AC135" s="39"/>
      <c r="AD135" s="39"/>
      <c r="AE135" s="39"/>
      <c r="AT135" s="17" t="s">
        <v>210</v>
      </c>
      <c r="AU135" s="17" t="s">
        <v>88</v>
      </c>
    </row>
    <row r="136" spans="1:51" s="13" customFormat="1" ht="12">
      <c r="A136" s="13"/>
      <c r="B136" s="232"/>
      <c r="C136" s="233"/>
      <c r="D136" s="234" t="s">
        <v>182</v>
      </c>
      <c r="E136" s="235" t="s">
        <v>33</v>
      </c>
      <c r="F136" s="236" t="s">
        <v>88</v>
      </c>
      <c r="G136" s="233"/>
      <c r="H136" s="237">
        <v>2</v>
      </c>
      <c r="I136" s="238"/>
      <c r="J136" s="233"/>
      <c r="K136" s="233"/>
      <c r="L136" s="239"/>
      <c r="M136" s="240"/>
      <c r="N136" s="241"/>
      <c r="O136" s="241"/>
      <c r="P136" s="241"/>
      <c r="Q136" s="241"/>
      <c r="R136" s="241"/>
      <c r="S136" s="241"/>
      <c r="T136" s="242"/>
      <c r="U136" s="13"/>
      <c r="V136" s="13"/>
      <c r="W136" s="13"/>
      <c r="X136" s="13"/>
      <c r="Y136" s="13"/>
      <c r="Z136" s="13"/>
      <c r="AA136" s="13"/>
      <c r="AB136" s="13"/>
      <c r="AC136" s="13"/>
      <c r="AD136" s="13"/>
      <c r="AE136" s="13"/>
      <c r="AT136" s="243" t="s">
        <v>182</v>
      </c>
      <c r="AU136" s="243" t="s">
        <v>88</v>
      </c>
      <c r="AV136" s="13" t="s">
        <v>88</v>
      </c>
      <c r="AW136" s="13" t="s">
        <v>39</v>
      </c>
      <c r="AX136" s="13" t="s">
        <v>86</v>
      </c>
      <c r="AY136" s="243" t="s">
        <v>170</v>
      </c>
    </row>
    <row r="137" spans="1:65" s="2" customFormat="1" ht="33" customHeight="1">
      <c r="A137" s="39"/>
      <c r="B137" s="40"/>
      <c r="C137" s="219" t="s">
        <v>282</v>
      </c>
      <c r="D137" s="219" t="s">
        <v>172</v>
      </c>
      <c r="E137" s="220" t="s">
        <v>1390</v>
      </c>
      <c r="F137" s="221" t="s">
        <v>1391</v>
      </c>
      <c r="G137" s="222" t="s">
        <v>196</v>
      </c>
      <c r="H137" s="223">
        <v>2.4</v>
      </c>
      <c r="I137" s="224"/>
      <c r="J137" s="225">
        <f>ROUND(I137*H137,2)</f>
        <v>0</v>
      </c>
      <c r="K137" s="221" t="s">
        <v>1375</v>
      </c>
      <c r="L137" s="45"/>
      <c r="M137" s="226" t="s">
        <v>33</v>
      </c>
      <c r="N137" s="227" t="s">
        <v>49</v>
      </c>
      <c r="O137" s="85"/>
      <c r="P137" s="228">
        <f>O137*H137</f>
        <v>0</v>
      </c>
      <c r="Q137" s="228">
        <v>0</v>
      </c>
      <c r="R137" s="228">
        <f>Q137*H137</f>
        <v>0</v>
      </c>
      <c r="S137" s="228">
        <v>0</v>
      </c>
      <c r="T137" s="229">
        <f>S137*H137</f>
        <v>0</v>
      </c>
      <c r="U137" s="39"/>
      <c r="V137" s="39"/>
      <c r="W137" s="39"/>
      <c r="X137" s="39"/>
      <c r="Y137" s="39"/>
      <c r="Z137" s="39"/>
      <c r="AA137" s="39"/>
      <c r="AB137" s="39"/>
      <c r="AC137" s="39"/>
      <c r="AD137" s="39"/>
      <c r="AE137" s="39"/>
      <c r="AR137" s="230" t="s">
        <v>177</v>
      </c>
      <c r="AT137" s="230" t="s">
        <v>172</v>
      </c>
      <c r="AU137" s="230" t="s">
        <v>88</v>
      </c>
      <c r="AY137" s="17" t="s">
        <v>170</v>
      </c>
      <c r="BE137" s="231">
        <f>IF(N137="základní",J137,0)</f>
        <v>0</v>
      </c>
      <c r="BF137" s="231">
        <f>IF(N137="snížená",J137,0)</f>
        <v>0</v>
      </c>
      <c r="BG137" s="231">
        <f>IF(N137="zákl. přenesená",J137,0)</f>
        <v>0</v>
      </c>
      <c r="BH137" s="231">
        <f>IF(N137="sníž. přenesená",J137,0)</f>
        <v>0</v>
      </c>
      <c r="BI137" s="231">
        <f>IF(N137="nulová",J137,0)</f>
        <v>0</v>
      </c>
      <c r="BJ137" s="17" t="s">
        <v>86</v>
      </c>
      <c r="BK137" s="231">
        <f>ROUND(I137*H137,2)</f>
        <v>0</v>
      </c>
      <c r="BL137" s="17" t="s">
        <v>177</v>
      </c>
      <c r="BM137" s="230" t="s">
        <v>1568</v>
      </c>
    </row>
    <row r="138" spans="1:51" s="13" customFormat="1" ht="12">
      <c r="A138" s="13"/>
      <c r="B138" s="232"/>
      <c r="C138" s="233"/>
      <c r="D138" s="234" t="s">
        <v>182</v>
      </c>
      <c r="E138" s="235" t="s">
        <v>33</v>
      </c>
      <c r="F138" s="236" t="s">
        <v>1569</v>
      </c>
      <c r="G138" s="233"/>
      <c r="H138" s="237">
        <v>2.4</v>
      </c>
      <c r="I138" s="238"/>
      <c r="J138" s="233"/>
      <c r="K138" s="233"/>
      <c r="L138" s="239"/>
      <c r="M138" s="240"/>
      <c r="N138" s="241"/>
      <c r="O138" s="241"/>
      <c r="P138" s="241"/>
      <c r="Q138" s="241"/>
      <c r="R138" s="241"/>
      <c r="S138" s="241"/>
      <c r="T138" s="242"/>
      <c r="U138" s="13"/>
      <c r="V138" s="13"/>
      <c r="W138" s="13"/>
      <c r="X138" s="13"/>
      <c r="Y138" s="13"/>
      <c r="Z138" s="13"/>
      <c r="AA138" s="13"/>
      <c r="AB138" s="13"/>
      <c r="AC138" s="13"/>
      <c r="AD138" s="13"/>
      <c r="AE138" s="13"/>
      <c r="AT138" s="243" t="s">
        <v>182</v>
      </c>
      <c r="AU138" s="243" t="s">
        <v>88</v>
      </c>
      <c r="AV138" s="13" t="s">
        <v>88</v>
      </c>
      <c r="AW138" s="13" t="s">
        <v>39</v>
      </c>
      <c r="AX138" s="13" t="s">
        <v>78</v>
      </c>
      <c r="AY138" s="243" t="s">
        <v>170</v>
      </c>
    </row>
    <row r="139" spans="1:51" s="14" customFormat="1" ht="12">
      <c r="A139" s="14"/>
      <c r="B139" s="244"/>
      <c r="C139" s="245"/>
      <c r="D139" s="234" t="s">
        <v>182</v>
      </c>
      <c r="E139" s="246" t="s">
        <v>33</v>
      </c>
      <c r="F139" s="247" t="s">
        <v>200</v>
      </c>
      <c r="G139" s="245"/>
      <c r="H139" s="248">
        <v>2.4</v>
      </c>
      <c r="I139" s="249"/>
      <c r="J139" s="245"/>
      <c r="K139" s="245"/>
      <c r="L139" s="250"/>
      <c r="M139" s="251"/>
      <c r="N139" s="252"/>
      <c r="O139" s="252"/>
      <c r="P139" s="252"/>
      <c r="Q139" s="252"/>
      <c r="R139" s="252"/>
      <c r="S139" s="252"/>
      <c r="T139" s="253"/>
      <c r="U139" s="14"/>
      <c r="V139" s="14"/>
      <c r="W139" s="14"/>
      <c r="X139" s="14"/>
      <c r="Y139" s="14"/>
      <c r="Z139" s="14"/>
      <c r="AA139" s="14"/>
      <c r="AB139" s="14"/>
      <c r="AC139" s="14"/>
      <c r="AD139" s="14"/>
      <c r="AE139" s="14"/>
      <c r="AT139" s="254" t="s">
        <v>182</v>
      </c>
      <c r="AU139" s="254" t="s">
        <v>88</v>
      </c>
      <c r="AV139" s="14" t="s">
        <v>177</v>
      </c>
      <c r="AW139" s="14" t="s">
        <v>39</v>
      </c>
      <c r="AX139" s="14" t="s">
        <v>86</v>
      </c>
      <c r="AY139" s="254" t="s">
        <v>170</v>
      </c>
    </row>
    <row r="140" spans="1:65" s="2" customFormat="1" ht="16.5" customHeight="1">
      <c r="A140" s="39"/>
      <c r="B140" s="40"/>
      <c r="C140" s="219" t="s">
        <v>289</v>
      </c>
      <c r="D140" s="219" t="s">
        <v>172</v>
      </c>
      <c r="E140" s="220" t="s">
        <v>1394</v>
      </c>
      <c r="F140" s="221" t="s">
        <v>1395</v>
      </c>
      <c r="G140" s="222" t="s">
        <v>232</v>
      </c>
      <c r="H140" s="223">
        <v>0.15</v>
      </c>
      <c r="I140" s="224"/>
      <c r="J140" s="225">
        <f>ROUND(I140*H140,2)</f>
        <v>0</v>
      </c>
      <c r="K140" s="221" t="s">
        <v>176</v>
      </c>
      <c r="L140" s="45"/>
      <c r="M140" s="226" t="s">
        <v>33</v>
      </c>
      <c r="N140" s="227" t="s">
        <v>49</v>
      </c>
      <c r="O140" s="85"/>
      <c r="P140" s="228">
        <f>O140*H140</f>
        <v>0</v>
      </c>
      <c r="Q140" s="228">
        <v>1.00409</v>
      </c>
      <c r="R140" s="228">
        <f>Q140*H140</f>
        <v>0.15061349999999998</v>
      </c>
      <c r="S140" s="228">
        <v>0</v>
      </c>
      <c r="T140" s="229">
        <f>S140*H140</f>
        <v>0</v>
      </c>
      <c r="U140" s="39"/>
      <c r="V140" s="39"/>
      <c r="W140" s="39"/>
      <c r="X140" s="39"/>
      <c r="Y140" s="39"/>
      <c r="Z140" s="39"/>
      <c r="AA140" s="39"/>
      <c r="AB140" s="39"/>
      <c r="AC140" s="39"/>
      <c r="AD140" s="39"/>
      <c r="AE140" s="39"/>
      <c r="AR140" s="230" t="s">
        <v>177</v>
      </c>
      <c r="AT140" s="230" t="s">
        <v>172</v>
      </c>
      <c r="AU140" s="230" t="s">
        <v>88</v>
      </c>
      <c r="AY140" s="17" t="s">
        <v>170</v>
      </c>
      <c r="BE140" s="231">
        <f>IF(N140="základní",J140,0)</f>
        <v>0</v>
      </c>
      <c r="BF140" s="231">
        <f>IF(N140="snížená",J140,0)</f>
        <v>0</v>
      </c>
      <c r="BG140" s="231">
        <f>IF(N140="zákl. přenesená",J140,0)</f>
        <v>0</v>
      </c>
      <c r="BH140" s="231">
        <f>IF(N140="sníž. přenesená",J140,0)</f>
        <v>0</v>
      </c>
      <c r="BI140" s="231">
        <f>IF(N140="nulová",J140,0)</f>
        <v>0</v>
      </c>
      <c r="BJ140" s="17" t="s">
        <v>86</v>
      </c>
      <c r="BK140" s="231">
        <f>ROUND(I140*H140,2)</f>
        <v>0</v>
      </c>
      <c r="BL140" s="17" t="s">
        <v>177</v>
      </c>
      <c r="BM140" s="230" t="s">
        <v>1570</v>
      </c>
    </row>
    <row r="141" spans="1:47" s="2" customFormat="1" ht="12">
      <c r="A141" s="39"/>
      <c r="B141" s="40"/>
      <c r="C141" s="41"/>
      <c r="D141" s="234" t="s">
        <v>210</v>
      </c>
      <c r="E141" s="41"/>
      <c r="F141" s="255" t="s">
        <v>1397</v>
      </c>
      <c r="G141" s="41"/>
      <c r="H141" s="41"/>
      <c r="I141" s="137"/>
      <c r="J141" s="41"/>
      <c r="K141" s="41"/>
      <c r="L141" s="45"/>
      <c r="M141" s="256"/>
      <c r="N141" s="257"/>
      <c r="O141" s="85"/>
      <c r="P141" s="85"/>
      <c r="Q141" s="85"/>
      <c r="R141" s="85"/>
      <c r="S141" s="85"/>
      <c r="T141" s="86"/>
      <c r="U141" s="39"/>
      <c r="V141" s="39"/>
      <c r="W141" s="39"/>
      <c r="X141" s="39"/>
      <c r="Y141" s="39"/>
      <c r="Z141" s="39"/>
      <c r="AA141" s="39"/>
      <c r="AB141" s="39"/>
      <c r="AC141" s="39"/>
      <c r="AD141" s="39"/>
      <c r="AE141" s="39"/>
      <c r="AT141" s="17" t="s">
        <v>210</v>
      </c>
      <c r="AU141" s="17" t="s">
        <v>88</v>
      </c>
    </row>
    <row r="142" spans="1:65" s="2" customFormat="1" ht="21.75" customHeight="1">
      <c r="A142" s="39"/>
      <c r="B142" s="40"/>
      <c r="C142" s="219" t="s">
        <v>294</v>
      </c>
      <c r="D142" s="219" t="s">
        <v>172</v>
      </c>
      <c r="E142" s="220" t="s">
        <v>1398</v>
      </c>
      <c r="F142" s="221" t="s">
        <v>1399</v>
      </c>
      <c r="G142" s="222" t="s">
        <v>175</v>
      </c>
      <c r="H142" s="223">
        <v>24</v>
      </c>
      <c r="I142" s="224"/>
      <c r="J142" s="225">
        <f>ROUND(I142*H142,2)</f>
        <v>0</v>
      </c>
      <c r="K142" s="221" t="s">
        <v>1375</v>
      </c>
      <c r="L142" s="45"/>
      <c r="M142" s="226" t="s">
        <v>33</v>
      </c>
      <c r="N142" s="227" t="s">
        <v>49</v>
      </c>
      <c r="O142" s="85"/>
      <c r="P142" s="228">
        <f>O142*H142</f>
        <v>0</v>
      </c>
      <c r="Q142" s="228">
        <v>0.00402</v>
      </c>
      <c r="R142" s="228">
        <f>Q142*H142</f>
        <v>0.09648000000000001</v>
      </c>
      <c r="S142" s="228">
        <v>0</v>
      </c>
      <c r="T142" s="229">
        <f>S142*H142</f>
        <v>0</v>
      </c>
      <c r="U142" s="39"/>
      <c r="V142" s="39"/>
      <c r="W142" s="39"/>
      <c r="X142" s="39"/>
      <c r="Y142" s="39"/>
      <c r="Z142" s="39"/>
      <c r="AA142" s="39"/>
      <c r="AB142" s="39"/>
      <c r="AC142" s="39"/>
      <c r="AD142" s="39"/>
      <c r="AE142" s="39"/>
      <c r="AR142" s="230" t="s">
        <v>177</v>
      </c>
      <c r="AT142" s="230" t="s">
        <v>172</v>
      </c>
      <c r="AU142" s="230" t="s">
        <v>88</v>
      </c>
      <c r="AY142" s="17" t="s">
        <v>170</v>
      </c>
      <c r="BE142" s="231">
        <f>IF(N142="základní",J142,0)</f>
        <v>0</v>
      </c>
      <c r="BF142" s="231">
        <f>IF(N142="snížená",J142,0)</f>
        <v>0</v>
      </c>
      <c r="BG142" s="231">
        <f>IF(N142="zákl. přenesená",J142,0)</f>
        <v>0</v>
      </c>
      <c r="BH142" s="231">
        <f>IF(N142="sníž. přenesená",J142,0)</f>
        <v>0</v>
      </c>
      <c r="BI142" s="231">
        <f>IF(N142="nulová",J142,0)</f>
        <v>0</v>
      </c>
      <c r="BJ142" s="17" t="s">
        <v>86</v>
      </c>
      <c r="BK142" s="231">
        <f>ROUND(I142*H142,2)</f>
        <v>0</v>
      </c>
      <c r="BL142" s="17" t="s">
        <v>177</v>
      </c>
      <c r="BM142" s="230" t="s">
        <v>1571</v>
      </c>
    </row>
    <row r="143" spans="1:47" s="2" customFormat="1" ht="12">
      <c r="A143" s="39"/>
      <c r="B143" s="40"/>
      <c r="C143" s="41"/>
      <c r="D143" s="234" t="s">
        <v>210</v>
      </c>
      <c r="E143" s="41"/>
      <c r="F143" s="255" t="s">
        <v>1401</v>
      </c>
      <c r="G143" s="41"/>
      <c r="H143" s="41"/>
      <c r="I143" s="137"/>
      <c r="J143" s="41"/>
      <c r="K143" s="41"/>
      <c r="L143" s="45"/>
      <c r="M143" s="256"/>
      <c r="N143" s="257"/>
      <c r="O143" s="85"/>
      <c r="P143" s="85"/>
      <c r="Q143" s="85"/>
      <c r="R143" s="85"/>
      <c r="S143" s="85"/>
      <c r="T143" s="86"/>
      <c r="U143" s="39"/>
      <c r="V143" s="39"/>
      <c r="W143" s="39"/>
      <c r="X143" s="39"/>
      <c r="Y143" s="39"/>
      <c r="Z143" s="39"/>
      <c r="AA143" s="39"/>
      <c r="AB143" s="39"/>
      <c r="AC143" s="39"/>
      <c r="AD143" s="39"/>
      <c r="AE143" s="39"/>
      <c r="AT143" s="17" t="s">
        <v>210</v>
      </c>
      <c r="AU143" s="17" t="s">
        <v>88</v>
      </c>
    </row>
    <row r="144" spans="1:51" s="13" customFormat="1" ht="12">
      <c r="A144" s="13"/>
      <c r="B144" s="232"/>
      <c r="C144" s="233"/>
      <c r="D144" s="234" t="s">
        <v>182</v>
      </c>
      <c r="E144" s="235" t="s">
        <v>33</v>
      </c>
      <c r="F144" s="236" t="s">
        <v>1572</v>
      </c>
      <c r="G144" s="233"/>
      <c r="H144" s="237">
        <v>24</v>
      </c>
      <c r="I144" s="238"/>
      <c r="J144" s="233"/>
      <c r="K144" s="233"/>
      <c r="L144" s="239"/>
      <c r="M144" s="240"/>
      <c r="N144" s="241"/>
      <c r="O144" s="241"/>
      <c r="P144" s="241"/>
      <c r="Q144" s="241"/>
      <c r="R144" s="241"/>
      <c r="S144" s="241"/>
      <c r="T144" s="242"/>
      <c r="U144" s="13"/>
      <c r="V144" s="13"/>
      <c r="W144" s="13"/>
      <c r="X144" s="13"/>
      <c r="Y144" s="13"/>
      <c r="Z144" s="13"/>
      <c r="AA144" s="13"/>
      <c r="AB144" s="13"/>
      <c r="AC144" s="13"/>
      <c r="AD144" s="13"/>
      <c r="AE144" s="13"/>
      <c r="AT144" s="243" t="s">
        <v>182</v>
      </c>
      <c r="AU144" s="243" t="s">
        <v>88</v>
      </c>
      <c r="AV144" s="13" t="s">
        <v>88</v>
      </c>
      <c r="AW144" s="13" t="s">
        <v>39</v>
      </c>
      <c r="AX144" s="13" t="s">
        <v>78</v>
      </c>
      <c r="AY144" s="243" t="s">
        <v>170</v>
      </c>
    </row>
    <row r="145" spans="1:51" s="14" customFormat="1" ht="12">
      <c r="A145" s="14"/>
      <c r="B145" s="244"/>
      <c r="C145" s="245"/>
      <c r="D145" s="234" t="s">
        <v>182</v>
      </c>
      <c r="E145" s="246" t="s">
        <v>33</v>
      </c>
      <c r="F145" s="247" t="s">
        <v>200</v>
      </c>
      <c r="G145" s="245"/>
      <c r="H145" s="248">
        <v>24</v>
      </c>
      <c r="I145" s="249"/>
      <c r="J145" s="245"/>
      <c r="K145" s="245"/>
      <c r="L145" s="250"/>
      <c r="M145" s="251"/>
      <c r="N145" s="252"/>
      <c r="O145" s="252"/>
      <c r="P145" s="252"/>
      <c r="Q145" s="252"/>
      <c r="R145" s="252"/>
      <c r="S145" s="252"/>
      <c r="T145" s="253"/>
      <c r="U145" s="14"/>
      <c r="V145" s="14"/>
      <c r="W145" s="14"/>
      <c r="X145" s="14"/>
      <c r="Y145" s="14"/>
      <c r="Z145" s="14"/>
      <c r="AA145" s="14"/>
      <c r="AB145" s="14"/>
      <c r="AC145" s="14"/>
      <c r="AD145" s="14"/>
      <c r="AE145" s="14"/>
      <c r="AT145" s="254" t="s">
        <v>182</v>
      </c>
      <c r="AU145" s="254" t="s">
        <v>88</v>
      </c>
      <c r="AV145" s="14" t="s">
        <v>177</v>
      </c>
      <c r="AW145" s="14" t="s">
        <v>39</v>
      </c>
      <c r="AX145" s="14" t="s">
        <v>86</v>
      </c>
      <c r="AY145" s="254" t="s">
        <v>170</v>
      </c>
    </row>
    <row r="146" spans="1:65" s="2" customFormat="1" ht="16.5" customHeight="1">
      <c r="A146" s="39"/>
      <c r="B146" s="40"/>
      <c r="C146" s="258" t="s">
        <v>299</v>
      </c>
      <c r="D146" s="258" t="s">
        <v>214</v>
      </c>
      <c r="E146" s="259" t="s">
        <v>1403</v>
      </c>
      <c r="F146" s="260" t="s">
        <v>1404</v>
      </c>
      <c r="G146" s="261" t="s">
        <v>268</v>
      </c>
      <c r="H146" s="262">
        <v>2</v>
      </c>
      <c r="I146" s="263"/>
      <c r="J146" s="264">
        <f>ROUND(I146*H146,2)</f>
        <v>0</v>
      </c>
      <c r="K146" s="260" t="s">
        <v>33</v>
      </c>
      <c r="L146" s="265"/>
      <c r="M146" s="266" t="s">
        <v>33</v>
      </c>
      <c r="N146" s="267" t="s">
        <v>49</v>
      </c>
      <c r="O146" s="85"/>
      <c r="P146" s="228">
        <f>O146*H146</f>
        <v>0</v>
      </c>
      <c r="Q146" s="228">
        <v>0.05</v>
      </c>
      <c r="R146" s="228">
        <f>Q146*H146</f>
        <v>0.1</v>
      </c>
      <c r="S146" s="228">
        <v>0</v>
      </c>
      <c r="T146" s="229">
        <f>S146*H146</f>
        <v>0</v>
      </c>
      <c r="U146" s="39"/>
      <c r="V146" s="39"/>
      <c r="W146" s="39"/>
      <c r="X146" s="39"/>
      <c r="Y146" s="39"/>
      <c r="Z146" s="39"/>
      <c r="AA146" s="39"/>
      <c r="AB146" s="39"/>
      <c r="AC146" s="39"/>
      <c r="AD146" s="39"/>
      <c r="AE146" s="39"/>
      <c r="AR146" s="230" t="s">
        <v>213</v>
      </c>
      <c r="AT146" s="230" t="s">
        <v>214</v>
      </c>
      <c r="AU146" s="230" t="s">
        <v>88</v>
      </c>
      <c r="AY146" s="17" t="s">
        <v>170</v>
      </c>
      <c r="BE146" s="231">
        <f>IF(N146="základní",J146,0)</f>
        <v>0</v>
      </c>
      <c r="BF146" s="231">
        <f>IF(N146="snížená",J146,0)</f>
        <v>0</v>
      </c>
      <c r="BG146" s="231">
        <f>IF(N146="zákl. přenesená",J146,0)</f>
        <v>0</v>
      </c>
      <c r="BH146" s="231">
        <f>IF(N146="sníž. přenesená",J146,0)</f>
        <v>0</v>
      </c>
      <c r="BI146" s="231">
        <f>IF(N146="nulová",J146,0)</f>
        <v>0</v>
      </c>
      <c r="BJ146" s="17" t="s">
        <v>86</v>
      </c>
      <c r="BK146" s="231">
        <f>ROUND(I146*H146,2)</f>
        <v>0</v>
      </c>
      <c r="BL146" s="17" t="s">
        <v>177</v>
      </c>
      <c r="BM146" s="230" t="s">
        <v>1573</v>
      </c>
    </row>
    <row r="147" spans="1:47" s="2" customFormat="1" ht="12">
      <c r="A147" s="39"/>
      <c r="B147" s="40"/>
      <c r="C147" s="41"/>
      <c r="D147" s="234" t="s">
        <v>210</v>
      </c>
      <c r="E147" s="41"/>
      <c r="F147" s="255" t="s">
        <v>1574</v>
      </c>
      <c r="G147" s="41"/>
      <c r="H147" s="41"/>
      <c r="I147" s="137"/>
      <c r="J147" s="41"/>
      <c r="K147" s="41"/>
      <c r="L147" s="45"/>
      <c r="M147" s="256"/>
      <c r="N147" s="257"/>
      <c r="O147" s="85"/>
      <c r="P147" s="85"/>
      <c r="Q147" s="85"/>
      <c r="R147" s="85"/>
      <c r="S147" s="85"/>
      <c r="T147" s="86"/>
      <c r="U147" s="39"/>
      <c r="V147" s="39"/>
      <c r="W147" s="39"/>
      <c r="X147" s="39"/>
      <c r="Y147" s="39"/>
      <c r="Z147" s="39"/>
      <c r="AA147" s="39"/>
      <c r="AB147" s="39"/>
      <c r="AC147" s="39"/>
      <c r="AD147" s="39"/>
      <c r="AE147" s="39"/>
      <c r="AT147" s="17" t="s">
        <v>210</v>
      </c>
      <c r="AU147" s="17" t="s">
        <v>88</v>
      </c>
    </row>
    <row r="148" spans="1:63" s="12" customFormat="1" ht="22.8" customHeight="1">
      <c r="A148" s="12"/>
      <c r="B148" s="203"/>
      <c r="C148" s="204"/>
      <c r="D148" s="205" t="s">
        <v>77</v>
      </c>
      <c r="E148" s="217" t="s">
        <v>310</v>
      </c>
      <c r="F148" s="217" t="s">
        <v>1575</v>
      </c>
      <c r="G148" s="204"/>
      <c r="H148" s="204"/>
      <c r="I148" s="207"/>
      <c r="J148" s="218">
        <f>BK148</f>
        <v>0</v>
      </c>
      <c r="K148" s="204"/>
      <c r="L148" s="209"/>
      <c r="M148" s="210"/>
      <c r="N148" s="211"/>
      <c r="O148" s="211"/>
      <c r="P148" s="212">
        <f>SUM(P149:P162)</f>
        <v>0</v>
      </c>
      <c r="Q148" s="211"/>
      <c r="R148" s="212">
        <f>SUM(R149:R162)</f>
        <v>0</v>
      </c>
      <c r="S148" s="211"/>
      <c r="T148" s="213">
        <f>SUM(T149:T162)</f>
        <v>0</v>
      </c>
      <c r="U148" s="12"/>
      <c r="V148" s="12"/>
      <c r="W148" s="12"/>
      <c r="X148" s="12"/>
      <c r="Y148" s="12"/>
      <c r="Z148" s="12"/>
      <c r="AA148" s="12"/>
      <c r="AB148" s="12"/>
      <c r="AC148" s="12"/>
      <c r="AD148" s="12"/>
      <c r="AE148" s="12"/>
      <c r="AR148" s="214" t="s">
        <v>86</v>
      </c>
      <c r="AT148" s="215" t="s">
        <v>77</v>
      </c>
      <c r="AU148" s="215" t="s">
        <v>86</v>
      </c>
      <c r="AY148" s="214" t="s">
        <v>170</v>
      </c>
      <c r="BK148" s="216">
        <f>SUM(BK149:BK162)</f>
        <v>0</v>
      </c>
    </row>
    <row r="149" spans="1:65" s="2" customFormat="1" ht="16.5" customHeight="1">
      <c r="A149" s="39"/>
      <c r="B149" s="40"/>
      <c r="C149" s="219" t="s">
        <v>305</v>
      </c>
      <c r="D149" s="219" t="s">
        <v>172</v>
      </c>
      <c r="E149" s="220" t="s">
        <v>1407</v>
      </c>
      <c r="F149" s="221" t="s">
        <v>1408</v>
      </c>
      <c r="G149" s="222" t="s">
        <v>191</v>
      </c>
      <c r="H149" s="223">
        <v>56</v>
      </c>
      <c r="I149" s="224"/>
      <c r="J149" s="225">
        <f>ROUND(I149*H149,2)</f>
        <v>0</v>
      </c>
      <c r="K149" s="221" t="s">
        <v>33</v>
      </c>
      <c r="L149" s="45"/>
      <c r="M149" s="226" t="s">
        <v>33</v>
      </c>
      <c r="N149" s="227" t="s">
        <v>49</v>
      </c>
      <c r="O149" s="85"/>
      <c r="P149" s="228">
        <f>O149*H149</f>
        <v>0</v>
      </c>
      <c r="Q149" s="228">
        <v>0</v>
      </c>
      <c r="R149" s="228">
        <f>Q149*H149</f>
        <v>0</v>
      </c>
      <c r="S149" s="228">
        <v>0</v>
      </c>
      <c r="T149" s="229">
        <f>S149*H149</f>
        <v>0</v>
      </c>
      <c r="U149" s="39"/>
      <c r="V149" s="39"/>
      <c r="W149" s="39"/>
      <c r="X149" s="39"/>
      <c r="Y149" s="39"/>
      <c r="Z149" s="39"/>
      <c r="AA149" s="39"/>
      <c r="AB149" s="39"/>
      <c r="AC149" s="39"/>
      <c r="AD149" s="39"/>
      <c r="AE149" s="39"/>
      <c r="AR149" s="230" t="s">
        <v>177</v>
      </c>
      <c r="AT149" s="230" t="s">
        <v>172</v>
      </c>
      <c r="AU149" s="230" t="s">
        <v>88</v>
      </c>
      <c r="AY149" s="17" t="s">
        <v>170</v>
      </c>
      <c r="BE149" s="231">
        <f>IF(N149="základní",J149,0)</f>
        <v>0</v>
      </c>
      <c r="BF149" s="231">
        <f>IF(N149="snížená",J149,0)</f>
        <v>0</v>
      </c>
      <c r="BG149" s="231">
        <f>IF(N149="zákl. přenesená",J149,0)</f>
        <v>0</v>
      </c>
      <c r="BH149" s="231">
        <f>IF(N149="sníž. přenesená",J149,0)</f>
        <v>0</v>
      </c>
      <c r="BI149" s="231">
        <f>IF(N149="nulová",J149,0)</f>
        <v>0</v>
      </c>
      <c r="BJ149" s="17" t="s">
        <v>86</v>
      </c>
      <c r="BK149" s="231">
        <f>ROUND(I149*H149,2)</f>
        <v>0</v>
      </c>
      <c r="BL149" s="17" t="s">
        <v>177</v>
      </c>
      <c r="BM149" s="230" t="s">
        <v>1576</v>
      </c>
    </row>
    <row r="150" spans="1:47" s="2" customFormat="1" ht="12">
      <c r="A150" s="39"/>
      <c r="B150" s="40"/>
      <c r="C150" s="41"/>
      <c r="D150" s="234" t="s">
        <v>210</v>
      </c>
      <c r="E150" s="41"/>
      <c r="F150" s="255" t="s">
        <v>1410</v>
      </c>
      <c r="G150" s="41"/>
      <c r="H150" s="41"/>
      <c r="I150" s="137"/>
      <c r="J150" s="41"/>
      <c r="K150" s="41"/>
      <c r="L150" s="45"/>
      <c r="M150" s="256"/>
      <c r="N150" s="257"/>
      <c r="O150" s="85"/>
      <c r="P150" s="85"/>
      <c r="Q150" s="85"/>
      <c r="R150" s="85"/>
      <c r="S150" s="85"/>
      <c r="T150" s="86"/>
      <c r="U150" s="39"/>
      <c r="V150" s="39"/>
      <c r="W150" s="39"/>
      <c r="X150" s="39"/>
      <c r="Y150" s="39"/>
      <c r="Z150" s="39"/>
      <c r="AA150" s="39"/>
      <c r="AB150" s="39"/>
      <c r="AC150" s="39"/>
      <c r="AD150" s="39"/>
      <c r="AE150" s="39"/>
      <c r="AT150" s="17" t="s">
        <v>210</v>
      </c>
      <c r="AU150" s="17" t="s">
        <v>88</v>
      </c>
    </row>
    <row r="151" spans="1:65" s="2" customFormat="1" ht="16.5" customHeight="1">
      <c r="A151" s="39"/>
      <c r="B151" s="40"/>
      <c r="C151" s="219" t="s">
        <v>310</v>
      </c>
      <c r="D151" s="219" t="s">
        <v>172</v>
      </c>
      <c r="E151" s="220" t="s">
        <v>1411</v>
      </c>
      <c r="F151" s="221" t="s">
        <v>1412</v>
      </c>
      <c r="G151" s="222" t="s">
        <v>191</v>
      </c>
      <c r="H151" s="223">
        <v>56</v>
      </c>
      <c r="I151" s="224"/>
      <c r="J151" s="225">
        <f>ROUND(I151*H151,2)</f>
        <v>0</v>
      </c>
      <c r="K151" s="221" t="s">
        <v>33</v>
      </c>
      <c r="L151" s="45"/>
      <c r="M151" s="226" t="s">
        <v>33</v>
      </c>
      <c r="N151" s="227" t="s">
        <v>49</v>
      </c>
      <c r="O151" s="85"/>
      <c r="P151" s="228">
        <f>O151*H151</f>
        <v>0</v>
      </c>
      <c r="Q151" s="228">
        <v>0</v>
      </c>
      <c r="R151" s="228">
        <f>Q151*H151</f>
        <v>0</v>
      </c>
      <c r="S151" s="228">
        <v>0</v>
      </c>
      <c r="T151" s="229">
        <f>S151*H151</f>
        <v>0</v>
      </c>
      <c r="U151" s="39"/>
      <c r="V151" s="39"/>
      <c r="W151" s="39"/>
      <c r="X151" s="39"/>
      <c r="Y151" s="39"/>
      <c r="Z151" s="39"/>
      <c r="AA151" s="39"/>
      <c r="AB151" s="39"/>
      <c r="AC151" s="39"/>
      <c r="AD151" s="39"/>
      <c r="AE151" s="39"/>
      <c r="AR151" s="230" t="s">
        <v>177</v>
      </c>
      <c r="AT151" s="230" t="s">
        <v>172</v>
      </c>
      <c r="AU151" s="230" t="s">
        <v>88</v>
      </c>
      <c r="AY151" s="17" t="s">
        <v>170</v>
      </c>
      <c r="BE151" s="231">
        <f>IF(N151="základní",J151,0)</f>
        <v>0</v>
      </c>
      <c r="BF151" s="231">
        <f>IF(N151="snížená",J151,0)</f>
        <v>0</v>
      </c>
      <c r="BG151" s="231">
        <f>IF(N151="zákl. přenesená",J151,0)</f>
        <v>0</v>
      </c>
      <c r="BH151" s="231">
        <f>IF(N151="sníž. přenesená",J151,0)</f>
        <v>0</v>
      </c>
      <c r="BI151" s="231">
        <f>IF(N151="nulová",J151,0)</f>
        <v>0</v>
      </c>
      <c r="BJ151" s="17" t="s">
        <v>86</v>
      </c>
      <c r="BK151" s="231">
        <f>ROUND(I151*H151,2)</f>
        <v>0</v>
      </c>
      <c r="BL151" s="17" t="s">
        <v>177</v>
      </c>
      <c r="BM151" s="230" t="s">
        <v>1577</v>
      </c>
    </row>
    <row r="152" spans="1:47" s="2" customFormat="1" ht="12">
      <c r="A152" s="39"/>
      <c r="B152" s="40"/>
      <c r="C152" s="41"/>
      <c r="D152" s="234" t="s">
        <v>210</v>
      </c>
      <c r="E152" s="41"/>
      <c r="F152" s="255" t="s">
        <v>1578</v>
      </c>
      <c r="G152" s="41"/>
      <c r="H152" s="41"/>
      <c r="I152" s="137"/>
      <c r="J152" s="41"/>
      <c r="K152" s="41"/>
      <c r="L152" s="45"/>
      <c r="M152" s="256"/>
      <c r="N152" s="257"/>
      <c r="O152" s="85"/>
      <c r="P152" s="85"/>
      <c r="Q152" s="85"/>
      <c r="R152" s="85"/>
      <c r="S152" s="85"/>
      <c r="T152" s="86"/>
      <c r="U152" s="39"/>
      <c r="V152" s="39"/>
      <c r="W152" s="39"/>
      <c r="X152" s="39"/>
      <c r="Y152" s="39"/>
      <c r="Z152" s="39"/>
      <c r="AA152" s="39"/>
      <c r="AB152" s="39"/>
      <c r="AC152" s="39"/>
      <c r="AD152" s="39"/>
      <c r="AE152" s="39"/>
      <c r="AT152" s="17" t="s">
        <v>210</v>
      </c>
      <c r="AU152" s="17" t="s">
        <v>88</v>
      </c>
    </row>
    <row r="153" spans="1:65" s="2" customFormat="1" ht="16.5" customHeight="1">
      <c r="A153" s="39"/>
      <c r="B153" s="40"/>
      <c r="C153" s="219" t="s">
        <v>315</v>
      </c>
      <c r="D153" s="219" t="s">
        <v>172</v>
      </c>
      <c r="E153" s="220" t="s">
        <v>1579</v>
      </c>
      <c r="F153" s="221" t="s">
        <v>1580</v>
      </c>
      <c r="G153" s="222" t="s">
        <v>196</v>
      </c>
      <c r="H153" s="223">
        <v>3.1</v>
      </c>
      <c r="I153" s="224"/>
      <c r="J153" s="225">
        <f>ROUND(I153*H153,2)</f>
        <v>0</v>
      </c>
      <c r="K153" s="221" t="s">
        <v>33</v>
      </c>
      <c r="L153" s="45"/>
      <c r="M153" s="226" t="s">
        <v>33</v>
      </c>
      <c r="N153" s="227" t="s">
        <v>49</v>
      </c>
      <c r="O153" s="85"/>
      <c r="P153" s="228">
        <f>O153*H153</f>
        <v>0</v>
      </c>
      <c r="Q153" s="228">
        <v>0</v>
      </c>
      <c r="R153" s="228">
        <f>Q153*H153</f>
        <v>0</v>
      </c>
      <c r="S153" s="228">
        <v>0</v>
      </c>
      <c r="T153" s="229">
        <f>S153*H153</f>
        <v>0</v>
      </c>
      <c r="U153" s="39"/>
      <c r="V153" s="39"/>
      <c r="W153" s="39"/>
      <c r="X153" s="39"/>
      <c r="Y153" s="39"/>
      <c r="Z153" s="39"/>
      <c r="AA153" s="39"/>
      <c r="AB153" s="39"/>
      <c r="AC153" s="39"/>
      <c r="AD153" s="39"/>
      <c r="AE153" s="39"/>
      <c r="AR153" s="230" t="s">
        <v>177</v>
      </c>
      <c r="AT153" s="230" t="s">
        <v>172</v>
      </c>
      <c r="AU153" s="230" t="s">
        <v>88</v>
      </c>
      <c r="AY153" s="17" t="s">
        <v>170</v>
      </c>
      <c r="BE153" s="231">
        <f>IF(N153="základní",J153,0)</f>
        <v>0</v>
      </c>
      <c r="BF153" s="231">
        <f>IF(N153="snížená",J153,0)</f>
        <v>0</v>
      </c>
      <c r="BG153" s="231">
        <f>IF(N153="zákl. přenesená",J153,0)</f>
        <v>0</v>
      </c>
      <c r="BH153" s="231">
        <f>IF(N153="sníž. přenesená",J153,0)</f>
        <v>0</v>
      </c>
      <c r="BI153" s="231">
        <f>IF(N153="nulová",J153,0)</f>
        <v>0</v>
      </c>
      <c r="BJ153" s="17" t="s">
        <v>86</v>
      </c>
      <c r="BK153" s="231">
        <f>ROUND(I153*H153,2)</f>
        <v>0</v>
      </c>
      <c r="BL153" s="17" t="s">
        <v>177</v>
      </c>
      <c r="BM153" s="230" t="s">
        <v>1581</v>
      </c>
    </row>
    <row r="154" spans="1:47" s="2" customFormat="1" ht="12">
      <c r="A154" s="39"/>
      <c r="B154" s="40"/>
      <c r="C154" s="41"/>
      <c r="D154" s="234" t="s">
        <v>210</v>
      </c>
      <c r="E154" s="41"/>
      <c r="F154" s="255" t="s">
        <v>1582</v>
      </c>
      <c r="G154" s="41"/>
      <c r="H154" s="41"/>
      <c r="I154" s="137"/>
      <c r="J154" s="41"/>
      <c r="K154" s="41"/>
      <c r="L154" s="45"/>
      <c r="M154" s="256"/>
      <c r="N154" s="257"/>
      <c r="O154" s="85"/>
      <c r="P154" s="85"/>
      <c r="Q154" s="85"/>
      <c r="R154" s="85"/>
      <c r="S154" s="85"/>
      <c r="T154" s="86"/>
      <c r="U154" s="39"/>
      <c r="V154" s="39"/>
      <c r="W154" s="39"/>
      <c r="X154" s="39"/>
      <c r="Y154" s="39"/>
      <c r="Z154" s="39"/>
      <c r="AA154" s="39"/>
      <c r="AB154" s="39"/>
      <c r="AC154" s="39"/>
      <c r="AD154" s="39"/>
      <c r="AE154" s="39"/>
      <c r="AT154" s="17" t="s">
        <v>210</v>
      </c>
      <c r="AU154" s="17" t="s">
        <v>88</v>
      </c>
    </row>
    <row r="155" spans="1:65" s="2" customFormat="1" ht="16.5" customHeight="1">
      <c r="A155" s="39"/>
      <c r="B155" s="40"/>
      <c r="C155" s="219" t="s">
        <v>321</v>
      </c>
      <c r="D155" s="219" t="s">
        <v>172</v>
      </c>
      <c r="E155" s="220" t="s">
        <v>1583</v>
      </c>
      <c r="F155" s="221" t="s">
        <v>1584</v>
      </c>
      <c r="G155" s="222" t="s">
        <v>175</v>
      </c>
      <c r="H155" s="223">
        <v>5.52</v>
      </c>
      <c r="I155" s="224"/>
      <c r="J155" s="225">
        <f>ROUND(I155*H155,2)</f>
        <v>0</v>
      </c>
      <c r="K155" s="221" t="s">
        <v>33</v>
      </c>
      <c r="L155" s="45"/>
      <c r="M155" s="226" t="s">
        <v>33</v>
      </c>
      <c r="N155" s="227" t="s">
        <v>49</v>
      </c>
      <c r="O155" s="85"/>
      <c r="P155" s="228">
        <f>O155*H155</f>
        <v>0</v>
      </c>
      <c r="Q155" s="228">
        <v>0</v>
      </c>
      <c r="R155" s="228">
        <f>Q155*H155</f>
        <v>0</v>
      </c>
      <c r="S155" s="228">
        <v>0</v>
      </c>
      <c r="T155" s="229">
        <f>S155*H155</f>
        <v>0</v>
      </c>
      <c r="U155" s="39"/>
      <c r="V155" s="39"/>
      <c r="W155" s="39"/>
      <c r="X155" s="39"/>
      <c r="Y155" s="39"/>
      <c r="Z155" s="39"/>
      <c r="AA155" s="39"/>
      <c r="AB155" s="39"/>
      <c r="AC155" s="39"/>
      <c r="AD155" s="39"/>
      <c r="AE155" s="39"/>
      <c r="AR155" s="230" t="s">
        <v>177</v>
      </c>
      <c r="AT155" s="230" t="s">
        <v>172</v>
      </c>
      <c r="AU155" s="230" t="s">
        <v>88</v>
      </c>
      <c r="AY155" s="17" t="s">
        <v>170</v>
      </c>
      <c r="BE155" s="231">
        <f>IF(N155="základní",J155,0)</f>
        <v>0</v>
      </c>
      <c r="BF155" s="231">
        <f>IF(N155="snížená",J155,0)</f>
        <v>0</v>
      </c>
      <c r="BG155" s="231">
        <f>IF(N155="zákl. přenesená",J155,0)</f>
        <v>0</v>
      </c>
      <c r="BH155" s="231">
        <f>IF(N155="sníž. přenesená",J155,0)</f>
        <v>0</v>
      </c>
      <c r="BI155" s="231">
        <f>IF(N155="nulová",J155,0)</f>
        <v>0</v>
      </c>
      <c r="BJ155" s="17" t="s">
        <v>86</v>
      </c>
      <c r="BK155" s="231">
        <f>ROUND(I155*H155,2)</f>
        <v>0</v>
      </c>
      <c r="BL155" s="17" t="s">
        <v>177</v>
      </c>
      <c r="BM155" s="230" t="s">
        <v>1585</v>
      </c>
    </row>
    <row r="156" spans="1:47" s="2" customFormat="1" ht="12">
      <c r="A156" s="39"/>
      <c r="B156" s="40"/>
      <c r="C156" s="41"/>
      <c r="D156" s="234" t="s">
        <v>210</v>
      </c>
      <c r="E156" s="41"/>
      <c r="F156" s="255" t="s">
        <v>1586</v>
      </c>
      <c r="G156" s="41"/>
      <c r="H156" s="41"/>
      <c r="I156" s="137"/>
      <c r="J156" s="41"/>
      <c r="K156" s="41"/>
      <c r="L156" s="45"/>
      <c r="M156" s="256"/>
      <c r="N156" s="257"/>
      <c r="O156" s="85"/>
      <c r="P156" s="85"/>
      <c r="Q156" s="85"/>
      <c r="R156" s="85"/>
      <c r="S156" s="85"/>
      <c r="T156" s="86"/>
      <c r="U156" s="39"/>
      <c r="V156" s="39"/>
      <c r="W156" s="39"/>
      <c r="X156" s="39"/>
      <c r="Y156" s="39"/>
      <c r="Z156" s="39"/>
      <c r="AA156" s="39"/>
      <c r="AB156" s="39"/>
      <c r="AC156" s="39"/>
      <c r="AD156" s="39"/>
      <c r="AE156" s="39"/>
      <c r="AT156" s="17" t="s">
        <v>210</v>
      </c>
      <c r="AU156" s="17" t="s">
        <v>88</v>
      </c>
    </row>
    <row r="157" spans="1:65" s="2" customFormat="1" ht="16.5" customHeight="1">
      <c r="A157" s="39"/>
      <c r="B157" s="40"/>
      <c r="C157" s="219" t="s">
        <v>326</v>
      </c>
      <c r="D157" s="219" t="s">
        <v>172</v>
      </c>
      <c r="E157" s="220" t="s">
        <v>1587</v>
      </c>
      <c r="F157" s="221" t="s">
        <v>1588</v>
      </c>
      <c r="G157" s="222" t="s">
        <v>232</v>
      </c>
      <c r="H157" s="223">
        <v>0.23</v>
      </c>
      <c r="I157" s="224"/>
      <c r="J157" s="225">
        <f>ROUND(I157*H157,2)</f>
        <v>0</v>
      </c>
      <c r="K157" s="221" t="s">
        <v>33</v>
      </c>
      <c r="L157" s="45"/>
      <c r="M157" s="226" t="s">
        <v>33</v>
      </c>
      <c r="N157" s="227" t="s">
        <v>49</v>
      </c>
      <c r="O157" s="85"/>
      <c r="P157" s="228">
        <f>O157*H157</f>
        <v>0</v>
      </c>
      <c r="Q157" s="228">
        <v>0</v>
      </c>
      <c r="R157" s="228">
        <f>Q157*H157</f>
        <v>0</v>
      </c>
      <c r="S157" s="228">
        <v>0</v>
      </c>
      <c r="T157" s="229">
        <f>S157*H157</f>
        <v>0</v>
      </c>
      <c r="U157" s="39"/>
      <c r="V157" s="39"/>
      <c r="W157" s="39"/>
      <c r="X157" s="39"/>
      <c r="Y157" s="39"/>
      <c r="Z157" s="39"/>
      <c r="AA157" s="39"/>
      <c r="AB157" s="39"/>
      <c r="AC157" s="39"/>
      <c r="AD157" s="39"/>
      <c r="AE157" s="39"/>
      <c r="AR157" s="230" t="s">
        <v>177</v>
      </c>
      <c r="AT157" s="230" t="s">
        <v>172</v>
      </c>
      <c r="AU157" s="230" t="s">
        <v>88</v>
      </c>
      <c r="AY157" s="17" t="s">
        <v>170</v>
      </c>
      <c r="BE157" s="231">
        <f>IF(N157="základní",J157,0)</f>
        <v>0</v>
      </c>
      <c r="BF157" s="231">
        <f>IF(N157="snížená",J157,0)</f>
        <v>0</v>
      </c>
      <c r="BG157" s="231">
        <f>IF(N157="zákl. přenesená",J157,0)</f>
        <v>0</v>
      </c>
      <c r="BH157" s="231">
        <f>IF(N157="sníž. přenesená",J157,0)</f>
        <v>0</v>
      </c>
      <c r="BI157" s="231">
        <f>IF(N157="nulová",J157,0)</f>
        <v>0</v>
      </c>
      <c r="BJ157" s="17" t="s">
        <v>86</v>
      </c>
      <c r="BK157" s="231">
        <f>ROUND(I157*H157,2)</f>
        <v>0</v>
      </c>
      <c r="BL157" s="17" t="s">
        <v>177</v>
      </c>
      <c r="BM157" s="230" t="s">
        <v>1589</v>
      </c>
    </row>
    <row r="158" spans="1:47" s="2" customFormat="1" ht="12">
      <c r="A158" s="39"/>
      <c r="B158" s="40"/>
      <c r="C158" s="41"/>
      <c r="D158" s="234" t="s">
        <v>210</v>
      </c>
      <c r="E158" s="41"/>
      <c r="F158" s="255" t="s">
        <v>1590</v>
      </c>
      <c r="G158" s="41"/>
      <c r="H158" s="41"/>
      <c r="I158" s="137"/>
      <c r="J158" s="41"/>
      <c r="K158" s="41"/>
      <c r="L158" s="45"/>
      <c r="M158" s="256"/>
      <c r="N158" s="257"/>
      <c r="O158" s="85"/>
      <c r="P158" s="85"/>
      <c r="Q158" s="85"/>
      <c r="R158" s="85"/>
      <c r="S158" s="85"/>
      <c r="T158" s="86"/>
      <c r="U158" s="39"/>
      <c r="V158" s="39"/>
      <c r="W158" s="39"/>
      <c r="X158" s="39"/>
      <c r="Y158" s="39"/>
      <c r="Z158" s="39"/>
      <c r="AA158" s="39"/>
      <c r="AB158" s="39"/>
      <c r="AC158" s="39"/>
      <c r="AD158" s="39"/>
      <c r="AE158" s="39"/>
      <c r="AT158" s="17" t="s">
        <v>210</v>
      </c>
      <c r="AU158" s="17" t="s">
        <v>88</v>
      </c>
    </row>
    <row r="159" spans="1:65" s="2" customFormat="1" ht="16.5" customHeight="1">
      <c r="A159" s="39"/>
      <c r="B159" s="40"/>
      <c r="C159" s="219" t="s">
        <v>331</v>
      </c>
      <c r="D159" s="219" t="s">
        <v>172</v>
      </c>
      <c r="E159" s="220" t="s">
        <v>1591</v>
      </c>
      <c r="F159" s="221" t="s">
        <v>1592</v>
      </c>
      <c r="G159" s="222" t="s">
        <v>262</v>
      </c>
      <c r="H159" s="223">
        <v>1</v>
      </c>
      <c r="I159" s="224"/>
      <c r="J159" s="225">
        <f>ROUND(I159*H159,2)</f>
        <v>0</v>
      </c>
      <c r="K159" s="221" t="s">
        <v>33</v>
      </c>
      <c r="L159" s="45"/>
      <c r="M159" s="226" t="s">
        <v>33</v>
      </c>
      <c r="N159" s="227" t="s">
        <v>49</v>
      </c>
      <c r="O159" s="85"/>
      <c r="P159" s="228">
        <f>O159*H159</f>
        <v>0</v>
      </c>
      <c r="Q159" s="228">
        <v>0</v>
      </c>
      <c r="R159" s="228">
        <f>Q159*H159</f>
        <v>0</v>
      </c>
      <c r="S159" s="228">
        <v>0</v>
      </c>
      <c r="T159" s="229">
        <f>S159*H159</f>
        <v>0</v>
      </c>
      <c r="U159" s="39"/>
      <c r="V159" s="39"/>
      <c r="W159" s="39"/>
      <c r="X159" s="39"/>
      <c r="Y159" s="39"/>
      <c r="Z159" s="39"/>
      <c r="AA159" s="39"/>
      <c r="AB159" s="39"/>
      <c r="AC159" s="39"/>
      <c r="AD159" s="39"/>
      <c r="AE159" s="39"/>
      <c r="AR159" s="230" t="s">
        <v>177</v>
      </c>
      <c r="AT159" s="230" t="s">
        <v>172</v>
      </c>
      <c r="AU159" s="230" t="s">
        <v>88</v>
      </c>
      <c r="AY159" s="17" t="s">
        <v>170</v>
      </c>
      <c r="BE159" s="231">
        <f>IF(N159="základní",J159,0)</f>
        <v>0</v>
      </c>
      <c r="BF159" s="231">
        <f>IF(N159="snížená",J159,0)</f>
        <v>0</v>
      </c>
      <c r="BG159" s="231">
        <f>IF(N159="zákl. přenesená",J159,0)</f>
        <v>0</v>
      </c>
      <c r="BH159" s="231">
        <f>IF(N159="sníž. přenesená",J159,0)</f>
        <v>0</v>
      </c>
      <c r="BI159" s="231">
        <f>IF(N159="nulová",J159,0)</f>
        <v>0</v>
      </c>
      <c r="BJ159" s="17" t="s">
        <v>86</v>
      </c>
      <c r="BK159" s="231">
        <f>ROUND(I159*H159,2)</f>
        <v>0</v>
      </c>
      <c r="BL159" s="17" t="s">
        <v>177</v>
      </c>
      <c r="BM159" s="230" t="s">
        <v>1593</v>
      </c>
    </row>
    <row r="160" spans="1:47" s="2" customFormat="1" ht="12">
      <c r="A160" s="39"/>
      <c r="B160" s="40"/>
      <c r="C160" s="41"/>
      <c r="D160" s="234" t="s">
        <v>210</v>
      </c>
      <c r="E160" s="41"/>
      <c r="F160" s="255" t="s">
        <v>1594</v>
      </c>
      <c r="G160" s="41"/>
      <c r="H160" s="41"/>
      <c r="I160" s="137"/>
      <c r="J160" s="41"/>
      <c r="K160" s="41"/>
      <c r="L160" s="45"/>
      <c r="M160" s="256"/>
      <c r="N160" s="257"/>
      <c r="O160" s="85"/>
      <c r="P160" s="85"/>
      <c r="Q160" s="85"/>
      <c r="R160" s="85"/>
      <c r="S160" s="85"/>
      <c r="T160" s="86"/>
      <c r="U160" s="39"/>
      <c r="V160" s="39"/>
      <c r="W160" s="39"/>
      <c r="X160" s="39"/>
      <c r="Y160" s="39"/>
      <c r="Z160" s="39"/>
      <c r="AA160" s="39"/>
      <c r="AB160" s="39"/>
      <c r="AC160" s="39"/>
      <c r="AD160" s="39"/>
      <c r="AE160" s="39"/>
      <c r="AT160" s="17" t="s">
        <v>210</v>
      </c>
      <c r="AU160" s="17" t="s">
        <v>88</v>
      </c>
    </row>
    <row r="161" spans="1:65" s="2" customFormat="1" ht="16.5" customHeight="1">
      <c r="A161" s="39"/>
      <c r="B161" s="40"/>
      <c r="C161" s="219" t="s">
        <v>336</v>
      </c>
      <c r="D161" s="219" t="s">
        <v>172</v>
      </c>
      <c r="E161" s="220" t="s">
        <v>1595</v>
      </c>
      <c r="F161" s="221" t="s">
        <v>1596</v>
      </c>
      <c r="G161" s="222" t="s">
        <v>262</v>
      </c>
      <c r="H161" s="223">
        <v>1</v>
      </c>
      <c r="I161" s="224"/>
      <c r="J161" s="225">
        <f>ROUND(I161*H161,2)</f>
        <v>0</v>
      </c>
      <c r="K161" s="221" t="s">
        <v>33</v>
      </c>
      <c r="L161" s="45"/>
      <c r="M161" s="226" t="s">
        <v>33</v>
      </c>
      <c r="N161" s="227" t="s">
        <v>49</v>
      </c>
      <c r="O161" s="85"/>
      <c r="P161" s="228">
        <f>O161*H161</f>
        <v>0</v>
      </c>
      <c r="Q161" s="228">
        <v>0</v>
      </c>
      <c r="R161" s="228">
        <f>Q161*H161</f>
        <v>0</v>
      </c>
      <c r="S161" s="228">
        <v>0</v>
      </c>
      <c r="T161" s="229">
        <f>S161*H161</f>
        <v>0</v>
      </c>
      <c r="U161" s="39"/>
      <c r="V161" s="39"/>
      <c r="W161" s="39"/>
      <c r="X161" s="39"/>
      <c r="Y161" s="39"/>
      <c r="Z161" s="39"/>
      <c r="AA161" s="39"/>
      <c r="AB161" s="39"/>
      <c r="AC161" s="39"/>
      <c r="AD161" s="39"/>
      <c r="AE161" s="39"/>
      <c r="AR161" s="230" t="s">
        <v>177</v>
      </c>
      <c r="AT161" s="230" t="s">
        <v>172</v>
      </c>
      <c r="AU161" s="230" t="s">
        <v>88</v>
      </c>
      <c r="AY161" s="17" t="s">
        <v>170</v>
      </c>
      <c r="BE161" s="231">
        <f>IF(N161="základní",J161,0)</f>
        <v>0</v>
      </c>
      <c r="BF161" s="231">
        <f>IF(N161="snížená",J161,0)</f>
        <v>0</v>
      </c>
      <c r="BG161" s="231">
        <f>IF(N161="zákl. přenesená",J161,0)</f>
        <v>0</v>
      </c>
      <c r="BH161" s="231">
        <f>IF(N161="sníž. přenesená",J161,0)</f>
        <v>0</v>
      </c>
      <c r="BI161" s="231">
        <f>IF(N161="nulová",J161,0)</f>
        <v>0</v>
      </c>
      <c r="BJ161" s="17" t="s">
        <v>86</v>
      </c>
      <c r="BK161" s="231">
        <f>ROUND(I161*H161,2)</f>
        <v>0</v>
      </c>
      <c r="BL161" s="17" t="s">
        <v>177</v>
      </c>
      <c r="BM161" s="230" t="s">
        <v>1597</v>
      </c>
    </row>
    <row r="162" spans="1:47" s="2" customFormat="1" ht="12">
      <c r="A162" s="39"/>
      <c r="B162" s="40"/>
      <c r="C162" s="41"/>
      <c r="D162" s="234" t="s">
        <v>210</v>
      </c>
      <c r="E162" s="41"/>
      <c r="F162" s="255" t="s">
        <v>1598</v>
      </c>
      <c r="G162" s="41"/>
      <c r="H162" s="41"/>
      <c r="I162" s="137"/>
      <c r="J162" s="41"/>
      <c r="K162" s="41"/>
      <c r="L162" s="45"/>
      <c r="M162" s="256"/>
      <c r="N162" s="257"/>
      <c r="O162" s="85"/>
      <c r="P162" s="85"/>
      <c r="Q162" s="85"/>
      <c r="R162" s="85"/>
      <c r="S162" s="85"/>
      <c r="T162" s="86"/>
      <c r="U162" s="39"/>
      <c r="V162" s="39"/>
      <c r="W162" s="39"/>
      <c r="X162" s="39"/>
      <c r="Y162" s="39"/>
      <c r="Z162" s="39"/>
      <c r="AA162" s="39"/>
      <c r="AB162" s="39"/>
      <c r="AC162" s="39"/>
      <c r="AD162" s="39"/>
      <c r="AE162" s="39"/>
      <c r="AT162" s="17" t="s">
        <v>210</v>
      </c>
      <c r="AU162" s="17" t="s">
        <v>88</v>
      </c>
    </row>
    <row r="163" spans="1:63" s="12" customFormat="1" ht="22.8" customHeight="1">
      <c r="A163" s="12"/>
      <c r="B163" s="203"/>
      <c r="C163" s="204"/>
      <c r="D163" s="205" t="s">
        <v>77</v>
      </c>
      <c r="E163" s="217" t="s">
        <v>177</v>
      </c>
      <c r="F163" s="217" t="s">
        <v>288</v>
      </c>
      <c r="G163" s="204"/>
      <c r="H163" s="204"/>
      <c r="I163" s="207"/>
      <c r="J163" s="218">
        <f>BK163</f>
        <v>0</v>
      </c>
      <c r="K163" s="204"/>
      <c r="L163" s="209"/>
      <c r="M163" s="210"/>
      <c r="N163" s="211"/>
      <c r="O163" s="211"/>
      <c r="P163" s="212">
        <f>SUM(P164:P177)</f>
        <v>0</v>
      </c>
      <c r="Q163" s="211"/>
      <c r="R163" s="212">
        <f>SUM(R164:R177)</f>
        <v>0</v>
      </c>
      <c r="S163" s="211"/>
      <c r="T163" s="213">
        <f>SUM(T164:T177)</f>
        <v>0</v>
      </c>
      <c r="U163" s="12"/>
      <c r="V163" s="12"/>
      <c r="W163" s="12"/>
      <c r="X163" s="12"/>
      <c r="Y163" s="12"/>
      <c r="Z163" s="12"/>
      <c r="AA163" s="12"/>
      <c r="AB163" s="12"/>
      <c r="AC163" s="12"/>
      <c r="AD163" s="12"/>
      <c r="AE163" s="12"/>
      <c r="AR163" s="214" t="s">
        <v>86</v>
      </c>
      <c r="AT163" s="215" t="s">
        <v>77</v>
      </c>
      <c r="AU163" s="215" t="s">
        <v>86</v>
      </c>
      <c r="AY163" s="214" t="s">
        <v>170</v>
      </c>
      <c r="BK163" s="216">
        <f>SUM(BK164:BK177)</f>
        <v>0</v>
      </c>
    </row>
    <row r="164" spans="1:65" s="2" customFormat="1" ht="16.5" customHeight="1">
      <c r="A164" s="39"/>
      <c r="B164" s="40"/>
      <c r="C164" s="219" t="s">
        <v>342</v>
      </c>
      <c r="D164" s="219" t="s">
        <v>172</v>
      </c>
      <c r="E164" s="220" t="s">
        <v>1415</v>
      </c>
      <c r="F164" s="221" t="s">
        <v>1416</v>
      </c>
      <c r="G164" s="222" t="s">
        <v>196</v>
      </c>
      <c r="H164" s="223">
        <v>25.7</v>
      </c>
      <c r="I164" s="224"/>
      <c r="J164" s="225">
        <f>ROUND(I164*H164,2)</f>
        <v>0</v>
      </c>
      <c r="K164" s="221" t="s">
        <v>33</v>
      </c>
      <c r="L164" s="45"/>
      <c r="M164" s="226" t="s">
        <v>33</v>
      </c>
      <c r="N164" s="227" t="s">
        <v>49</v>
      </c>
      <c r="O164" s="85"/>
      <c r="P164" s="228">
        <f>O164*H164</f>
        <v>0</v>
      </c>
      <c r="Q164" s="228">
        <v>0</v>
      </c>
      <c r="R164" s="228">
        <f>Q164*H164</f>
        <v>0</v>
      </c>
      <c r="S164" s="228">
        <v>0</v>
      </c>
      <c r="T164" s="229">
        <f>S164*H164</f>
        <v>0</v>
      </c>
      <c r="U164" s="39"/>
      <c r="V164" s="39"/>
      <c r="W164" s="39"/>
      <c r="X164" s="39"/>
      <c r="Y164" s="39"/>
      <c r="Z164" s="39"/>
      <c r="AA164" s="39"/>
      <c r="AB164" s="39"/>
      <c r="AC164" s="39"/>
      <c r="AD164" s="39"/>
      <c r="AE164" s="39"/>
      <c r="AR164" s="230" t="s">
        <v>177</v>
      </c>
      <c r="AT164" s="230" t="s">
        <v>172</v>
      </c>
      <c r="AU164" s="230" t="s">
        <v>88</v>
      </c>
      <c r="AY164" s="17" t="s">
        <v>170</v>
      </c>
      <c r="BE164" s="231">
        <f>IF(N164="základní",J164,0)</f>
        <v>0</v>
      </c>
      <c r="BF164" s="231">
        <f>IF(N164="snížená",J164,0)</f>
        <v>0</v>
      </c>
      <c r="BG164" s="231">
        <f>IF(N164="zákl. přenesená",J164,0)</f>
        <v>0</v>
      </c>
      <c r="BH164" s="231">
        <f>IF(N164="sníž. přenesená",J164,0)</f>
        <v>0</v>
      </c>
      <c r="BI164" s="231">
        <f>IF(N164="nulová",J164,0)</f>
        <v>0</v>
      </c>
      <c r="BJ164" s="17" t="s">
        <v>86</v>
      </c>
      <c r="BK164" s="231">
        <f>ROUND(I164*H164,2)</f>
        <v>0</v>
      </c>
      <c r="BL164" s="17" t="s">
        <v>177</v>
      </c>
      <c r="BM164" s="230" t="s">
        <v>1599</v>
      </c>
    </row>
    <row r="165" spans="1:47" s="2" customFormat="1" ht="12">
      <c r="A165" s="39"/>
      <c r="B165" s="40"/>
      <c r="C165" s="41"/>
      <c r="D165" s="234" t="s">
        <v>210</v>
      </c>
      <c r="E165" s="41"/>
      <c r="F165" s="255" t="s">
        <v>1600</v>
      </c>
      <c r="G165" s="41"/>
      <c r="H165" s="41"/>
      <c r="I165" s="137"/>
      <c r="J165" s="41"/>
      <c r="K165" s="41"/>
      <c r="L165" s="45"/>
      <c r="M165" s="256"/>
      <c r="N165" s="257"/>
      <c r="O165" s="85"/>
      <c r="P165" s="85"/>
      <c r="Q165" s="85"/>
      <c r="R165" s="85"/>
      <c r="S165" s="85"/>
      <c r="T165" s="86"/>
      <c r="U165" s="39"/>
      <c r="V165" s="39"/>
      <c r="W165" s="39"/>
      <c r="X165" s="39"/>
      <c r="Y165" s="39"/>
      <c r="Z165" s="39"/>
      <c r="AA165" s="39"/>
      <c r="AB165" s="39"/>
      <c r="AC165" s="39"/>
      <c r="AD165" s="39"/>
      <c r="AE165" s="39"/>
      <c r="AT165" s="17" t="s">
        <v>210</v>
      </c>
      <c r="AU165" s="17" t="s">
        <v>88</v>
      </c>
    </row>
    <row r="166" spans="1:65" s="2" customFormat="1" ht="16.5" customHeight="1">
      <c r="A166" s="39"/>
      <c r="B166" s="40"/>
      <c r="C166" s="219" t="s">
        <v>348</v>
      </c>
      <c r="D166" s="219" t="s">
        <v>172</v>
      </c>
      <c r="E166" s="220" t="s">
        <v>1601</v>
      </c>
      <c r="F166" s="221" t="s">
        <v>1602</v>
      </c>
      <c r="G166" s="222" t="s">
        <v>196</v>
      </c>
      <c r="H166" s="223">
        <v>1.89</v>
      </c>
      <c r="I166" s="224"/>
      <c r="J166" s="225">
        <f>ROUND(I166*H166,2)</f>
        <v>0</v>
      </c>
      <c r="K166" s="221" t="s">
        <v>33</v>
      </c>
      <c r="L166" s="45"/>
      <c r="M166" s="226" t="s">
        <v>33</v>
      </c>
      <c r="N166" s="227" t="s">
        <v>49</v>
      </c>
      <c r="O166" s="85"/>
      <c r="P166" s="228">
        <f>O166*H166</f>
        <v>0</v>
      </c>
      <c r="Q166" s="228">
        <v>0</v>
      </c>
      <c r="R166" s="228">
        <f>Q166*H166</f>
        <v>0</v>
      </c>
      <c r="S166" s="228">
        <v>0</v>
      </c>
      <c r="T166" s="229">
        <f>S166*H166</f>
        <v>0</v>
      </c>
      <c r="U166" s="39"/>
      <c r="V166" s="39"/>
      <c r="W166" s="39"/>
      <c r="X166" s="39"/>
      <c r="Y166" s="39"/>
      <c r="Z166" s="39"/>
      <c r="AA166" s="39"/>
      <c r="AB166" s="39"/>
      <c r="AC166" s="39"/>
      <c r="AD166" s="39"/>
      <c r="AE166" s="39"/>
      <c r="AR166" s="230" t="s">
        <v>177</v>
      </c>
      <c r="AT166" s="230" t="s">
        <v>172</v>
      </c>
      <c r="AU166" s="230" t="s">
        <v>88</v>
      </c>
      <c r="AY166" s="17" t="s">
        <v>170</v>
      </c>
      <c r="BE166" s="231">
        <f>IF(N166="základní",J166,0)</f>
        <v>0</v>
      </c>
      <c r="BF166" s="231">
        <f>IF(N166="snížená",J166,0)</f>
        <v>0</v>
      </c>
      <c r="BG166" s="231">
        <f>IF(N166="zákl. přenesená",J166,0)</f>
        <v>0</v>
      </c>
      <c r="BH166" s="231">
        <f>IF(N166="sníž. přenesená",J166,0)</f>
        <v>0</v>
      </c>
      <c r="BI166" s="231">
        <f>IF(N166="nulová",J166,0)</f>
        <v>0</v>
      </c>
      <c r="BJ166" s="17" t="s">
        <v>86</v>
      </c>
      <c r="BK166" s="231">
        <f>ROUND(I166*H166,2)</f>
        <v>0</v>
      </c>
      <c r="BL166" s="17" t="s">
        <v>177</v>
      </c>
      <c r="BM166" s="230" t="s">
        <v>1603</v>
      </c>
    </row>
    <row r="167" spans="1:47" s="2" customFormat="1" ht="12">
      <c r="A167" s="39"/>
      <c r="B167" s="40"/>
      <c r="C167" s="41"/>
      <c r="D167" s="234" t="s">
        <v>210</v>
      </c>
      <c r="E167" s="41"/>
      <c r="F167" s="255" t="s">
        <v>1604</v>
      </c>
      <c r="G167" s="41"/>
      <c r="H167" s="41"/>
      <c r="I167" s="137"/>
      <c r="J167" s="41"/>
      <c r="K167" s="41"/>
      <c r="L167" s="45"/>
      <c r="M167" s="256"/>
      <c r="N167" s="257"/>
      <c r="O167" s="85"/>
      <c r="P167" s="85"/>
      <c r="Q167" s="85"/>
      <c r="R167" s="85"/>
      <c r="S167" s="85"/>
      <c r="T167" s="86"/>
      <c r="U167" s="39"/>
      <c r="V167" s="39"/>
      <c r="W167" s="39"/>
      <c r="X167" s="39"/>
      <c r="Y167" s="39"/>
      <c r="Z167" s="39"/>
      <c r="AA167" s="39"/>
      <c r="AB167" s="39"/>
      <c r="AC167" s="39"/>
      <c r="AD167" s="39"/>
      <c r="AE167" s="39"/>
      <c r="AT167" s="17" t="s">
        <v>210</v>
      </c>
      <c r="AU167" s="17" t="s">
        <v>88</v>
      </c>
    </row>
    <row r="168" spans="1:65" s="2" customFormat="1" ht="21.75" customHeight="1">
      <c r="A168" s="39"/>
      <c r="B168" s="40"/>
      <c r="C168" s="219" t="s">
        <v>354</v>
      </c>
      <c r="D168" s="219" t="s">
        <v>172</v>
      </c>
      <c r="E168" s="220" t="s">
        <v>1605</v>
      </c>
      <c r="F168" s="221" t="s">
        <v>1606</v>
      </c>
      <c r="G168" s="222" t="s">
        <v>196</v>
      </c>
      <c r="H168" s="223">
        <v>4.9</v>
      </c>
      <c r="I168" s="224"/>
      <c r="J168" s="225">
        <f>ROUND(I168*H168,2)</f>
        <v>0</v>
      </c>
      <c r="K168" s="221" t="s">
        <v>33</v>
      </c>
      <c r="L168" s="45"/>
      <c r="M168" s="226" t="s">
        <v>33</v>
      </c>
      <c r="N168" s="227" t="s">
        <v>49</v>
      </c>
      <c r="O168" s="85"/>
      <c r="P168" s="228">
        <f>O168*H168</f>
        <v>0</v>
      </c>
      <c r="Q168" s="228">
        <v>0</v>
      </c>
      <c r="R168" s="228">
        <f>Q168*H168</f>
        <v>0</v>
      </c>
      <c r="S168" s="228">
        <v>0</v>
      </c>
      <c r="T168" s="229">
        <f>S168*H168</f>
        <v>0</v>
      </c>
      <c r="U168" s="39"/>
      <c r="V168" s="39"/>
      <c r="W168" s="39"/>
      <c r="X168" s="39"/>
      <c r="Y168" s="39"/>
      <c r="Z168" s="39"/>
      <c r="AA168" s="39"/>
      <c r="AB168" s="39"/>
      <c r="AC168" s="39"/>
      <c r="AD168" s="39"/>
      <c r="AE168" s="39"/>
      <c r="AR168" s="230" t="s">
        <v>177</v>
      </c>
      <c r="AT168" s="230" t="s">
        <v>172</v>
      </c>
      <c r="AU168" s="230" t="s">
        <v>88</v>
      </c>
      <c r="AY168" s="17" t="s">
        <v>170</v>
      </c>
      <c r="BE168" s="231">
        <f>IF(N168="základní",J168,0)</f>
        <v>0</v>
      </c>
      <c r="BF168" s="231">
        <f>IF(N168="snížená",J168,0)</f>
        <v>0</v>
      </c>
      <c r="BG168" s="231">
        <f>IF(N168="zákl. přenesená",J168,0)</f>
        <v>0</v>
      </c>
      <c r="BH168" s="231">
        <f>IF(N168="sníž. přenesená",J168,0)</f>
        <v>0</v>
      </c>
      <c r="BI168" s="231">
        <f>IF(N168="nulová",J168,0)</f>
        <v>0</v>
      </c>
      <c r="BJ168" s="17" t="s">
        <v>86</v>
      </c>
      <c r="BK168" s="231">
        <f>ROUND(I168*H168,2)</f>
        <v>0</v>
      </c>
      <c r="BL168" s="17" t="s">
        <v>177</v>
      </c>
      <c r="BM168" s="230" t="s">
        <v>1607</v>
      </c>
    </row>
    <row r="169" spans="1:47" s="2" customFormat="1" ht="12">
      <c r="A169" s="39"/>
      <c r="B169" s="40"/>
      <c r="C169" s="41"/>
      <c r="D169" s="234" t="s">
        <v>210</v>
      </c>
      <c r="E169" s="41"/>
      <c r="F169" s="255" t="s">
        <v>1608</v>
      </c>
      <c r="G169" s="41"/>
      <c r="H169" s="41"/>
      <c r="I169" s="137"/>
      <c r="J169" s="41"/>
      <c r="K169" s="41"/>
      <c r="L169" s="45"/>
      <c r="M169" s="256"/>
      <c r="N169" s="257"/>
      <c r="O169" s="85"/>
      <c r="P169" s="85"/>
      <c r="Q169" s="85"/>
      <c r="R169" s="85"/>
      <c r="S169" s="85"/>
      <c r="T169" s="86"/>
      <c r="U169" s="39"/>
      <c r="V169" s="39"/>
      <c r="W169" s="39"/>
      <c r="X169" s="39"/>
      <c r="Y169" s="39"/>
      <c r="Z169" s="39"/>
      <c r="AA169" s="39"/>
      <c r="AB169" s="39"/>
      <c r="AC169" s="39"/>
      <c r="AD169" s="39"/>
      <c r="AE169" s="39"/>
      <c r="AT169" s="17" t="s">
        <v>210</v>
      </c>
      <c r="AU169" s="17" t="s">
        <v>88</v>
      </c>
    </row>
    <row r="170" spans="1:65" s="2" customFormat="1" ht="16.5" customHeight="1">
      <c r="A170" s="39"/>
      <c r="B170" s="40"/>
      <c r="C170" s="219" t="s">
        <v>358</v>
      </c>
      <c r="D170" s="219" t="s">
        <v>172</v>
      </c>
      <c r="E170" s="220" t="s">
        <v>1419</v>
      </c>
      <c r="F170" s="221" t="s">
        <v>1420</v>
      </c>
      <c r="G170" s="222" t="s">
        <v>175</v>
      </c>
      <c r="H170" s="223">
        <v>24.8</v>
      </c>
      <c r="I170" s="224"/>
      <c r="J170" s="225">
        <f>ROUND(I170*H170,2)</f>
        <v>0</v>
      </c>
      <c r="K170" s="221" t="s">
        <v>33</v>
      </c>
      <c r="L170" s="45"/>
      <c r="M170" s="226" t="s">
        <v>33</v>
      </c>
      <c r="N170" s="227" t="s">
        <v>49</v>
      </c>
      <c r="O170" s="85"/>
      <c r="P170" s="228">
        <f>O170*H170</f>
        <v>0</v>
      </c>
      <c r="Q170" s="228">
        <v>0</v>
      </c>
      <c r="R170" s="228">
        <f>Q170*H170</f>
        <v>0</v>
      </c>
      <c r="S170" s="228">
        <v>0</v>
      </c>
      <c r="T170" s="229">
        <f>S170*H170</f>
        <v>0</v>
      </c>
      <c r="U170" s="39"/>
      <c r="V170" s="39"/>
      <c r="W170" s="39"/>
      <c r="X170" s="39"/>
      <c r="Y170" s="39"/>
      <c r="Z170" s="39"/>
      <c r="AA170" s="39"/>
      <c r="AB170" s="39"/>
      <c r="AC170" s="39"/>
      <c r="AD170" s="39"/>
      <c r="AE170" s="39"/>
      <c r="AR170" s="230" t="s">
        <v>177</v>
      </c>
      <c r="AT170" s="230" t="s">
        <v>172</v>
      </c>
      <c r="AU170" s="230" t="s">
        <v>88</v>
      </c>
      <c r="AY170" s="17" t="s">
        <v>170</v>
      </c>
      <c r="BE170" s="231">
        <f>IF(N170="základní",J170,0)</f>
        <v>0</v>
      </c>
      <c r="BF170" s="231">
        <f>IF(N170="snížená",J170,0)</f>
        <v>0</v>
      </c>
      <c r="BG170" s="231">
        <f>IF(N170="zákl. přenesená",J170,0)</f>
        <v>0</v>
      </c>
      <c r="BH170" s="231">
        <f>IF(N170="sníž. přenesená",J170,0)</f>
        <v>0</v>
      </c>
      <c r="BI170" s="231">
        <f>IF(N170="nulová",J170,0)</f>
        <v>0</v>
      </c>
      <c r="BJ170" s="17" t="s">
        <v>86</v>
      </c>
      <c r="BK170" s="231">
        <f>ROUND(I170*H170,2)</f>
        <v>0</v>
      </c>
      <c r="BL170" s="17" t="s">
        <v>177</v>
      </c>
      <c r="BM170" s="230" t="s">
        <v>1609</v>
      </c>
    </row>
    <row r="171" spans="1:47" s="2" customFormat="1" ht="12">
      <c r="A171" s="39"/>
      <c r="B171" s="40"/>
      <c r="C171" s="41"/>
      <c r="D171" s="234" t="s">
        <v>210</v>
      </c>
      <c r="E171" s="41"/>
      <c r="F171" s="255" t="s">
        <v>1608</v>
      </c>
      <c r="G171" s="41"/>
      <c r="H171" s="41"/>
      <c r="I171" s="137"/>
      <c r="J171" s="41"/>
      <c r="K171" s="41"/>
      <c r="L171" s="45"/>
      <c r="M171" s="256"/>
      <c r="N171" s="257"/>
      <c r="O171" s="85"/>
      <c r="P171" s="85"/>
      <c r="Q171" s="85"/>
      <c r="R171" s="85"/>
      <c r="S171" s="85"/>
      <c r="T171" s="86"/>
      <c r="U171" s="39"/>
      <c r="V171" s="39"/>
      <c r="W171" s="39"/>
      <c r="X171" s="39"/>
      <c r="Y171" s="39"/>
      <c r="Z171" s="39"/>
      <c r="AA171" s="39"/>
      <c r="AB171" s="39"/>
      <c r="AC171" s="39"/>
      <c r="AD171" s="39"/>
      <c r="AE171" s="39"/>
      <c r="AT171" s="17" t="s">
        <v>210</v>
      </c>
      <c r="AU171" s="17" t="s">
        <v>88</v>
      </c>
    </row>
    <row r="172" spans="1:65" s="2" customFormat="1" ht="16.5" customHeight="1">
      <c r="A172" s="39"/>
      <c r="B172" s="40"/>
      <c r="C172" s="219" t="s">
        <v>363</v>
      </c>
      <c r="D172" s="219" t="s">
        <v>172</v>
      </c>
      <c r="E172" s="220" t="s">
        <v>1422</v>
      </c>
      <c r="F172" s="221" t="s">
        <v>1423</v>
      </c>
      <c r="G172" s="222" t="s">
        <v>175</v>
      </c>
      <c r="H172" s="223">
        <v>4.5</v>
      </c>
      <c r="I172" s="224"/>
      <c r="J172" s="225">
        <f>ROUND(I172*H172,2)</f>
        <v>0</v>
      </c>
      <c r="K172" s="221" t="s">
        <v>33</v>
      </c>
      <c r="L172" s="45"/>
      <c r="M172" s="226" t="s">
        <v>33</v>
      </c>
      <c r="N172" s="227" t="s">
        <v>49</v>
      </c>
      <c r="O172" s="85"/>
      <c r="P172" s="228">
        <f>O172*H172</f>
        <v>0</v>
      </c>
      <c r="Q172" s="228">
        <v>0</v>
      </c>
      <c r="R172" s="228">
        <f>Q172*H172</f>
        <v>0</v>
      </c>
      <c r="S172" s="228">
        <v>0</v>
      </c>
      <c r="T172" s="229">
        <f>S172*H172</f>
        <v>0</v>
      </c>
      <c r="U172" s="39"/>
      <c r="V172" s="39"/>
      <c r="W172" s="39"/>
      <c r="X172" s="39"/>
      <c r="Y172" s="39"/>
      <c r="Z172" s="39"/>
      <c r="AA172" s="39"/>
      <c r="AB172" s="39"/>
      <c r="AC172" s="39"/>
      <c r="AD172" s="39"/>
      <c r="AE172" s="39"/>
      <c r="AR172" s="230" t="s">
        <v>177</v>
      </c>
      <c r="AT172" s="230" t="s">
        <v>172</v>
      </c>
      <c r="AU172" s="230" t="s">
        <v>88</v>
      </c>
      <c r="AY172" s="17" t="s">
        <v>170</v>
      </c>
      <c r="BE172" s="231">
        <f>IF(N172="základní",J172,0)</f>
        <v>0</v>
      </c>
      <c r="BF172" s="231">
        <f>IF(N172="snížená",J172,0)</f>
        <v>0</v>
      </c>
      <c r="BG172" s="231">
        <f>IF(N172="zákl. přenesená",J172,0)</f>
        <v>0</v>
      </c>
      <c r="BH172" s="231">
        <f>IF(N172="sníž. přenesená",J172,0)</f>
        <v>0</v>
      </c>
      <c r="BI172" s="231">
        <f>IF(N172="nulová",J172,0)</f>
        <v>0</v>
      </c>
      <c r="BJ172" s="17" t="s">
        <v>86</v>
      </c>
      <c r="BK172" s="231">
        <f>ROUND(I172*H172,2)</f>
        <v>0</v>
      </c>
      <c r="BL172" s="17" t="s">
        <v>177</v>
      </c>
      <c r="BM172" s="230" t="s">
        <v>1610</v>
      </c>
    </row>
    <row r="173" spans="1:47" s="2" customFormat="1" ht="12">
      <c r="A173" s="39"/>
      <c r="B173" s="40"/>
      <c r="C173" s="41"/>
      <c r="D173" s="234" t="s">
        <v>210</v>
      </c>
      <c r="E173" s="41"/>
      <c r="F173" s="255" t="s">
        <v>1608</v>
      </c>
      <c r="G173" s="41"/>
      <c r="H173" s="41"/>
      <c r="I173" s="137"/>
      <c r="J173" s="41"/>
      <c r="K173" s="41"/>
      <c r="L173" s="45"/>
      <c r="M173" s="256"/>
      <c r="N173" s="257"/>
      <c r="O173" s="85"/>
      <c r="P173" s="85"/>
      <c r="Q173" s="85"/>
      <c r="R173" s="85"/>
      <c r="S173" s="85"/>
      <c r="T173" s="86"/>
      <c r="U173" s="39"/>
      <c r="V173" s="39"/>
      <c r="W173" s="39"/>
      <c r="X173" s="39"/>
      <c r="Y173" s="39"/>
      <c r="Z173" s="39"/>
      <c r="AA173" s="39"/>
      <c r="AB173" s="39"/>
      <c r="AC173" s="39"/>
      <c r="AD173" s="39"/>
      <c r="AE173" s="39"/>
      <c r="AT173" s="17" t="s">
        <v>210</v>
      </c>
      <c r="AU173" s="17" t="s">
        <v>88</v>
      </c>
    </row>
    <row r="174" spans="1:65" s="2" customFormat="1" ht="33" customHeight="1">
      <c r="A174" s="39"/>
      <c r="B174" s="40"/>
      <c r="C174" s="219" t="s">
        <v>366</v>
      </c>
      <c r="D174" s="219" t="s">
        <v>172</v>
      </c>
      <c r="E174" s="220" t="s">
        <v>1611</v>
      </c>
      <c r="F174" s="221" t="s">
        <v>1612</v>
      </c>
      <c r="G174" s="222" t="s">
        <v>196</v>
      </c>
      <c r="H174" s="223">
        <v>15</v>
      </c>
      <c r="I174" s="224"/>
      <c r="J174" s="225">
        <f>ROUND(I174*H174,2)</f>
        <v>0</v>
      </c>
      <c r="K174" s="221" t="s">
        <v>176</v>
      </c>
      <c r="L174" s="45"/>
      <c r="M174" s="226" t="s">
        <v>33</v>
      </c>
      <c r="N174" s="227" t="s">
        <v>49</v>
      </c>
      <c r="O174" s="85"/>
      <c r="P174" s="228">
        <f>O174*H174</f>
        <v>0</v>
      </c>
      <c r="Q174" s="228">
        <v>0</v>
      </c>
      <c r="R174" s="228">
        <f>Q174*H174</f>
        <v>0</v>
      </c>
      <c r="S174" s="228">
        <v>0</v>
      </c>
      <c r="T174" s="229">
        <f>S174*H174</f>
        <v>0</v>
      </c>
      <c r="U174" s="39"/>
      <c r="V174" s="39"/>
      <c r="W174" s="39"/>
      <c r="X174" s="39"/>
      <c r="Y174" s="39"/>
      <c r="Z174" s="39"/>
      <c r="AA174" s="39"/>
      <c r="AB174" s="39"/>
      <c r="AC174" s="39"/>
      <c r="AD174" s="39"/>
      <c r="AE174" s="39"/>
      <c r="AR174" s="230" t="s">
        <v>177</v>
      </c>
      <c r="AT174" s="230" t="s">
        <v>172</v>
      </c>
      <c r="AU174" s="230" t="s">
        <v>88</v>
      </c>
      <c r="AY174" s="17" t="s">
        <v>170</v>
      </c>
      <c r="BE174" s="231">
        <f>IF(N174="základní",J174,0)</f>
        <v>0</v>
      </c>
      <c r="BF174" s="231">
        <f>IF(N174="snížená",J174,0)</f>
        <v>0</v>
      </c>
      <c r="BG174" s="231">
        <f>IF(N174="zákl. přenesená",J174,0)</f>
        <v>0</v>
      </c>
      <c r="BH174" s="231">
        <f>IF(N174="sníž. přenesená",J174,0)</f>
        <v>0</v>
      </c>
      <c r="BI174" s="231">
        <f>IF(N174="nulová",J174,0)</f>
        <v>0</v>
      </c>
      <c r="BJ174" s="17" t="s">
        <v>86</v>
      </c>
      <c r="BK174" s="231">
        <f>ROUND(I174*H174,2)</f>
        <v>0</v>
      </c>
      <c r="BL174" s="17" t="s">
        <v>177</v>
      </c>
      <c r="BM174" s="230" t="s">
        <v>1613</v>
      </c>
    </row>
    <row r="175" spans="1:47" s="2" customFormat="1" ht="12">
      <c r="A175" s="39"/>
      <c r="B175" s="40"/>
      <c r="C175" s="41"/>
      <c r="D175" s="234" t="s">
        <v>210</v>
      </c>
      <c r="E175" s="41"/>
      <c r="F175" s="255" t="s">
        <v>1614</v>
      </c>
      <c r="G175" s="41"/>
      <c r="H175" s="41"/>
      <c r="I175" s="137"/>
      <c r="J175" s="41"/>
      <c r="K175" s="41"/>
      <c r="L175" s="45"/>
      <c r="M175" s="256"/>
      <c r="N175" s="257"/>
      <c r="O175" s="85"/>
      <c r="P175" s="85"/>
      <c r="Q175" s="85"/>
      <c r="R175" s="85"/>
      <c r="S175" s="85"/>
      <c r="T175" s="86"/>
      <c r="U175" s="39"/>
      <c r="V175" s="39"/>
      <c r="W175" s="39"/>
      <c r="X175" s="39"/>
      <c r="Y175" s="39"/>
      <c r="Z175" s="39"/>
      <c r="AA175" s="39"/>
      <c r="AB175" s="39"/>
      <c r="AC175" s="39"/>
      <c r="AD175" s="39"/>
      <c r="AE175" s="39"/>
      <c r="AT175" s="17" t="s">
        <v>210</v>
      </c>
      <c r="AU175" s="17" t="s">
        <v>88</v>
      </c>
    </row>
    <row r="176" spans="1:65" s="2" customFormat="1" ht="33" customHeight="1">
      <c r="A176" s="39"/>
      <c r="B176" s="40"/>
      <c r="C176" s="219" t="s">
        <v>369</v>
      </c>
      <c r="D176" s="219" t="s">
        <v>172</v>
      </c>
      <c r="E176" s="220" t="s">
        <v>1615</v>
      </c>
      <c r="F176" s="221" t="s">
        <v>1616</v>
      </c>
      <c r="G176" s="222" t="s">
        <v>196</v>
      </c>
      <c r="H176" s="223">
        <v>15</v>
      </c>
      <c r="I176" s="224"/>
      <c r="J176" s="225">
        <f>ROUND(I176*H176,2)</f>
        <v>0</v>
      </c>
      <c r="K176" s="221" t="s">
        <v>176</v>
      </c>
      <c r="L176" s="45"/>
      <c r="M176" s="226" t="s">
        <v>33</v>
      </c>
      <c r="N176" s="227" t="s">
        <v>49</v>
      </c>
      <c r="O176" s="85"/>
      <c r="P176" s="228">
        <f>O176*H176</f>
        <v>0</v>
      </c>
      <c r="Q176" s="228">
        <v>0</v>
      </c>
      <c r="R176" s="228">
        <f>Q176*H176</f>
        <v>0</v>
      </c>
      <c r="S176" s="228">
        <v>0</v>
      </c>
      <c r="T176" s="229">
        <f>S176*H176</f>
        <v>0</v>
      </c>
      <c r="U176" s="39"/>
      <c r="V176" s="39"/>
      <c r="W176" s="39"/>
      <c r="X176" s="39"/>
      <c r="Y176" s="39"/>
      <c r="Z176" s="39"/>
      <c r="AA176" s="39"/>
      <c r="AB176" s="39"/>
      <c r="AC176" s="39"/>
      <c r="AD176" s="39"/>
      <c r="AE176" s="39"/>
      <c r="AR176" s="230" t="s">
        <v>177</v>
      </c>
      <c r="AT176" s="230" t="s">
        <v>172</v>
      </c>
      <c r="AU176" s="230" t="s">
        <v>88</v>
      </c>
      <c r="AY176" s="17" t="s">
        <v>170</v>
      </c>
      <c r="BE176" s="231">
        <f>IF(N176="základní",J176,0)</f>
        <v>0</v>
      </c>
      <c r="BF176" s="231">
        <f>IF(N176="snížená",J176,0)</f>
        <v>0</v>
      </c>
      <c r="BG176" s="231">
        <f>IF(N176="zákl. přenesená",J176,0)</f>
        <v>0</v>
      </c>
      <c r="BH176" s="231">
        <f>IF(N176="sníž. přenesená",J176,0)</f>
        <v>0</v>
      </c>
      <c r="BI176" s="231">
        <f>IF(N176="nulová",J176,0)</f>
        <v>0</v>
      </c>
      <c r="BJ176" s="17" t="s">
        <v>86</v>
      </c>
      <c r="BK176" s="231">
        <f>ROUND(I176*H176,2)</f>
        <v>0</v>
      </c>
      <c r="BL176" s="17" t="s">
        <v>177</v>
      </c>
      <c r="BM176" s="230" t="s">
        <v>1617</v>
      </c>
    </row>
    <row r="177" spans="1:47" s="2" customFormat="1" ht="12">
      <c r="A177" s="39"/>
      <c r="B177" s="40"/>
      <c r="C177" s="41"/>
      <c r="D177" s="234" t="s">
        <v>210</v>
      </c>
      <c r="E177" s="41"/>
      <c r="F177" s="255" t="s">
        <v>1618</v>
      </c>
      <c r="G177" s="41"/>
      <c r="H177" s="41"/>
      <c r="I177" s="137"/>
      <c r="J177" s="41"/>
      <c r="K177" s="41"/>
      <c r="L177" s="45"/>
      <c r="M177" s="256"/>
      <c r="N177" s="257"/>
      <c r="O177" s="85"/>
      <c r="P177" s="85"/>
      <c r="Q177" s="85"/>
      <c r="R177" s="85"/>
      <c r="S177" s="85"/>
      <c r="T177" s="86"/>
      <c r="U177" s="39"/>
      <c r="V177" s="39"/>
      <c r="W177" s="39"/>
      <c r="X177" s="39"/>
      <c r="Y177" s="39"/>
      <c r="Z177" s="39"/>
      <c r="AA177" s="39"/>
      <c r="AB177" s="39"/>
      <c r="AC177" s="39"/>
      <c r="AD177" s="39"/>
      <c r="AE177" s="39"/>
      <c r="AT177" s="17" t="s">
        <v>210</v>
      </c>
      <c r="AU177" s="17" t="s">
        <v>88</v>
      </c>
    </row>
    <row r="178" spans="1:63" s="12" customFormat="1" ht="22.8" customHeight="1">
      <c r="A178" s="12"/>
      <c r="B178" s="203"/>
      <c r="C178" s="204"/>
      <c r="D178" s="205" t="s">
        <v>77</v>
      </c>
      <c r="E178" s="217" t="s">
        <v>213</v>
      </c>
      <c r="F178" s="217" t="s">
        <v>465</v>
      </c>
      <c r="G178" s="204"/>
      <c r="H178" s="204"/>
      <c r="I178" s="207"/>
      <c r="J178" s="218">
        <f>BK178</f>
        <v>0</v>
      </c>
      <c r="K178" s="204"/>
      <c r="L178" s="209"/>
      <c r="M178" s="210"/>
      <c r="N178" s="211"/>
      <c r="O178" s="211"/>
      <c r="P178" s="212">
        <f>SUM(P179:P187)</f>
        <v>0</v>
      </c>
      <c r="Q178" s="211"/>
      <c r="R178" s="212">
        <f>SUM(R179:R187)</f>
        <v>0.56155698</v>
      </c>
      <c r="S178" s="211"/>
      <c r="T178" s="213">
        <f>SUM(T179:T187)</f>
        <v>0</v>
      </c>
      <c r="U178" s="12"/>
      <c r="V178" s="12"/>
      <c r="W178" s="12"/>
      <c r="X178" s="12"/>
      <c r="Y178" s="12"/>
      <c r="Z178" s="12"/>
      <c r="AA178" s="12"/>
      <c r="AB178" s="12"/>
      <c r="AC178" s="12"/>
      <c r="AD178" s="12"/>
      <c r="AE178" s="12"/>
      <c r="AR178" s="214" t="s">
        <v>86</v>
      </c>
      <c r="AT178" s="215" t="s">
        <v>77</v>
      </c>
      <c r="AU178" s="215" t="s">
        <v>86</v>
      </c>
      <c r="AY178" s="214" t="s">
        <v>170</v>
      </c>
      <c r="BK178" s="216">
        <f>SUM(BK179:BK187)</f>
        <v>0</v>
      </c>
    </row>
    <row r="179" spans="1:65" s="2" customFormat="1" ht="21.75" customHeight="1">
      <c r="A179" s="39"/>
      <c r="B179" s="40"/>
      <c r="C179" s="219" t="s">
        <v>374</v>
      </c>
      <c r="D179" s="219" t="s">
        <v>172</v>
      </c>
      <c r="E179" s="220" t="s">
        <v>1619</v>
      </c>
      <c r="F179" s="221" t="s">
        <v>1620</v>
      </c>
      <c r="G179" s="222" t="s">
        <v>196</v>
      </c>
      <c r="H179" s="223">
        <v>4.145</v>
      </c>
      <c r="I179" s="224"/>
      <c r="J179" s="225">
        <f>ROUND(I179*H179,2)</f>
        <v>0</v>
      </c>
      <c r="K179" s="221" t="s">
        <v>176</v>
      </c>
      <c r="L179" s="45"/>
      <c r="M179" s="226" t="s">
        <v>33</v>
      </c>
      <c r="N179" s="227" t="s">
        <v>49</v>
      </c>
      <c r="O179" s="85"/>
      <c r="P179" s="228">
        <f>O179*H179</f>
        <v>0</v>
      </c>
      <c r="Q179" s="228">
        <v>0</v>
      </c>
      <c r="R179" s="228">
        <f>Q179*H179</f>
        <v>0</v>
      </c>
      <c r="S179" s="228">
        <v>0</v>
      </c>
      <c r="T179" s="229">
        <f>S179*H179</f>
        <v>0</v>
      </c>
      <c r="U179" s="39"/>
      <c r="V179" s="39"/>
      <c r="W179" s="39"/>
      <c r="X179" s="39"/>
      <c r="Y179" s="39"/>
      <c r="Z179" s="39"/>
      <c r="AA179" s="39"/>
      <c r="AB179" s="39"/>
      <c r="AC179" s="39"/>
      <c r="AD179" s="39"/>
      <c r="AE179" s="39"/>
      <c r="AR179" s="230" t="s">
        <v>177</v>
      </c>
      <c r="AT179" s="230" t="s">
        <v>172</v>
      </c>
      <c r="AU179" s="230" t="s">
        <v>88</v>
      </c>
      <c r="AY179" s="17" t="s">
        <v>170</v>
      </c>
      <c r="BE179" s="231">
        <f>IF(N179="základní",J179,0)</f>
        <v>0</v>
      </c>
      <c r="BF179" s="231">
        <f>IF(N179="snížená",J179,0)</f>
        <v>0</v>
      </c>
      <c r="BG179" s="231">
        <f>IF(N179="zákl. přenesená",J179,0)</f>
        <v>0</v>
      </c>
      <c r="BH179" s="231">
        <f>IF(N179="sníž. přenesená",J179,0)</f>
        <v>0</v>
      </c>
      <c r="BI179" s="231">
        <f>IF(N179="nulová",J179,0)</f>
        <v>0</v>
      </c>
      <c r="BJ179" s="17" t="s">
        <v>86</v>
      </c>
      <c r="BK179" s="231">
        <f>ROUND(I179*H179,2)</f>
        <v>0</v>
      </c>
      <c r="BL179" s="17" t="s">
        <v>177</v>
      </c>
      <c r="BM179" s="230" t="s">
        <v>1621</v>
      </c>
    </row>
    <row r="180" spans="1:51" s="13" customFormat="1" ht="12">
      <c r="A180" s="13"/>
      <c r="B180" s="232"/>
      <c r="C180" s="233"/>
      <c r="D180" s="234" t="s">
        <v>182</v>
      </c>
      <c r="E180" s="235" t="s">
        <v>33</v>
      </c>
      <c r="F180" s="236" t="s">
        <v>1622</v>
      </c>
      <c r="G180" s="233"/>
      <c r="H180" s="237">
        <v>4.145</v>
      </c>
      <c r="I180" s="238"/>
      <c r="J180" s="233"/>
      <c r="K180" s="233"/>
      <c r="L180" s="239"/>
      <c r="M180" s="240"/>
      <c r="N180" s="241"/>
      <c r="O180" s="241"/>
      <c r="P180" s="241"/>
      <c r="Q180" s="241"/>
      <c r="R180" s="241"/>
      <c r="S180" s="241"/>
      <c r="T180" s="242"/>
      <c r="U180" s="13"/>
      <c r="V180" s="13"/>
      <c r="W180" s="13"/>
      <c r="X180" s="13"/>
      <c r="Y180" s="13"/>
      <c r="Z180" s="13"/>
      <c r="AA180" s="13"/>
      <c r="AB180" s="13"/>
      <c r="AC180" s="13"/>
      <c r="AD180" s="13"/>
      <c r="AE180" s="13"/>
      <c r="AT180" s="243" t="s">
        <v>182</v>
      </c>
      <c r="AU180" s="243" t="s">
        <v>88</v>
      </c>
      <c r="AV180" s="13" t="s">
        <v>88</v>
      </c>
      <c r="AW180" s="13" t="s">
        <v>39</v>
      </c>
      <c r="AX180" s="13" t="s">
        <v>78</v>
      </c>
      <c r="AY180" s="243" t="s">
        <v>170</v>
      </c>
    </row>
    <row r="181" spans="1:51" s="14" customFormat="1" ht="12">
      <c r="A181" s="14"/>
      <c r="B181" s="244"/>
      <c r="C181" s="245"/>
      <c r="D181" s="234" t="s">
        <v>182</v>
      </c>
      <c r="E181" s="246" t="s">
        <v>33</v>
      </c>
      <c r="F181" s="247" t="s">
        <v>200</v>
      </c>
      <c r="G181" s="245"/>
      <c r="H181" s="248">
        <v>4.145</v>
      </c>
      <c r="I181" s="249"/>
      <c r="J181" s="245"/>
      <c r="K181" s="245"/>
      <c r="L181" s="250"/>
      <c r="M181" s="251"/>
      <c r="N181" s="252"/>
      <c r="O181" s="252"/>
      <c r="P181" s="252"/>
      <c r="Q181" s="252"/>
      <c r="R181" s="252"/>
      <c r="S181" s="252"/>
      <c r="T181" s="253"/>
      <c r="U181" s="14"/>
      <c r="V181" s="14"/>
      <c r="W181" s="14"/>
      <c r="X181" s="14"/>
      <c r="Y181" s="14"/>
      <c r="Z181" s="14"/>
      <c r="AA181" s="14"/>
      <c r="AB181" s="14"/>
      <c r="AC181" s="14"/>
      <c r="AD181" s="14"/>
      <c r="AE181" s="14"/>
      <c r="AT181" s="254" t="s">
        <v>182</v>
      </c>
      <c r="AU181" s="254" t="s">
        <v>88</v>
      </c>
      <c r="AV181" s="14" t="s">
        <v>177</v>
      </c>
      <c r="AW181" s="14" t="s">
        <v>39</v>
      </c>
      <c r="AX181" s="14" t="s">
        <v>86</v>
      </c>
      <c r="AY181" s="254" t="s">
        <v>170</v>
      </c>
    </row>
    <row r="182" spans="1:65" s="2" customFormat="1" ht="16.5" customHeight="1">
      <c r="A182" s="39"/>
      <c r="B182" s="40"/>
      <c r="C182" s="219" t="s">
        <v>379</v>
      </c>
      <c r="D182" s="219" t="s">
        <v>172</v>
      </c>
      <c r="E182" s="220" t="s">
        <v>1623</v>
      </c>
      <c r="F182" s="221" t="s">
        <v>1624</v>
      </c>
      <c r="G182" s="222" t="s">
        <v>175</v>
      </c>
      <c r="H182" s="223">
        <v>20.724</v>
      </c>
      <c r="I182" s="224"/>
      <c r="J182" s="225">
        <f>ROUND(I182*H182,2)</f>
        <v>0</v>
      </c>
      <c r="K182" s="221" t="s">
        <v>176</v>
      </c>
      <c r="L182" s="45"/>
      <c r="M182" s="226" t="s">
        <v>33</v>
      </c>
      <c r="N182" s="227" t="s">
        <v>49</v>
      </c>
      <c r="O182" s="85"/>
      <c r="P182" s="228">
        <f>O182*H182</f>
        <v>0</v>
      </c>
      <c r="Q182" s="228">
        <v>0.00402</v>
      </c>
      <c r="R182" s="228">
        <f>Q182*H182</f>
        <v>0.08331048</v>
      </c>
      <c r="S182" s="228">
        <v>0</v>
      </c>
      <c r="T182" s="229">
        <f>S182*H182</f>
        <v>0</v>
      </c>
      <c r="U182" s="39"/>
      <c r="V182" s="39"/>
      <c r="W182" s="39"/>
      <c r="X182" s="39"/>
      <c r="Y182" s="39"/>
      <c r="Z182" s="39"/>
      <c r="AA182" s="39"/>
      <c r="AB182" s="39"/>
      <c r="AC182" s="39"/>
      <c r="AD182" s="39"/>
      <c r="AE182" s="39"/>
      <c r="AR182" s="230" t="s">
        <v>177</v>
      </c>
      <c r="AT182" s="230" t="s">
        <v>172</v>
      </c>
      <c r="AU182" s="230" t="s">
        <v>88</v>
      </c>
      <c r="AY182" s="17" t="s">
        <v>170</v>
      </c>
      <c r="BE182" s="231">
        <f>IF(N182="základní",J182,0)</f>
        <v>0</v>
      </c>
      <c r="BF182" s="231">
        <f>IF(N182="snížená",J182,0)</f>
        <v>0</v>
      </c>
      <c r="BG182" s="231">
        <f>IF(N182="zákl. přenesená",J182,0)</f>
        <v>0</v>
      </c>
      <c r="BH182" s="231">
        <f>IF(N182="sníž. přenesená",J182,0)</f>
        <v>0</v>
      </c>
      <c r="BI182" s="231">
        <f>IF(N182="nulová",J182,0)</f>
        <v>0</v>
      </c>
      <c r="BJ182" s="17" t="s">
        <v>86</v>
      </c>
      <c r="BK182" s="231">
        <f>ROUND(I182*H182,2)</f>
        <v>0</v>
      </c>
      <c r="BL182" s="17" t="s">
        <v>177</v>
      </c>
      <c r="BM182" s="230" t="s">
        <v>1625</v>
      </c>
    </row>
    <row r="183" spans="1:51" s="13" customFormat="1" ht="12">
      <c r="A183" s="13"/>
      <c r="B183" s="232"/>
      <c r="C183" s="233"/>
      <c r="D183" s="234" t="s">
        <v>182</v>
      </c>
      <c r="E183" s="235" t="s">
        <v>33</v>
      </c>
      <c r="F183" s="236" t="s">
        <v>1626</v>
      </c>
      <c r="G183" s="233"/>
      <c r="H183" s="237">
        <v>20.724</v>
      </c>
      <c r="I183" s="238"/>
      <c r="J183" s="233"/>
      <c r="K183" s="233"/>
      <c r="L183" s="239"/>
      <c r="M183" s="240"/>
      <c r="N183" s="241"/>
      <c r="O183" s="241"/>
      <c r="P183" s="241"/>
      <c r="Q183" s="241"/>
      <c r="R183" s="241"/>
      <c r="S183" s="241"/>
      <c r="T183" s="242"/>
      <c r="U183" s="13"/>
      <c r="V183" s="13"/>
      <c r="W183" s="13"/>
      <c r="X183" s="13"/>
      <c r="Y183" s="13"/>
      <c r="Z183" s="13"/>
      <c r="AA183" s="13"/>
      <c r="AB183" s="13"/>
      <c r="AC183" s="13"/>
      <c r="AD183" s="13"/>
      <c r="AE183" s="13"/>
      <c r="AT183" s="243" t="s">
        <v>182</v>
      </c>
      <c r="AU183" s="243" t="s">
        <v>88</v>
      </c>
      <c r="AV183" s="13" t="s">
        <v>88</v>
      </c>
      <c r="AW183" s="13" t="s">
        <v>39</v>
      </c>
      <c r="AX183" s="13" t="s">
        <v>78</v>
      </c>
      <c r="AY183" s="243" t="s">
        <v>170</v>
      </c>
    </row>
    <row r="184" spans="1:51" s="14" customFormat="1" ht="12">
      <c r="A184" s="14"/>
      <c r="B184" s="244"/>
      <c r="C184" s="245"/>
      <c r="D184" s="234" t="s">
        <v>182</v>
      </c>
      <c r="E184" s="246" t="s">
        <v>33</v>
      </c>
      <c r="F184" s="247" t="s">
        <v>200</v>
      </c>
      <c r="G184" s="245"/>
      <c r="H184" s="248">
        <v>20.724</v>
      </c>
      <c r="I184" s="249"/>
      <c r="J184" s="245"/>
      <c r="K184" s="245"/>
      <c r="L184" s="250"/>
      <c r="M184" s="251"/>
      <c r="N184" s="252"/>
      <c r="O184" s="252"/>
      <c r="P184" s="252"/>
      <c r="Q184" s="252"/>
      <c r="R184" s="252"/>
      <c r="S184" s="252"/>
      <c r="T184" s="253"/>
      <c r="U184" s="14"/>
      <c r="V184" s="14"/>
      <c r="W184" s="14"/>
      <c r="X184" s="14"/>
      <c r="Y184" s="14"/>
      <c r="Z184" s="14"/>
      <c r="AA184" s="14"/>
      <c r="AB184" s="14"/>
      <c r="AC184" s="14"/>
      <c r="AD184" s="14"/>
      <c r="AE184" s="14"/>
      <c r="AT184" s="254" t="s">
        <v>182</v>
      </c>
      <c r="AU184" s="254" t="s">
        <v>88</v>
      </c>
      <c r="AV184" s="14" t="s">
        <v>177</v>
      </c>
      <c r="AW184" s="14" t="s">
        <v>39</v>
      </c>
      <c r="AX184" s="14" t="s">
        <v>86</v>
      </c>
      <c r="AY184" s="254" t="s">
        <v>170</v>
      </c>
    </row>
    <row r="185" spans="1:65" s="2" customFormat="1" ht="21.75" customHeight="1">
      <c r="A185" s="39"/>
      <c r="B185" s="40"/>
      <c r="C185" s="219" t="s">
        <v>27</v>
      </c>
      <c r="D185" s="219" t="s">
        <v>172</v>
      </c>
      <c r="E185" s="220" t="s">
        <v>1627</v>
      </c>
      <c r="F185" s="221" t="s">
        <v>1628</v>
      </c>
      <c r="G185" s="222" t="s">
        <v>232</v>
      </c>
      <c r="H185" s="223">
        <v>0.45</v>
      </c>
      <c r="I185" s="224"/>
      <c r="J185" s="225">
        <f>ROUND(I185*H185,2)</f>
        <v>0</v>
      </c>
      <c r="K185" s="221" t="s">
        <v>176</v>
      </c>
      <c r="L185" s="45"/>
      <c r="M185" s="226" t="s">
        <v>33</v>
      </c>
      <c r="N185" s="227" t="s">
        <v>49</v>
      </c>
      <c r="O185" s="85"/>
      <c r="P185" s="228">
        <f>O185*H185</f>
        <v>0</v>
      </c>
      <c r="Q185" s="228">
        <v>1.06277</v>
      </c>
      <c r="R185" s="228">
        <f>Q185*H185</f>
        <v>0.4782465</v>
      </c>
      <c r="S185" s="228">
        <v>0</v>
      </c>
      <c r="T185" s="229">
        <f>S185*H185</f>
        <v>0</v>
      </c>
      <c r="U185" s="39"/>
      <c r="V185" s="39"/>
      <c r="W185" s="39"/>
      <c r="X185" s="39"/>
      <c r="Y185" s="39"/>
      <c r="Z185" s="39"/>
      <c r="AA185" s="39"/>
      <c r="AB185" s="39"/>
      <c r="AC185" s="39"/>
      <c r="AD185" s="39"/>
      <c r="AE185" s="39"/>
      <c r="AR185" s="230" t="s">
        <v>177</v>
      </c>
      <c r="AT185" s="230" t="s">
        <v>172</v>
      </c>
      <c r="AU185" s="230" t="s">
        <v>88</v>
      </c>
      <c r="AY185" s="17" t="s">
        <v>170</v>
      </c>
      <c r="BE185" s="231">
        <f>IF(N185="základní",J185,0)</f>
        <v>0</v>
      </c>
      <c r="BF185" s="231">
        <f>IF(N185="snížená",J185,0)</f>
        <v>0</v>
      </c>
      <c r="BG185" s="231">
        <f>IF(N185="zákl. přenesená",J185,0)</f>
        <v>0</v>
      </c>
      <c r="BH185" s="231">
        <f>IF(N185="sníž. přenesená",J185,0)</f>
        <v>0</v>
      </c>
      <c r="BI185" s="231">
        <f>IF(N185="nulová",J185,0)</f>
        <v>0</v>
      </c>
      <c r="BJ185" s="17" t="s">
        <v>86</v>
      </c>
      <c r="BK185" s="231">
        <f>ROUND(I185*H185,2)</f>
        <v>0</v>
      </c>
      <c r="BL185" s="17" t="s">
        <v>177</v>
      </c>
      <c r="BM185" s="230" t="s">
        <v>1629</v>
      </c>
    </row>
    <row r="186" spans="1:51" s="13" customFormat="1" ht="12">
      <c r="A186" s="13"/>
      <c r="B186" s="232"/>
      <c r="C186" s="233"/>
      <c r="D186" s="234" t="s">
        <v>182</v>
      </c>
      <c r="E186" s="235" t="s">
        <v>33</v>
      </c>
      <c r="F186" s="236" t="s">
        <v>1630</v>
      </c>
      <c r="G186" s="233"/>
      <c r="H186" s="237">
        <v>0.45</v>
      </c>
      <c r="I186" s="238"/>
      <c r="J186" s="233"/>
      <c r="K186" s="233"/>
      <c r="L186" s="239"/>
      <c r="M186" s="240"/>
      <c r="N186" s="241"/>
      <c r="O186" s="241"/>
      <c r="P186" s="241"/>
      <c r="Q186" s="241"/>
      <c r="R186" s="241"/>
      <c r="S186" s="241"/>
      <c r="T186" s="242"/>
      <c r="U186" s="13"/>
      <c r="V186" s="13"/>
      <c r="W186" s="13"/>
      <c r="X186" s="13"/>
      <c r="Y186" s="13"/>
      <c r="Z186" s="13"/>
      <c r="AA186" s="13"/>
      <c r="AB186" s="13"/>
      <c r="AC186" s="13"/>
      <c r="AD186" s="13"/>
      <c r="AE186" s="13"/>
      <c r="AT186" s="243" t="s">
        <v>182</v>
      </c>
      <c r="AU186" s="243" t="s">
        <v>88</v>
      </c>
      <c r="AV186" s="13" t="s">
        <v>88</v>
      </c>
      <c r="AW186" s="13" t="s">
        <v>39</v>
      </c>
      <c r="AX186" s="13" t="s">
        <v>78</v>
      </c>
      <c r="AY186" s="243" t="s">
        <v>170</v>
      </c>
    </row>
    <row r="187" spans="1:51" s="14" customFormat="1" ht="12">
      <c r="A187" s="14"/>
      <c r="B187" s="244"/>
      <c r="C187" s="245"/>
      <c r="D187" s="234" t="s">
        <v>182</v>
      </c>
      <c r="E187" s="246" t="s">
        <v>33</v>
      </c>
      <c r="F187" s="247" t="s">
        <v>200</v>
      </c>
      <c r="G187" s="245"/>
      <c r="H187" s="248">
        <v>0.45</v>
      </c>
      <c r="I187" s="249"/>
      <c r="J187" s="245"/>
      <c r="K187" s="245"/>
      <c r="L187" s="250"/>
      <c r="M187" s="251"/>
      <c r="N187" s="252"/>
      <c r="O187" s="252"/>
      <c r="P187" s="252"/>
      <c r="Q187" s="252"/>
      <c r="R187" s="252"/>
      <c r="S187" s="252"/>
      <c r="T187" s="253"/>
      <c r="U187" s="14"/>
      <c r="V187" s="14"/>
      <c r="W187" s="14"/>
      <c r="X187" s="14"/>
      <c r="Y187" s="14"/>
      <c r="Z187" s="14"/>
      <c r="AA187" s="14"/>
      <c r="AB187" s="14"/>
      <c r="AC187" s="14"/>
      <c r="AD187" s="14"/>
      <c r="AE187" s="14"/>
      <c r="AT187" s="254" t="s">
        <v>182</v>
      </c>
      <c r="AU187" s="254" t="s">
        <v>88</v>
      </c>
      <c r="AV187" s="14" t="s">
        <v>177</v>
      </c>
      <c r="AW187" s="14" t="s">
        <v>39</v>
      </c>
      <c r="AX187" s="14" t="s">
        <v>86</v>
      </c>
      <c r="AY187" s="254" t="s">
        <v>170</v>
      </c>
    </row>
    <row r="188" spans="1:63" s="12" customFormat="1" ht="22.8" customHeight="1">
      <c r="A188" s="12"/>
      <c r="B188" s="203"/>
      <c r="C188" s="204"/>
      <c r="D188" s="205" t="s">
        <v>77</v>
      </c>
      <c r="E188" s="217" t="s">
        <v>578</v>
      </c>
      <c r="F188" s="217" t="s">
        <v>1631</v>
      </c>
      <c r="G188" s="204"/>
      <c r="H188" s="204"/>
      <c r="I188" s="207"/>
      <c r="J188" s="218">
        <f>BK188</f>
        <v>0</v>
      </c>
      <c r="K188" s="204"/>
      <c r="L188" s="209"/>
      <c r="M188" s="210"/>
      <c r="N188" s="211"/>
      <c r="O188" s="211"/>
      <c r="P188" s="212">
        <f>SUM(P189:P233)</f>
        <v>0</v>
      </c>
      <c r="Q188" s="211"/>
      <c r="R188" s="212">
        <f>SUM(R189:R233)</f>
        <v>1.26376</v>
      </c>
      <c r="S188" s="211"/>
      <c r="T188" s="213">
        <f>SUM(T189:T233)</f>
        <v>0</v>
      </c>
      <c r="U188" s="12"/>
      <c r="V188" s="12"/>
      <c r="W188" s="12"/>
      <c r="X188" s="12"/>
      <c r="Y188" s="12"/>
      <c r="Z188" s="12"/>
      <c r="AA188" s="12"/>
      <c r="AB188" s="12"/>
      <c r="AC188" s="12"/>
      <c r="AD188" s="12"/>
      <c r="AE188" s="12"/>
      <c r="AR188" s="214" t="s">
        <v>86</v>
      </c>
      <c r="AT188" s="215" t="s">
        <v>77</v>
      </c>
      <c r="AU188" s="215" t="s">
        <v>86</v>
      </c>
      <c r="AY188" s="214" t="s">
        <v>170</v>
      </c>
      <c r="BK188" s="216">
        <f>SUM(BK189:BK233)</f>
        <v>0</v>
      </c>
    </row>
    <row r="189" spans="1:65" s="2" customFormat="1" ht="21.75" customHeight="1">
      <c r="A189" s="39"/>
      <c r="B189" s="40"/>
      <c r="C189" s="219" t="s">
        <v>389</v>
      </c>
      <c r="D189" s="219" t="s">
        <v>172</v>
      </c>
      <c r="E189" s="220" t="s">
        <v>1426</v>
      </c>
      <c r="F189" s="221" t="s">
        <v>1427</v>
      </c>
      <c r="G189" s="222" t="s">
        <v>262</v>
      </c>
      <c r="H189" s="223">
        <v>45</v>
      </c>
      <c r="I189" s="224"/>
      <c r="J189" s="225">
        <f>ROUND(I189*H189,2)</f>
        <v>0</v>
      </c>
      <c r="K189" s="221" t="s">
        <v>33</v>
      </c>
      <c r="L189" s="45"/>
      <c r="M189" s="226" t="s">
        <v>33</v>
      </c>
      <c r="N189" s="227" t="s">
        <v>49</v>
      </c>
      <c r="O189" s="85"/>
      <c r="P189" s="228">
        <f>O189*H189</f>
        <v>0</v>
      </c>
      <c r="Q189" s="228">
        <v>0</v>
      </c>
      <c r="R189" s="228">
        <f>Q189*H189</f>
        <v>0</v>
      </c>
      <c r="S189" s="228">
        <v>0</v>
      </c>
      <c r="T189" s="229">
        <f>S189*H189</f>
        <v>0</v>
      </c>
      <c r="U189" s="39"/>
      <c r="V189" s="39"/>
      <c r="W189" s="39"/>
      <c r="X189" s="39"/>
      <c r="Y189" s="39"/>
      <c r="Z189" s="39"/>
      <c r="AA189" s="39"/>
      <c r="AB189" s="39"/>
      <c r="AC189" s="39"/>
      <c r="AD189" s="39"/>
      <c r="AE189" s="39"/>
      <c r="AR189" s="230" t="s">
        <v>177</v>
      </c>
      <c r="AT189" s="230" t="s">
        <v>172</v>
      </c>
      <c r="AU189" s="230" t="s">
        <v>88</v>
      </c>
      <c r="AY189" s="17" t="s">
        <v>170</v>
      </c>
      <c r="BE189" s="231">
        <f>IF(N189="základní",J189,0)</f>
        <v>0</v>
      </c>
      <c r="BF189" s="231">
        <f>IF(N189="snížená",J189,0)</f>
        <v>0</v>
      </c>
      <c r="BG189" s="231">
        <f>IF(N189="zákl. přenesená",J189,0)</f>
        <v>0</v>
      </c>
      <c r="BH189" s="231">
        <f>IF(N189="sníž. přenesená",J189,0)</f>
        <v>0</v>
      </c>
      <c r="BI189" s="231">
        <f>IF(N189="nulová",J189,0)</f>
        <v>0</v>
      </c>
      <c r="BJ189" s="17" t="s">
        <v>86</v>
      </c>
      <c r="BK189" s="231">
        <f>ROUND(I189*H189,2)</f>
        <v>0</v>
      </c>
      <c r="BL189" s="17" t="s">
        <v>177</v>
      </c>
      <c r="BM189" s="230" t="s">
        <v>1632</v>
      </c>
    </row>
    <row r="190" spans="1:47" s="2" customFormat="1" ht="12">
      <c r="A190" s="39"/>
      <c r="B190" s="40"/>
      <c r="C190" s="41"/>
      <c r="D190" s="234" t="s">
        <v>210</v>
      </c>
      <c r="E190" s="41"/>
      <c r="F190" s="255" t="s">
        <v>1389</v>
      </c>
      <c r="G190" s="41"/>
      <c r="H190" s="41"/>
      <c r="I190" s="137"/>
      <c r="J190" s="41"/>
      <c r="K190" s="41"/>
      <c r="L190" s="45"/>
      <c r="M190" s="256"/>
      <c r="N190" s="257"/>
      <c r="O190" s="85"/>
      <c r="P190" s="85"/>
      <c r="Q190" s="85"/>
      <c r="R190" s="85"/>
      <c r="S190" s="85"/>
      <c r="T190" s="86"/>
      <c r="U190" s="39"/>
      <c r="V190" s="39"/>
      <c r="W190" s="39"/>
      <c r="X190" s="39"/>
      <c r="Y190" s="39"/>
      <c r="Z190" s="39"/>
      <c r="AA190" s="39"/>
      <c r="AB190" s="39"/>
      <c r="AC190" s="39"/>
      <c r="AD190" s="39"/>
      <c r="AE190" s="39"/>
      <c r="AT190" s="17" t="s">
        <v>210</v>
      </c>
      <c r="AU190" s="17" t="s">
        <v>88</v>
      </c>
    </row>
    <row r="191" spans="1:51" s="13" customFormat="1" ht="12">
      <c r="A191" s="13"/>
      <c r="B191" s="232"/>
      <c r="C191" s="233"/>
      <c r="D191" s="234" t="s">
        <v>182</v>
      </c>
      <c r="E191" s="235" t="s">
        <v>33</v>
      </c>
      <c r="F191" s="236" t="s">
        <v>1633</v>
      </c>
      <c r="G191" s="233"/>
      <c r="H191" s="237">
        <v>45</v>
      </c>
      <c r="I191" s="238"/>
      <c r="J191" s="233"/>
      <c r="K191" s="233"/>
      <c r="L191" s="239"/>
      <c r="M191" s="240"/>
      <c r="N191" s="241"/>
      <c r="O191" s="241"/>
      <c r="P191" s="241"/>
      <c r="Q191" s="241"/>
      <c r="R191" s="241"/>
      <c r="S191" s="241"/>
      <c r="T191" s="242"/>
      <c r="U191" s="13"/>
      <c r="V191" s="13"/>
      <c r="W191" s="13"/>
      <c r="X191" s="13"/>
      <c r="Y191" s="13"/>
      <c r="Z191" s="13"/>
      <c r="AA191" s="13"/>
      <c r="AB191" s="13"/>
      <c r="AC191" s="13"/>
      <c r="AD191" s="13"/>
      <c r="AE191" s="13"/>
      <c r="AT191" s="243" t="s">
        <v>182</v>
      </c>
      <c r="AU191" s="243" t="s">
        <v>88</v>
      </c>
      <c r="AV191" s="13" t="s">
        <v>88</v>
      </c>
      <c r="AW191" s="13" t="s">
        <v>39</v>
      </c>
      <c r="AX191" s="13" t="s">
        <v>78</v>
      </c>
      <c r="AY191" s="243" t="s">
        <v>170</v>
      </c>
    </row>
    <row r="192" spans="1:51" s="14" customFormat="1" ht="12">
      <c r="A192" s="14"/>
      <c r="B192" s="244"/>
      <c r="C192" s="245"/>
      <c r="D192" s="234" t="s">
        <v>182</v>
      </c>
      <c r="E192" s="246" t="s">
        <v>33</v>
      </c>
      <c r="F192" s="247" t="s">
        <v>200</v>
      </c>
      <c r="G192" s="245"/>
      <c r="H192" s="248">
        <v>45</v>
      </c>
      <c r="I192" s="249"/>
      <c r="J192" s="245"/>
      <c r="K192" s="245"/>
      <c r="L192" s="250"/>
      <c r="M192" s="251"/>
      <c r="N192" s="252"/>
      <c r="O192" s="252"/>
      <c r="P192" s="252"/>
      <c r="Q192" s="252"/>
      <c r="R192" s="252"/>
      <c r="S192" s="252"/>
      <c r="T192" s="253"/>
      <c r="U192" s="14"/>
      <c r="V192" s="14"/>
      <c r="W192" s="14"/>
      <c r="X192" s="14"/>
      <c r="Y192" s="14"/>
      <c r="Z192" s="14"/>
      <c r="AA192" s="14"/>
      <c r="AB192" s="14"/>
      <c r="AC192" s="14"/>
      <c r="AD192" s="14"/>
      <c r="AE192" s="14"/>
      <c r="AT192" s="254" t="s">
        <v>182</v>
      </c>
      <c r="AU192" s="254" t="s">
        <v>88</v>
      </c>
      <c r="AV192" s="14" t="s">
        <v>177</v>
      </c>
      <c r="AW192" s="14" t="s">
        <v>39</v>
      </c>
      <c r="AX192" s="14" t="s">
        <v>86</v>
      </c>
      <c r="AY192" s="254" t="s">
        <v>170</v>
      </c>
    </row>
    <row r="193" spans="1:65" s="2" customFormat="1" ht="21.75" customHeight="1">
      <c r="A193" s="39"/>
      <c r="B193" s="40"/>
      <c r="C193" s="219" t="s">
        <v>395</v>
      </c>
      <c r="D193" s="219" t="s">
        <v>172</v>
      </c>
      <c r="E193" s="220" t="s">
        <v>1430</v>
      </c>
      <c r="F193" s="221" t="s">
        <v>1431</v>
      </c>
      <c r="G193" s="222" t="s">
        <v>262</v>
      </c>
      <c r="H193" s="223">
        <v>28</v>
      </c>
      <c r="I193" s="224"/>
      <c r="J193" s="225">
        <f>ROUND(I193*H193,2)</f>
        <v>0</v>
      </c>
      <c r="K193" s="221" t="s">
        <v>33</v>
      </c>
      <c r="L193" s="45"/>
      <c r="M193" s="226" t="s">
        <v>33</v>
      </c>
      <c r="N193" s="227" t="s">
        <v>49</v>
      </c>
      <c r="O193" s="85"/>
      <c r="P193" s="228">
        <f>O193*H193</f>
        <v>0</v>
      </c>
      <c r="Q193" s="228">
        <v>0</v>
      </c>
      <c r="R193" s="228">
        <f>Q193*H193</f>
        <v>0</v>
      </c>
      <c r="S193" s="228">
        <v>0</v>
      </c>
      <c r="T193" s="229">
        <f>S193*H193</f>
        <v>0</v>
      </c>
      <c r="U193" s="39"/>
      <c r="V193" s="39"/>
      <c r="W193" s="39"/>
      <c r="X193" s="39"/>
      <c r="Y193" s="39"/>
      <c r="Z193" s="39"/>
      <c r="AA193" s="39"/>
      <c r="AB193" s="39"/>
      <c r="AC193" s="39"/>
      <c r="AD193" s="39"/>
      <c r="AE193" s="39"/>
      <c r="AR193" s="230" t="s">
        <v>177</v>
      </c>
      <c r="AT193" s="230" t="s">
        <v>172</v>
      </c>
      <c r="AU193" s="230" t="s">
        <v>88</v>
      </c>
      <c r="AY193" s="17" t="s">
        <v>170</v>
      </c>
      <c r="BE193" s="231">
        <f>IF(N193="základní",J193,0)</f>
        <v>0</v>
      </c>
      <c r="BF193" s="231">
        <f>IF(N193="snížená",J193,0)</f>
        <v>0</v>
      </c>
      <c r="BG193" s="231">
        <f>IF(N193="zákl. přenesená",J193,0)</f>
        <v>0</v>
      </c>
      <c r="BH193" s="231">
        <f>IF(N193="sníž. přenesená",J193,0)</f>
        <v>0</v>
      </c>
      <c r="BI193" s="231">
        <f>IF(N193="nulová",J193,0)</f>
        <v>0</v>
      </c>
      <c r="BJ193" s="17" t="s">
        <v>86</v>
      </c>
      <c r="BK193" s="231">
        <f>ROUND(I193*H193,2)</f>
        <v>0</v>
      </c>
      <c r="BL193" s="17" t="s">
        <v>177</v>
      </c>
      <c r="BM193" s="230" t="s">
        <v>1634</v>
      </c>
    </row>
    <row r="194" spans="1:47" s="2" customFormat="1" ht="12">
      <c r="A194" s="39"/>
      <c r="B194" s="40"/>
      <c r="C194" s="41"/>
      <c r="D194" s="234" t="s">
        <v>210</v>
      </c>
      <c r="E194" s="41"/>
      <c r="F194" s="255" t="s">
        <v>1389</v>
      </c>
      <c r="G194" s="41"/>
      <c r="H194" s="41"/>
      <c r="I194" s="137"/>
      <c r="J194" s="41"/>
      <c r="K194" s="41"/>
      <c r="L194" s="45"/>
      <c r="M194" s="256"/>
      <c r="N194" s="257"/>
      <c r="O194" s="85"/>
      <c r="P194" s="85"/>
      <c r="Q194" s="85"/>
      <c r="R194" s="85"/>
      <c r="S194" s="85"/>
      <c r="T194" s="86"/>
      <c r="U194" s="39"/>
      <c r="V194" s="39"/>
      <c r="W194" s="39"/>
      <c r="X194" s="39"/>
      <c r="Y194" s="39"/>
      <c r="Z194" s="39"/>
      <c r="AA194" s="39"/>
      <c r="AB194" s="39"/>
      <c r="AC194" s="39"/>
      <c r="AD194" s="39"/>
      <c r="AE194" s="39"/>
      <c r="AT194" s="17" t="s">
        <v>210</v>
      </c>
      <c r="AU194" s="17" t="s">
        <v>88</v>
      </c>
    </row>
    <row r="195" spans="1:51" s="13" customFormat="1" ht="12">
      <c r="A195" s="13"/>
      <c r="B195" s="232"/>
      <c r="C195" s="233"/>
      <c r="D195" s="234" t="s">
        <v>182</v>
      </c>
      <c r="E195" s="235" t="s">
        <v>33</v>
      </c>
      <c r="F195" s="236" t="s">
        <v>1635</v>
      </c>
      <c r="G195" s="233"/>
      <c r="H195" s="237">
        <v>28</v>
      </c>
      <c r="I195" s="238"/>
      <c r="J195" s="233"/>
      <c r="K195" s="233"/>
      <c r="L195" s="239"/>
      <c r="M195" s="240"/>
      <c r="N195" s="241"/>
      <c r="O195" s="241"/>
      <c r="P195" s="241"/>
      <c r="Q195" s="241"/>
      <c r="R195" s="241"/>
      <c r="S195" s="241"/>
      <c r="T195" s="242"/>
      <c r="U195" s="13"/>
      <c r="V195" s="13"/>
      <c r="W195" s="13"/>
      <c r="X195" s="13"/>
      <c r="Y195" s="13"/>
      <c r="Z195" s="13"/>
      <c r="AA195" s="13"/>
      <c r="AB195" s="13"/>
      <c r="AC195" s="13"/>
      <c r="AD195" s="13"/>
      <c r="AE195" s="13"/>
      <c r="AT195" s="243" t="s">
        <v>182</v>
      </c>
      <c r="AU195" s="243" t="s">
        <v>88</v>
      </c>
      <c r="AV195" s="13" t="s">
        <v>88</v>
      </c>
      <c r="AW195" s="13" t="s">
        <v>39</v>
      </c>
      <c r="AX195" s="13" t="s">
        <v>78</v>
      </c>
      <c r="AY195" s="243" t="s">
        <v>170</v>
      </c>
    </row>
    <row r="196" spans="1:51" s="14" customFormat="1" ht="12">
      <c r="A196" s="14"/>
      <c r="B196" s="244"/>
      <c r="C196" s="245"/>
      <c r="D196" s="234" t="s">
        <v>182</v>
      </c>
      <c r="E196" s="246" t="s">
        <v>33</v>
      </c>
      <c r="F196" s="247" t="s">
        <v>200</v>
      </c>
      <c r="G196" s="245"/>
      <c r="H196" s="248">
        <v>28</v>
      </c>
      <c r="I196" s="249"/>
      <c r="J196" s="245"/>
      <c r="K196" s="245"/>
      <c r="L196" s="250"/>
      <c r="M196" s="251"/>
      <c r="N196" s="252"/>
      <c r="O196" s="252"/>
      <c r="P196" s="252"/>
      <c r="Q196" s="252"/>
      <c r="R196" s="252"/>
      <c r="S196" s="252"/>
      <c r="T196" s="253"/>
      <c r="U196" s="14"/>
      <c r="V196" s="14"/>
      <c r="W196" s="14"/>
      <c r="X196" s="14"/>
      <c r="Y196" s="14"/>
      <c r="Z196" s="14"/>
      <c r="AA196" s="14"/>
      <c r="AB196" s="14"/>
      <c r="AC196" s="14"/>
      <c r="AD196" s="14"/>
      <c r="AE196" s="14"/>
      <c r="AT196" s="254" t="s">
        <v>182</v>
      </c>
      <c r="AU196" s="254" t="s">
        <v>88</v>
      </c>
      <c r="AV196" s="14" t="s">
        <v>177</v>
      </c>
      <c r="AW196" s="14" t="s">
        <v>39</v>
      </c>
      <c r="AX196" s="14" t="s">
        <v>86</v>
      </c>
      <c r="AY196" s="254" t="s">
        <v>170</v>
      </c>
    </row>
    <row r="197" spans="1:65" s="2" customFormat="1" ht="16.5" customHeight="1">
      <c r="A197" s="39"/>
      <c r="B197" s="40"/>
      <c r="C197" s="219" t="s">
        <v>400</v>
      </c>
      <c r="D197" s="219" t="s">
        <v>172</v>
      </c>
      <c r="E197" s="220" t="s">
        <v>1438</v>
      </c>
      <c r="F197" s="221" t="s">
        <v>1439</v>
      </c>
      <c r="G197" s="222" t="s">
        <v>262</v>
      </c>
      <c r="H197" s="223">
        <v>6</v>
      </c>
      <c r="I197" s="224"/>
      <c r="J197" s="225">
        <f>ROUND(I197*H197,2)</f>
        <v>0</v>
      </c>
      <c r="K197" s="221" t="s">
        <v>33</v>
      </c>
      <c r="L197" s="45"/>
      <c r="M197" s="226" t="s">
        <v>33</v>
      </c>
      <c r="N197" s="227" t="s">
        <v>49</v>
      </c>
      <c r="O197" s="85"/>
      <c r="P197" s="228">
        <f>O197*H197</f>
        <v>0</v>
      </c>
      <c r="Q197" s="228">
        <v>0</v>
      </c>
      <c r="R197" s="228">
        <f>Q197*H197</f>
        <v>0</v>
      </c>
      <c r="S197" s="228">
        <v>0</v>
      </c>
      <c r="T197" s="229">
        <f>S197*H197</f>
        <v>0</v>
      </c>
      <c r="U197" s="39"/>
      <c r="V197" s="39"/>
      <c r="W197" s="39"/>
      <c r="X197" s="39"/>
      <c r="Y197" s="39"/>
      <c r="Z197" s="39"/>
      <c r="AA197" s="39"/>
      <c r="AB197" s="39"/>
      <c r="AC197" s="39"/>
      <c r="AD197" s="39"/>
      <c r="AE197" s="39"/>
      <c r="AR197" s="230" t="s">
        <v>177</v>
      </c>
      <c r="AT197" s="230" t="s">
        <v>172</v>
      </c>
      <c r="AU197" s="230" t="s">
        <v>88</v>
      </c>
      <c r="AY197" s="17" t="s">
        <v>170</v>
      </c>
      <c r="BE197" s="231">
        <f>IF(N197="základní",J197,0)</f>
        <v>0</v>
      </c>
      <c r="BF197" s="231">
        <f>IF(N197="snížená",J197,0)</f>
        <v>0</v>
      </c>
      <c r="BG197" s="231">
        <f>IF(N197="zákl. přenesená",J197,0)</f>
        <v>0</v>
      </c>
      <c r="BH197" s="231">
        <f>IF(N197="sníž. přenesená",J197,0)</f>
        <v>0</v>
      </c>
      <c r="BI197" s="231">
        <f>IF(N197="nulová",J197,0)</f>
        <v>0</v>
      </c>
      <c r="BJ197" s="17" t="s">
        <v>86</v>
      </c>
      <c r="BK197" s="231">
        <f>ROUND(I197*H197,2)</f>
        <v>0</v>
      </c>
      <c r="BL197" s="17" t="s">
        <v>177</v>
      </c>
      <c r="BM197" s="230" t="s">
        <v>1636</v>
      </c>
    </row>
    <row r="198" spans="1:65" s="2" customFormat="1" ht="16.5" customHeight="1">
      <c r="A198" s="39"/>
      <c r="B198" s="40"/>
      <c r="C198" s="219" t="s">
        <v>406</v>
      </c>
      <c r="D198" s="219" t="s">
        <v>172</v>
      </c>
      <c r="E198" s="220" t="s">
        <v>1441</v>
      </c>
      <c r="F198" s="221" t="s">
        <v>1442</v>
      </c>
      <c r="G198" s="222" t="s">
        <v>262</v>
      </c>
      <c r="H198" s="223">
        <v>2</v>
      </c>
      <c r="I198" s="224"/>
      <c r="J198" s="225">
        <f>ROUND(I198*H198,2)</f>
        <v>0</v>
      </c>
      <c r="K198" s="221" t="s">
        <v>33</v>
      </c>
      <c r="L198" s="45"/>
      <c r="M198" s="226" t="s">
        <v>33</v>
      </c>
      <c r="N198" s="227" t="s">
        <v>49</v>
      </c>
      <c r="O198" s="85"/>
      <c r="P198" s="228">
        <f>O198*H198</f>
        <v>0</v>
      </c>
      <c r="Q198" s="228">
        <v>0</v>
      </c>
      <c r="R198" s="228">
        <f>Q198*H198</f>
        <v>0</v>
      </c>
      <c r="S198" s="228">
        <v>0</v>
      </c>
      <c r="T198" s="229">
        <f>S198*H198</f>
        <v>0</v>
      </c>
      <c r="U198" s="39"/>
      <c r="V198" s="39"/>
      <c r="W198" s="39"/>
      <c r="X198" s="39"/>
      <c r="Y198" s="39"/>
      <c r="Z198" s="39"/>
      <c r="AA198" s="39"/>
      <c r="AB198" s="39"/>
      <c r="AC198" s="39"/>
      <c r="AD198" s="39"/>
      <c r="AE198" s="39"/>
      <c r="AR198" s="230" t="s">
        <v>177</v>
      </c>
      <c r="AT198" s="230" t="s">
        <v>172</v>
      </c>
      <c r="AU198" s="230" t="s">
        <v>88</v>
      </c>
      <c r="AY198" s="17" t="s">
        <v>170</v>
      </c>
      <c r="BE198" s="231">
        <f>IF(N198="základní",J198,0)</f>
        <v>0</v>
      </c>
      <c r="BF198" s="231">
        <f>IF(N198="snížená",J198,0)</f>
        <v>0</v>
      </c>
      <c r="BG198" s="231">
        <f>IF(N198="zákl. přenesená",J198,0)</f>
        <v>0</v>
      </c>
      <c r="BH198" s="231">
        <f>IF(N198="sníž. přenesená",J198,0)</f>
        <v>0</v>
      </c>
      <c r="BI198" s="231">
        <f>IF(N198="nulová",J198,0)</f>
        <v>0</v>
      </c>
      <c r="BJ198" s="17" t="s">
        <v>86</v>
      </c>
      <c r="BK198" s="231">
        <f>ROUND(I198*H198,2)</f>
        <v>0</v>
      </c>
      <c r="BL198" s="17" t="s">
        <v>177</v>
      </c>
      <c r="BM198" s="230" t="s">
        <v>1637</v>
      </c>
    </row>
    <row r="199" spans="1:47" s="2" customFormat="1" ht="12">
      <c r="A199" s="39"/>
      <c r="B199" s="40"/>
      <c r="C199" s="41"/>
      <c r="D199" s="234" t="s">
        <v>210</v>
      </c>
      <c r="E199" s="41"/>
      <c r="F199" s="255" t="s">
        <v>1638</v>
      </c>
      <c r="G199" s="41"/>
      <c r="H199" s="41"/>
      <c r="I199" s="137"/>
      <c r="J199" s="41"/>
      <c r="K199" s="41"/>
      <c r="L199" s="45"/>
      <c r="M199" s="256"/>
      <c r="N199" s="257"/>
      <c r="O199" s="85"/>
      <c r="P199" s="85"/>
      <c r="Q199" s="85"/>
      <c r="R199" s="85"/>
      <c r="S199" s="85"/>
      <c r="T199" s="86"/>
      <c r="U199" s="39"/>
      <c r="V199" s="39"/>
      <c r="W199" s="39"/>
      <c r="X199" s="39"/>
      <c r="Y199" s="39"/>
      <c r="Z199" s="39"/>
      <c r="AA199" s="39"/>
      <c r="AB199" s="39"/>
      <c r="AC199" s="39"/>
      <c r="AD199" s="39"/>
      <c r="AE199" s="39"/>
      <c r="AT199" s="17" t="s">
        <v>210</v>
      </c>
      <c r="AU199" s="17" t="s">
        <v>88</v>
      </c>
    </row>
    <row r="200" spans="1:65" s="2" customFormat="1" ht="21.75" customHeight="1">
      <c r="A200" s="39"/>
      <c r="B200" s="40"/>
      <c r="C200" s="219" t="s">
        <v>409</v>
      </c>
      <c r="D200" s="219" t="s">
        <v>172</v>
      </c>
      <c r="E200" s="220" t="s">
        <v>1445</v>
      </c>
      <c r="F200" s="221" t="s">
        <v>1639</v>
      </c>
      <c r="G200" s="222" t="s">
        <v>191</v>
      </c>
      <c r="H200" s="223">
        <v>90</v>
      </c>
      <c r="I200" s="224"/>
      <c r="J200" s="225">
        <f>ROUND(I200*H200,2)</f>
        <v>0</v>
      </c>
      <c r="K200" s="221" t="s">
        <v>33</v>
      </c>
      <c r="L200" s="45"/>
      <c r="M200" s="226" t="s">
        <v>33</v>
      </c>
      <c r="N200" s="227" t="s">
        <v>49</v>
      </c>
      <c r="O200" s="85"/>
      <c r="P200" s="228">
        <f>O200*H200</f>
        <v>0</v>
      </c>
      <c r="Q200" s="228">
        <v>0</v>
      </c>
      <c r="R200" s="228">
        <f>Q200*H200</f>
        <v>0</v>
      </c>
      <c r="S200" s="228">
        <v>0</v>
      </c>
      <c r="T200" s="229">
        <f>S200*H200</f>
        <v>0</v>
      </c>
      <c r="U200" s="39"/>
      <c r="V200" s="39"/>
      <c r="W200" s="39"/>
      <c r="X200" s="39"/>
      <c r="Y200" s="39"/>
      <c r="Z200" s="39"/>
      <c r="AA200" s="39"/>
      <c r="AB200" s="39"/>
      <c r="AC200" s="39"/>
      <c r="AD200" s="39"/>
      <c r="AE200" s="39"/>
      <c r="AR200" s="230" t="s">
        <v>177</v>
      </c>
      <c r="AT200" s="230" t="s">
        <v>172</v>
      </c>
      <c r="AU200" s="230" t="s">
        <v>88</v>
      </c>
      <c r="AY200" s="17" t="s">
        <v>170</v>
      </c>
      <c r="BE200" s="231">
        <f>IF(N200="základní",J200,0)</f>
        <v>0</v>
      </c>
      <c r="BF200" s="231">
        <f>IF(N200="snížená",J200,0)</f>
        <v>0</v>
      </c>
      <c r="BG200" s="231">
        <f>IF(N200="zákl. přenesená",J200,0)</f>
        <v>0</v>
      </c>
      <c r="BH200" s="231">
        <f>IF(N200="sníž. přenesená",J200,0)</f>
        <v>0</v>
      </c>
      <c r="BI200" s="231">
        <f>IF(N200="nulová",J200,0)</f>
        <v>0</v>
      </c>
      <c r="BJ200" s="17" t="s">
        <v>86</v>
      </c>
      <c r="BK200" s="231">
        <f>ROUND(I200*H200,2)</f>
        <v>0</v>
      </c>
      <c r="BL200" s="17" t="s">
        <v>177</v>
      </c>
      <c r="BM200" s="230" t="s">
        <v>1640</v>
      </c>
    </row>
    <row r="201" spans="1:47" s="2" customFormat="1" ht="12">
      <c r="A201" s="39"/>
      <c r="B201" s="40"/>
      <c r="C201" s="41"/>
      <c r="D201" s="234" t="s">
        <v>210</v>
      </c>
      <c r="E201" s="41"/>
      <c r="F201" s="255" t="s">
        <v>1448</v>
      </c>
      <c r="G201" s="41"/>
      <c r="H201" s="41"/>
      <c r="I201" s="137"/>
      <c r="J201" s="41"/>
      <c r="K201" s="41"/>
      <c r="L201" s="45"/>
      <c r="M201" s="256"/>
      <c r="N201" s="257"/>
      <c r="O201" s="85"/>
      <c r="P201" s="85"/>
      <c r="Q201" s="85"/>
      <c r="R201" s="85"/>
      <c r="S201" s="85"/>
      <c r="T201" s="86"/>
      <c r="U201" s="39"/>
      <c r="V201" s="39"/>
      <c r="W201" s="39"/>
      <c r="X201" s="39"/>
      <c r="Y201" s="39"/>
      <c r="Z201" s="39"/>
      <c r="AA201" s="39"/>
      <c r="AB201" s="39"/>
      <c r="AC201" s="39"/>
      <c r="AD201" s="39"/>
      <c r="AE201" s="39"/>
      <c r="AT201" s="17" t="s">
        <v>210</v>
      </c>
      <c r="AU201" s="17" t="s">
        <v>88</v>
      </c>
    </row>
    <row r="202" spans="1:65" s="2" customFormat="1" ht="16.5" customHeight="1">
      <c r="A202" s="39"/>
      <c r="B202" s="40"/>
      <c r="C202" s="219" t="s">
        <v>412</v>
      </c>
      <c r="D202" s="219" t="s">
        <v>172</v>
      </c>
      <c r="E202" s="220" t="s">
        <v>1454</v>
      </c>
      <c r="F202" s="221" t="s">
        <v>1455</v>
      </c>
      <c r="G202" s="222" t="s">
        <v>191</v>
      </c>
      <c r="H202" s="223">
        <v>146</v>
      </c>
      <c r="I202" s="224"/>
      <c r="J202" s="225">
        <f>ROUND(I202*H202,2)</f>
        <v>0</v>
      </c>
      <c r="K202" s="221" t="s">
        <v>33</v>
      </c>
      <c r="L202" s="45"/>
      <c r="M202" s="226" t="s">
        <v>33</v>
      </c>
      <c r="N202" s="227" t="s">
        <v>49</v>
      </c>
      <c r="O202" s="85"/>
      <c r="P202" s="228">
        <f>O202*H202</f>
        <v>0</v>
      </c>
      <c r="Q202" s="228">
        <v>0</v>
      </c>
      <c r="R202" s="228">
        <f>Q202*H202</f>
        <v>0</v>
      </c>
      <c r="S202" s="228">
        <v>0</v>
      </c>
      <c r="T202" s="229">
        <f>S202*H202</f>
        <v>0</v>
      </c>
      <c r="U202" s="39"/>
      <c r="V202" s="39"/>
      <c r="W202" s="39"/>
      <c r="X202" s="39"/>
      <c r="Y202" s="39"/>
      <c r="Z202" s="39"/>
      <c r="AA202" s="39"/>
      <c r="AB202" s="39"/>
      <c r="AC202" s="39"/>
      <c r="AD202" s="39"/>
      <c r="AE202" s="39"/>
      <c r="AR202" s="230" t="s">
        <v>177</v>
      </c>
      <c r="AT202" s="230" t="s">
        <v>172</v>
      </c>
      <c r="AU202" s="230" t="s">
        <v>88</v>
      </c>
      <c r="AY202" s="17" t="s">
        <v>170</v>
      </c>
      <c r="BE202" s="231">
        <f>IF(N202="základní",J202,0)</f>
        <v>0</v>
      </c>
      <c r="BF202" s="231">
        <f>IF(N202="snížená",J202,0)</f>
        <v>0</v>
      </c>
      <c r="BG202" s="231">
        <f>IF(N202="zákl. přenesená",J202,0)</f>
        <v>0</v>
      </c>
      <c r="BH202" s="231">
        <f>IF(N202="sníž. přenesená",J202,0)</f>
        <v>0</v>
      </c>
      <c r="BI202" s="231">
        <f>IF(N202="nulová",J202,0)</f>
        <v>0</v>
      </c>
      <c r="BJ202" s="17" t="s">
        <v>86</v>
      </c>
      <c r="BK202" s="231">
        <f>ROUND(I202*H202,2)</f>
        <v>0</v>
      </c>
      <c r="BL202" s="17" t="s">
        <v>177</v>
      </c>
      <c r="BM202" s="230" t="s">
        <v>1641</v>
      </c>
    </row>
    <row r="203" spans="1:47" s="2" customFormat="1" ht="12">
      <c r="A203" s="39"/>
      <c r="B203" s="40"/>
      <c r="C203" s="41"/>
      <c r="D203" s="234" t="s">
        <v>210</v>
      </c>
      <c r="E203" s="41"/>
      <c r="F203" s="255" t="s">
        <v>1457</v>
      </c>
      <c r="G203" s="41"/>
      <c r="H203" s="41"/>
      <c r="I203" s="137"/>
      <c r="J203" s="41"/>
      <c r="K203" s="41"/>
      <c r="L203" s="45"/>
      <c r="M203" s="256"/>
      <c r="N203" s="257"/>
      <c r="O203" s="85"/>
      <c r="P203" s="85"/>
      <c r="Q203" s="85"/>
      <c r="R203" s="85"/>
      <c r="S203" s="85"/>
      <c r="T203" s="86"/>
      <c r="U203" s="39"/>
      <c r="V203" s="39"/>
      <c r="W203" s="39"/>
      <c r="X203" s="39"/>
      <c r="Y203" s="39"/>
      <c r="Z203" s="39"/>
      <c r="AA203" s="39"/>
      <c r="AB203" s="39"/>
      <c r="AC203" s="39"/>
      <c r="AD203" s="39"/>
      <c r="AE203" s="39"/>
      <c r="AT203" s="17" t="s">
        <v>210</v>
      </c>
      <c r="AU203" s="17" t="s">
        <v>88</v>
      </c>
    </row>
    <row r="204" spans="1:65" s="2" customFormat="1" ht="21.75" customHeight="1">
      <c r="A204" s="39"/>
      <c r="B204" s="40"/>
      <c r="C204" s="219" t="s">
        <v>415</v>
      </c>
      <c r="D204" s="219" t="s">
        <v>172</v>
      </c>
      <c r="E204" s="220" t="s">
        <v>1459</v>
      </c>
      <c r="F204" s="221" t="s">
        <v>1460</v>
      </c>
      <c r="G204" s="222" t="s">
        <v>191</v>
      </c>
      <c r="H204" s="223">
        <v>56</v>
      </c>
      <c r="I204" s="224"/>
      <c r="J204" s="225">
        <f>ROUND(I204*H204,2)</f>
        <v>0</v>
      </c>
      <c r="K204" s="221" t="s">
        <v>33</v>
      </c>
      <c r="L204" s="45"/>
      <c r="M204" s="226" t="s">
        <v>33</v>
      </c>
      <c r="N204" s="227" t="s">
        <v>49</v>
      </c>
      <c r="O204" s="85"/>
      <c r="P204" s="228">
        <f>O204*H204</f>
        <v>0</v>
      </c>
      <c r="Q204" s="228">
        <v>0</v>
      </c>
      <c r="R204" s="228">
        <f>Q204*H204</f>
        <v>0</v>
      </c>
      <c r="S204" s="228">
        <v>0</v>
      </c>
      <c r="T204" s="229">
        <f>S204*H204</f>
        <v>0</v>
      </c>
      <c r="U204" s="39"/>
      <c r="V204" s="39"/>
      <c r="W204" s="39"/>
      <c r="X204" s="39"/>
      <c r="Y204" s="39"/>
      <c r="Z204" s="39"/>
      <c r="AA204" s="39"/>
      <c r="AB204" s="39"/>
      <c r="AC204" s="39"/>
      <c r="AD204" s="39"/>
      <c r="AE204" s="39"/>
      <c r="AR204" s="230" t="s">
        <v>177</v>
      </c>
      <c r="AT204" s="230" t="s">
        <v>172</v>
      </c>
      <c r="AU204" s="230" t="s">
        <v>88</v>
      </c>
      <c r="AY204" s="17" t="s">
        <v>170</v>
      </c>
      <c r="BE204" s="231">
        <f>IF(N204="základní",J204,0)</f>
        <v>0</v>
      </c>
      <c r="BF204" s="231">
        <f>IF(N204="snížená",J204,0)</f>
        <v>0</v>
      </c>
      <c r="BG204" s="231">
        <f>IF(N204="zákl. přenesená",J204,0)</f>
        <v>0</v>
      </c>
      <c r="BH204" s="231">
        <f>IF(N204="sníž. přenesená",J204,0)</f>
        <v>0</v>
      </c>
      <c r="BI204" s="231">
        <f>IF(N204="nulová",J204,0)</f>
        <v>0</v>
      </c>
      <c r="BJ204" s="17" t="s">
        <v>86</v>
      </c>
      <c r="BK204" s="231">
        <f>ROUND(I204*H204,2)</f>
        <v>0</v>
      </c>
      <c r="BL204" s="17" t="s">
        <v>177</v>
      </c>
      <c r="BM204" s="230" t="s">
        <v>1642</v>
      </c>
    </row>
    <row r="205" spans="1:47" s="2" customFormat="1" ht="12">
      <c r="A205" s="39"/>
      <c r="B205" s="40"/>
      <c r="C205" s="41"/>
      <c r="D205" s="234" t="s">
        <v>210</v>
      </c>
      <c r="E205" s="41"/>
      <c r="F205" s="255" t="s">
        <v>1448</v>
      </c>
      <c r="G205" s="41"/>
      <c r="H205" s="41"/>
      <c r="I205" s="137"/>
      <c r="J205" s="41"/>
      <c r="K205" s="41"/>
      <c r="L205" s="45"/>
      <c r="M205" s="256"/>
      <c r="N205" s="257"/>
      <c r="O205" s="85"/>
      <c r="P205" s="85"/>
      <c r="Q205" s="85"/>
      <c r="R205" s="85"/>
      <c r="S205" s="85"/>
      <c r="T205" s="86"/>
      <c r="U205" s="39"/>
      <c r="V205" s="39"/>
      <c r="W205" s="39"/>
      <c r="X205" s="39"/>
      <c r="Y205" s="39"/>
      <c r="Z205" s="39"/>
      <c r="AA205" s="39"/>
      <c r="AB205" s="39"/>
      <c r="AC205" s="39"/>
      <c r="AD205" s="39"/>
      <c r="AE205" s="39"/>
      <c r="AT205" s="17" t="s">
        <v>210</v>
      </c>
      <c r="AU205" s="17" t="s">
        <v>88</v>
      </c>
    </row>
    <row r="206" spans="1:65" s="2" customFormat="1" ht="16.5" customHeight="1">
      <c r="A206" s="39"/>
      <c r="B206" s="40"/>
      <c r="C206" s="219" t="s">
        <v>353</v>
      </c>
      <c r="D206" s="219" t="s">
        <v>172</v>
      </c>
      <c r="E206" s="220" t="s">
        <v>1468</v>
      </c>
      <c r="F206" s="221" t="s">
        <v>1469</v>
      </c>
      <c r="G206" s="222" t="s">
        <v>262</v>
      </c>
      <c r="H206" s="223">
        <v>6</v>
      </c>
      <c r="I206" s="224"/>
      <c r="J206" s="225">
        <f>ROUND(I206*H206,2)</f>
        <v>0</v>
      </c>
      <c r="K206" s="221" t="s">
        <v>33</v>
      </c>
      <c r="L206" s="45"/>
      <c r="M206" s="226" t="s">
        <v>33</v>
      </c>
      <c r="N206" s="227" t="s">
        <v>49</v>
      </c>
      <c r="O206" s="85"/>
      <c r="P206" s="228">
        <f>O206*H206</f>
        <v>0</v>
      </c>
      <c r="Q206" s="228">
        <v>0</v>
      </c>
      <c r="R206" s="228">
        <f>Q206*H206</f>
        <v>0</v>
      </c>
      <c r="S206" s="228">
        <v>0</v>
      </c>
      <c r="T206" s="229">
        <f>S206*H206</f>
        <v>0</v>
      </c>
      <c r="U206" s="39"/>
      <c r="V206" s="39"/>
      <c r="W206" s="39"/>
      <c r="X206" s="39"/>
      <c r="Y206" s="39"/>
      <c r="Z206" s="39"/>
      <c r="AA206" s="39"/>
      <c r="AB206" s="39"/>
      <c r="AC206" s="39"/>
      <c r="AD206" s="39"/>
      <c r="AE206" s="39"/>
      <c r="AR206" s="230" t="s">
        <v>177</v>
      </c>
      <c r="AT206" s="230" t="s">
        <v>172</v>
      </c>
      <c r="AU206" s="230" t="s">
        <v>88</v>
      </c>
      <c r="AY206" s="17" t="s">
        <v>170</v>
      </c>
      <c r="BE206" s="231">
        <f>IF(N206="základní",J206,0)</f>
        <v>0</v>
      </c>
      <c r="BF206" s="231">
        <f>IF(N206="snížená",J206,0)</f>
        <v>0</v>
      </c>
      <c r="BG206" s="231">
        <f>IF(N206="zákl. přenesená",J206,0)</f>
        <v>0</v>
      </c>
      <c r="BH206" s="231">
        <f>IF(N206="sníž. přenesená",J206,0)</f>
        <v>0</v>
      </c>
      <c r="BI206" s="231">
        <f>IF(N206="nulová",J206,0)</f>
        <v>0</v>
      </c>
      <c r="BJ206" s="17" t="s">
        <v>86</v>
      </c>
      <c r="BK206" s="231">
        <f>ROUND(I206*H206,2)</f>
        <v>0</v>
      </c>
      <c r="BL206" s="17" t="s">
        <v>177</v>
      </c>
      <c r="BM206" s="230" t="s">
        <v>1643</v>
      </c>
    </row>
    <row r="207" spans="1:65" s="2" customFormat="1" ht="16.5" customHeight="1">
      <c r="A207" s="39"/>
      <c r="B207" s="40"/>
      <c r="C207" s="219" t="s">
        <v>425</v>
      </c>
      <c r="D207" s="219" t="s">
        <v>172</v>
      </c>
      <c r="E207" s="220" t="s">
        <v>1644</v>
      </c>
      <c r="F207" s="221" t="s">
        <v>1645</v>
      </c>
      <c r="G207" s="222" t="s">
        <v>262</v>
      </c>
      <c r="H207" s="223">
        <v>1</v>
      </c>
      <c r="I207" s="224"/>
      <c r="J207" s="225">
        <f>ROUND(I207*H207,2)</f>
        <v>0</v>
      </c>
      <c r="K207" s="221" t="s">
        <v>33</v>
      </c>
      <c r="L207" s="45"/>
      <c r="M207" s="226" t="s">
        <v>33</v>
      </c>
      <c r="N207" s="227" t="s">
        <v>49</v>
      </c>
      <c r="O207" s="85"/>
      <c r="P207" s="228">
        <f>O207*H207</f>
        <v>0</v>
      </c>
      <c r="Q207" s="228">
        <v>0</v>
      </c>
      <c r="R207" s="228">
        <f>Q207*H207</f>
        <v>0</v>
      </c>
      <c r="S207" s="228">
        <v>0</v>
      </c>
      <c r="T207" s="229">
        <f>S207*H207</f>
        <v>0</v>
      </c>
      <c r="U207" s="39"/>
      <c r="V207" s="39"/>
      <c r="W207" s="39"/>
      <c r="X207" s="39"/>
      <c r="Y207" s="39"/>
      <c r="Z207" s="39"/>
      <c r="AA207" s="39"/>
      <c r="AB207" s="39"/>
      <c r="AC207" s="39"/>
      <c r="AD207" s="39"/>
      <c r="AE207" s="39"/>
      <c r="AR207" s="230" t="s">
        <v>177</v>
      </c>
      <c r="AT207" s="230" t="s">
        <v>172</v>
      </c>
      <c r="AU207" s="230" t="s">
        <v>88</v>
      </c>
      <c r="AY207" s="17" t="s">
        <v>170</v>
      </c>
      <c r="BE207" s="231">
        <f>IF(N207="základní",J207,0)</f>
        <v>0</v>
      </c>
      <c r="BF207" s="231">
        <f>IF(N207="snížená",J207,0)</f>
        <v>0</v>
      </c>
      <c r="BG207" s="231">
        <f>IF(N207="zákl. přenesená",J207,0)</f>
        <v>0</v>
      </c>
      <c r="BH207" s="231">
        <f>IF(N207="sníž. přenesená",J207,0)</f>
        <v>0</v>
      </c>
      <c r="BI207" s="231">
        <f>IF(N207="nulová",J207,0)</f>
        <v>0</v>
      </c>
      <c r="BJ207" s="17" t="s">
        <v>86</v>
      </c>
      <c r="BK207" s="231">
        <f>ROUND(I207*H207,2)</f>
        <v>0</v>
      </c>
      <c r="BL207" s="17" t="s">
        <v>177</v>
      </c>
      <c r="BM207" s="230" t="s">
        <v>1646</v>
      </c>
    </row>
    <row r="208" spans="1:47" s="2" customFormat="1" ht="12">
      <c r="A208" s="39"/>
      <c r="B208" s="40"/>
      <c r="C208" s="41"/>
      <c r="D208" s="234" t="s">
        <v>210</v>
      </c>
      <c r="E208" s="41"/>
      <c r="F208" s="255" t="s">
        <v>1647</v>
      </c>
      <c r="G208" s="41"/>
      <c r="H208" s="41"/>
      <c r="I208" s="137"/>
      <c r="J208" s="41"/>
      <c r="K208" s="41"/>
      <c r="L208" s="45"/>
      <c r="M208" s="256"/>
      <c r="N208" s="257"/>
      <c r="O208" s="85"/>
      <c r="P208" s="85"/>
      <c r="Q208" s="85"/>
      <c r="R208" s="85"/>
      <c r="S208" s="85"/>
      <c r="T208" s="86"/>
      <c r="U208" s="39"/>
      <c r="V208" s="39"/>
      <c r="W208" s="39"/>
      <c r="X208" s="39"/>
      <c r="Y208" s="39"/>
      <c r="Z208" s="39"/>
      <c r="AA208" s="39"/>
      <c r="AB208" s="39"/>
      <c r="AC208" s="39"/>
      <c r="AD208" s="39"/>
      <c r="AE208" s="39"/>
      <c r="AT208" s="17" t="s">
        <v>210</v>
      </c>
      <c r="AU208" s="17" t="s">
        <v>88</v>
      </c>
    </row>
    <row r="209" spans="1:65" s="2" customFormat="1" ht="21.75" customHeight="1">
      <c r="A209" s="39"/>
      <c r="B209" s="40"/>
      <c r="C209" s="258" t="s">
        <v>429</v>
      </c>
      <c r="D209" s="258" t="s">
        <v>214</v>
      </c>
      <c r="E209" s="259" t="s">
        <v>1648</v>
      </c>
      <c r="F209" s="260" t="s">
        <v>1649</v>
      </c>
      <c r="G209" s="261" t="s">
        <v>262</v>
      </c>
      <c r="H209" s="262">
        <v>1</v>
      </c>
      <c r="I209" s="263"/>
      <c r="J209" s="264">
        <f>ROUND(I209*H209,2)</f>
        <v>0</v>
      </c>
      <c r="K209" s="260" t="s">
        <v>176</v>
      </c>
      <c r="L209" s="265"/>
      <c r="M209" s="266" t="s">
        <v>33</v>
      </c>
      <c r="N209" s="267" t="s">
        <v>49</v>
      </c>
      <c r="O209" s="85"/>
      <c r="P209" s="228">
        <f>O209*H209</f>
        <v>0</v>
      </c>
      <c r="Q209" s="228">
        <v>0.006</v>
      </c>
      <c r="R209" s="228">
        <f>Q209*H209</f>
        <v>0.006</v>
      </c>
      <c r="S209" s="228">
        <v>0</v>
      </c>
      <c r="T209" s="229">
        <f>S209*H209</f>
        <v>0</v>
      </c>
      <c r="U209" s="39"/>
      <c r="V209" s="39"/>
      <c r="W209" s="39"/>
      <c r="X209" s="39"/>
      <c r="Y209" s="39"/>
      <c r="Z209" s="39"/>
      <c r="AA209" s="39"/>
      <c r="AB209" s="39"/>
      <c r="AC209" s="39"/>
      <c r="AD209" s="39"/>
      <c r="AE209" s="39"/>
      <c r="AR209" s="230" t="s">
        <v>213</v>
      </c>
      <c r="AT209" s="230" t="s">
        <v>214</v>
      </c>
      <c r="AU209" s="230" t="s">
        <v>88</v>
      </c>
      <c r="AY209" s="17" t="s">
        <v>170</v>
      </c>
      <c r="BE209" s="231">
        <f>IF(N209="základní",J209,0)</f>
        <v>0</v>
      </c>
      <c r="BF209" s="231">
        <f>IF(N209="snížená",J209,0)</f>
        <v>0</v>
      </c>
      <c r="BG209" s="231">
        <f>IF(N209="zákl. přenesená",J209,0)</f>
        <v>0</v>
      </c>
      <c r="BH209" s="231">
        <f>IF(N209="sníž. přenesená",J209,0)</f>
        <v>0</v>
      </c>
      <c r="BI209" s="231">
        <f>IF(N209="nulová",J209,0)</f>
        <v>0</v>
      </c>
      <c r="BJ209" s="17" t="s">
        <v>86</v>
      </c>
      <c r="BK209" s="231">
        <f>ROUND(I209*H209,2)</f>
        <v>0</v>
      </c>
      <c r="BL209" s="17" t="s">
        <v>177</v>
      </c>
      <c r="BM209" s="230" t="s">
        <v>1650</v>
      </c>
    </row>
    <row r="210" spans="1:47" s="2" customFormat="1" ht="12">
      <c r="A210" s="39"/>
      <c r="B210" s="40"/>
      <c r="C210" s="41"/>
      <c r="D210" s="234" t="s">
        <v>210</v>
      </c>
      <c r="E210" s="41"/>
      <c r="F210" s="255" t="s">
        <v>1651</v>
      </c>
      <c r="G210" s="41"/>
      <c r="H210" s="41"/>
      <c r="I210" s="137"/>
      <c r="J210" s="41"/>
      <c r="K210" s="41"/>
      <c r="L210" s="45"/>
      <c r="M210" s="256"/>
      <c r="N210" s="257"/>
      <c r="O210" s="85"/>
      <c r="P210" s="85"/>
      <c r="Q210" s="85"/>
      <c r="R210" s="85"/>
      <c r="S210" s="85"/>
      <c r="T210" s="86"/>
      <c r="U210" s="39"/>
      <c r="V210" s="39"/>
      <c r="W210" s="39"/>
      <c r="X210" s="39"/>
      <c r="Y210" s="39"/>
      <c r="Z210" s="39"/>
      <c r="AA210" s="39"/>
      <c r="AB210" s="39"/>
      <c r="AC210" s="39"/>
      <c r="AD210" s="39"/>
      <c r="AE210" s="39"/>
      <c r="AT210" s="17" t="s">
        <v>210</v>
      </c>
      <c r="AU210" s="17" t="s">
        <v>88</v>
      </c>
    </row>
    <row r="211" spans="1:65" s="2" customFormat="1" ht="16.5" customHeight="1">
      <c r="A211" s="39"/>
      <c r="B211" s="40"/>
      <c r="C211" s="219" t="s">
        <v>435</v>
      </c>
      <c r="D211" s="219" t="s">
        <v>172</v>
      </c>
      <c r="E211" s="220" t="s">
        <v>1471</v>
      </c>
      <c r="F211" s="221" t="s">
        <v>1472</v>
      </c>
      <c r="G211" s="222" t="s">
        <v>191</v>
      </c>
      <c r="H211" s="223">
        <v>146</v>
      </c>
      <c r="I211" s="224"/>
      <c r="J211" s="225">
        <f>ROUND(I211*H211,2)</f>
        <v>0</v>
      </c>
      <c r="K211" s="221" t="s">
        <v>33</v>
      </c>
      <c r="L211" s="45"/>
      <c r="M211" s="226" t="s">
        <v>33</v>
      </c>
      <c r="N211" s="227" t="s">
        <v>49</v>
      </c>
      <c r="O211" s="85"/>
      <c r="P211" s="228">
        <f>O211*H211</f>
        <v>0</v>
      </c>
      <c r="Q211" s="228">
        <v>0</v>
      </c>
      <c r="R211" s="228">
        <f>Q211*H211</f>
        <v>0</v>
      </c>
      <c r="S211" s="228">
        <v>0</v>
      </c>
      <c r="T211" s="229">
        <f>S211*H211</f>
        <v>0</v>
      </c>
      <c r="U211" s="39"/>
      <c r="V211" s="39"/>
      <c r="W211" s="39"/>
      <c r="X211" s="39"/>
      <c r="Y211" s="39"/>
      <c r="Z211" s="39"/>
      <c r="AA211" s="39"/>
      <c r="AB211" s="39"/>
      <c r="AC211" s="39"/>
      <c r="AD211" s="39"/>
      <c r="AE211" s="39"/>
      <c r="AR211" s="230" t="s">
        <v>177</v>
      </c>
      <c r="AT211" s="230" t="s">
        <v>172</v>
      </c>
      <c r="AU211" s="230" t="s">
        <v>88</v>
      </c>
      <c r="AY211" s="17" t="s">
        <v>170</v>
      </c>
      <c r="BE211" s="231">
        <f>IF(N211="základní",J211,0)</f>
        <v>0</v>
      </c>
      <c r="BF211" s="231">
        <f>IF(N211="snížená",J211,0)</f>
        <v>0</v>
      </c>
      <c r="BG211" s="231">
        <f>IF(N211="zákl. přenesená",J211,0)</f>
        <v>0</v>
      </c>
      <c r="BH211" s="231">
        <f>IF(N211="sníž. přenesená",J211,0)</f>
        <v>0</v>
      </c>
      <c r="BI211" s="231">
        <f>IF(N211="nulová",J211,0)</f>
        <v>0</v>
      </c>
      <c r="BJ211" s="17" t="s">
        <v>86</v>
      </c>
      <c r="BK211" s="231">
        <f>ROUND(I211*H211,2)</f>
        <v>0</v>
      </c>
      <c r="BL211" s="17" t="s">
        <v>177</v>
      </c>
      <c r="BM211" s="230" t="s">
        <v>1652</v>
      </c>
    </row>
    <row r="212" spans="1:65" s="2" customFormat="1" ht="16.5" customHeight="1">
      <c r="A212" s="39"/>
      <c r="B212" s="40"/>
      <c r="C212" s="219" t="s">
        <v>438</v>
      </c>
      <c r="D212" s="219" t="s">
        <v>172</v>
      </c>
      <c r="E212" s="220" t="s">
        <v>1474</v>
      </c>
      <c r="F212" s="221" t="s">
        <v>1475</v>
      </c>
      <c r="G212" s="222" t="s">
        <v>1476</v>
      </c>
      <c r="H212" s="223">
        <v>4</v>
      </c>
      <c r="I212" s="224"/>
      <c r="J212" s="225">
        <f>ROUND(I212*H212,2)</f>
        <v>0</v>
      </c>
      <c r="K212" s="221" t="s">
        <v>33</v>
      </c>
      <c r="L212" s="45"/>
      <c r="M212" s="226" t="s">
        <v>33</v>
      </c>
      <c r="N212" s="227" t="s">
        <v>49</v>
      </c>
      <c r="O212" s="85"/>
      <c r="P212" s="228">
        <f>O212*H212</f>
        <v>0</v>
      </c>
      <c r="Q212" s="228">
        <v>0</v>
      </c>
      <c r="R212" s="228">
        <f>Q212*H212</f>
        <v>0</v>
      </c>
      <c r="S212" s="228">
        <v>0</v>
      </c>
      <c r="T212" s="229">
        <f>S212*H212</f>
        <v>0</v>
      </c>
      <c r="U212" s="39"/>
      <c r="V212" s="39"/>
      <c r="W212" s="39"/>
      <c r="X212" s="39"/>
      <c r="Y212" s="39"/>
      <c r="Z212" s="39"/>
      <c r="AA212" s="39"/>
      <c r="AB212" s="39"/>
      <c r="AC212" s="39"/>
      <c r="AD212" s="39"/>
      <c r="AE212" s="39"/>
      <c r="AR212" s="230" t="s">
        <v>177</v>
      </c>
      <c r="AT212" s="230" t="s">
        <v>172</v>
      </c>
      <c r="AU212" s="230" t="s">
        <v>88</v>
      </c>
      <c r="AY212" s="17" t="s">
        <v>170</v>
      </c>
      <c r="BE212" s="231">
        <f>IF(N212="základní",J212,0)</f>
        <v>0</v>
      </c>
      <c r="BF212" s="231">
        <f>IF(N212="snížená",J212,0)</f>
        <v>0</v>
      </c>
      <c r="BG212" s="231">
        <f>IF(N212="zákl. přenesená",J212,0)</f>
        <v>0</v>
      </c>
      <c r="BH212" s="231">
        <f>IF(N212="sníž. přenesená",J212,0)</f>
        <v>0</v>
      </c>
      <c r="BI212" s="231">
        <f>IF(N212="nulová",J212,0)</f>
        <v>0</v>
      </c>
      <c r="BJ212" s="17" t="s">
        <v>86</v>
      </c>
      <c r="BK212" s="231">
        <f>ROUND(I212*H212,2)</f>
        <v>0</v>
      </c>
      <c r="BL212" s="17" t="s">
        <v>177</v>
      </c>
      <c r="BM212" s="230" t="s">
        <v>1653</v>
      </c>
    </row>
    <row r="213" spans="1:65" s="2" customFormat="1" ht="16.5" customHeight="1">
      <c r="A213" s="39"/>
      <c r="B213" s="40"/>
      <c r="C213" s="219" t="s">
        <v>440</v>
      </c>
      <c r="D213" s="219" t="s">
        <v>172</v>
      </c>
      <c r="E213" s="220" t="s">
        <v>1478</v>
      </c>
      <c r="F213" s="221" t="s">
        <v>1479</v>
      </c>
      <c r="G213" s="222" t="s">
        <v>191</v>
      </c>
      <c r="H213" s="223">
        <v>90</v>
      </c>
      <c r="I213" s="224"/>
      <c r="J213" s="225">
        <f>ROUND(I213*H213,2)</f>
        <v>0</v>
      </c>
      <c r="K213" s="221" t="s">
        <v>33</v>
      </c>
      <c r="L213" s="45"/>
      <c r="M213" s="226" t="s">
        <v>33</v>
      </c>
      <c r="N213" s="227" t="s">
        <v>49</v>
      </c>
      <c r="O213" s="85"/>
      <c r="P213" s="228">
        <f>O213*H213</f>
        <v>0</v>
      </c>
      <c r="Q213" s="228">
        <v>0</v>
      </c>
      <c r="R213" s="228">
        <f>Q213*H213</f>
        <v>0</v>
      </c>
      <c r="S213" s="228">
        <v>0</v>
      </c>
      <c r="T213" s="229">
        <f>S213*H213</f>
        <v>0</v>
      </c>
      <c r="U213" s="39"/>
      <c r="V213" s="39"/>
      <c r="W213" s="39"/>
      <c r="X213" s="39"/>
      <c r="Y213" s="39"/>
      <c r="Z213" s="39"/>
      <c r="AA213" s="39"/>
      <c r="AB213" s="39"/>
      <c r="AC213" s="39"/>
      <c r="AD213" s="39"/>
      <c r="AE213" s="39"/>
      <c r="AR213" s="230" t="s">
        <v>177</v>
      </c>
      <c r="AT213" s="230" t="s">
        <v>172</v>
      </c>
      <c r="AU213" s="230" t="s">
        <v>88</v>
      </c>
      <c r="AY213" s="17" t="s">
        <v>170</v>
      </c>
      <c r="BE213" s="231">
        <f>IF(N213="základní",J213,0)</f>
        <v>0</v>
      </c>
      <c r="BF213" s="231">
        <f>IF(N213="snížená",J213,0)</f>
        <v>0</v>
      </c>
      <c r="BG213" s="231">
        <f>IF(N213="zákl. přenesená",J213,0)</f>
        <v>0</v>
      </c>
      <c r="BH213" s="231">
        <f>IF(N213="sníž. přenesená",J213,0)</f>
        <v>0</v>
      </c>
      <c r="BI213" s="231">
        <f>IF(N213="nulová",J213,0)</f>
        <v>0</v>
      </c>
      <c r="BJ213" s="17" t="s">
        <v>86</v>
      </c>
      <c r="BK213" s="231">
        <f>ROUND(I213*H213,2)</f>
        <v>0</v>
      </c>
      <c r="BL213" s="17" t="s">
        <v>177</v>
      </c>
      <c r="BM213" s="230" t="s">
        <v>1654</v>
      </c>
    </row>
    <row r="214" spans="1:65" s="2" customFormat="1" ht="16.5" customHeight="1">
      <c r="A214" s="39"/>
      <c r="B214" s="40"/>
      <c r="C214" s="219" t="s">
        <v>443</v>
      </c>
      <c r="D214" s="219" t="s">
        <v>172</v>
      </c>
      <c r="E214" s="220" t="s">
        <v>1481</v>
      </c>
      <c r="F214" s="221" t="s">
        <v>1482</v>
      </c>
      <c r="G214" s="222" t="s">
        <v>191</v>
      </c>
      <c r="H214" s="223">
        <v>56</v>
      </c>
      <c r="I214" s="224"/>
      <c r="J214" s="225">
        <f>ROUND(I214*H214,2)</f>
        <v>0</v>
      </c>
      <c r="K214" s="221" t="s">
        <v>33</v>
      </c>
      <c r="L214" s="45"/>
      <c r="M214" s="226" t="s">
        <v>33</v>
      </c>
      <c r="N214" s="227" t="s">
        <v>49</v>
      </c>
      <c r="O214" s="85"/>
      <c r="P214" s="228">
        <f>O214*H214</f>
        <v>0</v>
      </c>
      <c r="Q214" s="228">
        <v>0</v>
      </c>
      <c r="R214" s="228">
        <f>Q214*H214</f>
        <v>0</v>
      </c>
      <c r="S214" s="228">
        <v>0</v>
      </c>
      <c r="T214" s="229">
        <f>S214*H214</f>
        <v>0</v>
      </c>
      <c r="U214" s="39"/>
      <c r="V214" s="39"/>
      <c r="W214" s="39"/>
      <c r="X214" s="39"/>
      <c r="Y214" s="39"/>
      <c r="Z214" s="39"/>
      <c r="AA214" s="39"/>
      <c r="AB214" s="39"/>
      <c r="AC214" s="39"/>
      <c r="AD214" s="39"/>
      <c r="AE214" s="39"/>
      <c r="AR214" s="230" t="s">
        <v>177</v>
      </c>
      <c r="AT214" s="230" t="s">
        <v>172</v>
      </c>
      <c r="AU214" s="230" t="s">
        <v>88</v>
      </c>
      <c r="AY214" s="17" t="s">
        <v>170</v>
      </c>
      <c r="BE214" s="231">
        <f>IF(N214="základní",J214,0)</f>
        <v>0</v>
      </c>
      <c r="BF214" s="231">
        <f>IF(N214="snížená",J214,0)</f>
        <v>0</v>
      </c>
      <c r="BG214" s="231">
        <f>IF(N214="zákl. přenesená",J214,0)</f>
        <v>0</v>
      </c>
      <c r="BH214" s="231">
        <f>IF(N214="sníž. přenesená",J214,0)</f>
        <v>0</v>
      </c>
      <c r="BI214" s="231">
        <f>IF(N214="nulová",J214,0)</f>
        <v>0</v>
      </c>
      <c r="BJ214" s="17" t="s">
        <v>86</v>
      </c>
      <c r="BK214" s="231">
        <f>ROUND(I214*H214,2)</f>
        <v>0</v>
      </c>
      <c r="BL214" s="17" t="s">
        <v>177</v>
      </c>
      <c r="BM214" s="230" t="s">
        <v>1655</v>
      </c>
    </row>
    <row r="215" spans="1:65" s="2" customFormat="1" ht="21.75" customHeight="1">
      <c r="A215" s="39"/>
      <c r="B215" s="40"/>
      <c r="C215" s="219" t="s">
        <v>447</v>
      </c>
      <c r="D215" s="219" t="s">
        <v>172</v>
      </c>
      <c r="E215" s="220" t="s">
        <v>1484</v>
      </c>
      <c r="F215" s="221" t="s">
        <v>1656</v>
      </c>
      <c r="G215" s="222" t="s">
        <v>262</v>
      </c>
      <c r="H215" s="223">
        <v>2</v>
      </c>
      <c r="I215" s="224"/>
      <c r="J215" s="225">
        <f>ROUND(I215*H215,2)</f>
        <v>0</v>
      </c>
      <c r="K215" s="221" t="s">
        <v>33</v>
      </c>
      <c r="L215" s="45"/>
      <c r="M215" s="226" t="s">
        <v>33</v>
      </c>
      <c r="N215" s="227" t="s">
        <v>49</v>
      </c>
      <c r="O215" s="85"/>
      <c r="P215" s="228">
        <f>O215*H215</f>
        <v>0</v>
      </c>
      <c r="Q215" s="228">
        <v>0</v>
      </c>
      <c r="R215" s="228">
        <f>Q215*H215</f>
        <v>0</v>
      </c>
      <c r="S215" s="228">
        <v>0</v>
      </c>
      <c r="T215" s="229">
        <f>S215*H215</f>
        <v>0</v>
      </c>
      <c r="U215" s="39"/>
      <c r="V215" s="39"/>
      <c r="W215" s="39"/>
      <c r="X215" s="39"/>
      <c r="Y215" s="39"/>
      <c r="Z215" s="39"/>
      <c r="AA215" s="39"/>
      <c r="AB215" s="39"/>
      <c r="AC215" s="39"/>
      <c r="AD215" s="39"/>
      <c r="AE215" s="39"/>
      <c r="AR215" s="230" t="s">
        <v>177</v>
      </c>
      <c r="AT215" s="230" t="s">
        <v>172</v>
      </c>
      <c r="AU215" s="230" t="s">
        <v>88</v>
      </c>
      <c r="AY215" s="17" t="s">
        <v>170</v>
      </c>
      <c r="BE215" s="231">
        <f>IF(N215="základní",J215,0)</f>
        <v>0</v>
      </c>
      <c r="BF215" s="231">
        <f>IF(N215="snížená",J215,0)</f>
        <v>0</v>
      </c>
      <c r="BG215" s="231">
        <f>IF(N215="zákl. přenesená",J215,0)</f>
        <v>0</v>
      </c>
      <c r="BH215" s="231">
        <f>IF(N215="sníž. přenesená",J215,0)</f>
        <v>0</v>
      </c>
      <c r="BI215" s="231">
        <f>IF(N215="nulová",J215,0)</f>
        <v>0</v>
      </c>
      <c r="BJ215" s="17" t="s">
        <v>86</v>
      </c>
      <c r="BK215" s="231">
        <f>ROUND(I215*H215,2)</f>
        <v>0</v>
      </c>
      <c r="BL215" s="17" t="s">
        <v>177</v>
      </c>
      <c r="BM215" s="230" t="s">
        <v>1657</v>
      </c>
    </row>
    <row r="216" spans="1:47" s="2" customFormat="1" ht="12">
      <c r="A216" s="39"/>
      <c r="B216" s="40"/>
      <c r="C216" s="41"/>
      <c r="D216" s="234" t="s">
        <v>210</v>
      </c>
      <c r="E216" s="41"/>
      <c r="F216" s="255" t="s">
        <v>1658</v>
      </c>
      <c r="G216" s="41"/>
      <c r="H216" s="41"/>
      <c r="I216" s="137"/>
      <c r="J216" s="41"/>
      <c r="K216" s="41"/>
      <c r="L216" s="45"/>
      <c r="M216" s="256"/>
      <c r="N216" s="257"/>
      <c r="O216" s="85"/>
      <c r="P216" s="85"/>
      <c r="Q216" s="85"/>
      <c r="R216" s="85"/>
      <c r="S216" s="85"/>
      <c r="T216" s="86"/>
      <c r="U216" s="39"/>
      <c r="V216" s="39"/>
      <c r="W216" s="39"/>
      <c r="X216" s="39"/>
      <c r="Y216" s="39"/>
      <c r="Z216" s="39"/>
      <c r="AA216" s="39"/>
      <c r="AB216" s="39"/>
      <c r="AC216" s="39"/>
      <c r="AD216" s="39"/>
      <c r="AE216" s="39"/>
      <c r="AT216" s="17" t="s">
        <v>210</v>
      </c>
      <c r="AU216" s="17" t="s">
        <v>88</v>
      </c>
    </row>
    <row r="217" spans="1:51" s="13" customFormat="1" ht="12">
      <c r="A217" s="13"/>
      <c r="B217" s="232"/>
      <c r="C217" s="233"/>
      <c r="D217" s="234" t="s">
        <v>182</v>
      </c>
      <c r="E217" s="235" t="s">
        <v>33</v>
      </c>
      <c r="F217" s="236" t="s">
        <v>1659</v>
      </c>
      <c r="G217" s="233"/>
      <c r="H217" s="237">
        <v>1</v>
      </c>
      <c r="I217" s="238"/>
      <c r="J217" s="233"/>
      <c r="K217" s="233"/>
      <c r="L217" s="239"/>
      <c r="M217" s="240"/>
      <c r="N217" s="241"/>
      <c r="O217" s="241"/>
      <c r="P217" s="241"/>
      <c r="Q217" s="241"/>
      <c r="R217" s="241"/>
      <c r="S217" s="241"/>
      <c r="T217" s="242"/>
      <c r="U217" s="13"/>
      <c r="V217" s="13"/>
      <c r="W217" s="13"/>
      <c r="X217" s="13"/>
      <c r="Y217" s="13"/>
      <c r="Z217" s="13"/>
      <c r="AA217" s="13"/>
      <c r="AB217" s="13"/>
      <c r="AC217" s="13"/>
      <c r="AD217" s="13"/>
      <c r="AE217" s="13"/>
      <c r="AT217" s="243" t="s">
        <v>182</v>
      </c>
      <c r="AU217" s="243" t="s">
        <v>88</v>
      </c>
      <c r="AV217" s="13" t="s">
        <v>88</v>
      </c>
      <c r="AW217" s="13" t="s">
        <v>39</v>
      </c>
      <c r="AX217" s="13" t="s">
        <v>78</v>
      </c>
      <c r="AY217" s="243" t="s">
        <v>170</v>
      </c>
    </row>
    <row r="218" spans="1:51" s="13" customFormat="1" ht="12">
      <c r="A218" s="13"/>
      <c r="B218" s="232"/>
      <c r="C218" s="233"/>
      <c r="D218" s="234" t="s">
        <v>182</v>
      </c>
      <c r="E218" s="235" t="s">
        <v>33</v>
      </c>
      <c r="F218" s="236" t="s">
        <v>1660</v>
      </c>
      <c r="G218" s="233"/>
      <c r="H218" s="237">
        <v>1</v>
      </c>
      <c r="I218" s="238"/>
      <c r="J218" s="233"/>
      <c r="K218" s="233"/>
      <c r="L218" s="239"/>
      <c r="M218" s="240"/>
      <c r="N218" s="241"/>
      <c r="O218" s="241"/>
      <c r="P218" s="241"/>
      <c r="Q218" s="241"/>
      <c r="R218" s="241"/>
      <c r="S218" s="241"/>
      <c r="T218" s="242"/>
      <c r="U218" s="13"/>
      <c r="V218" s="13"/>
      <c r="W218" s="13"/>
      <c r="X218" s="13"/>
      <c r="Y218" s="13"/>
      <c r="Z218" s="13"/>
      <c r="AA218" s="13"/>
      <c r="AB218" s="13"/>
      <c r="AC218" s="13"/>
      <c r="AD218" s="13"/>
      <c r="AE218" s="13"/>
      <c r="AT218" s="243" t="s">
        <v>182</v>
      </c>
      <c r="AU218" s="243" t="s">
        <v>88</v>
      </c>
      <c r="AV218" s="13" t="s">
        <v>88</v>
      </c>
      <c r="AW218" s="13" t="s">
        <v>39</v>
      </c>
      <c r="AX218" s="13" t="s">
        <v>78</v>
      </c>
      <c r="AY218" s="243" t="s">
        <v>170</v>
      </c>
    </row>
    <row r="219" spans="1:51" s="14" customFormat="1" ht="12">
      <c r="A219" s="14"/>
      <c r="B219" s="244"/>
      <c r="C219" s="245"/>
      <c r="D219" s="234" t="s">
        <v>182</v>
      </c>
      <c r="E219" s="246" t="s">
        <v>33</v>
      </c>
      <c r="F219" s="247" t="s">
        <v>200</v>
      </c>
      <c r="G219" s="245"/>
      <c r="H219" s="248">
        <v>2</v>
      </c>
      <c r="I219" s="249"/>
      <c r="J219" s="245"/>
      <c r="K219" s="245"/>
      <c r="L219" s="250"/>
      <c r="M219" s="251"/>
      <c r="N219" s="252"/>
      <c r="O219" s="252"/>
      <c r="P219" s="252"/>
      <c r="Q219" s="252"/>
      <c r="R219" s="252"/>
      <c r="S219" s="252"/>
      <c r="T219" s="253"/>
      <c r="U219" s="14"/>
      <c r="V219" s="14"/>
      <c r="W219" s="14"/>
      <c r="X219" s="14"/>
      <c r="Y219" s="14"/>
      <c r="Z219" s="14"/>
      <c r="AA219" s="14"/>
      <c r="AB219" s="14"/>
      <c r="AC219" s="14"/>
      <c r="AD219" s="14"/>
      <c r="AE219" s="14"/>
      <c r="AT219" s="254" t="s">
        <v>182</v>
      </c>
      <c r="AU219" s="254" t="s">
        <v>88</v>
      </c>
      <c r="AV219" s="14" t="s">
        <v>177</v>
      </c>
      <c r="AW219" s="14" t="s">
        <v>39</v>
      </c>
      <c r="AX219" s="14" t="s">
        <v>86</v>
      </c>
      <c r="AY219" s="254" t="s">
        <v>170</v>
      </c>
    </row>
    <row r="220" spans="1:65" s="2" customFormat="1" ht="21.75" customHeight="1">
      <c r="A220" s="39"/>
      <c r="B220" s="40"/>
      <c r="C220" s="219" t="s">
        <v>453</v>
      </c>
      <c r="D220" s="219" t="s">
        <v>172</v>
      </c>
      <c r="E220" s="220" t="s">
        <v>1661</v>
      </c>
      <c r="F220" s="221" t="s">
        <v>1662</v>
      </c>
      <c r="G220" s="222" t="s">
        <v>262</v>
      </c>
      <c r="H220" s="223">
        <v>1</v>
      </c>
      <c r="I220" s="224"/>
      <c r="J220" s="225">
        <f>ROUND(I220*H220,2)</f>
        <v>0</v>
      </c>
      <c r="K220" s="221" t="s">
        <v>33</v>
      </c>
      <c r="L220" s="45"/>
      <c r="M220" s="226" t="s">
        <v>33</v>
      </c>
      <c r="N220" s="227" t="s">
        <v>49</v>
      </c>
      <c r="O220" s="85"/>
      <c r="P220" s="228">
        <f>O220*H220</f>
        <v>0</v>
      </c>
      <c r="Q220" s="228">
        <v>0</v>
      </c>
      <c r="R220" s="228">
        <f>Q220*H220</f>
        <v>0</v>
      </c>
      <c r="S220" s="228">
        <v>0</v>
      </c>
      <c r="T220" s="229">
        <f>S220*H220</f>
        <v>0</v>
      </c>
      <c r="U220" s="39"/>
      <c r="V220" s="39"/>
      <c r="W220" s="39"/>
      <c r="X220" s="39"/>
      <c r="Y220" s="39"/>
      <c r="Z220" s="39"/>
      <c r="AA220" s="39"/>
      <c r="AB220" s="39"/>
      <c r="AC220" s="39"/>
      <c r="AD220" s="39"/>
      <c r="AE220" s="39"/>
      <c r="AR220" s="230" t="s">
        <v>177</v>
      </c>
      <c r="AT220" s="230" t="s">
        <v>172</v>
      </c>
      <c r="AU220" s="230" t="s">
        <v>88</v>
      </c>
      <c r="AY220" s="17" t="s">
        <v>170</v>
      </c>
      <c r="BE220" s="231">
        <f>IF(N220="základní",J220,0)</f>
        <v>0</v>
      </c>
      <c r="BF220" s="231">
        <f>IF(N220="snížená",J220,0)</f>
        <v>0</v>
      </c>
      <c r="BG220" s="231">
        <f>IF(N220="zákl. přenesená",J220,0)</f>
        <v>0</v>
      </c>
      <c r="BH220" s="231">
        <f>IF(N220="sníž. přenesená",J220,0)</f>
        <v>0</v>
      </c>
      <c r="BI220" s="231">
        <f>IF(N220="nulová",J220,0)</f>
        <v>0</v>
      </c>
      <c r="BJ220" s="17" t="s">
        <v>86</v>
      </c>
      <c r="BK220" s="231">
        <f>ROUND(I220*H220,2)</f>
        <v>0</v>
      </c>
      <c r="BL220" s="17" t="s">
        <v>177</v>
      </c>
      <c r="BM220" s="230" t="s">
        <v>1663</v>
      </c>
    </row>
    <row r="221" spans="1:47" s="2" customFormat="1" ht="12">
      <c r="A221" s="39"/>
      <c r="B221" s="40"/>
      <c r="C221" s="41"/>
      <c r="D221" s="234" t="s">
        <v>210</v>
      </c>
      <c r="E221" s="41"/>
      <c r="F221" s="255" t="s">
        <v>1664</v>
      </c>
      <c r="G221" s="41"/>
      <c r="H221" s="41"/>
      <c r="I221" s="137"/>
      <c r="J221" s="41"/>
      <c r="K221" s="41"/>
      <c r="L221" s="45"/>
      <c r="M221" s="256"/>
      <c r="N221" s="257"/>
      <c r="O221" s="85"/>
      <c r="P221" s="85"/>
      <c r="Q221" s="85"/>
      <c r="R221" s="85"/>
      <c r="S221" s="85"/>
      <c r="T221" s="86"/>
      <c r="U221" s="39"/>
      <c r="V221" s="39"/>
      <c r="W221" s="39"/>
      <c r="X221" s="39"/>
      <c r="Y221" s="39"/>
      <c r="Z221" s="39"/>
      <c r="AA221" s="39"/>
      <c r="AB221" s="39"/>
      <c r="AC221" s="39"/>
      <c r="AD221" s="39"/>
      <c r="AE221" s="39"/>
      <c r="AT221" s="17" t="s">
        <v>210</v>
      </c>
      <c r="AU221" s="17" t="s">
        <v>88</v>
      </c>
    </row>
    <row r="222" spans="1:65" s="2" customFormat="1" ht="21.75" customHeight="1">
      <c r="A222" s="39"/>
      <c r="B222" s="40"/>
      <c r="C222" s="219" t="s">
        <v>456</v>
      </c>
      <c r="D222" s="219" t="s">
        <v>172</v>
      </c>
      <c r="E222" s="220" t="s">
        <v>1494</v>
      </c>
      <c r="F222" s="221" t="s">
        <v>1495</v>
      </c>
      <c r="G222" s="222" t="s">
        <v>262</v>
      </c>
      <c r="H222" s="223">
        <v>2</v>
      </c>
      <c r="I222" s="224"/>
      <c r="J222" s="225">
        <f>ROUND(I222*H222,2)</f>
        <v>0</v>
      </c>
      <c r="K222" s="221" t="s">
        <v>176</v>
      </c>
      <c r="L222" s="45"/>
      <c r="M222" s="226" t="s">
        <v>33</v>
      </c>
      <c r="N222" s="227" t="s">
        <v>49</v>
      </c>
      <c r="O222" s="85"/>
      <c r="P222" s="228">
        <f>O222*H222</f>
        <v>0</v>
      </c>
      <c r="Q222" s="228">
        <v>0.14494</v>
      </c>
      <c r="R222" s="228">
        <f>Q222*H222</f>
        <v>0.28988</v>
      </c>
      <c r="S222" s="228">
        <v>0</v>
      </c>
      <c r="T222" s="229">
        <f>S222*H222</f>
        <v>0</v>
      </c>
      <c r="U222" s="39"/>
      <c r="V222" s="39"/>
      <c r="W222" s="39"/>
      <c r="X222" s="39"/>
      <c r="Y222" s="39"/>
      <c r="Z222" s="39"/>
      <c r="AA222" s="39"/>
      <c r="AB222" s="39"/>
      <c r="AC222" s="39"/>
      <c r="AD222" s="39"/>
      <c r="AE222" s="39"/>
      <c r="AR222" s="230" t="s">
        <v>177</v>
      </c>
      <c r="AT222" s="230" t="s">
        <v>172</v>
      </c>
      <c r="AU222" s="230" t="s">
        <v>88</v>
      </c>
      <c r="AY222" s="17" t="s">
        <v>170</v>
      </c>
      <c r="BE222" s="231">
        <f>IF(N222="základní",J222,0)</f>
        <v>0</v>
      </c>
      <c r="BF222" s="231">
        <f>IF(N222="snížená",J222,0)</f>
        <v>0</v>
      </c>
      <c r="BG222" s="231">
        <f>IF(N222="zákl. přenesená",J222,0)</f>
        <v>0</v>
      </c>
      <c r="BH222" s="231">
        <f>IF(N222="sníž. přenesená",J222,0)</f>
        <v>0</v>
      </c>
      <c r="BI222" s="231">
        <f>IF(N222="nulová",J222,0)</f>
        <v>0</v>
      </c>
      <c r="BJ222" s="17" t="s">
        <v>86</v>
      </c>
      <c r="BK222" s="231">
        <f>ROUND(I222*H222,2)</f>
        <v>0</v>
      </c>
      <c r="BL222" s="17" t="s">
        <v>177</v>
      </c>
      <c r="BM222" s="230" t="s">
        <v>1665</v>
      </c>
    </row>
    <row r="223" spans="1:47" s="2" customFormat="1" ht="12">
      <c r="A223" s="39"/>
      <c r="B223" s="40"/>
      <c r="C223" s="41"/>
      <c r="D223" s="234" t="s">
        <v>210</v>
      </c>
      <c r="E223" s="41"/>
      <c r="F223" s="255" t="s">
        <v>1666</v>
      </c>
      <c r="G223" s="41"/>
      <c r="H223" s="41"/>
      <c r="I223" s="137"/>
      <c r="J223" s="41"/>
      <c r="K223" s="41"/>
      <c r="L223" s="45"/>
      <c r="M223" s="256"/>
      <c r="N223" s="257"/>
      <c r="O223" s="85"/>
      <c r="P223" s="85"/>
      <c r="Q223" s="85"/>
      <c r="R223" s="85"/>
      <c r="S223" s="85"/>
      <c r="T223" s="86"/>
      <c r="U223" s="39"/>
      <c r="V223" s="39"/>
      <c r="W223" s="39"/>
      <c r="X223" s="39"/>
      <c r="Y223" s="39"/>
      <c r="Z223" s="39"/>
      <c r="AA223" s="39"/>
      <c r="AB223" s="39"/>
      <c r="AC223" s="39"/>
      <c r="AD223" s="39"/>
      <c r="AE223" s="39"/>
      <c r="AT223" s="17" t="s">
        <v>210</v>
      </c>
      <c r="AU223" s="17" t="s">
        <v>88</v>
      </c>
    </row>
    <row r="224" spans="1:65" s="2" customFormat="1" ht="21.75" customHeight="1">
      <c r="A224" s="39"/>
      <c r="B224" s="40"/>
      <c r="C224" s="219" t="s">
        <v>460</v>
      </c>
      <c r="D224" s="219" t="s">
        <v>172</v>
      </c>
      <c r="E224" s="220" t="s">
        <v>1497</v>
      </c>
      <c r="F224" s="221" t="s">
        <v>1667</v>
      </c>
      <c r="G224" s="222" t="s">
        <v>262</v>
      </c>
      <c r="H224" s="223">
        <v>2</v>
      </c>
      <c r="I224" s="224"/>
      <c r="J224" s="225">
        <f>ROUND(I224*H224,2)</f>
        <v>0</v>
      </c>
      <c r="K224" s="221" t="s">
        <v>176</v>
      </c>
      <c r="L224" s="45"/>
      <c r="M224" s="226" t="s">
        <v>33</v>
      </c>
      <c r="N224" s="227" t="s">
        <v>49</v>
      </c>
      <c r="O224" s="85"/>
      <c r="P224" s="228">
        <f>O224*H224</f>
        <v>0</v>
      </c>
      <c r="Q224" s="228">
        <v>0.21734</v>
      </c>
      <c r="R224" s="228">
        <f>Q224*H224</f>
        <v>0.43468</v>
      </c>
      <c r="S224" s="228">
        <v>0</v>
      </c>
      <c r="T224" s="229">
        <f>S224*H224</f>
        <v>0</v>
      </c>
      <c r="U224" s="39"/>
      <c r="V224" s="39"/>
      <c r="W224" s="39"/>
      <c r="X224" s="39"/>
      <c r="Y224" s="39"/>
      <c r="Z224" s="39"/>
      <c r="AA224" s="39"/>
      <c r="AB224" s="39"/>
      <c r="AC224" s="39"/>
      <c r="AD224" s="39"/>
      <c r="AE224" s="39"/>
      <c r="AR224" s="230" t="s">
        <v>177</v>
      </c>
      <c r="AT224" s="230" t="s">
        <v>172</v>
      </c>
      <c r="AU224" s="230" t="s">
        <v>88</v>
      </c>
      <c r="AY224" s="17" t="s">
        <v>170</v>
      </c>
      <c r="BE224" s="231">
        <f>IF(N224="základní",J224,0)</f>
        <v>0</v>
      </c>
      <c r="BF224" s="231">
        <f>IF(N224="snížená",J224,0)</f>
        <v>0</v>
      </c>
      <c r="BG224" s="231">
        <f>IF(N224="zákl. přenesená",J224,0)</f>
        <v>0</v>
      </c>
      <c r="BH224" s="231">
        <f>IF(N224="sníž. přenesená",J224,0)</f>
        <v>0</v>
      </c>
      <c r="BI224" s="231">
        <f>IF(N224="nulová",J224,0)</f>
        <v>0</v>
      </c>
      <c r="BJ224" s="17" t="s">
        <v>86</v>
      </c>
      <c r="BK224" s="231">
        <f>ROUND(I224*H224,2)</f>
        <v>0</v>
      </c>
      <c r="BL224" s="17" t="s">
        <v>177</v>
      </c>
      <c r="BM224" s="230" t="s">
        <v>1668</v>
      </c>
    </row>
    <row r="225" spans="1:65" s="2" customFormat="1" ht="16.5" customHeight="1">
      <c r="A225" s="39"/>
      <c r="B225" s="40"/>
      <c r="C225" s="258" t="s">
        <v>463</v>
      </c>
      <c r="D225" s="258" t="s">
        <v>214</v>
      </c>
      <c r="E225" s="259" t="s">
        <v>1501</v>
      </c>
      <c r="F225" s="260" t="s">
        <v>1502</v>
      </c>
      <c r="G225" s="261" t="s">
        <v>262</v>
      </c>
      <c r="H225" s="262">
        <v>2</v>
      </c>
      <c r="I225" s="263"/>
      <c r="J225" s="264">
        <f>ROUND(I225*H225,2)</f>
        <v>0</v>
      </c>
      <c r="K225" s="260" t="s">
        <v>176</v>
      </c>
      <c r="L225" s="265"/>
      <c r="M225" s="266" t="s">
        <v>33</v>
      </c>
      <c r="N225" s="267" t="s">
        <v>49</v>
      </c>
      <c r="O225" s="85"/>
      <c r="P225" s="228">
        <f>O225*H225</f>
        <v>0</v>
      </c>
      <c r="Q225" s="228">
        <v>0.058</v>
      </c>
      <c r="R225" s="228">
        <f>Q225*H225</f>
        <v>0.116</v>
      </c>
      <c r="S225" s="228">
        <v>0</v>
      </c>
      <c r="T225" s="229">
        <f>S225*H225</f>
        <v>0</v>
      </c>
      <c r="U225" s="39"/>
      <c r="V225" s="39"/>
      <c r="W225" s="39"/>
      <c r="X225" s="39"/>
      <c r="Y225" s="39"/>
      <c r="Z225" s="39"/>
      <c r="AA225" s="39"/>
      <c r="AB225" s="39"/>
      <c r="AC225" s="39"/>
      <c r="AD225" s="39"/>
      <c r="AE225" s="39"/>
      <c r="AR225" s="230" t="s">
        <v>213</v>
      </c>
      <c r="AT225" s="230" t="s">
        <v>214</v>
      </c>
      <c r="AU225" s="230" t="s">
        <v>88</v>
      </c>
      <c r="AY225" s="17" t="s">
        <v>170</v>
      </c>
      <c r="BE225" s="231">
        <f>IF(N225="základní",J225,0)</f>
        <v>0</v>
      </c>
      <c r="BF225" s="231">
        <f>IF(N225="snížená",J225,0)</f>
        <v>0</v>
      </c>
      <c r="BG225" s="231">
        <f>IF(N225="zákl. přenesená",J225,0)</f>
        <v>0</v>
      </c>
      <c r="BH225" s="231">
        <f>IF(N225="sníž. přenesená",J225,0)</f>
        <v>0</v>
      </c>
      <c r="BI225" s="231">
        <f>IF(N225="nulová",J225,0)</f>
        <v>0</v>
      </c>
      <c r="BJ225" s="17" t="s">
        <v>86</v>
      </c>
      <c r="BK225" s="231">
        <f>ROUND(I225*H225,2)</f>
        <v>0</v>
      </c>
      <c r="BL225" s="17" t="s">
        <v>177</v>
      </c>
      <c r="BM225" s="230" t="s">
        <v>1669</v>
      </c>
    </row>
    <row r="226" spans="1:65" s="2" customFormat="1" ht="21.75" customHeight="1">
      <c r="A226" s="39"/>
      <c r="B226" s="40"/>
      <c r="C226" s="258" t="s">
        <v>466</v>
      </c>
      <c r="D226" s="258" t="s">
        <v>214</v>
      </c>
      <c r="E226" s="259" t="s">
        <v>1504</v>
      </c>
      <c r="F226" s="260" t="s">
        <v>1505</v>
      </c>
      <c r="G226" s="261" t="s">
        <v>262</v>
      </c>
      <c r="H226" s="262">
        <v>2</v>
      </c>
      <c r="I226" s="263"/>
      <c r="J226" s="264">
        <f>ROUND(I226*H226,2)</f>
        <v>0</v>
      </c>
      <c r="K226" s="260" t="s">
        <v>176</v>
      </c>
      <c r="L226" s="265"/>
      <c r="M226" s="266" t="s">
        <v>33</v>
      </c>
      <c r="N226" s="267" t="s">
        <v>49</v>
      </c>
      <c r="O226" s="85"/>
      <c r="P226" s="228">
        <f>O226*H226</f>
        <v>0</v>
      </c>
      <c r="Q226" s="228">
        <v>0.057</v>
      </c>
      <c r="R226" s="228">
        <f>Q226*H226</f>
        <v>0.114</v>
      </c>
      <c r="S226" s="228">
        <v>0</v>
      </c>
      <c r="T226" s="229">
        <f>S226*H226</f>
        <v>0</v>
      </c>
      <c r="U226" s="39"/>
      <c r="V226" s="39"/>
      <c r="W226" s="39"/>
      <c r="X226" s="39"/>
      <c r="Y226" s="39"/>
      <c r="Z226" s="39"/>
      <c r="AA226" s="39"/>
      <c r="AB226" s="39"/>
      <c r="AC226" s="39"/>
      <c r="AD226" s="39"/>
      <c r="AE226" s="39"/>
      <c r="AR226" s="230" t="s">
        <v>213</v>
      </c>
      <c r="AT226" s="230" t="s">
        <v>214</v>
      </c>
      <c r="AU226" s="230" t="s">
        <v>88</v>
      </c>
      <c r="AY226" s="17" t="s">
        <v>170</v>
      </c>
      <c r="BE226" s="231">
        <f>IF(N226="základní",J226,0)</f>
        <v>0</v>
      </c>
      <c r="BF226" s="231">
        <f>IF(N226="snížená",J226,0)</f>
        <v>0</v>
      </c>
      <c r="BG226" s="231">
        <f>IF(N226="zákl. přenesená",J226,0)</f>
        <v>0</v>
      </c>
      <c r="BH226" s="231">
        <f>IF(N226="sníž. přenesená",J226,0)</f>
        <v>0</v>
      </c>
      <c r="BI226" s="231">
        <f>IF(N226="nulová",J226,0)</f>
        <v>0</v>
      </c>
      <c r="BJ226" s="17" t="s">
        <v>86</v>
      </c>
      <c r="BK226" s="231">
        <f>ROUND(I226*H226,2)</f>
        <v>0</v>
      </c>
      <c r="BL226" s="17" t="s">
        <v>177</v>
      </c>
      <c r="BM226" s="230" t="s">
        <v>1670</v>
      </c>
    </row>
    <row r="227" spans="1:65" s="2" customFormat="1" ht="21.75" customHeight="1">
      <c r="A227" s="39"/>
      <c r="B227" s="40"/>
      <c r="C227" s="258" t="s">
        <v>470</v>
      </c>
      <c r="D227" s="258" t="s">
        <v>214</v>
      </c>
      <c r="E227" s="259" t="s">
        <v>1507</v>
      </c>
      <c r="F227" s="260" t="s">
        <v>1508</v>
      </c>
      <c r="G227" s="261" t="s">
        <v>262</v>
      </c>
      <c r="H227" s="262">
        <v>2</v>
      </c>
      <c r="I227" s="263"/>
      <c r="J227" s="264">
        <f>ROUND(I227*H227,2)</f>
        <v>0</v>
      </c>
      <c r="K227" s="260" t="s">
        <v>176</v>
      </c>
      <c r="L227" s="265"/>
      <c r="M227" s="266" t="s">
        <v>33</v>
      </c>
      <c r="N227" s="267" t="s">
        <v>49</v>
      </c>
      <c r="O227" s="85"/>
      <c r="P227" s="228">
        <f>O227*H227</f>
        <v>0</v>
      </c>
      <c r="Q227" s="228">
        <v>0.097</v>
      </c>
      <c r="R227" s="228">
        <f>Q227*H227</f>
        <v>0.194</v>
      </c>
      <c r="S227" s="228">
        <v>0</v>
      </c>
      <c r="T227" s="229">
        <f>S227*H227</f>
        <v>0</v>
      </c>
      <c r="U227" s="39"/>
      <c r="V227" s="39"/>
      <c r="W227" s="39"/>
      <c r="X227" s="39"/>
      <c r="Y227" s="39"/>
      <c r="Z227" s="39"/>
      <c r="AA227" s="39"/>
      <c r="AB227" s="39"/>
      <c r="AC227" s="39"/>
      <c r="AD227" s="39"/>
      <c r="AE227" s="39"/>
      <c r="AR227" s="230" t="s">
        <v>213</v>
      </c>
      <c r="AT227" s="230" t="s">
        <v>214</v>
      </c>
      <c r="AU227" s="230" t="s">
        <v>88</v>
      </c>
      <c r="AY227" s="17" t="s">
        <v>170</v>
      </c>
      <c r="BE227" s="231">
        <f>IF(N227="základní",J227,0)</f>
        <v>0</v>
      </c>
      <c r="BF227" s="231">
        <f>IF(N227="snížená",J227,0)</f>
        <v>0</v>
      </c>
      <c r="BG227" s="231">
        <f>IF(N227="zákl. přenesená",J227,0)</f>
        <v>0</v>
      </c>
      <c r="BH227" s="231">
        <f>IF(N227="sníž. přenesená",J227,0)</f>
        <v>0</v>
      </c>
      <c r="BI227" s="231">
        <f>IF(N227="nulová",J227,0)</f>
        <v>0</v>
      </c>
      <c r="BJ227" s="17" t="s">
        <v>86</v>
      </c>
      <c r="BK227" s="231">
        <f>ROUND(I227*H227,2)</f>
        <v>0</v>
      </c>
      <c r="BL227" s="17" t="s">
        <v>177</v>
      </c>
      <c r="BM227" s="230" t="s">
        <v>1671</v>
      </c>
    </row>
    <row r="228" spans="1:65" s="2" customFormat="1" ht="21.75" customHeight="1">
      <c r="A228" s="39"/>
      <c r="B228" s="40"/>
      <c r="C228" s="258" t="s">
        <v>474</v>
      </c>
      <c r="D228" s="258" t="s">
        <v>214</v>
      </c>
      <c r="E228" s="259" t="s">
        <v>1510</v>
      </c>
      <c r="F228" s="260" t="s">
        <v>1672</v>
      </c>
      <c r="G228" s="261" t="s">
        <v>262</v>
      </c>
      <c r="H228" s="262">
        <v>2</v>
      </c>
      <c r="I228" s="263"/>
      <c r="J228" s="264">
        <f>ROUND(I228*H228,2)</f>
        <v>0</v>
      </c>
      <c r="K228" s="260" t="s">
        <v>176</v>
      </c>
      <c r="L228" s="265"/>
      <c r="M228" s="266" t="s">
        <v>33</v>
      </c>
      <c r="N228" s="267" t="s">
        <v>49</v>
      </c>
      <c r="O228" s="85"/>
      <c r="P228" s="228">
        <f>O228*H228</f>
        <v>0</v>
      </c>
      <c r="Q228" s="228">
        <v>0.004</v>
      </c>
      <c r="R228" s="228">
        <f>Q228*H228</f>
        <v>0.008</v>
      </c>
      <c r="S228" s="228">
        <v>0</v>
      </c>
      <c r="T228" s="229">
        <f>S228*H228</f>
        <v>0</v>
      </c>
      <c r="U228" s="39"/>
      <c r="V228" s="39"/>
      <c r="W228" s="39"/>
      <c r="X228" s="39"/>
      <c r="Y228" s="39"/>
      <c r="Z228" s="39"/>
      <c r="AA228" s="39"/>
      <c r="AB228" s="39"/>
      <c r="AC228" s="39"/>
      <c r="AD228" s="39"/>
      <c r="AE228" s="39"/>
      <c r="AR228" s="230" t="s">
        <v>213</v>
      </c>
      <c r="AT228" s="230" t="s">
        <v>214</v>
      </c>
      <c r="AU228" s="230" t="s">
        <v>88</v>
      </c>
      <c r="AY228" s="17" t="s">
        <v>170</v>
      </c>
      <c r="BE228" s="231">
        <f>IF(N228="základní",J228,0)</f>
        <v>0</v>
      </c>
      <c r="BF228" s="231">
        <f>IF(N228="snížená",J228,0)</f>
        <v>0</v>
      </c>
      <c r="BG228" s="231">
        <f>IF(N228="zákl. přenesená",J228,0)</f>
        <v>0</v>
      </c>
      <c r="BH228" s="231">
        <f>IF(N228="sníž. přenesená",J228,0)</f>
        <v>0</v>
      </c>
      <c r="BI228" s="231">
        <f>IF(N228="nulová",J228,0)</f>
        <v>0</v>
      </c>
      <c r="BJ228" s="17" t="s">
        <v>86</v>
      </c>
      <c r="BK228" s="231">
        <f>ROUND(I228*H228,2)</f>
        <v>0</v>
      </c>
      <c r="BL228" s="17" t="s">
        <v>177</v>
      </c>
      <c r="BM228" s="230" t="s">
        <v>1673</v>
      </c>
    </row>
    <row r="229" spans="1:65" s="2" customFormat="1" ht="16.5" customHeight="1">
      <c r="A229" s="39"/>
      <c r="B229" s="40"/>
      <c r="C229" s="258" t="s">
        <v>478</v>
      </c>
      <c r="D229" s="258" t="s">
        <v>214</v>
      </c>
      <c r="E229" s="259" t="s">
        <v>1513</v>
      </c>
      <c r="F229" s="260" t="s">
        <v>1514</v>
      </c>
      <c r="G229" s="261" t="s">
        <v>262</v>
      </c>
      <c r="H229" s="262">
        <v>2</v>
      </c>
      <c r="I229" s="263"/>
      <c r="J229" s="264">
        <f>ROUND(I229*H229,2)</f>
        <v>0</v>
      </c>
      <c r="K229" s="260" t="s">
        <v>176</v>
      </c>
      <c r="L229" s="265"/>
      <c r="M229" s="266" t="s">
        <v>33</v>
      </c>
      <c r="N229" s="267" t="s">
        <v>49</v>
      </c>
      <c r="O229" s="85"/>
      <c r="P229" s="228">
        <f>O229*H229</f>
        <v>0</v>
      </c>
      <c r="Q229" s="228">
        <v>0.0506</v>
      </c>
      <c r="R229" s="228">
        <f>Q229*H229</f>
        <v>0.1012</v>
      </c>
      <c r="S229" s="228">
        <v>0</v>
      </c>
      <c r="T229" s="229">
        <f>S229*H229</f>
        <v>0</v>
      </c>
      <c r="U229" s="39"/>
      <c r="V229" s="39"/>
      <c r="W229" s="39"/>
      <c r="X229" s="39"/>
      <c r="Y229" s="39"/>
      <c r="Z229" s="39"/>
      <c r="AA229" s="39"/>
      <c r="AB229" s="39"/>
      <c r="AC229" s="39"/>
      <c r="AD229" s="39"/>
      <c r="AE229" s="39"/>
      <c r="AR229" s="230" t="s">
        <v>213</v>
      </c>
      <c r="AT229" s="230" t="s">
        <v>214</v>
      </c>
      <c r="AU229" s="230" t="s">
        <v>88</v>
      </c>
      <c r="AY229" s="17" t="s">
        <v>170</v>
      </c>
      <c r="BE229" s="231">
        <f>IF(N229="základní",J229,0)</f>
        <v>0</v>
      </c>
      <c r="BF229" s="231">
        <f>IF(N229="snížená",J229,0)</f>
        <v>0</v>
      </c>
      <c r="BG229" s="231">
        <f>IF(N229="zákl. přenesená",J229,0)</f>
        <v>0</v>
      </c>
      <c r="BH229" s="231">
        <f>IF(N229="sníž. přenesená",J229,0)</f>
        <v>0</v>
      </c>
      <c r="BI229" s="231">
        <f>IF(N229="nulová",J229,0)</f>
        <v>0</v>
      </c>
      <c r="BJ229" s="17" t="s">
        <v>86</v>
      </c>
      <c r="BK229" s="231">
        <f>ROUND(I229*H229,2)</f>
        <v>0</v>
      </c>
      <c r="BL229" s="17" t="s">
        <v>177</v>
      </c>
      <c r="BM229" s="230" t="s">
        <v>1674</v>
      </c>
    </row>
    <row r="230" spans="1:65" s="2" customFormat="1" ht="16.5" customHeight="1">
      <c r="A230" s="39"/>
      <c r="B230" s="40"/>
      <c r="C230" s="219" t="s">
        <v>482</v>
      </c>
      <c r="D230" s="219" t="s">
        <v>172</v>
      </c>
      <c r="E230" s="220" t="s">
        <v>1675</v>
      </c>
      <c r="F230" s="221" t="s">
        <v>1676</v>
      </c>
      <c r="G230" s="222" t="s">
        <v>262</v>
      </c>
      <c r="H230" s="223">
        <v>1</v>
      </c>
      <c r="I230" s="224"/>
      <c r="J230" s="225">
        <f>ROUND(I230*H230,2)</f>
        <v>0</v>
      </c>
      <c r="K230" s="221" t="s">
        <v>33</v>
      </c>
      <c r="L230" s="45"/>
      <c r="M230" s="226" t="s">
        <v>33</v>
      </c>
      <c r="N230" s="227" t="s">
        <v>49</v>
      </c>
      <c r="O230" s="85"/>
      <c r="P230" s="228">
        <f>O230*H230</f>
        <v>0</v>
      </c>
      <c r="Q230" s="228">
        <v>0</v>
      </c>
      <c r="R230" s="228">
        <f>Q230*H230</f>
        <v>0</v>
      </c>
      <c r="S230" s="228">
        <v>0</v>
      </c>
      <c r="T230" s="229">
        <f>S230*H230</f>
        <v>0</v>
      </c>
      <c r="U230" s="39"/>
      <c r="V230" s="39"/>
      <c r="W230" s="39"/>
      <c r="X230" s="39"/>
      <c r="Y230" s="39"/>
      <c r="Z230" s="39"/>
      <c r="AA230" s="39"/>
      <c r="AB230" s="39"/>
      <c r="AC230" s="39"/>
      <c r="AD230" s="39"/>
      <c r="AE230" s="39"/>
      <c r="AR230" s="230" t="s">
        <v>177</v>
      </c>
      <c r="AT230" s="230" t="s">
        <v>172</v>
      </c>
      <c r="AU230" s="230" t="s">
        <v>88</v>
      </c>
      <c r="AY230" s="17" t="s">
        <v>170</v>
      </c>
      <c r="BE230" s="231">
        <f>IF(N230="základní",J230,0)</f>
        <v>0</v>
      </c>
      <c r="BF230" s="231">
        <f>IF(N230="snížená",J230,0)</f>
        <v>0</v>
      </c>
      <c r="BG230" s="231">
        <f>IF(N230="zákl. přenesená",J230,0)</f>
        <v>0</v>
      </c>
      <c r="BH230" s="231">
        <f>IF(N230="sníž. přenesená",J230,0)</f>
        <v>0</v>
      </c>
      <c r="BI230" s="231">
        <f>IF(N230="nulová",J230,0)</f>
        <v>0</v>
      </c>
      <c r="BJ230" s="17" t="s">
        <v>86</v>
      </c>
      <c r="BK230" s="231">
        <f>ROUND(I230*H230,2)</f>
        <v>0</v>
      </c>
      <c r="BL230" s="17" t="s">
        <v>177</v>
      </c>
      <c r="BM230" s="230" t="s">
        <v>1677</v>
      </c>
    </row>
    <row r="231" spans="1:47" s="2" customFormat="1" ht="12">
      <c r="A231" s="39"/>
      <c r="B231" s="40"/>
      <c r="C231" s="41"/>
      <c r="D231" s="234" t="s">
        <v>210</v>
      </c>
      <c r="E231" s="41"/>
      <c r="F231" s="255" t="s">
        <v>1678</v>
      </c>
      <c r="G231" s="41"/>
      <c r="H231" s="41"/>
      <c r="I231" s="137"/>
      <c r="J231" s="41"/>
      <c r="K231" s="41"/>
      <c r="L231" s="45"/>
      <c r="M231" s="256"/>
      <c r="N231" s="257"/>
      <c r="O231" s="85"/>
      <c r="P231" s="85"/>
      <c r="Q231" s="85"/>
      <c r="R231" s="85"/>
      <c r="S231" s="85"/>
      <c r="T231" s="86"/>
      <c r="U231" s="39"/>
      <c r="V231" s="39"/>
      <c r="W231" s="39"/>
      <c r="X231" s="39"/>
      <c r="Y231" s="39"/>
      <c r="Z231" s="39"/>
      <c r="AA231" s="39"/>
      <c r="AB231" s="39"/>
      <c r="AC231" s="39"/>
      <c r="AD231" s="39"/>
      <c r="AE231" s="39"/>
      <c r="AT231" s="17" t="s">
        <v>210</v>
      </c>
      <c r="AU231" s="17" t="s">
        <v>88</v>
      </c>
    </row>
    <row r="232" spans="1:65" s="2" customFormat="1" ht="21.75" customHeight="1">
      <c r="A232" s="39"/>
      <c r="B232" s="40"/>
      <c r="C232" s="219" t="s">
        <v>487</v>
      </c>
      <c r="D232" s="219" t="s">
        <v>172</v>
      </c>
      <c r="E232" s="220" t="s">
        <v>1679</v>
      </c>
      <c r="F232" s="221" t="s">
        <v>1680</v>
      </c>
      <c r="G232" s="222" t="s">
        <v>1681</v>
      </c>
      <c r="H232" s="223">
        <v>1</v>
      </c>
      <c r="I232" s="224"/>
      <c r="J232" s="225">
        <f>ROUND(I232*H232,2)</f>
        <v>0</v>
      </c>
      <c r="K232" s="221" t="s">
        <v>33</v>
      </c>
      <c r="L232" s="45"/>
      <c r="M232" s="226" t="s">
        <v>33</v>
      </c>
      <c r="N232" s="227" t="s">
        <v>49</v>
      </c>
      <c r="O232" s="85"/>
      <c r="P232" s="228">
        <f>O232*H232</f>
        <v>0</v>
      </c>
      <c r="Q232" s="228">
        <v>0</v>
      </c>
      <c r="R232" s="228">
        <f>Q232*H232</f>
        <v>0</v>
      </c>
      <c r="S232" s="228">
        <v>0</v>
      </c>
      <c r="T232" s="229">
        <f>S232*H232</f>
        <v>0</v>
      </c>
      <c r="U232" s="39"/>
      <c r="V232" s="39"/>
      <c r="W232" s="39"/>
      <c r="X232" s="39"/>
      <c r="Y232" s="39"/>
      <c r="Z232" s="39"/>
      <c r="AA232" s="39"/>
      <c r="AB232" s="39"/>
      <c r="AC232" s="39"/>
      <c r="AD232" s="39"/>
      <c r="AE232" s="39"/>
      <c r="AR232" s="230" t="s">
        <v>177</v>
      </c>
      <c r="AT232" s="230" t="s">
        <v>172</v>
      </c>
      <c r="AU232" s="230" t="s">
        <v>88</v>
      </c>
      <c r="AY232" s="17" t="s">
        <v>170</v>
      </c>
      <c r="BE232" s="231">
        <f>IF(N232="základní",J232,0)</f>
        <v>0</v>
      </c>
      <c r="BF232" s="231">
        <f>IF(N232="snížená",J232,0)</f>
        <v>0</v>
      </c>
      <c r="BG232" s="231">
        <f>IF(N232="zákl. přenesená",J232,0)</f>
        <v>0</v>
      </c>
      <c r="BH232" s="231">
        <f>IF(N232="sníž. přenesená",J232,0)</f>
        <v>0</v>
      </c>
      <c r="BI232" s="231">
        <f>IF(N232="nulová",J232,0)</f>
        <v>0</v>
      </c>
      <c r="BJ232" s="17" t="s">
        <v>86</v>
      </c>
      <c r="BK232" s="231">
        <f>ROUND(I232*H232,2)</f>
        <v>0</v>
      </c>
      <c r="BL232" s="17" t="s">
        <v>177</v>
      </c>
      <c r="BM232" s="230" t="s">
        <v>1682</v>
      </c>
    </row>
    <row r="233" spans="1:47" s="2" customFormat="1" ht="12">
      <c r="A233" s="39"/>
      <c r="B233" s="40"/>
      <c r="C233" s="41"/>
      <c r="D233" s="234" t="s">
        <v>210</v>
      </c>
      <c r="E233" s="41"/>
      <c r="F233" s="255" t="s">
        <v>1683</v>
      </c>
      <c r="G233" s="41"/>
      <c r="H233" s="41"/>
      <c r="I233" s="137"/>
      <c r="J233" s="41"/>
      <c r="K233" s="41"/>
      <c r="L233" s="45"/>
      <c r="M233" s="256"/>
      <c r="N233" s="257"/>
      <c r="O233" s="85"/>
      <c r="P233" s="85"/>
      <c r="Q233" s="85"/>
      <c r="R233" s="85"/>
      <c r="S233" s="85"/>
      <c r="T233" s="86"/>
      <c r="U233" s="39"/>
      <c r="V233" s="39"/>
      <c r="W233" s="39"/>
      <c r="X233" s="39"/>
      <c r="Y233" s="39"/>
      <c r="Z233" s="39"/>
      <c r="AA233" s="39"/>
      <c r="AB233" s="39"/>
      <c r="AC233" s="39"/>
      <c r="AD233" s="39"/>
      <c r="AE233" s="39"/>
      <c r="AT233" s="17" t="s">
        <v>210</v>
      </c>
      <c r="AU233" s="17" t="s">
        <v>88</v>
      </c>
    </row>
    <row r="234" spans="1:63" s="12" customFormat="1" ht="22.8" customHeight="1">
      <c r="A234" s="12"/>
      <c r="B234" s="203"/>
      <c r="C234" s="204"/>
      <c r="D234" s="205" t="s">
        <v>77</v>
      </c>
      <c r="E234" s="217" t="s">
        <v>685</v>
      </c>
      <c r="F234" s="217" t="s">
        <v>686</v>
      </c>
      <c r="G234" s="204"/>
      <c r="H234" s="204"/>
      <c r="I234" s="207"/>
      <c r="J234" s="218">
        <f>BK234</f>
        <v>0</v>
      </c>
      <c r="K234" s="204"/>
      <c r="L234" s="209"/>
      <c r="M234" s="210"/>
      <c r="N234" s="211"/>
      <c r="O234" s="211"/>
      <c r="P234" s="212">
        <f>SUM(P235:P238)</f>
        <v>0</v>
      </c>
      <c r="Q234" s="211"/>
      <c r="R234" s="212">
        <f>SUM(R235:R238)</f>
        <v>0</v>
      </c>
      <c r="S234" s="211"/>
      <c r="T234" s="213">
        <f>SUM(T235:T238)</f>
        <v>0</v>
      </c>
      <c r="U234" s="12"/>
      <c r="V234" s="12"/>
      <c r="W234" s="12"/>
      <c r="X234" s="12"/>
      <c r="Y234" s="12"/>
      <c r="Z234" s="12"/>
      <c r="AA234" s="12"/>
      <c r="AB234" s="12"/>
      <c r="AC234" s="12"/>
      <c r="AD234" s="12"/>
      <c r="AE234" s="12"/>
      <c r="AR234" s="214" t="s">
        <v>86</v>
      </c>
      <c r="AT234" s="215" t="s">
        <v>77</v>
      </c>
      <c r="AU234" s="215" t="s">
        <v>86</v>
      </c>
      <c r="AY234" s="214" t="s">
        <v>170</v>
      </c>
      <c r="BK234" s="216">
        <f>SUM(BK235:BK238)</f>
        <v>0</v>
      </c>
    </row>
    <row r="235" spans="1:65" s="2" customFormat="1" ht="33" customHeight="1">
      <c r="A235" s="39"/>
      <c r="B235" s="40"/>
      <c r="C235" s="219" t="s">
        <v>495</v>
      </c>
      <c r="D235" s="219" t="s">
        <v>172</v>
      </c>
      <c r="E235" s="220" t="s">
        <v>711</v>
      </c>
      <c r="F235" s="221" t="s">
        <v>712</v>
      </c>
      <c r="G235" s="222" t="s">
        <v>232</v>
      </c>
      <c r="H235" s="223">
        <v>1084.9</v>
      </c>
      <c r="I235" s="224"/>
      <c r="J235" s="225">
        <f>ROUND(I235*H235,2)</f>
        <v>0</v>
      </c>
      <c r="K235" s="221" t="s">
        <v>176</v>
      </c>
      <c r="L235" s="45"/>
      <c r="M235" s="226" t="s">
        <v>33</v>
      </c>
      <c r="N235" s="227" t="s">
        <v>49</v>
      </c>
      <c r="O235" s="85"/>
      <c r="P235" s="228">
        <f>O235*H235</f>
        <v>0</v>
      </c>
      <c r="Q235" s="228">
        <v>0</v>
      </c>
      <c r="R235" s="228">
        <f>Q235*H235</f>
        <v>0</v>
      </c>
      <c r="S235" s="228">
        <v>0</v>
      </c>
      <c r="T235" s="229">
        <f>S235*H235</f>
        <v>0</v>
      </c>
      <c r="U235" s="39"/>
      <c r="V235" s="39"/>
      <c r="W235" s="39"/>
      <c r="X235" s="39"/>
      <c r="Y235" s="39"/>
      <c r="Z235" s="39"/>
      <c r="AA235" s="39"/>
      <c r="AB235" s="39"/>
      <c r="AC235" s="39"/>
      <c r="AD235" s="39"/>
      <c r="AE235" s="39"/>
      <c r="AR235" s="230" t="s">
        <v>177</v>
      </c>
      <c r="AT235" s="230" t="s">
        <v>172</v>
      </c>
      <c r="AU235" s="230" t="s">
        <v>88</v>
      </c>
      <c r="AY235" s="17" t="s">
        <v>170</v>
      </c>
      <c r="BE235" s="231">
        <f>IF(N235="základní",J235,0)</f>
        <v>0</v>
      </c>
      <c r="BF235" s="231">
        <f>IF(N235="snížená",J235,0)</f>
        <v>0</v>
      </c>
      <c r="BG235" s="231">
        <f>IF(N235="zákl. přenesená",J235,0)</f>
        <v>0</v>
      </c>
      <c r="BH235" s="231">
        <f>IF(N235="sníž. přenesená",J235,0)</f>
        <v>0</v>
      </c>
      <c r="BI235" s="231">
        <f>IF(N235="nulová",J235,0)</f>
        <v>0</v>
      </c>
      <c r="BJ235" s="17" t="s">
        <v>86</v>
      </c>
      <c r="BK235" s="231">
        <f>ROUND(I235*H235,2)</f>
        <v>0</v>
      </c>
      <c r="BL235" s="17" t="s">
        <v>177</v>
      </c>
      <c r="BM235" s="230" t="s">
        <v>1684</v>
      </c>
    </row>
    <row r="236" spans="1:51" s="13" customFormat="1" ht="12">
      <c r="A236" s="13"/>
      <c r="B236" s="232"/>
      <c r="C236" s="233"/>
      <c r="D236" s="234" t="s">
        <v>182</v>
      </c>
      <c r="E236" s="235" t="s">
        <v>33</v>
      </c>
      <c r="F236" s="236" t="s">
        <v>1685</v>
      </c>
      <c r="G236" s="233"/>
      <c r="H236" s="237">
        <v>856.9</v>
      </c>
      <c r="I236" s="238"/>
      <c r="J236" s="233"/>
      <c r="K236" s="233"/>
      <c r="L236" s="239"/>
      <c r="M236" s="240"/>
      <c r="N236" s="241"/>
      <c r="O236" s="241"/>
      <c r="P236" s="241"/>
      <c r="Q236" s="241"/>
      <c r="R236" s="241"/>
      <c r="S236" s="241"/>
      <c r="T236" s="242"/>
      <c r="U236" s="13"/>
      <c r="V236" s="13"/>
      <c r="W236" s="13"/>
      <c r="X236" s="13"/>
      <c r="Y236" s="13"/>
      <c r="Z236" s="13"/>
      <c r="AA236" s="13"/>
      <c r="AB236" s="13"/>
      <c r="AC236" s="13"/>
      <c r="AD236" s="13"/>
      <c r="AE236" s="13"/>
      <c r="AT236" s="243" t="s">
        <v>182</v>
      </c>
      <c r="AU236" s="243" t="s">
        <v>88</v>
      </c>
      <c r="AV236" s="13" t="s">
        <v>88</v>
      </c>
      <c r="AW236" s="13" t="s">
        <v>39</v>
      </c>
      <c r="AX236" s="13" t="s">
        <v>78</v>
      </c>
      <c r="AY236" s="243" t="s">
        <v>170</v>
      </c>
    </row>
    <row r="237" spans="1:51" s="13" customFormat="1" ht="12">
      <c r="A237" s="13"/>
      <c r="B237" s="232"/>
      <c r="C237" s="233"/>
      <c r="D237" s="234" t="s">
        <v>182</v>
      </c>
      <c r="E237" s="235" t="s">
        <v>33</v>
      </c>
      <c r="F237" s="236" t="s">
        <v>1686</v>
      </c>
      <c r="G237" s="233"/>
      <c r="H237" s="237">
        <v>228</v>
      </c>
      <c r="I237" s="238"/>
      <c r="J237" s="233"/>
      <c r="K237" s="233"/>
      <c r="L237" s="239"/>
      <c r="M237" s="240"/>
      <c r="N237" s="241"/>
      <c r="O237" s="241"/>
      <c r="P237" s="241"/>
      <c r="Q237" s="241"/>
      <c r="R237" s="241"/>
      <c r="S237" s="241"/>
      <c r="T237" s="242"/>
      <c r="U237" s="13"/>
      <c r="V237" s="13"/>
      <c r="W237" s="13"/>
      <c r="X237" s="13"/>
      <c r="Y237" s="13"/>
      <c r="Z237" s="13"/>
      <c r="AA237" s="13"/>
      <c r="AB237" s="13"/>
      <c r="AC237" s="13"/>
      <c r="AD237" s="13"/>
      <c r="AE237" s="13"/>
      <c r="AT237" s="243" t="s">
        <v>182</v>
      </c>
      <c r="AU237" s="243" t="s">
        <v>88</v>
      </c>
      <c r="AV237" s="13" t="s">
        <v>88</v>
      </c>
      <c r="AW237" s="13" t="s">
        <v>39</v>
      </c>
      <c r="AX237" s="13" t="s">
        <v>78</v>
      </c>
      <c r="AY237" s="243" t="s">
        <v>170</v>
      </c>
    </row>
    <row r="238" spans="1:51" s="14" customFormat="1" ht="12">
      <c r="A238" s="14"/>
      <c r="B238" s="244"/>
      <c r="C238" s="245"/>
      <c r="D238" s="234" t="s">
        <v>182</v>
      </c>
      <c r="E238" s="246" t="s">
        <v>33</v>
      </c>
      <c r="F238" s="247" t="s">
        <v>200</v>
      </c>
      <c r="G238" s="245"/>
      <c r="H238" s="248">
        <v>1084.9</v>
      </c>
      <c r="I238" s="249"/>
      <c r="J238" s="245"/>
      <c r="K238" s="245"/>
      <c r="L238" s="250"/>
      <c r="M238" s="251"/>
      <c r="N238" s="252"/>
      <c r="O238" s="252"/>
      <c r="P238" s="252"/>
      <c r="Q238" s="252"/>
      <c r="R238" s="252"/>
      <c r="S238" s="252"/>
      <c r="T238" s="253"/>
      <c r="U238" s="14"/>
      <c r="V238" s="14"/>
      <c r="W238" s="14"/>
      <c r="X238" s="14"/>
      <c r="Y238" s="14"/>
      <c r="Z238" s="14"/>
      <c r="AA238" s="14"/>
      <c r="AB238" s="14"/>
      <c r="AC238" s="14"/>
      <c r="AD238" s="14"/>
      <c r="AE238" s="14"/>
      <c r="AT238" s="254" t="s">
        <v>182</v>
      </c>
      <c r="AU238" s="254" t="s">
        <v>88</v>
      </c>
      <c r="AV238" s="14" t="s">
        <v>177</v>
      </c>
      <c r="AW238" s="14" t="s">
        <v>39</v>
      </c>
      <c r="AX238" s="14" t="s">
        <v>86</v>
      </c>
      <c r="AY238" s="254" t="s">
        <v>170</v>
      </c>
    </row>
    <row r="239" spans="1:63" s="12" customFormat="1" ht="22.8" customHeight="1">
      <c r="A239" s="12"/>
      <c r="B239" s="203"/>
      <c r="C239" s="204"/>
      <c r="D239" s="205" t="s">
        <v>77</v>
      </c>
      <c r="E239" s="217" t="s">
        <v>715</v>
      </c>
      <c r="F239" s="217" t="s">
        <v>716</v>
      </c>
      <c r="G239" s="204"/>
      <c r="H239" s="204"/>
      <c r="I239" s="207"/>
      <c r="J239" s="218">
        <f>BK239</f>
        <v>0</v>
      </c>
      <c r="K239" s="204"/>
      <c r="L239" s="209"/>
      <c r="M239" s="210"/>
      <c r="N239" s="211"/>
      <c r="O239" s="211"/>
      <c r="P239" s="212">
        <f>P240</f>
        <v>0</v>
      </c>
      <c r="Q239" s="211"/>
      <c r="R239" s="212">
        <f>R240</f>
        <v>0</v>
      </c>
      <c r="S239" s="211"/>
      <c r="T239" s="213">
        <f>T240</f>
        <v>0</v>
      </c>
      <c r="U239" s="12"/>
      <c r="V239" s="12"/>
      <c r="W239" s="12"/>
      <c r="X239" s="12"/>
      <c r="Y239" s="12"/>
      <c r="Z239" s="12"/>
      <c r="AA239" s="12"/>
      <c r="AB239" s="12"/>
      <c r="AC239" s="12"/>
      <c r="AD239" s="12"/>
      <c r="AE239" s="12"/>
      <c r="AR239" s="214" t="s">
        <v>86</v>
      </c>
      <c r="AT239" s="215" t="s">
        <v>77</v>
      </c>
      <c r="AU239" s="215" t="s">
        <v>86</v>
      </c>
      <c r="AY239" s="214" t="s">
        <v>170</v>
      </c>
      <c r="BK239" s="216">
        <f>BK240</f>
        <v>0</v>
      </c>
    </row>
    <row r="240" spans="1:65" s="2" customFormat="1" ht="44.25" customHeight="1">
      <c r="A240" s="39"/>
      <c r="B240" s="40"/>
      <c r="C240" s="219" t="s">
        <v>499</v>
      </c>
      <c r="D240" s="219" t="s">
        <v>172</v>
      </c>
      <c r="E240" s="220" t="s">
        <v>1518</v>
      </c>
      <c r="F240" s="221" t="s">
        <v>1519</v>
      </c>
      <c r="G240" s="222" t="s">
        <v>232</v>
      </c>
      <c r="H240" s="223">
        <v>30</v>
      </c>
      <c r="I240" s="224"/>
      <c r="J240" s="225">
        <f>ROUND(I240*H240,2)</f>
        <v>0</v>
      </c>
      <c r="K240" s="221" t="s">
        <v>176</v>
      </c>
      <c r="L240" s="45"/>
      <c r="M240" s="226" t="s">
        <v>33</v>
      </c>
      <c r="N240" s="227" t="s">
        <v>49</v>
      </c>
      <c r="O240" s="85"/>
      <c r="P240" s="228">
        <f>O240*H240</f>
        <v>0</v>
      </c>
      <c r="Q240" s="228">
        <v>0</v>
      </c>
      <c r="R240" s="228">
        <f>Q240*H240</f>
        <v>0</v>
      </c>
      <c r="S240" s="228">
        <v>0</v>
      </c>
      <c r="T240" s="229">
        <f>S240*H240</f>
        <v>0</v>
      </c>
      <c r="U240" s="39"/>
      <c r="V240" s="39"/>
      <c r="W240" s="39"/>
      <c r="X240" s="39"/>
      <c r="Y240" s="39"/>
      <c r="Z240" s="39"/>
      <c r="AA240" s="39"/>
      <c r="AB240" s="39"/>
      <c r="AC240" s="39"/>
      <c r="AD240" s="39"/>
      <c r="AE240" s="39"/>
      <c r="AR240" s="230" t="s">
        <v>177</v>
      </c>
      <c r="AT240" s="230" t="s">
        <v>172</v>
      </c>
      <c r="AU240" s="230" t="s">
        <v>88</v>
      </c>
      <c r="AY240" s="17" t="s">
        <v>170</v>
      </c>
      <c r="BE240" s="231">
        <f>IF(N240="základní",J240,0)</f>
        <v>0</v>
      </c>
      <c r="BF240" s="231">
        <f>IF(N240="snížená",J240,0)</f>
        <v>0</v>
      </c>
      <c r="BG240" s="231">
        <f>IF(N240="zákl. přenesená",J240,0)</f>
        <v>0</v>
      </c>
      <c r="BH240" s="231">
        <f>IF(N240="sníž. přenesená",J240,0)</f>
        <v>0</v>
      </c>
      <c r="BI240" s="231">
        <f>IF(N240="nulová",J240,0)</f>
        <v>0</v>
      </c>
      <c r="BJ240" s="17" t="s">
        <v>86</v>
      </c>
      <c r="BK240" s="231">
        <f>ROUND(I240*H240,2)</f>
        <v>0</v>
      </c>
      <c r="BL240" s="17" t="s">
        <v>177</v>
      </c>
      <c r="BM240" s="230" t="s">
        <v>1687</v>
      </c>
    </row>
    <row r="241" spans="1:63" s="12" customFormat="1" ht="22.8" customHeight="1">
      <c r="A241" s="12"/>
      <c r="B241" s="203"/>
      <c r="C241" s="204"/>
      <c r="D241" s="205" t="s">
        <v>77</v>
      </c>
      <c r="E241" s="217" t="s">
        <v>122</v>
      </c>
      <c r="F241" s="217" t="s">
        <v>123</v>
      </c>
      <c r="G241" s="204"/>
      <c r="H241" s="204"/>
      <c r="I241" s="207"/>
      <c r="J241" s="218">
        <f>BK241</f>
        <v>0</v>
      </c>
      <c r="K241" s="204"/>
      <c r="L241" s="209"/>
      <c r="M241" s="210"/>
      <c r="N241" s="211"/>
      <c r="O241" s="211"/>
      <c r="P241" s="212">
        <f>P242</f>
        <v>0</v>
      </c>
      <c r="Q241" s="211"/>
      <c r="R241" s="212">
        <f>R242</f>
        <v>0</v>
      </c>
      <c r="S241" s="211"/>
      <c r="T241" s="213">
        <f>T242</f>
        <v>0</v>
      </c>
      <c r="U241" s="12"/>
      <c r="V241" s="12"/>
      <c r="W241" s="12"/>
      <c r="X241" s="12"/>
      <c r="Y241" s="12"/>
      <c r="Z241" s="12"/>
      <c r="AA241" s="12"/>
      <c r="AB241" s="12"/>
      <c r="AC241" s="12"/>
      <c r="AD241" s="12"/>
      <c r="AE241" s="12"/>
      <c r="AR241" s="214" t="s">
        <v>193</v>
      </c>
      <c r="AT241" s="215" t="s">
        <v>77</v>
      </c>
      <c r="AU241" s="215" t="s">
        <v>86</v>
      </c>
      <c r="AY241" s="214" t="s">
        <v>170</v>
      </c>
      <c r="BK241" s="216">
        <f>BK242</f>
        <v>0</v>
      </c>
    </row>
    <row r="242" spans="1:65" s="2" customFormat="1" ht="16.5" customHeight="1">
      <c r="A242" s="39"/>
      <c r="B242" s="40"/>
      <c r="C242" s="219" t="s">
        <v>503</v>
      </c>
      <c r="D242" s="219" t="s">
        <v>172</v>
      </c>
      <c r="E242" s="220" t="s">
        <v>1521</v>
      </c>
      <c r="F242" s="221" t="s">
        <v>1522</v>
      </c>
      <c r="G242" s="222" t="s">
        <v>1523</v>
      </c>
      <c r="H242" s="223">
        <v>1</v>
      </c>
      <c r="I242" s="224"/>
      <c r="J242" s="225">
        <f>ROUND(I242*H242,2)</f>
        <v>0</v>
      </c>
      <c r="K242" s="221" t="s">
        <v>33</v>
      </c>
      <c r="L242" s="45"/>
      <c r="M242" s="268" t="s">
        <v>33</v>
      </c>
      <c r="N242" s="269" t="s">
        <v>49</v>
      </c>
      <c r="O242" s="270"/>
      <c r="P242" s="271">
        <f>O242*H242</f>
        <v>0</v>
      </c>
      <c r="Q242" s="271">
        <v>0</v>
      </c>
      <c r="R242" s="271">
        <f>Q242*H242</f>
        <v>0</v>
      </c>
      <c r="S242" s="271">
        <v>0</v>
      </c>
      <c r="T242" s="272">
        <f>S242*H242</f>
        <v>0</v>
      </c>
      <c r="U242" s="39"/>
      <c r="V242" s="39"/>
      <c r="W242" s="39"/>
      <c r="X242" s="39"/>
      <c r="Y242" s="39"/>
      <c r="Z242" s="39"/>
      <c r="AA242" s="39"/>
      <c r="AB242" s="39"/>
      <c r="AC242" s="39"/>
      <c r="AD242" s="39"/>
      <c r="AE242" s="39"/>
      <c r="AR242" s="230" t="s">
        <v>177</v>
      </c>
      <c r="AT242" s="230" t="s">
        <v>172</v>
      </c>
      <c r="AU242" s="230" t="s">
        <v>88</v>
      </c>
      <c r="AY242" s="17" t="s">
        <v>170</v>
      </c>
      <c r="BE242" s="231">
        <f>IF(N242="základní",J242,0)</f>
        <v>0</v>
      </c>
      <c r="BF242" s="231">
        <f>IF(N242="snížená",J242,0)</f>
        <v>0</v>
      </c>
      <c r="BG242" s="231">
        <f>IF(N242="zákl. přenesená",J242,0)</f>
        <v>0</v>
      </c>
      <c r="BH242" s="231">
        <f>IF(N242="sníž. přenesená",J242,0)</f>
        <v>0</v>
      </c>
      <c r="BI242" s="231">
        <f>IF(N242="nulová",J242,0)</f>
        <v>0</v>
      </c>
      <c r="BJ242" s="17" t="s">
        <v>86</v>
      </c>
      <c r="BK242" s="231">
        <f>ROUND(I242*H242,2)</f>
        <v>0</v>
      </c>
      <c r="BL242" s="17" t="s">
        <v>177</v>
      </c>
      <c r="BM242" s="230" t="s">
        <v>1688</v>
      </c>
    </row>
    <row r="243" spans="1:31" s="2" customFormat="1" ht="6.95" customHeight="1">
      <c r="A243" s="39"/>
      <c r="B243" s="60"/>
      <c r="C243" s="61"/>
      <c r="D243" s="61"/>
      <c r="E243" s="61"/>
      <c r="F243" s="61"/>
      <c r="G243" s="61"/>
      <c r="H243" s="61"/>
      <c r="I243" s="167"/>
      <c r="J243" s="61"/>
      <c r="K243" s="61"/>
      <c r="L243" s="45"/>
      <c r="M243" s="39"/>
      <c r="O243" s="39"/>
      <c r="P243" s="39"/>
      <c r="Q243" s="39"/>
      <c r="R243" s="39"/>
      <c r="S243" s="39"/>
      <c r="T243" s="39"/>
      <c r="U243" s="39"/>
      <c r="V243" s="39"/>
      <c r="W243" s="39"/>
      <c r="X243" s="39"/>
      <c r="Y243" s="39"/>
      <c r="Z243" s="39"/>
      <c r="AA243" s="39"/>
      <c r="AB243" s="39"/>
      <c r="AC243" s="39"/>
      <c r="AD243" s="39"/>
      <c r="AE243" s="39"/>
    </row>
  </sheetData>
  <sheetProtection password="CC35" sheet="1" objects="1" scenarios="1" formatColumns="0" formatRows="0" autoFilter="0"/>
  <autoFilter ref="C88:K242"/>
  <mergeCells count="9">
    <mergeCell ref="E7:H7"/>
    <mergeCell ref="E9:H9"/>
    <mergeCell ref="E18:H18"/>
    <mergeCell ref="E27:H27"/>
    <mergeCell ref="E48:H48"/>
    <mergeCell ref="E50:H50"/>
    <mergeCell ref="E79:H79"/>
    <mergeCell ref="E81:H81"/>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2:BM210"/>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7" t="s">
        <v>106</v>
      </c>
    </row>
    <row r="3" spans="2:46" s="1" customFormat="1" ht="6.95" customHeight="1">
      <c r="B3" s="130"/>
      <c r="C3" s="131"/>
      <c r="D3" s="131"/>
      <c r="E3" s="131"/>
      <c r="F3" s="131"/>
      <c r="G3" s="131"/>
      <c r="H3" s="131"/>
      <c r="I3" s="132"/>
      <c r="J3" s="131"/>
      <c r="K3" s="131"/>
      <c r="L3" s="20"/>
      <c r="AT3" s="17" t="s">
        <v>88</v>
      </c>
    </row>
    <row r="4" spans="2:46" s="1" customFormat="1" ht="24.95" customHeight="1">
      <c r="B4" s="20"/>
      <c r="D4" s="133" t="s">
        <v>125</v>
      </c>
      <c r="I4" s="129"/>
      <c r="L4" s="20"/>
      <c r="M4" s="134" t="s">
        <v>10</v>
      </c>
      <c r="AT4" s="17" t="s">
        <v>4</v>
      </c>
    </row>
    <row r="5" spans="2:12" s="1" customFormat="1" ht="6.95" customHeight="1">
      <c r="B5" s="20"/>
      <c r="I5" s="129"/>
      <c r="L5" s="20"/>
    </row>
    <row r="6" spans="2:12" s="1" customFormat="1" ht="12" customHeight="1">
      <c r="B6" s="20"/>
      <c r="D6" s="135" t="s">
        <v>16</v>
      </c>
      <c r="I6" s="129"/>
      <c r="L6" s="20"/>
    </row>
    <row r="7" spans="2:12" s="1" customFormat="1" ht="16.5" customHeight="1">
      <c r="B7" s="20"/>
      <c r="E7" s="136" t="str">
        <f>'Rekapitulace stavby'!K6</f>
        <v>Řešení zpevněných ploch, parkoviště a bus zastávek u školy, Svatava</v>
      </c>
      <c r="F7" s="135"/>
      <c r="G7" s="135"/>
      <c r="H7" s="135"/>
      <c r="I7" s="129"/>
      <c r="L7" s="20"/>
    </row>
    <row r="8" spans="1:31" s="2" customFormat="1" ht="12" customHeight="1">
      <c r="A8" s="39"/>
      <c r="B8" s="45"/>
      <c r="C8" s="39"/>
      <c r="D8" s="135" t="s">
        <v>126</v>
      </c>
      <c r="E8" s="39"/>
      <c r="F8" s="39"/>
      <c r="G8" s="39"/>
      <c r="H8" s="39"/>
      <c r="I8" s="137"/>
      <c r="J8" s="39"/>
      <c r="K8" s="39"/>
      <c r="L8" s="138"/>
      <c r="S8" s="39"/>
      <c r="T8" s="39"/>
      <c r="U8" s="39"/>
      <c r="V8" s="39"/>
      <c r="W8" s="39"/>
      <c r="X8" s="39"/>
      <c r="Y8" s="39"/>
      <c r="Z8" s="39"/>
      <c r="AA8" s="39"/>
      <c r="AB8" s="39"/>
      <c r="AC8" s="39"/>
      <c r="AD8" s="39"/>
      <c r="AE8" s="39"/>
    </row>
    <row r="9" spans="1:31" s="2" customFormat="1" ht="24.75" customHeight="1">
      <c r="A9" s="39"/>
      <c r="B9" s="45"/>
      <c r="C9" s="39"/>
      <c r="D9" s="39"/>
      <c r="E9" s="139" t="s">
        <v>1689</v>
      </c>
      <c r="F9" s="39"/>
      <c r="G9" s="39"/>
      <c r="H9" s="39"/>
      <c r="I9" s="137"/>
      <c r="J9" s="39"/>
      <c r="K9" s="39"/>
      <c r="L9" s="138"/>
      <c r="S9" s="39"/>
      <c r="T9" s="39"/>
      <c r="U9" s="39"/>
      <c r="V9" s="39"/>
      <c r="W9" s="39"/>
      <c r="X9" s="39"/>
      <c r="Y9" s="39"/>
      <c r="Z9" s="39"/>
      <c r="AA9" s="39"/>
      <c r="AB9" s="39"/>
      <c r="AC9" s="39"/>
      <c r="AD9" s="39"/>
      <c r="AE9" s="39"/>
    </row>
    <row r="10" spans="1:31" s="2" customFormat="1" ht="12">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pans="1:31" s="2" customFormat="1" ht="12" customHeight="1">
      <c r="A11" s="39"/>
      <c r="B11" s="45"/>
      <c r="C11" s="39"/>
      <c r="D11" s="135" t="s">
        <v>18</v>
      </c>
      <c r="E11" s="39"/>
      <c r="F11" s="140" t="s">
        <v>19</v>
      </c>
      <c r="G11" s="39"/>
      <c r="H11" s="39"/>
      <c r="I11" s="141" t="s">
        <v>20</v>
      </c>
      <c r="J11" s="140" t="s">
        <v>33</v>
      </c>
      <c r="K11" s="39"/>
      <c r="L11" s="138"/>
      <c r="S11" s="39"/>
      <c r="T11" s="39"/>
      <c r="U11" s="39"/>
      <c r="V11" s="39"/>
      <c r="W11" s="39"/>
      <c r="X11" s="39"/>
      <c r="Y11" s="39"/>
      <c r="Z11" s="39"/>
      <c r="AA11" s="39"/>
      <c r="AB11" s="39"/>
      <c r="AC11" s="39"/>
      <c r="AD11" s="39"/>
      <c r="AE11" s="39"/>
    </row>
    <row r="12" spans="1:31" s="2" customFormat="1" ht="12" customHeight="1">
      <c r="A12" s="39"/>
      <c r="B12" s="45"/>
      <c r="C12" s="39"/>
      <c r="D12" s="135" t="s">
        <v>22</v>
      </c>
      <c r="E12" s="39"/>
      <c r="F12" s="140" t="s">
        <v>23</v>
      </c>
      <c r="G12" s="39"/>
      <c r="H12" s="39"/>
      <c r="I12" s="141" t="s">
        <v>24</v>
      </c>
      <c r="J12" s="142" t="str">
        <f>'Rekapitulace stavby'!AN8</f>
        <v>18. 9. 2020</v>
      </c>
      <c r="K12" s="39"/>
      <c r="L12" s="13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7"/>
      <c r="J13" s="39"/>
      <c r="K13" s="39"/>
      <c r="L13" s="138"/>
      <c r="S13" s="39"/>
      <c r="T13" s="39"/>
      <c r="U13" s="39"/>
      <c r="V13" s="39"/>
      <c r="W13" s="39"/>
      <c r="X13" s="39"/>
      <c r="Y13" s="39"/>
      <c r="Z13" s="39"/>
      <c r="AA13" s="39"/>
      <c r="AB13" s="39"/>
      <c r="AC13" s="39"/>
      <c r="AD13" s="39"/>
      <c r="AE13" s="39"/>
    </row>
    <row r="14" spans="1:31" s="2" customFormat="1" ht="12" customHeight="1">
      <c r="A14" s="39"/>
      <c r="B14" s="45"/>
      <c r="C14" s="39"/>
      <c r="D14" s="135" t="s">
        <v>28</v>
      </c>
      <c r="E14" s="39"/>
      <c r="F14" s="39"/>
      <c r="G14" s="39"/>
      <c r="H14" s="39"/>
      <c r="I14" s="141" t="s">
        <v>29</v>
      </c>
      <c r="J14" s="140" t="s">
        <v>30</v>
      </c>
      <c r="K14" s="39"/>
      <c r="L14" s="138"/>
      <c r="S14" s="39"/>
      <c r="T14" s="39"/>
      <c r="U14" s="39"/>
      <c r="V14" s="39"/>
      <c r="W14" s="39"/>
      <c r="X14" s="39"/>
      <c r="Y14" s="39"/>
      <c r="Z14" s="39"/>
      <c r="AA14" s="39"/>
      <c r="AB14" s="39"/>
      <c r="AC14" s="39"/>
      <c r="AD14" s="39"/>
      <c r="AE14" s="39"/>
    </row>
    <row r="15" spans="1:31" s="2" customFormat="1" ht="18" customHeight="1">
      <c r="A15" s="39"/>
      <c r="B15" s="45"/>
      <c r="C15" s="39"/>
      <c r="D15" s="39"/>
      <c r="E15" s="140" t="s">
        <v>31</v>
      </c>
      <c r="F15" s="39"/>
      <c r="G15" s="39"/>
      <c r="H15" s="39"/>
      <c r="I15" s="141" t="s">
        <v>32</v>
      </c>
      <c r="J15" s="140" t="s">
        <v>33</v>
      </c>
      <c r="K15" s="39"/>
      <c r="L15" s="13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pans="1:31" s="2" customFormat="1" ht="12" customHeight="1">
      <c r="A17" s="39"/>
      <c r="B17" s="45"/>
      <c r="C17" s="39"/>
      <c r="D17" s="135" t="s">
        <v>34</v>
      </c>
      <c r="E17" s="39"/>
      <c r="F17" s="39"/>
      <c r="G17" s="39"/>
      <c r="H17" s="39"/>
      <c r="I17" s="141" t="s">
        <v>29</v>
      </c>
      <c r="J17" s="33" t="str">
        <f>'Rekapitulace stavby'!AN13</f>
        <v>Vyplň údaj</v>
      </c>
      <c r="K17" s="39"/>
      <c r="L17" s="138"/>
      <c r="S17" s="39"/>
      <c r="T17" s="39"/>
      <c r="U17" s="39"/>
      <c r="V17" s="39"/>
      <c r="W17" s="39"/>
      <c r="X17" s="39"/>
      <c r="Y17" s="39"/>
      <c r="Z17" s="39"/>
      <c r="AA17" s="39"/>
      <c r="AB17" s="39"/>
      <c r="AC17" s="39"/>
      <c r="AD17" s="39"/>
      <c r="AE17" s="39"/>
    </row>
    <row r="18" spans="1:31" s="2" customFormat="1" ht="18" customHeight="1">
      <c r="A18" s="39"/>
      <c r="B18" s="45"/>
      <c r="C18" s="39"/>
      <c r="D18" s="39"/>
      <c r="E18" s="33" t="str">
        <f>'Rekapitulace stavby'!E14</f>
        <v>Vyplň údaj</v>
      </c>
      <c r="F18" s="140"/>
      <c r="G18" s="140"/>
      <c r="H18" s="140"/>
      <c r="I18" s="141" t="s">
        <v>32</v>
      </c>
      <c r="J18" s="33" t="str">
        <f>'Rekapitulace stavby'!AN14</f>
        <v>Vyplň údaj</v>
      </c>
      <c r="K18" s="39"/>
      <c r="L18" s="13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pans="1:31" s="2" customFormat="1" ht="12" customHeight="1">
      <c r="A20" s="39"/>
      <c r="B20" s="45"/>
      <c r="C20" s="39"/>
      <c r="D20" s="135" t="s">
        <v>36</v>
      </c>
      <c r="E20" s="39"/>
      <c r="F20" s="39"/>
      <c r="G20" s="39"/>
      <c r="H20" s="39"/>
      <c r="I20" s="141" t="s">
        <v>29</v>
      </c>
      <c r="J20" s="140" t="s">
        <v>37</v>
      </c>
      <c r="K20" s="39"/>
      <c r="L20" s="138"/>
      <c r="S20" s="39"/>
      <c r="T20" s="39"/>
      <c r="U20" s="39"/>
      <c r="V20" s="39"/>
      <c r="W20" s="39"/>
      <c r="X20" s="39"/>
      <c r="Y20" s="39"/>
      <c r="Z20" s="39"/>
      <c r="AA20" s="39"/>
      <c r="AB20" s="39"/>
      <c r="AC20" s="39"/>
      <c r="AD20" s="39"/>
      <c r="AE20" s="39"/>
    </row>
    <row r="21" spans="1:31" s="2" customFormat="1" ht="18" customHeight="1">
      <c r="A21" s="39"/>
      <c r="B21" s="45"/>
      <c r="C21" s="39"/>
      <c r="D21" s="39"/>
      <c r="E21" s="140" t="s">
        <v>38</v>
      </c>
      <c r="F21" s="39"/>
      <c r="G21" s="39"/>
      <c r="H21" s="39"/>
      <c r="I21" s="141" t="s">
        <v>32</v>
      </c>
      <c r="J21" s="140" t="s">
        <v>33</v>
      </c>
      <c r="K21" s="39"/>
      <c r="L21" s="13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pans="1:31" s="2" customFormat="1" ht="12" customHeight="1">
      <c r="A23" s="39"/>
      <c r="B23" s="45"/>
      <c r="C23" s="39"/>
      <c r="D23" s="135" t="s">
        <v>40</v>
      </c>
      <c r="E23" s="39"/>
      <c r="F23" s="39"/>
      <c r="G23" s="39"/>
      <c r="H23" s="39"/>
      <c r="I23" s="141" t="s">
        <v>29</v>
      </c>
      <c r="J23" s="140" t="s">
        <v>37</v>
      </c>
      <c r="K23" s="39"/>
      <c r="L23" s="138"/>
      <c r="S23" s="39"/>
      <c r="T23" s="39"/>
      <c r="U23" s="39"/>
      <c r="V23" s="39"/>
      <c r="W23" s="39"/>
      <c r="X23" s="39"/>
      <c r="Y23" s="39"/>
      <c r="Z23" s="39"/>
      <c r="AA23" s="39"/>
      <c r="AB23" s="39"/>
      <c r="AC23" s="39"/>
      <c r="AD23" s="39"/>
      <c r="AE23" s="39"/>
    </row>
    <row r="24" spans="1:31" s="2" customFormat="1" ht="18" customHeight="1">
      <c r="A24" s="39"/>
      <c r="B24" s="45"/>
      <c r="C24" s="39"/>
      <c r="D24" s="39"/>
      <c r="E24" s="140" t="s">
        <v>1107</v>
      </c>
      <c r="F24" s="39"/>
      <c r="G24" s="39"/>
      <c r="H24" s="39"/>
      <c r="I24" s="141" t="s">
        <v>32</v>
      </c>
      <c r="J24" s="140" t="s">
        <v>33</v>
      </c>
      <c r="K24" s="39"/>
      <c r="L24" s="13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pans="1:31" s="2" customFormat="1" ht="12" customHeight="1">
      <c r="A26" s="39"/>
      <c r="B26" s="45"/>
      <c r="C26" s="39"/>
      <c r="D26" s="135" t="s">
        <v>42</v>
      </c>
      <c r="E26" s="39"/>
      <c r="F26" s="39"/>
      <c r="G26" s="39"/>
      <c r="H26" s="39"/>
      <c r="I26" s="137"/>
      <c r="J26" s="39"/>
      <c r="K26" s="39"/>
      <c r="L26" s="138"/>
      <c r="S26" s="39"/>
      <c r="T26" s="39"/>
      <c r="U26" s="39"/>
      <c r="V26" s="39"/>
      <c r="W26" s="39"/>
      <c r="X26" s="39"/>
      <c r="Y26" s="39"/>
      <c r="Z26" s="39"/>
      <c r="AA26" s="39"/>
      <c r="AB26" s="39"/>
      <c r="AC26" s="39"/>
      <c r="AD26" s="39"/>
      <c r="AE26" s="39"/>
    </row>
    <row r="27" spans="1:31" s="8" customFormat="1" ht="16.5" customHeight="1">
      <c r="A27" s="143"/>
      <c r="B27" s="144"/>
      <c r="C27" s="143"/>
      <c r="D27" s="143"/>
      <c r="E27" s="145" t="s">
        <v>33</v>
      </c>
      <c r="F27" s="145"/>
      <c r="G27" s="145"/>
      <c r="H27" s="145"/>
      <c r="I27" s="146"/>
      <c r="J27" s="143"/>
      <c r="K27" s="143"/>
      <c r="L27" s="147"/>
      <c r="S27" s="143"/>
      <c r="T27" s="143"/>
      <c r="U27" s="143"/>
      <c r="V27" s="143"/>
      <c r="W27" s="143"/>
      <c r="X27" s="143"/>
      <c r="Y27" s="143"/>
      <c r="Z27" s="143"/>
      <c r="AA27" s="143"/>
      <c r="AB27" s="143"/>
      <c r="AC27" s="143"/>
      <c r="AD27" s="143"/>
      <c r="AE27" s="143"/>
    </row>
    <row r="28" spans="1:31" s="2" customFormat="1" ht="6.95"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pans="1:31" s="2" customFormat="1" ht="6.95" customHeight="1">
      <c r="A29" s="39"/>
      <c r="B29" s="45"/>
      <c r="C29" s="39"/>
      <c r="D29" s="148"/>
      <c r="E29" s="148"/>
      <c r="F29" s="148"/>
      <c r="G29" s="148"/>
      <c r="H29" s="148"/>
      <c r="I29" s="149"/>
      <c r="J29" s="148"/>
      <c r="K29" s="148"/>
      <c r="L29" s="138"/>
      <c r="S29" s="39"/>
      <c r="T29" s="39"/>
      <c r="U29" s="39"/>
      <c r="V29" s="39"/>
      <c r="W29" s="39"/>
      <c r="X29" s="39"/>
      <c r="Y29" s="39"/>
      <c r="Z29" s="39"/>
      <c r="AA29" s="39"/>
      <c r="AB29" s="39"/>
      <c r="AC29" s="39"/>
      <c r="AD29" s="39"/>
      <c r="AE29" s="39"/>
    </row>
    <row r="30" spans="1:31" s="2" customFormat="1" ht="25.4" customHeight="1">
      <c r="A30" s="39"/>
      <c r="B30" s="45"/>
      <c r="C30" s="39"/>
      <c r="D30" s="150" t="s">
        <v>44</v>
      </c>
      <c r="E30" s="39"/>
      <c r="F30" s="39"/>
      <c r="G30" s="39"/>
      <c r="H30" s="39"/>
      <c r="I30" s="137"/>
      <c r="J30" s="151">
        <f>ROUND(J88,2)</f>
        <v>0</v>
      </c>
      <c r="K30" s="39"/>
      <c r="L30" s="138"/>
      <c r="S30" s="39"/>
      <c r="T30" s="39"/>
      <c r="U30" s="39"/>
      <c r="V30" s="39"/>
      <c r="W30" s="39"/>
      <c r="X30" s="39"/>
      <c r="Y30" s="39"/>
      <c r="Z30" s="39"/>
      <c r="AA30" s="39"/>
      <c r="AB30" s="39"/>
      <c r="AC30" s="39"/>
      <c r="AD30" s="39"/>
      <c r="AE30" s="39"/>
    </row>
    <row r="31" spans="1:31" s="2" customFormat="1" ht="6.95" customHeight="1">
      <c r="A31" s="39"/>
      <c r="B31" s="45"/>
      <c r="C31" s="39"/>
      <c r="D31" s="148"/>
      <c r="E31" s="148"/>
      <c r="F31" s="148"/>
      <c r="G31" s="148"/>
      <c r="H31" s="148"/>
      <c r="I31" s="149"/>
      <c r="J31" s="148"/>
      <c r="K31" s="148"/>
      <c r="L31" s="138"/>
      <c r="S31" s="39"/>
      <c r="T31" s="39"/>
      <c r="U31" s="39"/>
      <c r="V31" s="39"/>
      <c r="W31" s="39"/>
      <c r="X31" s="39"/>
      <c r="Y31" s="39"/>
      <c r="Z31" s="39"/>
      <c r="AA31" s="39"/>
      <c r="AB31" s="39"/>
      <c r="AC31" s="39"/>
      <c r="AD31" s="39"/>
      <c r="AE31" s="39"/>
    </row>
    <row r="32" spans="1:31" s="2" customFormat="1" ht="14.4" customHeight="1">
      <c r="A32" s="39"/>
      <c r="B32" s="45"/>
      <c r="C32" s="39"/>
      <c r="D32" s="39"/>
      <c r="E32" s="39"/>
      <c r="F32" s="152" t="s">
        <v>46</v>
      </c>
      <c r="G32" s="39"/>
      <c r="H32" s="39"/>
      <c r="I32" s="153" t="s">
        <v>45</v>
      </c>
      <c r="J32" s="152" t="s">
        <v>47</v>
      </c>
      <c r="K32" s="39"/>
      <c r="L32" s="138"/>
      <c r="S32" s="39"/>
      <c r="T32" s="39"/>
      <c r="U32" s="39"/>
      <c r="V32" s="39"/>
      <c r="W32" s="39"/>
      <c r="X32" s="39"/>
      <c r="Y32" s="39"/>
      <c r="Z32" s="39"/>
      <c r="AA32" s="39"/>
      <c r="AB32" s="39"/>
      <c r="AC32" s="39"/>
      <c r="AD32" s="39"/>
      <c r="AE32" s="39"/>
    </row>
    <row r="33" spans="1:31" s="2" customFormat="1" ht="14.4" customHeight="1">
      <c r="A33" s="39"/>
      <c r="B33" s="45"/>
      <c r="C33" s="39"/>
      <c r="D33" s="154" t="s">
        <v>48</v>
      </c>
      <c r="E33" s="135" t="s">
        <v>49</v>
      </c>
      <c r="F33" s="155">
        <f>ROUND((SUM(BE88:BE209)),2)</f>
        <v>0</v>
      </c>
      <c r="G33" s="39"/>
      <c r="H33" s="39"/>
      <c r="I33" s="156">
        <v>0.21</v>
      </c>
      <c r="J33" s="155">
        <f>ROUND(((SUM(BE88:BE209))*I33),2)</f>
        <v>0</v>
      </c>
      <c r="K33" s="39"/>
      <c r="L33" s="138"/>
      <c r="S33" s="39"/>
      <c r="T33" s="39"/>
      <c r="U33" s="39"/>
      <c r="V33" s="39"/>
      <c r="W33" s="39"/>
      <c r="X33" s="39"/>
      <c r="Y33" s="39"/>
      <c r="Z33" s="39"/>
      <c r="AA33" s="39"/>
      <c r="AB33" s="39"/>
      <c r="AC33" s="39"/>
      <c r="AD33" s="39"/>
      <c r="AE33" s="39"/>
    </row>
    <row r="34" spans="1:31" s="2" customFormat="1" ht="14.4" customHeight="1">
      <c r="A34" s="39"/>
      <c r="B34" s="45"/>
      <c r="C34" s="39"/>
      <c r="D34" s="39"/>
      <c r="E34" s="135" t="s">
        <v>50</v>
      </c>
      <c r="F34" s="155">
        <f>ROUND((SUM(BF88:BF209)),2)</f>
        <v>0</v>
      </c>
      <c r="G34" s="39"/>
      <c r="H34" s="39"/>
      <c r="I34" s="156">
        <v>0.15</v>
      </c>
      <c r="J34" s="155">
        <f>ROUND(((SUM(BF88:BF209))*I34),2)</f>
        <v>0</v>
      </c>
      <c r="K34" s="39"/>
      <c r="L34" s="138"/>
      <c r="S34" s="39"/>
      <c r="T34" s="39"/>
      <c r="U34" s="39"/>
      <c r="V34" s="39"/>
      <c r="W34" s="39"/>
      <c r="X34" s="39"/>
      <c r="Y34" s="39"/>
      <c r="Z34" s="39"/>
      <c r="AA34" s="39"/>
      <c r="AB34" s="39"/>
      <c r="AC34" s="39"/>
      <c r="AD34" s="39"/>
      <c r="AE34" s="39"/>
    </row>
    <row r="35" spans="1:31" s="2" customFormat="1" ht="14.4" customHeight="1" hidden="1">
      <c r="A35" s="39"/>
      <c r="B35" s="45"/>
      <c r="C35" s="39"/>
      <c r="D35" s="39"/>
      <c r="E35" s="135" t="s">
        <v>51</v>
      </c>
      <c r="F35" s="155">
        <f>ROUND((SUM(BG88:BG209)),2)</f>
        <v>0</v>
      </c>
      <c r="G35" s="39"/>
      <c r="H35" s="39"/>
      <c r="I35" s="156">
        <v>0.21</v>
      </c>
      <c r="J35" s="155">
        <f>0</f>
        <v>0</v>
      </c>
      <c r="K35" s="39"/>
      <c r="L35" s="138"/>
      <c r="S35" s="39"/>
      <c r="T35" s="39"/>
      <c r="U35" s="39"/>
      <c r="V35" s="39"/>
      <c r="W35" s="39"/>
      <c r="X35" s="39"/>
      <c r="Y35" s="39"/>
      <c r="Z35" s="39"/>
      <c r="AA35" s="39"/>
      <c r="AB35" s="39"/>
      <c r="AC35" s="39"/>
      <c r="AD35" s="39"/>
      <c r="AE35" s="39"/>
    </row>
    <row r="36" spans="1:31" s="2" customFormat="1" ht="14.4" customHeight="1" hidden="1">
      <c r="A36" s="39"/>
      <c r="B36" s="45"/>
      <c r="C36" s="39"/>
      <c r="D36" s="39"/>
      <c r="E36" s="135" t="s">
        <v>52</v>
      </c>
      <c r="F36" s="155">
        <f>ROUND((SUM(BH88:BH209)),2)</f>
        <v>0</v>
      </c>
      <c r="G36" s="39"/>
      <c r="H36" s="39"/>
      <c r="I36" s="156">
        <v>0.15</v>
      </c>
      <c r="J36" s="155">
        <f>0</f>
        <v>0</v>
      </c>
      <c r="K36" s="39"/>
      <c r="L36" s="138"/>
      <c r="S36" s="39"/>
      <c r="T36" s="39"/>
      <c r="U36" s="39"/>
      <c r="V36" s="39"/>
      <c r="W36" s="39"/>
      <c r="X36" s="39"/>
      <c r="Y36" s="39"/>
      <c r="Z36" s="39"/>
      <c r="AA36" s="39"/>
      <c r="AB36" s="39"/>
      <c r="AC36" s="39"/>
      <c r="AD36" s="39"/>
      <c r="AE36" s="39"/>
    </row>
    <row r="37" spans="1:31" s="2" customFormat="1" ht="14.4" customHeight="1" hidden="1">
      <c r="A37" s="39"/>
      <c r="B37" s="45"/>
      <c r="C37" s="39"/>
      <c r="D37" s="39"/>
      <c r="E37" s="135" t="s">
        <v>53</v>
      </c>
      <c r="F37" s="155">
        <f>ROUND((SUM(BI88:BI209)),2)</f>
        <v>0</v>
      </c>
      <c r="G37" s="39"/>
      <c r="H37" s="39"/>
      <c r="I37" s="156">
        <v>0</v>
      </c>
      <c r="J37" s="155">
        <f>0</f>
        <v>0</v>
      </c>
      <c r="K37" s="39"/>
      <c r="L37" s="138"/>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pans="1:31" s="2" customFormat="1" ht="25.4" customHeight="1">
      <c r="A39" s="39"/>
      <c r="B39" s="45"/>
      <c r="C39" s="157"/>
      <c r="D39" s="158" t="s">
        <v>54</v>
      </c>
      <c r="E39" s="159"/>
      <c r="F39" s="159"/>
      <c r="G39" s="160" t="s">
        <v>55</v>
      </c>
      <c r="H39" s="161" t="s">
        <v>56</v>
      </c>
      <c r="I39" s="162"/>
      <c r="J39" s="163">
        <f>SUM(J30:J37)</f>
        <v>0</v>
      </c>
      <c r="K39" s="164"/>
      <c r="L39" s="138"/>
      <c r="S39" s="39"/>
      <c r="T39" s="39"/>
      <c r="U39" s="39"/>
      <c r="V39" s="39"/>
      <c r="W39" s="39"/>
      <c r="X39" s="39"/>
      <c r="Y39" s="39"/>
      <c r="Z39" s="39"/>
      <c r="AA39" s="39"/>
      <c r="AB39" s="39"/>
      <c r="AC39" s="39"/>
      <c r="AD39" s="39"/>
      <c r="AE39" s="39"/>
    </row>
    <row r="40" spans="1:31" s="2" customFormat="1" ht="14.4" customHeight="1">
      <c r="A40" s="39"/>
      <c r="B40" s="165"/>
      <c r="C40" s="166"/>
      <c r="D40" s="166"/>
      <c r="E40" s="166"/>
      <c r="F40" s="166"/>
      <c r="G40" s="166"/>
      <c r="H40" s="166"/>
      <c r="I40" s="167"/>
      <c r="J40" s="166"/>
      <c r="K40" s="166"/>
      <c r="L40" s="138"/>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70"/>
      <c r="J44" s="169"/>
      <c r="K44" s="169"/>
      <c r="L44" s="138"/>
      <c r="S44" s="39"/>
      <c r="T44" s="39"/>
      <c r="U44" s="39"/>
      <c r="V44" s="39"/>
      <c r="W44" s="39"/>
      <c r="X44" s="39"/>
      <c r="Y44" s="39"/>
      <c r="Z44" s="39"/>
      <c r="AA44" s="39"/>
      <c r="AB44" s="39"/>
      <c r="AC44" s="39"/>
      <c r="AD44" s="39"/>
      <c r="AE44" s="39"/>
    </row>
    <row r="45" spans="1:31" s="2" customFormat="1" ht="24.95" customHeight="1">
      <c r="A45" s="39"/>
      <c r="B45" s="40"/>
      <c r="C45" s="23" t="s">
        <v>128</v>
      </c>
      <c r="D45" s="41"/>
      <c r="E45" s="41"/>
      <c r="F45" s="41"/>
      <c r="G45" s="41"/>
      <c r="H45" s="41"/>
      <c r="I45" s="137"/>
      <c r="J45" s="41"/>
      <c r="K45" s="41"/>
      <c r="L45" s="138"/>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pans="1:31" s="2" customFormat="1" ht="12" customHeight="1">
      <c r="A47" s="39"/>
      <c r="B47" s="40"/>
      <c r="C47" s="32" t="s">
        <v>16</v>
      </c>
      <c r="D47" s="41"/>
      <c r="E47" s="41"/>
      <c r="F47" s="41"/>
      <c r="G47" s="41"/>
      <c r="H47" s="41"/>
      <c r="I47" s="137"/>
      <c r="J47" s="41"/>
      <c r="K47" s="41"/>
      <c r="L47" s="138"/>
      <c r="S47" s="39"/>
      <c r="T47" s="39"/>
      <c r="U47" s="39"/>
      <c r="V47" s="39"/>
      <c r="W47" s="39"/>
      <c r="X47" s="39"/>
      <c r="Y47" s="39"/>
      <c r="Z47" s="39"/>
      <c r="AA47" s="39"/>
      <c r="AB47" s="39"/>
      <c r="AC47" s="39"/>
      <c r="AD47" s="39"/>
      <c r="AE47" s="39"/>
    </row>
    <row r="48" spans="1:31" s="2" customFormat="1" ht="16.5" customHeight="1">
      <c r="A48" s="39"/>
      <c r="B48" s="40"/>
      <c r="C48" s="41"/>
      <c r="D48" s="41"/>
      <c r="E48" s="171" t="str">
        <f>E7</f>
        <v>Řešení zpevněných ploch, parkoviště a bus zastávek u školy, Svatava</v>
      </c>
      <c r="F48" s="32"/>
      <c r="G48" s="32"/>
      <c r="H48" s="32"/>
      <c r="I48" s="137"/>
      <c r="J48" s="41"/>
      <c r="K48" s="41"/>
      <c r="L48" s="138"/>
      <c r="S48" s="39"/>
      <c r="T48" s="39"/>
      <c r="U48" s="39"/>
      <c r="V48" s="39"/>
      <c r="W48" s="39"/>
      <c r="X48" s="39"/>
      <c r="Y48" s="39"/>
      <c r="Z48" s="39"/>
      <c r="AA48" s="39"/>
      <c r="AB48" s="39"/>
      <c r="AC48" s="39"/>
      <c r="AD48" s="39"/>
      <c r="AE48" s="39"/>
    </row>
    <row r="49" spans="1:31" s="2" customFormat="1" ht="12" customHeight="1">
      <c r="A49" s="39"/>
      <c r="B49" s="40"/>
      <c r="C49" s="32" t="s">
        <v>126</v>
      </c>
      <c r="D49" s="41"/>
      <c r="E49" s="41"/>
      <c r="F49" s="41"/>
      <c r="G49" s="41"/>
      <c r="H49" s="41"/>
      <c r="I49" s="137"/>
      <c r="J49" s="41"/>
      <c r="K49" s="41"/>
      <c r="L49" s="138"/>
      <c r="S49" s="39"/>
      <c r="T49" s="39"/>
      <c r="U49" s="39"/>
      <c r="V49" s="39"/>
      <c r="W49" s="39"/>
      <c r="X49" s="39"/>
      <c r="Y49" s="39"/>
      <c r="Z49" s="39"/>
      <c r="AA49" s="39"/>
      <c r="AB49" s="39"/>
      <c r="AC49" s="39"/>
      <c r="AD49" s="39"/>
      <c r="AE49" s="39"/>
    </row>
    <row r="50" spans="1:31" s="2" customFormat="1" ht="24.75" customHeight="1">
      <c r="A50" s="39"/>
      <c r="B50" s="40"/>
      <c r="C50" s="41"/>
      <c r="D50" s="41"/>
      <c r="E50" s="70" t="str">
        <f>E9</f>
        <v>SO 301-3 - Deštová kanalizace ulice parkoviště na p.p.č.237/1 a 237/2</v>
      </c>
      <c r="F50" s="41"/>
      <c r="G50" s="41"/>
      <c r="H50" s="41"/>
      <c r="I50" s="137"/>
      <c r="J50" s="41"/>
      <c r="K50" s="41"/>
      <c r="L50" s="138"/>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pans="1:31" s="2" customFormat="1" ht="12" customHeight="1">
      <c r="A52" s="39"/>
      <c r="B52" s="40"/>
      <c r="C52" s="32" t="s">
        <v>22</v>
      </c>
      <c r="D52" s="41"/>
      <c r="E52" s="41"/>
      <c r="F52" s="27" t="str">
        <f>F12</f>
        <v>Svatava</v>
      </c>
      <c r="G52" s="41"/>
      <c r="H52" s="41"/>
      <c r="I52" s="141" t="s">
        <v>24</v>
      </c>
      <c r="J52" s="73" t="str">
        <f>IF(J12="","",J12)</f>
        <v>18. 9. 2020</v>
      </c>
      <c r="K52" s="41"/>
      <c r="L52" s="13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pans="1:31" s="2" customFormat="1" ht="40.05" customHeight="1">
      <c r="A54" s="39"/>
      <c r="B54" s="40"/>
      <c r="C54" s="32" t="s">
        <v>28</v>
      </c>
      <c r="D54" s="41"/>
      <c r="E54" s="41"/>
      <c r="F54" s="27" t="str">
        <f>E15</f>
        <v>Městys Svatava, Svatava, ČSA 277, 357 03</v>
      </c>
      <c r="G54" s="41"/>
      <c r="H54" s="41"/>
      <c r="I54" s="141" t="s">
        <v>36</v>
      </c>
      <c r="J54" s="37" t="str">
        <f>E21</f>
        <v>DSVA s.r.o.,nám. Krále Jiřího z Poděbrad 6, 350 02</v>
      </c>
      <c r="K54" s="41"/>
      <c r="L54" s="138"/>
      <c r="S54" s="39"/>
      <c r="T54" s="39"/>
      <c r="U54" s="39"/>
      <c r="V54" s="39"/>
      <c r="W54" s="39"/>
      <c r="X54" s="39"/>
      <c r="Y54" s="39"/>
      <c r="Z54" s="39"/>
      <c r="AA54" s="39"/>
      <c r="AB54" s="39"/>
      <c r="AC54" s="39"/>
      <c r="AD54" s="39"/>
      <c r="AE54" s="39"/>
    </row>
    <row r="55" spans="1:31" s="2" customFormat="1" ht="25.65" customHeight="1">
      <c r="A55" s="39"/>
      <c r="B55" s="40"/>
      <c r="C55" s="32" t="s">
        <v>34</v>
      </c>
      <c r="D55" s="41"/>
      <c r="E55" s="41"/>
      <c r="F55" s="27" t="str">
        <f>IF(E18="","",E18)</f>
        <v>Vyplň údaj</v>
      </c>
      <c r="G55" s="41"/>
      <c r="H55" s="41"/>
      <c r="I55" s="141" t="s">
        <v>40</v>
      </c>
      <c r="J55" s="37" t="str">
        <f>E24</f>
        <v>DSVA s.r.o. - ing. Jiří Ševčík</v>
      </c>
      <c r="K55" s="41"/>
      <c r="L55" s="138"/>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pans="1:31" s="2" customFormat="1" ht="29.25" customHeight="1">
      <c r="A57" s="39"/>
      <c r="B57" s="40"/>
      <c r="C57" s="172" t="s">
        <v>129</v>
      </c>
      <c r="D57" s="173"/>
      <c r="E57" s="173"/>
      <c r="F57" s="173"/>
      <c r="G57" s="173"/>
      <c r="H57" s="173"/>
      <c r="I57" s="174"/>
      <c r="J57" s="175" t="s">
        <v>130</v>
      </c>
      <c r="K57" s="173"/>
      <c r="L57" s="13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pans="1:47" s="2" customFormat="1" ht="22.8" customHeight="1">
      <c r="A59" s="39"/>
      <c r="B59" s="40"/>
      <c r="C59" s="176" t="s">
        <v>76</v>
      </c>
      <c r="D59" s="41"/>
      <c r="E59" s="41"/>
      <c r="F59" s="41"/>
      <c r="G59" s="41"/>
      <c r="H59" s="41"/>
      <c r="I59" s="137"/>
      <c r="J59" s="103">
        <f>J88</f>
        <v>0</v>
      </c>
      <c r="K59" s="41"/>
      <c r="L59" s="138"/>
      <c r="S59" s="39"/>
      <c r="T59" s="39"/>
      <c r="U59" s="39"/>
      <c r="V59" s="39"/>
      <c r="W59" s="39"/>
      <c r="X59" s="39"/>
      <c r="Y59" s="39"/>
      <c r="Z59" s="39"/>
      <c r="AA59" s="39"/>
      <c r="AB59" s="39"/>
      <c r="AC59" s="39"/>
      <c r="AD59" s="39"/>
      <c r="AE59" s="39"/>
      <c r="AU59" s="17" t="s">
        <v>131</v>
      </c>
    </row>
    <row r="60" spans="1:31" s="9" customFormat="1" ht="24.95" customHeight="1">
      <c r="A60" s="9"/>
      <c r="B60" s="177"/>
      <c r="C60" s="178"/>
      <c r="D60" s="179" t="s">
        <v>132</v>
      </c>
      <c r="E60" s="180"/>
      <c r="F60" s="180"/>
      <c r="G60" s="180"/>
      <c r="H60" s="180"/>
      <c r="I60" s="181"/>
      <c r="J60" s="182">
        <f>J89</f>
        <v>0</v>
      </c>
      <c r="K60" s="178"/>
      <c r="L60" s="183"/>
      <c r="S60" s="9"/>
      <c r="T60" s="9"/>
      <c r="U60" s="9"/>
      <c r="V60" s="9"/>
      <c r="W60" s="9"/>
      <c r="X60" s="9"/>
      <c r="Y60" s="9"/>
      <c r="Z60" s="9"/>
      <c r="AA60" s="9"/>
      <c r="AB60" s="9"/>
      <c r="AC60" s="9"/>
      <c r="AD60" s="9"/>
      <c r="AE60" s="9"/>
    </row>
    <row r="61" spans="1:31" s="10" customFormat="1" ht="19.9" customHeight="1">
      <c r="A61" s="10"/>
      <c r="B61" s="184"/>
      <c r="C61" s="185"/>
      <c r="D61" s="186" t="s">
        <v>133</v>
      </c>
      <c r="E61" s="187"/>
      <c r="F61" s="187"/>
      <c r="G61" s="187"/>
      <c r="H61" s="187"/>
      <c r="I61" s="188"/>
      <c r="J61" s="189">
        <f>J90</f>
        <v>0</v>
      </c>
      <c r="K61" s="185"/>
      <c r="L61" s="190"/>
      <c r="S61" s="10"/>
      <c r="T61" s="10"/>
      <c r="U61" s="10"/>
      <c r="V61" s="10"/>
      <c r="W61" s="10"/>
      <c r="X61" s="10"/>
      <c r="Y61" s="10"/>
      <c r="Z61" s="10"/>
      <c r="AA61" s="10"/>
      <c r="AB61" s="10"/>
      <c r="AC61" s="10"/>
      <c r="AD61" s="10"/>
      <c r="AE61" s="10"/>
    </row>
    <row r="62" spans="1:31" s="10" customFormat="1" ht="19.9" customHeight="1">
      <c r="A62" s="10"/>
      <c r="B62" s="184"/>
      <c r="C62" s="185"/>
      <c r="D62" s="186" t="s">
        <v>134</v>
      </c>
      <c r="E62" s="187"/>
      <c r="F62" s="187"/>
      <c r="G62" s="187"/>
      <c r="H62" s="187"/>
      <c r="I62" s="188"/>
      <c r="J62" s="189">
        <f>J119</f>
        <v>0</v>
      </c>
      <c r="K62" s="185"/>
      <c r="L62" s="190"/>
      <c r="S62" s="10"/>
      <c r="T62" s="10"/>
      <c r="U62" s="10"/>
      <c r="V62" s="10"/>
      <c r="W62" s="10"/>
      <c r="X62" s="10"/>
      <c r="Y62" s="10"/>
      <c r="Z62" s="10"/>
      <c r="AA62" s="10"/>
      <c r="AB62" s="10"/>
      <c r="AC62" s="10"/>
      <c r="AD62" s="10"/>
      <c r="AE62" s="10"/>
    </row>
    <row r="63" spans="1:31" s="10" customFormat="1" ht="19.9" customHeight="1">
      <c r="A63" s="10"/>
      <c r="B63" s="184"/>
      <c r="C63" s="185"/>
      <c r="D63" s="186" t="s">
        <v>135</v>
      </c>
      <c r="E63" s="187"/>
      <c r="F63" s="187"/>
      <c r="G63" s="187"/>
      <c r="H63" s="187"/>
      <c r="I63" s="188"/>
      <c r="J63" s="189">
        <f>J130</f>
        <v>0</v>
      </c>
      <c r="K63" s="185"/>
      <c r="L63" s="190"/>
      <c r="S63" s="10"/>
      <c r="T63" s="10"/>
      <c r="U63" s="10"/>
      <c r="V63" s="10"/>
      <c r="W63" s="10"/>
      <c r="X63" s="10"/>
      <c r="Y63" s="10"/>
      <c r="Z63" s="10"/>
      <c r="AA63" s="10"/>
      <c r="AB63" s="10"/>
      <c r="AC63" s="10"/>
      <c r="AD63" s="10"/>
      <c r="AE63" s="10"/>
    </row>
    <row r="64" spans="1:31" s="10" customFormat="1" ht="19.9" customHeight="1">
      <c r="A64" s="10"/>
      <c r="B64" s="184"/>
      <c r="C64" s="185"/>
      <c r="D64" s="186" t="s">
        <v>136</v>
      </c>
      <c r="E64" s="187"/>
      <c r="F64" s="187"/>
      <c r="G64" s="187"/>
      <c r="H64" s="187"/>
      <c r="I64" s="188"/>
      <c r="J64" s="189">
        <f>J134</f>
        <v>0</v>
      </c>
      <c r="K64" s="185"/>
      <c r="L64" s="190"/>
      <c r="S64" s="10"/>
      <c r="T64" s="10"/>
      <c r="U64" s="10"/>
      <c r="V64" s="10"/>
      <c r="W64" s="10"/>
      <c r="X64" s="10"/>
      <c r="Y64" s="10"/>
      <c r="Z64" s="10"/>
      <c r="AA64" s="10"/>
      <c r="AB64" s="10"/>
      <c r="AC64" s="10"/>
      <c r="AD64" s="10"/>
      <c r="AE64" s="10"/>
    </row>
    <row r="65" spans="1:31" s="10" customFormat="1" ht="19.9" customHeight="1">
      <c r="A65" s="10"/>
      <c r="B65" s="184"/>
      <c r="C65" s="185"/>
      <c r="D65" s="186" t="s">
        <v>142</v>
      </c>
      <c r="E65" s="187"/>
      <c r="F65" s="187"/>
      <c r="G65" s="187"/>
      <c r="H65" s="187"/>
      <c r="I65" s="188"/>
      <c r="J65" s="189">
        <f>J139</f>
        <v>0</v>
      </c>
      <c r="K65" s="185"/>
      <c r="L65" s="190"/>
      <c r="S65" s="10"/>
      <c r="T65" s="10"/>
      <c r="U65" s="10"/>
      <c r="V65" s="10"/>
      <c r="W65" s="10"/>
      <c r="X65" s="10"/>
      <c r="Y65" s="10"/>
      <c r="Z65" s="10"/>
      <c r="AA65" s="10"/>
      <c r="AB65" s="10"/>
      <c r="AC65" s="10"/>
      <c r="AD65" s="10"/>
      <c r="AE65" s="10"/>
    </row>
    <row r="66" spans="1:31" s="10" customFormat="1" ht="19.9" customHeight="1">
      <c r="A66" s="10"/>
      <c r="B66" s="184"/>
      <c r="C66" s="185"/>
      <c r="D66" s="186" t="s">
        <v>153</v>
      </c>
      <c r="E66" s="187"/>
      <c r="F66" s="187"/>
      <c r="G66" s="187"/>
      <c r="H66" s="187"/>
      <c r="I66" s="188"/>
      <c r="J66" s="189">
        <f>J202</f>
        <v>0</v>
      </c>
      <c r="K66" s="185"/>
      <c r="L66" s="190"/>
      <c r="S66" s="10"/>
      <c r="T66" s="10"/>
      <c r="U66" s="10"/>
      <c r="V66" s="10"/>
      <c r="W66" s="10"/>
      <c r="X66" s="10"/>
      <c r="Y66" s="10"/>
      <c r="Z66" s="10"/>
      <c r="AA66" s="10"/>
      <c r="AB66" s="10"/>
      <c r="AC66" s="10"/>
      <c r="AD66" s="10"/>
      <c r="AE66" s="10"/>
    </row>
    <row r="67" spans="1:31" s="10" customFormat="1" ht="19.9" customHeight="1">
      <c r="A67" s="10"/>
      <c r="B67" s="184"/>
      <c r="C67" s="185"/>
      <c r="D67" s="186" t="s">
        <v>154</v>
      </c>
      <c r="E67" s="187"/>
      <c r="F67" s="187"/>
      <c r="G67" s="187"/>
      <c r="H67" s="187"/>
      <c r="I67" s="188"/>
      <c r="J67" s="189">
        <f>J206</f>
        <v>0</v>
      </c>
      <c r="K67" s="185"/>
      <c r="L67" s="190"/>
      <c r="S67" s="10"/>
      <c r="T67" s="10"/>
      <c r="U67" s="10"/>
      <c r="V67" s="10"/>
      <c r="W67" s="10"/>
      <c r="X67" s="10"/>
      <c r="Y67" s="10"/>
      <c r="Z67" s="10"/>
      <c r="AA67" s="10"/>
      <c r="AB67" s="10"/>
      <c r="AC67" s="10"/>
      <c r="AD67" s="10"/>
      <c r="AE67" s="10"/>
    </row>
    <row r="68" spans="1:31" s="10" customFormat="1" ht="19.9" customHeight="1">
      <c r="A68" s="10"/>
      <c r="B68" s="184"/>
      <c r="C68" s="185"/>
      <c r="D68" s="186" t="s">
        <v>1324</v>
      </c>
      <c r="E68" s="187"/>
      <c r="F68" s="187"/>
      <c r="G68" s="187"/>
      <c r="H68" s="187"/>
      <c r="I68" s="188"/>
      <c r="J68" s="189">
        <f>J208</f>
        <v>0</v>
      </c>
      <c r="K68" s="185"/>
      <c r="L68" s="190"/>
      <c r="S68" s="10"/>
      <c r="T68" s="10"/>
      <c r="U68" s="10"/>
      <c r="V68" s="10"/>
      <c r="W68" s="10"/>
      <c r="X68" s="10"/>
      <c r="Y68" s="10"/>
      <c r="Z68" s="10"/>
      <c r="AA68" s="10"/>
      <c r="AB68" s="10"/>
      <c r="AC68" s="10"/>
      <c r="AD68" s="10"/>
      <c r="AE68" s="10"/>
    </row>
    <row r="69" spans="1:31" s="2" customFormat="1" ht="21.8" customHeight="1">
      <c r="A69" s="39"/>
      <c r="B69" s="40"/>
      <c r="C69" s="41"/>
      <c r="D69" s="41"/>
      <c r="E69" s="41"/>
      <c r="F69" s="41"/>
      <c r="G69" s="41"/>
      <c r="H69" s="41"/>
      <c r="I69" s="137"/>
      <c r="J69" s="41"/>
      <c r="K69" s="41"/>
      <c r="L69" s="138"/>
      <c r="S69" s="39"/>
      <c r="T69" s="39"/>
      <c r="U69" s="39"/>
      <c r="V69" s="39"/>
      <c r="W69" s="39"/>
      <c r="X69" s="39"/>
      <c r="Y69" s="39"/>
      <c r="Z69" s="39"/>
      <c r="AA69" s="39"/>
      <c r="AB69" s="39"/>
      <c r="AC69" s="39"/>
      <c r="AD69" s="39"/>
      <c r="AE69" s="39"/>
    </row>
    <row r="70" spans="1:31" s="2" customFormat="1" ht="6.95" customHeight="1">
      <c r="A70" s="39"/>
      <c r="B70" s="60"/>
      <c r="C70" s="61"/>
      <c r="D70" s="61"/>
      <c r="E70" s="61"/>
      <c r="F70" s="61"/>
      <c r="G70" s="61"/>
      <c r="H70" s="61"/>
      <c r="I70" s="167"/>
      <c r="J70" s="61"/>
      <c r="K70" s="61"/>
      <c r="L70" s="138"/>
      <c r="S70" s="39"/>
      <c r="T70" s="39"/>
      <c r="U70" s="39"/>
      <c r="V70" s="39"/>
      <c r="W70" s="39"/>
      <c r="X70" s="39"/>
      <c r="Y70" s="39"/>
      <c r="Z70" s="39"/>
      <c r="AA70" s="39"/>
      <c r="AB70" s="39"/>
      <c r="AC70" s="39"/>
      <c r="AD70" s="39"/>
      <c r="AE70" s="39"/>
    </row>
    <row r="74" spans="1:31" s="2" customFormat="1" ht="6.95" customHeight="1">
      <c r="A74" s="39"/>
      <c r="B74" s="62"/>
      <c r="C74" s="63"/>
      <c r="D74" s="63"/>
      <c r="E74" s="63"/>
      <c r="F74" s="63"/>
      <c r="G74" s="63"/>
      <c r="H74" s="63"/>
      <c r="I74" s="170"/>
      <c r="J74" s="63"/>
      <c r="K74" s="63"/>
      <c r="L74" s="138"/>
      <c r="S74" s="39"/>
      <c r="T74" s="39"/>
      <c r="U74" s="39"/>
      <c r="V74" s="39"/>
      <c r="W74" s="39"/>
      <c r="X74" s="39"/>
      <c r="Y74" s="39"/>
      <c r="Z74" s="39"/>
      <c r="AA74" s="39"/>
      <c r="AB74" s="39"/>
      <c r="AC74" s="39"/>
      <c r="AD74" s="39"/>
      <c r="AE74" s="39"/>
    </row>
    <row r="75" spans="1:31" s="2" customFormat="1" ht="24.95" customHeight="1">
      <c r="A75" s="39"/>
      <c r="B75" s="40"/>
      <c r="C75" s="23" t="s">
        <v>155</v>
      </c>
      <c r="D75" s="41"/>
      <c r="E75" s="41"/>
      <c r="F75" s="41"/>
      <c r="G75" s="41"/>
      <c r="H75" s="41"/>
      <c r="I75" s="137"/>
      <c r="J75" s="41"/>
      <c r="K75" s="41"/>
      <c r="L75" s="138"/>
      <c r="S75" s="39"/>
      <c r="T75" s="39"/>
      <c r="U75" s="39"/>
      <c r="V75" s="39"/>
      <c r="W75" s="39"/>
      <c r="X75" s="39"/>
      <c r="Y75" s="39"/>
      <c r="Z75" s="39"/>
      <c r="AA75" s="39"/>
      <c r="AB75" s="39"/>
      <c r="AC75" s="39"/>
      <c r="AD75" s="39"/>
      <c r="AE75" s="39"/>
    </row>
    <row r="76" spans="1:31" s="2" customFormat="1" ht="6.95" customHeight="1">
      <c r="A76" s="39"/>
      <c r="B76" s="40"/>
      <c r="C76" s="41"/>
      <c r="D76" s="41"/>
      <c r="E76" s="41"/>
      <c r="F76" s="41"/>
      <c r="G76" s="41"/>
      <c r="H76" s="41"/>
      <c r="I76" s="137"/>
      <c r="J76" s="41"/>
      <c r="K76" s="41"/>
      <c r="L76" s="138"/>
      <c r="S76" s="39"/>
      <c r="T76" s="39"/>
      <c r="U76" s="39"/>
      <c r="V76" s="39"/>
      <c r="W76" s="39"/>
      <c r="X76" s="39"/>
      <c r="Y76" s="39"/>
      <c r="Z76" s="39"/>
      <c r="AA76" s="39"/>
      <c r="AB76" s="39"/>
      <c r="AC76" s="39"/>
      <c r="AD76" s="39"/>
      <c r="AE76" s="39"/>
    </row>
    <row r="77" spans="1:31" s="2" customFormat="1" ht="12" customHeight="1">
      <c r="A77" s="39"/>
      <c r="B77" s="40"/>
      <c r="C77" s="32" t="s">
        <v>16</v>
      </c>
      <c r="D77" s="41"/>
      <c r="E77" s="41"/>
      <c r="F77" s="41"/>
      <c r="G77" s="41"/>
      <c r="H77" s="41"/>
      <c r="I77" s="137"/>
      <c r="J77" s="41"/>
      <c r="K77" s="41"/>
      <c r="L77" s="138"/>
      <c r="S77" s="39"/>
      <c r="T77" s="39"/>
      <c r="U77" s="39"/>
      <c r="V77" s="39"/>
      <c r="W77" s="39"/>
      <c r="X77" s="39"/>
      <c r="Y77" s="39"/>
      <c r="Z77" s="39"/>
      <c r="AA77" s="39"/>
      <c r="AB77" s="39"/>
      <c r="AC77" s="39"/>
      <c r="AD77" s="39"/>
      <c r="AE77" s="39"/>
    </row>
    <row r="78" spans="1:31" s="2" customFormat="1" ht="16.5" customHeight="1">
      <c r="A78" s="39"/>
      <c r="B78" s="40"/>
      <c r="C78" s="41"/>
      <c r="D78" s="41"/>
      <c r="E78" s="171" t="str">
        <f>E7</f>
        <v>Řešení zpevněných ploch, parkoviště a bus zastávek u školy, Svatava</v>
      </c>
      <c r="F78" s="32"/>
      <c r="G78" s="32"/>
      <c r="H78" s="32"/>
      <c r="I78" s="137"/>
      <c r="J78" s="41"/>
      <c r="K78" s="41"/>
      <c r="L78" s="138"/>
      <c r="S78" s="39"/>
      <c r="T78" s="39"/>
      <c r="U78" s="39"/>
      <c r="V78" s="39"/>
      <c r="W78" s="39"/>
      <c r="X78" s="39"/>
      <c r="Y78" s="39"/>
      <c r="Z78" s="39"/>
      <c r="AA78" s="39"/>
      <c r="AB78" s="39"/>
      <c r="AC78" s="39"/>
      <c r="AD78" s="39"/>
      <c r="AE78" s="39"/>
    </row>
    <row r="79" spans="1:31" s="2" customFormat="1" ht="12" customHeight="1">
      <c r="A79" s="39"/>
      <c r="B79" s="40"/>
      <c r="C79" s="32" t="s">
        <v>126</v>
      </c>
      <c r="D79" s="41"/>
      <c r="E79" s="41"/>
      <c r="F79" s="41"/>
      <c r="G79" s="41"/>
      <c r="H79" s="41"/>
      <c r="I79" s="137"/>
      <c r="J79" s="41"/>
      <c r="K79" s="41"/>
      <c r="L79" s="138"/>
      <c r="S79" s="39"/>
      <c r="T79" s="39"/>
      <c r="U79" s="39"/>
      <c r="V79" s="39"/>
      <c r="W79" s="39"/>
      <c r="X79" s="39"/>
      <c r="Y79" s="39"/>
      <c r="Z79" s="39"/>
      <c r="AA79" s="39"/>
      <c r="AB79" s="39"/>
      <c r="AC79" s="39"/>
      <c r="AD79" s="39"/>
      <c r="AE79" s="39"/>
    </row>
    <row r="80" spans="1:31" s="2" customFormat="1" ht="24.75" customHeight="1">
      <c r="A80" s="39"/>
      <c r="B80" s="40"/>
      <c r="C80" s="41"/>
      <c r="D80" s="41"/>
      <c r="E80" s="70" t="str">
        <f>E9</f>
        <v>SO 301-3 - Deštová kanalizace ulice parkoviště na p.p.č.237/1 a 237/2</v>
      </c>
      <c r="F80" s="41"/>
      <c r="G80" s="41"/>
      <c r="H80" s="41"/>
      <c r="I80" s="137"/>
      <c r="J80" s="41"/>
      <c r="K80" s="41"/>
      <c r="L80" s="138"/>
      <c r="S80" s="39"/>
      <c r="T80" s="39"/>
      <c r="U80" s="39"/>
      <c r="V80" s="39"/>
      <c r="W80" s="39"/>
      <c r="X80" s="39"/>
      <c r="Y80" s="39"/>
      <c r="Z80" s="39"/>
      <c r="AA80" s="39"/>
      <c r="AB80" s="39"/>
      <c r="AC80" s="39"/>
      <c r="AD80" s="39"/>
      <c r="AE80" s="39"/>
    </row>
    <row r="81" spans="1:31" s="2" customFormat="1" ht="6.95" customHeight="1">
      <c r="A81" s="39"/>
      <c r="B81" s="40"/>
      <c r="C81" s="41"/>
      <c r="D81" s="41"/>
      <c r="E81" s="41"/>
      <c r="F81" s="41"/>
      <c r="G81" s="41"/>
      <c r="H81" s="41"/>
      <c r="I81" s="137"/>
      <c r="J81" s="41"/>
      <c r="K81" s="41"/>
      <c r="L81" s="138"/>
      <c r="S81" s="39"/>
      <c r="T81" s="39"/>
      <c r="U81" s="39"/>
      <c r="V81" s="39"/>
      <c r="W81" s="39"/>
      <c r="X81" s="39"/>
      <c r="Y81" s="39"/>
      <c r="Z81" s="39"/>
      <c r="AA81" s="39"/>
      <c r="AB81" s="39"/>
      <c r="AC81" s="39"/>
      <c r="AD81" s="39"/>
      <c r="AE81" s="39"/>
    </row>
    <row r="82" spans="1:31" s="2" customFormat="1" ht="12" customHeight="1">
      <c r="A82" s="39"/>
      <c r="B82" s="40"/>
      <c r="C82" s="32" t="s">
        <v>22</v>
      </c>
      <c r="D82" s="41"/>
      <c r="E82" s="41"/>
      <c r="F82" s="27" t="str">
        <f>F12</f>
        <v>Svatava</v>
      </c>
      <c r="G82" s="41"/>
      <c r="H82" s="41"/>
      <c r="I82" s="141" t="s">
        <v>24</v>
      </c>
      <c r="J82" s="73" t="str">
        <f>IF(J12="","",J12)</f>
        <v>18. 9. 2020</v>
      </c>
      <c r="K82" s="41"/>
      <c r="L82" s="138"/>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137"/>
      <c r="J83" s="41"/>
      <c r="K83" s="41"/>
      <c r="L83" s="138"/>
      <c r="S83" s="39"/>
      <c r="T83" s="39"/>
      <c r="U83" s="39"/>
      <c r="V83" s="39"/>
      <c r="W83" s="39"/>
      <c r="X83" s="39"/>
      <c r="Y83" s="39"/>
      <c r="Z83" s="39"/>
      <c r="AA83" s="39"/>
      <c r="AB83" s="39"/>
      <c r="AC83" s="39"/>
      <c r="AD83" s="39"/>
      <c r="AE83" s="39"/>
    </row>
    <row r="84" spans="1:31" s="2" customFormat="1" ht="40.05" customHeight="1">
      <c r="A84" s="39"/>
      <c r="B84" s="40"/>
      <c r="C84" s="32" t="s">
        <v>28</v>
      </c>
      <c r="D84" s="41"/>
      <c r="E84" s="41"/>
      <c r="F84" s="27" t="str">
        <f>E15</f>
        <v>Městys Svatava, Svatava, ČSA 277, 357 03</v>
      </c>
      <c r="G84" s="41"/>
      <c r="H84" s="41"/>
      <c r="I84" s="141" t="s">
        <v>36</v>
      </c>
      <c r="J84" s="37" t="str">
        <f>E21</f>
        <v>DSVA s.r.o.,nám. Krále Jiřího z Poděbrad 6, 350 02</v>
      </c>
      <c r="K84" s="41"/>
      <c r="L84" s="138"/>
      <c r="S84" s="39"/>
      <c r="T84" s="39"/>
      <c r="U84" s="39"/>
      <c r="V84" s="39"/>
      <c r="W84" s="39"/>
      <c r="X84" s="39"/>
      <c r="Y84" s="39"/>
      <c r="Z84" s="39"/>
      <c r="AA84" s="39"/>
      <c r="AB84" s="39"/>
      <c r="AC84" s="39"/>
      <c r="AD84" s="39"/>
      <c r="AE84" s="39"/>
    </row>
    <row r="85" spans="1:31" s="2" customFormat="1" ht="25.65" customHeight="1">
      <c r="A85" s="39"/>
      <c r="B85" s="40"/>
      <c r="C85" s="32" t="s">
        <v>34</v>
      </c>
      <c r="D85" s="41"/>
      <c r="E85" s="41"/>
      <c r="F85" s="27" t="str">
        <f>IF(E18="","",E18)</f>
        <v>Vyplň údaj</v>
      </c>
      <c r="G85" s="41"/>
      <c r="H85" s="41"/>
      <c r="I85" s="141" t="s">
        <v>40</v>
      </c>
      <c r="J85" s="37" t="str">
        <f>E24</f>
        <v>DSVA s.r.o. - ing. Jiří Ševčík</v>
      </c>
      <c r="K85" s="41"/>
      <c r="L85" s="138"/>
      <c r="S85" s="39"/>
      <c r="T85" s="39"/>
      <c r="U85" s="39"/>
      <c r="V85" s="39"/>
      <c r="W85" s="39"/>
      <c r="X85" s="39"/>
      <c r="Y85" s="39"/>
      <c r="Z85" s="39"/>
      <c r="AA85" s="39"/>
      <c r="AB85" s="39"/>
      <c r="AC85" s="39"/>
      <c r="AD85" s="39"/>
      <c r="AE85" s="39"/>
    </row>
    <row r="86" spans="1:31" s="2" customFormat="1" ht="10.3" customHeight="1">
      <c r="A86" s="39"/>
      <c r="B86" s="40"/>
      <c r="C86" s="41"/>
      <c r="D86" s="41"/>
      <c r="E86" s="41"/>
      <c r="F86" s="41"/>
      <c r="G86" s="41"/>
      <c r="H86" s="41"/>
      <c r="I86" s="137"/>
      <c r="J86" s="41"/>
      <c r="K86" s="41"/>
      <c r="L86" s="138"/>
      <c r="S86" s="39"/>
      <c r="T86" s="39"/>
      <c r="U86" s="39"/>
      <c r="V86" s="39"/>
      <c r="W86" s="39"/>
      <c r="X86" s="39"/>
      <c r="Y86" s="39"/>
      <c r="Z86" s="39"/>
      <c r="AA86" s="39"/>
      <c r="AB86" s="39"/>
      <c r="AC86" s="39"/>
      <c r="AD86" s="39"/>
      <c r="AE86" s="39"/>
    </row>
    <row r="87" spans="1:31" s="11" customFormat="1" ht="29.25" customHeight="1">
      <c r="A87" s="191"/>
      <c r="B87" s="192"/>
      <c r="C87" s="193" t="s">
        <v>156</v>
      </c>
      <c r="D87" s="194" t="s">
        <v>63</v>
      </c>
      <c r="E87" s="194" t="s">
        <v>59</v>
      </c>
      <c r="F87" s="194" t="s">
        <v>60</v>
      </c>
      <c r="G87" s="194" t="s">
        <v>157</v>
      </c>
      <c r="H87" s="194" t="s">
        <v>158</v>
      </c>
      <c r="I87" s="195" t="s">
        <v>159</v>
      </c>
      <c r="J87" s="194" t="s">
        <v>130</v>
      </c>
      <c r="K87" s="196" t="s">
        <v>160</v>
      </c>
      <c r="L87" s="197"/>
      <c r="M87" s="93" t="s">
        <v>33</v>
      </c>
      <c r="N87" s="94" t="s">
        <v>48</v>
      </c>
      <c r="O87" s="94" t="s">
        <v>161</v>
      </c>
      <c r="P87" s="94" t="s">
        <v>162</v>
      </c>
      <c r="Q87" s="94" t="s">
        <v>163</v>
      </c>
      <c r="R87" s="94" t="s">
        <v>164</v>
      </c>
      <c r="S87" s="94" t="s">
        <v>165</v>
      </c>
      <c r="T87" s="95" t="s">
        <v>166</v>
      </c>
      <c r="U87" s="191"/>
      <c r="V87" s="191"/>
      <c r="W87" s="191"/>
      <c r="X87" s="191"/>
      <c r="Y87" s="191"/>
      <c r="Z87" s="191"/>
      <c r="AA87" s="191"/>
      <c r="AB87" s="191"/>
      <c r="AC87" s="191"/>
      <c r="AD87" s="191"/>
      <c r="AE87" s="191"/>
    </row>
    <row r="88" spans="1:63" s="2" customFormat="1" ht="22.8" customHeight="1">
      <c r="A88" s="39"/>
      <c r="B88" s="40"/>
      <c r="C88" s="100" t="s">
        <v>167</v>
      </c>
      <c r="D88" s="41"/>
      <c r="E88" s="41"/>
      <c r="F88" s="41"/>
      <c r="G88" s="41"/>
      <c r="H88" s="41"/>
      <c r="I88" s="137"/>
      <c r="J88" s="198">
        <f>BK88</f>
        <v>0</v>
      </c>
      <c r="K88" s="41"/>
      <c r="L88" s="45"/>
      <c r="M88" s="96"/>
      <c r="N88" s="199"/>
      <c r="O88" s="97"/>
      <c r="P88" s="200">
        <f>P89</f>
        <v>0</v>
      </c>
      <c r="Q88" s="97"/>
      <c r="R88" s="200">
        <f>R89</f>
        <v>433.018135</v>
      </c>
      <c r="S88" s="97"/>
      <c r="T88" s="201">
        <f>T89</f>
        <v>0</v>
      </c>
      <c r="U88" s="39"/>
      <c r="V88" s="39"/>
      <c r="W88" s="39"/>
      <c r="X88" s="39"/>
      <c r="Y88" s="39"/>
      <c r="Z88" s="39"/>
      <c r="AA88" s="39"/>
      <c r="AB88" s="39"/>
      <c r="AC88" s="39"/>
      <c r="AD88" s="39"/>
      <c r="AE88" s="39"/>
      <c r="AT88" s="17" t="s">
        <v>77</v>
      </c>
      <c r="AU88" s="17" t="s">
        <v>131</v>
      </c>
      <c r="BK88" s="202">
        <f>BK89</f>
        <v>0</v>
      </c>
    </row>
    <row r="89" spans="1:63" s="12" customFormat="1" ht="25.9" customHeight="1">
      <c r="A89" s="12"/>
      <c r="B89" s="203"/>
      <c r="C89" s="204"/>
      <c r="D89" s="205" t="s">
        <v>77</v>
      </c>
      <c r="E89" s="206" t="s">
        <v>168</v>
      </c>
      <c r="F89" s="206" t="s">
        <v>169</v>
      </c>
      <c r="G89" s="204"/>
      <c r="H89" s="204"/>
      <c r="I89" s="207"/>
      <c r="J89" s="208">
        <f>BK89</f>
        <v>0</v>
      </c>
      <c r="K89" s="204"/>
      <c r="L89" s="209"/>
      <c r="M89" s="210"/>
      <c r="N89" s="211"/>
      <c r="O89" s="211"/>
      <c r="P89" s="212">
        <f>P90+P119+P130+P134+P139+P202+P206+P208</f>
        <v>0</v>
      </c>
      <c r="Q89" s="211"/>
      <c r="R89" s="212">
        <f>R90+R119+R130+R134+R139+R202+R206+R208</f>
        <v>433.018135</v>
      </c>
      <c r="S89" s="211"/>
      <c r="T89" s="213">
        <f>T90+T119+T130+T134+T139+T202+T206+T208</f>
        <v>0</v>
      </c>
      <c r="U89" s="12"/>
      <c r="V89" s="12"/>
      <c r="W89" s="12"/>
      <c r="X89" s="12"/>
      <c r="Y89" s="12"/>
      <c r="Z89" s="12"/>
      <c r="AA89" s="12"/>
      <c r="AB89" s="12"/>
      <c r="AC89" s="12"/>
      <c r="AD89" s="12"/>
      <c r="AE89" s="12"/>
      <c r="AR89" s="214" t="s">
        <v>86</v>
      </c>
      <c r="AT89" s="215" t="s">
        <v>77</v>
      </c>
      <c r="AU89" s="215" t="s">
        <v>78</v>
      </c>
      <c r="AY89" s="214" t="s">
        <v>170</v>
      </c>
      <c r="BK89" s="216">
        <f>BK90+BK119+BK130+BK134+BK139+BK202+BK206+BK208</f>
        <v>0</v>
      </c>
    </row>
    <row r="90" spans="1:63" s="12" customFormat="1" ht="22.8" customHeight="1">
      <c r="A90" s="12"/>
      <c r="B90" s="203"/>
      <c r="C90" s="204"/>
      <c r="D90" s="205" t="s">
        <v>77</v>
      </c>
      <c r="E90" s="217" t="s">
        <v>86</v>
      </c>
      <c r="F90" s="217" t="s">
        <v>171</v>
      </c>
      <c r="G90" s="204"/>
      <c r="H90" s="204"/>
      <c r="I90" s="207"/>
      <c r="J90" s="218">
        <f>BK90</f>
        <v>0</v>
      </c>
      <c r="K90" s="204"/>
      <c r="L90" s="209"/>
      <c r="M90" s="210"/>
      <c r="N90" s="211"/>
      <c r="O90" s="211"/>
      <c r="P90" s="212">
        <f>SUM(P91:P118)</f>
        <v>0</v>
      </c>
      <c r="Q90" s="211"/>
      <c r="R90" s="212">
        <f>SUM(R91:R118)</f>
        <v>430.669115</v>
      </c>
      <c r="S90" s="211"/>
      <c r="T90" s="213">
        <f>SUM(T91:T118)</f>
        <v>0</v>
      </c>
      <c r="U90" s="12"/>
      <c r="V90" s="12"/>
      <c r="W90" s="12"/>
      <c r="X90" s="12"/>
      <c r="Y90" s="12"/>
      <c r="Z90" s="12"/>
      <c r="AA90" s="12"/>
      <c r="AB90" s="12"/>
      <c r="AC90" s="12"/>
      <c r="AD90" s="12"/>
      <c r="AE90" s="12"/>
      <c r="AR90" s="214" t="s">
        <v>86</v>
      </c>
      <c r="AT90" s="215" t="s">
        <v>77</v>
      </c>
      <c r="AU90" s="215" t="s">
        <v>86</v>
      </c>
      <c r="AY90" s="214" t="s">
        <v>170</v>
      </c>
      <c r="BK90" s="216">
        <f>SUM(BK91:BK118)</f>
        <v>0</v>
      </c>
    </row>
    <row r="91" spans="1:65" s="2" customFormat="1" ht="55.5" customHeight="1">
      <c r="A91" s="39"/>
      <c r="B91" s="40"/>
      <c r="C91" s="219" t="s">
        <v>86</v>
      </c>
      <c r="D91" s="219" t="s">
        <v>172</v>
      </c>
      <c r="E91" s="220" t="s">
        <v>1325</v>
      </c>
      <c r="F91" s="221" t="s">
        <v>1326</v>
      </c>
      <c r="G91" s="222" t="s">
        <v>191</v>
      </c>
      <c r="H91" s="223">
        <v>12</v>
      </c>
      <c r="I91" s="224"/>
      <c r="J91" s="225">
        <f>ROUND(I91*H91,2)</f>
        <v>0</v>
      </c>
      <c r="K91" s="221" t="s">
        <v>176</v>
      </c>
      <c r="L91" s="45"/>
      <c r="M91" s="226" t="s">
        <v>33</v>
      </c>
      <c r="N91" s="227" t="s">
        <v>49</v>
      </c>
      <c r="O91" s="85"/>
      <c r="P91" s="228">
        <f>O91*H91</f>
        <v>0</v>
      </c>
      <c r="Q91" s="228">
        <v>0.01269</v>
      </c>
      <c r="R91" s="228">
        <f>Q91*H91</f>
        <v>0.15228</v>
      </c>
      <c r="S91" s="228">
        <v>0</v>
      </c>
      <c r="T91" s="229">
        <f>S91*H91</f>
        <v>0</v>
      </c>
      <c r="U91" s="39"/>
      <c r="V91" s="39"/>
      <c r="W91" s="39"/>
      <c r="X91" s="39"/>
      <c r="Y91" s="39"/>
      <c r="Z91" s="39"/>
      <c r="AA91" s="39"/>
      <c r="AB91" s="39"/>
      <c r="AC91" s="39"/>
      <c r="AD91" s="39"/>
      <c r="AE91" s="39"/>
      <c r="AR91" s="230" t="s">
        <v>177</v>
      </c>
      <c r="AT91" s="230" t="s">
        <v>172</v>
      </c>
      <c r="AU91" s="230" t="s">
        <v>88</v>
      </c>
      <c r="AY91" s="17" t="s">
        <v>170</v>
      </c>
      <c r="BE91" s="231">
        <f>IF(N91="základní",J91,0)</f>
        <v>0</v>
      </c>
      <c r="BF91" s="231">
        <f>IF(N91="snížená",J91,0)</f>
        <v>0</v>
      </c>
      <c r="BG91" s="231">
        <f>IF(N91="zákl. přenesená",J91,0)</f>
        <v>0</v>
      </c>
      <c r="BH91" s="231">
        <f>IF(N91="sníž. přenesená",J91,0)</f>
        <v>0</v>
      </c>
      <c r="BI91" s="231">
        <f>IF(N91="nulová",J91,0)</f>
        <v>0</v>
      </c>
      <c r="BJ91" s="17" t="s">
        <v>86</v>
      </c>
      <c r="BK91" s="231">
        <f>ROUND(I91*H91,2)</f>
        <v>0</v>
      </c>
      <c r="BL91" s="17" t="s">
        <v>177</v>
      </c>
      <c r="BM91" s="230" t="s">
        <v>1690</v>
      </c>
    </row>
    <row r="92" spans="1:65" s="2" customFormat="1" ht="78" customHeight="1">
      <c r="A92" s="39"/>
      <c r="B92" s="40"/>
      <c r="C92" s="219" t="s">
        <v>88</v>
      </c>
      <c r="D92" s="219" t="s">
        <v>172</v>
      </c>
      <c r="E92" s="220" t="s">
        <v>1328</v>
      </c>
      <c r="F92" s="221" t="s">
        <v>1329</v>
      </c>
      <c r="G92" s="222" t="s">
        <v>191</v>
      </c>
      <c r="H92" s="223">
        <v>20</v>
      </c>
      <c r="I92" s="224"/>
      <c r="J92" s="225">
        <f>ROUND(I92*H92,2)</f>
        <v>0</v>
      </c>
      <c r="K92" s="221" t="s">
        <v>176</v>
      </c>
      <c r="L92" s="45"/>
      <c r="M92" s="226" t="s">
        <v>33</v>
      </c>
      <c r="N92" s="227" t="s">
        <v>49</v>
      </c>
      <c r="O92" s="85"/>
      <c r="P92" s="228">
        <f>O92*H92</f>
        <v>0</v>
      </c>
      <c r="Q92" s="228">
        <v>0.10775</v>
      </c>
      <c r="R92" s="228">
        <f>Q92*H92</f>
        <v>2.155</v>
      </c>
      <c r="S92" s="228">
        <v>0</v>
      </c>
      <c r="T92" s="229">
        <f>S92*H92</f>
        <v>0</v>
      </c>
      <c r="U92" s="39"/>
      <c r="V92" s="39"/>
      <c r="W92" s="39"/>
      <c r="X92" s="39"/>
      <c r="Y92" s="39"/>
      <c r="Z92" s="39"/>
      <c r="AA92" s="39"/>
      <c r="AB92" s="39"/>
      <c r="AC92" s="39"/>
      <c r="AD92" s="39"/>
      <c r="AE92" s="39"/>
      <c r="AR92" s="230" t="s">
        <v>177</v>
      </c>
      <c r="AT92" s="230" t="s">
        <v>172</v>
      </c>
      <c r="AU92" s="230" t="s">
        <v>88</v>
      </c>
      <c r="AY92" s="17" t="s">
        <v>170</v>
      </c>
      <c r="BE92" s="231">
        <f>IF(N92="základní",J92,0)</f>
        <v>0</v>
      </c>
      <c r="BF92" s="231">
        <f>IF(N92="snížená",J92,0)</f>
        <v>0</v>
      </c>
      <c r="BG92" s="231">
        <f>IF(N92="zákl. přenesená",J92,0)</f>
        <v>0</v>
      </c>
      <c r="BH92" s="231">
        <f>IF(N92="sníž. přenesená",J92,0)</f>
        <v>0</v>
      </c>
      <c r="BI92" s="231">
        <f>IF(N92="nulová",J92,0)</f>
        <v>0</v>
      </c>
      <c r="BJ92" s="17" t="s">
        <v>86</v>
      </c>
      <c r="BK92" s="231">
        <f>ROUND(I92*H92,2)</f>
        <v>0</v>
      </c>
      <c r="BL92" s="17" t="s">
        <v>177</v>
      </c>
      <c r="BM92" s="230" t="s">
        <v>1691</v>
      </c>
    </row>
    <row r="93" spans="1:65" s="2" customFormat="1" ht="44.25" customHeight="1">
      <c r="A93" s="39"/>
      <c r="B93" s="40"/>
      <c r="C93" s="219" t="s">
        <v>184</v>
      </c>
      <c r="D93" s="219" t="s">
        <v>172</v>
      </c>
      <c r="E93" s="220" t="s">
        <v>1331</v>
      </c>
      <c r="F93" s="221" t="s">
        <v>1332</v>
      </c>
      <c r="G93" s="222" t="s">
        <v>196</v>
      </c>
      <c r="H93" s="223">
        <v>151.6</v>
      </c>
      <c r="I93" s="224"/>
      <c r="J93" s="225">
        <f>ROUND(I93*H93,2)</f>
        <v>0</v>
      </c>
      <c r="K93" s="221" t="s">
        <v>176</v>
      </c>
      <c r="L93" s="45"/>
      <c r="M93" s="226" t="s">
        <v>33</v>
      </c>
      <c r="N93" s="227" t="s">
        <v>49</v>
      </c>
      <c r="O93" s="85"/>
      <c r="P93" s="228">
        <f>O93*H93</f>
        <v>0</v>
      </c>
      <c r="Q93" s="228">
        <v>0</v>
      </c>
      <c r="R93" s="228">
        <f>Q93*H93</f>
        <v>0</v>
      </c>
      <c r="S93" s="228">
        <v>0</v>
      </c>
      <c r="T93" s="229">
        <f>S93*H93</f>
        <v>0</v>
      </c>
      <c r="U93" s="39"/>
      <c r="V93" s="39"/>
      <c r="W93" s="39"/>
      <c r="X93" s="39"/>
      <c r="Y93" s="39"/>
      <c r="Z93" s="39"/>
      <c r="AA93" s="39"/>
      <c r="AB93" s="39"/>
      <c r="AC93" s="39"/>
      <c r="AD93" s="39"/>
      <c r="AE93" s="39"/>
      <c r="AR93" s="230" t="s">
        <v>177</v>
      </c>
      <c r="AT93" s="230" t="s">
        <v>172</v>
      </c>
      <c r="AU93" s="230" t="s">
        <v>88</v>
      </c>
      <c r="AY93" s="17" t="s">
        <v>170</v>
      </c>
      <c r="BE93" s="231">
        <f>IF(N93="základní",J93,0)</f>
        <v>0</v>
      </c>
      <c r="BF93" s="231">
        <f>IF(N93="snížená",J93,0)</f>
        <v>0</v>
      </c>
      <c r="BG93" s="231">
        <f>IF(N93="zákl. přenesená",J93,0)</f>
        <v>0</v>
      </c>
      <c r="BH93" s="231">
        <f>IF(N93="sníž. přenesená",J93,0)</f>
        <v>0</v>
      </c>
      <c r="BI93" s="231">
        <f>IF(N93="nulová",J93,0)</f>
        <v>0</v>
      </c>
      <c r="BJ93" s="17" t="s">
        <v>86</v>
      </c>
      <c r="BK93" s="231">
        <f>ROUND(I93*H93,2)</f>
        <v>0</v>
      </c>
      <c r="BL93" s="17" t="s">
        <v>177</v>
      </c>
      <c r="BM93" s="230" t="s">
        <v>1692</v>
      </c>
    </row>
    <row r="94" spans="1:65" s="2" customFormat="1" ht="21.75" customHeight="1">
      <c r="A94" s="39"/>
      <c r="B94" s="40"/>
      <c r="C94" s="219" t="s">
        <v>177</v>
      </c>
      <c r="D94" s="219" t="s">
        <v>172</v>
      </c>
      <c r="E94" s="220" t="s">
        <v>1535</v>
      </c>
      <c r="F94" s="221" t="s">
        <v>1536</v>
      </c>
      <c r="G94" s="222" t="s">
        <v>196</v>
      </c>
      <c r="H94" s="223">
        <v>145.8</v>
      </c>
      <c r="I94" s="224"/>
      <c r="J94" s="225">
        <f>ROUND(I94*H94,2)</f>
        <v>0</v>
      </c>
      <c r="K94" s="221" t="s">
        <v>176</v>
      </c>
      <c r="L94" s="45"/>
      <c r="M94" s="226" t="s">
        <v>33</v>
      </c>
      <c r="N94" s="227" t="s">
        <v>49</v>
      </c>
      <c r="O94" s="85"/>
      <c r="P94" s="228">
        <f>O94*H94</f>
        <v>0</v>
      </c>
      <c r="Q94" s="228">
        <v>0</v>
      </c>
      <c r="R94" s="228">
        <f>Q94*H94</f>
        <v>0</v>
      </c>
      <c r="S94" s="228">
        <v>0</v>
      </c>
      <c r="T94" s="229">
        <f>S94*H94</f>
        <v>0</v>
      </c>
      <c r="U94" s="39"/>
      <c r="V94" s="39"/>
      <c r="W94" s="39"/>
      <c r="X94" s="39"/>
      <c r="Y94" s="39"/>
      <c r="Z94" s="39"/>
      <c r="AA94" s="39"/>
      <c r="AB94" s="39"/>
      <c r="AC94" s="39"/>
      <c r="AD94" s="39"/>
      <c r="AE94" s="39"/>
      <c r="AR94" s="230" t="s">
        <v>177</v>
      </c>
      <c r="AT94" s="230" t="s">
        <v>172</v>
      </c>
      <c r="AU94" s="230" t="s">
        <v>88</v>
      </c>
      <c r="AY94" s="17" t="s">
        <v>170</v>
      </c>
      <c r="BE94" s="231">
        <f>IF(N94="základní",J94,0)</f>
        <v>0</v>
      </c>
      <c r="BF94" s="231">
        <f>IF(N94="snížená",J94,0)</f>
        <v>0</v>
      </c>
      <c r="BG94" s="231">
        <f>IF(N94="zákl. přenesená",J94,0)</f>
        <v>0</v>
      </c>
      <c r="BH94" s="231">
        <f>IF(N94="sníž. přenesená",J94,0)</f>
        <v>0</v>
      </c>
      <c r="BI94" s="231">
        <f>IF(N94="nulová",J94,0)</f>
        <v>0</v>
      </c>
      <c r="BJ94" s="17" t="s">
        <v>86</v>
      </c>
      <c r="BK94" s="231">
        <f>ROUND(I94*H94,2)</f>
        <v>0</v>
      </c>
      <c r="BL94" s="17" t="s">
        <v>177</v>
      </c>
      <c r="BM94" s="230" t="s">
        <v>1693</v>
      </c>
    </row>
    <row r="95" spans="1:51" s="13" customFormat="1" ht="12">
      <c r="A95" s="13"/>
      <c r="B95" s="232"/>
      <c r="C95" s="233"/>
      <c r="D95" s="234" t="s">
        <v>182</v>
      </c>
      <c r="E95" s="235" t="s">
        <v>33</v>
      </c>
      <c r="F95" s="236" t="s">
        <v>1694</v>
      </c>
      <c r="G95" s="233"/>
      <c r="H95" s="237">
        <v>120.8</v>
      </c>
      <c r="I95" s="238"/>
      <c r="J95" s="233"/>
      <c r="K95" s="233"/>
      <c r="L95" s="239"/>
      <c r="M95" s="240"/>
      <c r="N95" s="241"/>
      <c r="O95" s="241"/>
      <c r="P95" s="241"/>
      <c r="Q95" s="241"/>
      <c r="R95" s="241"/>
      <c r="S95" s="241"/>
      <c r="T95" s="242"/>
      <c r="U95" s="13"/>
      <c r="V95" s="13"/>
      <c r="W95" s="13"/>
      <c r="X95" s="13"/>
      <c r="Y95" s="13"/>
      <c r="Z95" s="13"/>
      <c r="AA95" s="13"/>
      <c r="AB95" s="13"/>
      <c r="AC95" s="13"/>
      <c r="AD95" s="13"/>
      <c r="AE95" s="13"/>
      <c r="AT95" s="243" t="s">
        <v>182</v>
      </c>
      <c r="AU95" s="243" t="s">
        <v>88</v>
      </c>
      <c r="AV95" s="13" t="s">
        <v>88</v>
      </c>
      <c r="AW95" s="13" t="s">
        <v>39</v>
      </c>
      <c r="AX95" s="13" t="s">
        <v>78</v>
      </c>
      <c r="AY95" s="243" t="s">
        <v>170</v>
      </c>
    </row>
    <row r="96" spans="1:51" s="13" customFormat="1" ht="12">
      <c r="A96" s="13"/>
      <c r="B96" s="232"/>
      <c r="C96" s="233"/>
      <c r="D96" s="234" t="s">
        <v>182</v>
      </c>
      <c r="E96" s="235" t="s">
        <v>33</v>
      </c>
      <c r="F96" s="236" t="s">
        <v>1695</v>
      </c>
      <c r="G96" s="233"/>
      <c r="H96" s="237">
        <v>25</v>
      </c>
      <c r="I96" s="238"/>
      <c r="J96" s="233"/>
      <c r="K96" s="233"/>
      <c r="L96" s="239"/>
      <c r="M96" s="240"/>
      <c r="N96" s="241"/>
      <c r="O96" s="241"/>
      <c r="P96" s="241"/>
      <c r="Q96" s="241"/>
      <c r="R96" s="241"/>
      <c r="S96" s="241"/>
      <c r="T96" s="242"/>
      <c r="U96" s="13"/>
      <c r="V96" s="13"/>
      <c r="W96" s="13"/>
      <c r="X96" s="13"/>
      <c r="Y96" s="13"/>
      <c r="Z96" s="13"/>
      <c r="AA96" s="13"/>
      <c r="AB96" s="13"/>
      <c r="AC96" s="13"/>
      <c r="AD96" s="13"/>
      <c r="AE96" s="13"/>
      <c r="AT96" s="243" t="s">
        <v>182</v>
      </c>
      <c r="AU96" s="243" t="s">
        <v>88</v>
      </c>
      <c r="AV96" s="13" t="s">
        <v>88</v>
      </c>
      <c r="AW96" s="13" t="s">
        <v>39</v>
      </c>
      <c r="AX96" s="13" t="s">
        <v>78</v>
      </c>
      <c r="AY96" s="243" t="s">
        <v>170</v>
      </c>
    </row>
    <row r="97" spans="1:51" s="14" customFormat="1" ht="12">
      <c r="A97" s="14"/>
      <c r="B97" s="244"/>
      <c r="C97" s="245"/>
      <c r="D97" s="234" t="s">
        <v>182</v>
      </c>
      <c r="E97" s="246" t="s">
        <v>33</v>
      </c>
      <c r="F97" s="247" t="s">
        <v>200</v>
      </c>
      <c r="G97" s="245"/>
      <c r="H97" s="248">
        <v>145.8</v>
      </c>
      <c r="I97" s="249"/>
      <c r="J97" s="245"/>
      <c r="K97" s="245"/>
      <c r="L97" s="250"/>
      <c r="M97" s="251"/>
      <c r="N97" s="252"/>
      <c r="O97" s="252"/>
      <c r="P97" s="252"/>
      <c r="Q97" s="252"/>
      <c r="R97" s="252"/>
      <c r="S97" s="252"/>
      <c r="T97" s="253"/>
      <c r="U97" s="14"/>
      <c r="V97" s="14"/>
      <c r="W97" s="14"/>
      <c r="X97" s="14"/>
      <c r="Y97" s="14"/>
      <c r="Z97" s="14"/>
      <c r="AA97" s="14"/>
      <c r="AB97" s="14"/>
      <c r="AC97" s="14"/>
      <c r="AD97" s="14"/>
      <c r="AE97" s="14"/>
      <c r="AT97" s="254" t="s">
        <v>182</v>
      </c>
      <c r="AU97" s="254" t="s">
        <v>88</v>
      </c>
      <c r="AV97" s="14" t="s">
        <v>177</v>
      </c>
      <c r="AW97" s="14" t="s">
        <v>39</v>
      </c>
      <c r="AX97" s="14" t="s">
        <v>86</v>
      </c>
      <c r="AY97" s="254" t="s">
        <v>170</v>
      </c>
    </row>
    <row r="98" spans="1:65" s="2" customFormat="1" ht="33" customHeight="1">
      <c r="A98" s="39"/>
      <c r="B98" s="40"/>
      <c r="C98" s="219" t="s">
        <v>193</v>
      </c>
      <c r="D98" s="219" t="s">
        <v>172</v>
      </c>
      <c r="E98" s="220" t="s">
        <v>1337</v>
      </c>
      <c r="F98" s="221" t="s">
        <v>1338</v>
      </c>
      <c r="G98" s="222" t="s">
        <v>175</v>
      </c>
      <c r="H98" s="223">
        <v>230.1</v>
      </c>
      <c r="I98" s="224"/>
      <c r="J98" s="225">
        <f>ROUND(I98*H98,2)</f>
        <v>0</v>
      </c>
      <c r="K98" s="221" t="s">
        <v>176</v>
      </c>
      <c r="L98" s="45"/>
      <c r="M98" s="226" t="s">
        <v>33</v>
      </c>
      <c r="N98" s="227" t="s">
        <v>49</v>
      </c>
      <c r="O98" s="85"/>
      <c r="P98" s="228">
        <f>O98*H98</f>
        <v>0</v>
      </c>
      <c r="Q98" s="228">
        <v>0.00085</v>
      </c>
      <c r="R98" s="228">
        <f>Q98*H98</f>
        <v>0.19558499999999998</v>
      </c>
      <c r="S98" s="228">
        <v>0</v>
      </c>
      <c r="T98" s="229">
        <f>S98*H98</f>
        <v>0</v>
      </c>
      <c r="U98" s="39"/>
      <c r="V98" s="39"/>
      <c r="W98" s="39"/>
      <c r="X98" s="39"/>
      <c r="Y98" s="39"/>
      <c r="Z98" s="39"/>
      <c r="AA98" s="39"/>
      <c r="AB98" s="39"/>
      <c r="AC98" s="39"/>
      <c r="AD98" s="39"/>
      <c r="AE98" s="39"/>
      <c r="AR98" s="230" t="s">
        <v>177</v>
      </c>
      <c r="AT98" s="230" t="s">
        <v>172</v>
      </c>
      <c r="AU98" s="230" t="s">
        <v>88</v>
      </c>
      <c r="AY98" s="17" t="s">
        <v>170</v>
      </c>
      <c r="BE98" s="231">
        <f>IF(N98="základní",J98,0)</f>
        <v>0</v>
      </c>
      <c r="BF98" s="231">
        <f>IF(N98="snížená",J98,0)</f>
        <v>0</v>
      </c>
      <c r="BG98" s="231">
        <f>IF(N98="zákl. přenesená",J98,0)</f>
        <v>0</v>
      </c>
      <c r="BH98" s="231">
        <f>IF(N98="sníž. přenesená",J98,0)</f>
        <v>0</v>
      </c>
      <c r="BI98" s="231">
        <f>IF(N98="nulová",J98,0)</f>
        <v>0</v>
      </c>
      <c r="BJ98" s="17" t="s">
        <v>86</v>
      </c>
      <c r="BK98" s="231">
        <f>ROUND(I98*H98,2)</f>
        <v>0</v>
      </c>
      <c r="BL98" s="17" t="s">
        <v>177</v>
      </c>
      <c r="BM98" s="230" t="s">
        <v>1696</v>
      </c>
    </row>
    <row r="99" spans="1:65" s="2" customFormat="1" ht="33" customHeight="1">
      <c r="A99" s="39"/>
      <c r="B99" s="40"/>
      <c r="C99" s="219" t="s">
        <v>201</v>
      </c>
      <c r="D99" s="219" t="s">
        <v>172</v>
      </c>
      <c r="E99" s="220" t="s">
        <v>1340</v>
      </c>
      <c r="F99" s="221" t="s">
        <v>1341</v>
      </c>
      <c r="G99" s="222" t="s">
        <v>175</v>
      </c>
      <c r="H99" s="223">
        <v>230.1</v>
      </c>
      <c r="I99" s="224"/>
      <c r="J99" s="225">
        <f>ROUND(I99*H99,2)</f>
        <v>0</v>
      </c>
      <c r="K99" s="221" t="s">
        <v>176</v>
      </c>
      <c r="L99" s="45"/>
      <c r="M99" s="226" t="s">
        <v>33</v>
      </c>
      <c r="N99" s="227" t="s">
        <v>49</v>
      </c>
      <c r="O99" s="85"/>
      <c r="P99" s="228">
        <f>O99*H99</f>
        <v>0</v>
      </c>
      <c r="Q99" s="228">
        <v>0</v>
      </c>
      <c r="R99" s="228">
        <f>Q99*H99</f>
        <v>0</v>
      </c>
      <c r="S99" s="228">
        <v>0</v>
      </c>
      <c r="T99" s="229">
        <f>S99*H99</f>
        <v>0</v>
      </c>
      <c r="U99" s="39"/>
      <c r="V99" s="39"/>
      <c r="W99" s="39"/>
      <c r="X99" s="39"/>
      <c r="Y99" s="39"/>
      <c r="Z99" s="39"/>
      <c r="AA99" s="39"/>
      <c r="AB99" s="39"/>
      <c r="AC99" s="39"/>
      <c r="AD99" s="39"/>
      <c r="AE99" s="39"/>
      <c r="AR99" s="230" t="s">
        <v>177</v>
      </c>
      <c r="AT99" s="230" t="s">
        <v>172</v>
      </c>
      <c r="AU99" s="230" t="s">
        <v>88</v>
      </c>
      <c r="AY99" s="17" t="s">
        <v>170</v>
      </c>
      <c r="BE99" s="231">
        <f>IF(N99="základní",J99,0)</f>
        <v>0</v>
      </c>
      <c r="BF99" s="231">
        <f>IF(N99="snížená",J99,0)</f>
        <v>0</v>
      </c>
      <c r="BG99" s="231">
        <f>IF(N99="zákl. přenesená",J99,0)</f>
        <v>0</v>
      </c>
      <c r="BH99" s="231">
        <f>IF(N99="sníž. přenesená",J99,0)</f>
        <v>0</v>
      </c>
      <c r="BI99" s="231">
        <f>IF(N99="nulová",J99,0)</f>
        <v>0</v>
      </c>
      <c r="BJ99" s="17" t="s">
        <v>86</v>
      </c>
      <c r="BK99" s="231">
        <f>ROUND(I99*H99,2)</f>
        <v>0</v>
      </c>
      <c r="BL99" s="17" t="s">
        <v>177</v>
      </c>
      <c r="BM99" s="230" t="s">
        <v>1697</v>
      </c>
    </row>
    <row r="100" spans="1:65" s="2" customFormat="1" ht="21.75" customHeight="1">
      <c r="A100" s="39"/>
      <c r="B100" s="40"/>
      <c r="C100" s="219" t="s">
        <v>206</v>
      </c>
      <c r="D100" s="219" t="s">
        <v>172</v>
      </c>
      <c r="E100" s="220" t="s">
        <v>1343</v>
      </c>
      <c r="F100" s="221" t="s">
        <v>1344</v>
      </c>
      <c r="G100" s="222" t="s">
        <v>175</v>
      </c>
      <c r="H100" s="223">
        <v>137.5</v>
      </c>
      <c r="I100" s="224"/>
      <c r="J100" s="225">
        <f>ROUND(I100*H100,2)</f>
        <v>0</v>
      </c>
      <c r="K100" s="221" t="s">
        <v>176</v>
      </c>
      <c r="L100" s="45"/>
      <c r="M100" s="226" t="s">
        <v>33</v>
      </c>
      <c r="N100" s="227" t="s">
        <v>49</v>
      </c>
      <c r="O100" s="85"/>
      <c r="P100" s="228">
        <f>O100*H100</f>
        <v>0</v>
      </c>
      <c r="Q100" s="228">
        <v>0.0007</v>
      </c>
      <c r="R100" s="228">
        <f>Q100*H100</f>
        <v>0.09625</v>
      </c>
      <c r="S100" s="228">
        <v>0</v>
      </c>
      <c r="T100" s="229">
        <f>S100*H100</f>
        <v>0</v>
      </c>
      <c r="U100" s="39"/>
      <c r="V100" s="39"/>
      <c r="W100" s="39"/>
      <c r="X100" s="39"/>
      <c r="Y100" s="39"/>
      <c r="Z100" s="39"/>
      <c r="AA100" s="39"/>
      <c r="AB100" s="39"/>
      <c r="AC100" s="39"/>
      <c r="AD100" s="39"/>
      <c r="AE100" s="39"/>
      <c r="AR100" s="230" t="s">
        <v>177</v>
      </c>
      <c r="AT100" s="230" t="s">
        <v>172</v>
      </c>
      <c r="AU100" s="230" t="s">
        <v>88</v>
      </c>
      <c r="AY100" s="17" t="s">
        <v>170</v>
      </c>
      <c r="BE100" s="231">
        <f>IF(N100="základní",J100,0)</f>
        <v>0</v>
      </c>
      <c r="BF100" s="231">
        <f>IF(N100="snížená",J100,0)</f>
        <v>0</v>
      </c>
      <c r="BG100" s="231">
        <f>IF(N100="zákl. přenesená",J100,0)</f>
        <v>0</v>
      </c>
      <c r="BH100" s="231">
        <f>IF(N100="sníž. přenesená",J100,0)</f>
        <v>0</v>
      </c>
      <c r="BI100" s="231">
        <f>IF(N100="nulová",J100,0)</f>
        <v>0</v>
      </c>
      <c r="BJ100" s="17" t="s">
        <v>86</v>
      </c>
      <c r="BK100" s="231">
        <f>ROUND(I100*H100,2)</f>
        <v>0</v>
      </c>
      <c r="BL100" s="17" t="s">
        <v>177</v>
      </c>
      <c r="BM100" s="230" t="s">
        <v>1698</v>
      </c>
    </row>
    <row r="101" spans="1:65" s="2" customFormat="1" ht="33" customHeight="1">
      <c r="A101" s="39"/>
      <c r="B101" s="40"/>
      <c r="C101" s="219" t="s">
        <v>213</v>
      </c>
      <c r="D101" s="219" t="s">
        <v>172</v>
      </c>
      <c r="E101" s="220" t="s">
        <v>1346</v>
      </c>
      <c r="F101" s="221" t="s">
        <v>1347</v>
      </c>
      <c r="G101" s="222" t="s">
        <v>175</v>
      </c>
      <c r="H101" s="223">
        <v>137.5</v>
      </c>
      <c r="I101" s="224"/>
      <c r="J101" s="225">
        <f>ROUND(I101*H101,2)</f>
        <v>0</v>
      </c>
      <c r="K101" s="221" t="s">
        <v>176</v>
      </c>
      <c r="L101" s="45"/>
      <c r="M101" s="226" t="s">
        <v>33</v>
      </c>
      <c r="N101" s="227" t="s">
        <v>49</v>
      </c>
      <c r="O101" s="85"/>
      <c r="P101" s="228">
        <f>O101*H101</f>
        <v>0</v>
      </c>
      <c r="Q101" s="228">
        <v>0</v>
      </c>
      <c r="R101" s="228">
        <f>Q101*H101</f>
        <v>0</v>
      </c>
      <c r="S101" s="228">
        <v>0</v>
      </c>
      <c r="T101" s="229">
        <f>S101*H101</f>
        <v>0</v>
      </c>
      <c r="U101" s="39"/>
      <c r="V101" s="39"/>
      <c r="W101" s="39"/>
      <c r="X101" s="39"/>
      <c r="Y101" s="39"/>
      <c r="Z101" s="39"/>
      <c r="AA101" s="39"/>
      <c r="AB101" s="39"/>
      <c r="AC101" s="39"/>
      <c r="AD101" s="39"/>
      <c r="AE101" s="39"/>
      <c r="AR101" s="230" t="s">
        <v>177</v>
      </c>
      <c r="AT101" s="230" t="s">
        <v>172</v>
      </c>
      <c r="AU101" s="230" t="s">
        <v>88</v>
      </c>
      <c r="AY101" s="17" t="s">
        <v>170</v>
      </c>
      <c r="BE101" s="231">
        <f>IF(N101="základní",J101,0)</f>
        <v>0</v>
      </c>
      <c r="BF101" s="231">
        <f>IF(N101="snížená",J101,0)</f>
        <v>0</v>
      </c>
      <c r="BG101" s="231">
        <f>IF(N101="zákl. přenesená",J101,0)</f>
        <v>0</v>
      </c>
      <c r="BH101" s="231">
        <f>IF(N101="sníž. přenesená",J101,0)</f>
        <v>0</v>
      </c>
      <c r="BI101" s="231">
        <f>IF(N101="nulová",J101,0)</f>
        <v>0</v>
      </c>
      <c r="BJ101" s="17" t="s">
        <v>86</v>
      </c>
      <c r="BK101" s="231">
        <f>ROUND(I101*H101,2)</f>
        <v>0</v>
      </c>
      <c r="BL101" s="17" t="s">
        <v>177</v>
      </c>
      <c r="BM101" s="230" t="s">
        <v>1699</v>
      </c>
    </row>
    <row r="102" spans="1:65" s="2" customFormat="1" ht="21.75" customHeight="1">
      <c r="A102" s="39"/>
      <c r="B102" s="40"/>
      <c r="C102" s="219" t="s">
        <v>219</v>
      </c>
      <c r="D102" s="219" t="s">
        <v>172</v>
      </c>
      <c r="E102" s="220" t="s">
        <v>1349</v>
      </c>
      <c r="F102" s="221" t="s">
        <v>1350</v>
      </c>
      <c r="G102" s="222" t="s">
        <v>196</v>
      </c>
      <c r="H102" s="223">
        <v>297.4</v>
      </c>
      <c r="I102" s="224"/>
      <c r="J102" s="225">
        <f>ROUND(I102*H102,2)</f>
        <v>0</v>
      </c>
      <c r="K102" s="221" t="s">
        <v>1351</v>
      </c>
      <c r="L102" s="45"/>
      <c r="M102" s="226" t="s">
        <v>33</v>
      </c>
      <c r="N102" s="227" t="s">
        <v>49</v>
      </c>
      <c r="O102" s="85"/>
      <c r="P102" s="228">
        <f>O102*H102</f>
        <v>0</v>
      </c>
      <c r="Q102" s="228">
        <v>0</v>
      </c>
      <c r="R102" s="228">
        <f>Q102*H102</f>
        <v>0</v>
      </c>
      <c r="S102" s="228">
        <v>0</v>
      </c>
      <c r="T102" s="229">
        <f>S102*H102</f>
        <v>0</v>
      </c>
      <c r="U102" s="39"/>
      <c r="V102" s="39"/>
      <c r="W102" s="39"/>
      <c r="X102" s="39"/>
      <c r="Y102" s="39"/>
      <c r="Z102" s="39"/>
      <c r="AA102" s="39"/>
      <c r="AB102" s="39"/>
      <c r="AC102" s="39"/>
      <c r="AD102" s="39"/>
      <c r="AE102" s="39"/>
      <c r="AR102" s="230" t="s">
        <v>177</v>
      </c>
      <c r="AT102" s="230" t="s">
        <v>172</v>
      </c>
      <c r="AU102" s="230" t="s">
        <v>88</v>
      </c>
      <c r="AY102" s="17" t="s">
        <v>170</v>
      </c>
      <c r="BE102" s="231">
        <f>IF(N102="základní",J102,0)</f>
        <v>0</v>
      </c>
      <c r="BF102" s="231">
        <f>IF(N102="snížená",J102,0)</f>
        <v>0</v>
      </c>
      <c r="BG102" s="231">
        <f>IF(N102="zákl. přenesená",J102,0)</f>
        <v>0</v>
      </c>
      <c r="BH102" s="231">
        <f>IF(N102="sníž. přenesená",J102,0)</f>
        <v>0</v>
      </c>
      <c r="BI102" s="231">
        <f>IF(N102="nulová",J102,0)</f>
        <v>0</v>
      </c>
      <c r="BJ102" s="17" t="s">
        <v>86</v>
      </c>
      <c r="BK102" s="231">
        <f>ROUND(I102*H102,2)</f>
        <v>0</v>
      </c>
      <c r="BL102" s="17" t="s">
        <v>177</v>
      </c>
      <c r="BM102" s="230" t="s">
        <v>1700</v>
      </c>
    </row>
    <row r="103" spans="1:51" s="13" customFormat="1" ht="12">
      <c r="A103" s="13"/>
      <c r="B103" s="232"/>
      <c r="C103" s="233"/>
      <c r="D103" s="234" t="s">
        <v>182</v>
      </c>
      <c r="E103" s="235" t="s">
        <v>33</v>
      </c>
      <c r="F103" s="236" t="s">
        <v>1701</v>
      </c>
      <c r="G103" s="233"/>
      <c r="H103" s="237">
        <v>297.4</v>
      </c>
      <c r="I103" s="238"/>
      <c r="J103" s="233"/>
      <c r="K103" s="233"/>
      <c r="L103" s="239"/>
      <c r="M103" s="240"/>
      <c r="N103" s="241"/>
      <c r="O103" s="241"/>
      <c r="P103" s="241"/>
      <c r="Q103" s="241"/>
      <c r="R103" s="241"/>
      <c r="S103" s="241"/>
      <c r="T103" s="242"/>
      <c r="U103" s="13"/>
      <c r="V103" s="13"/>
      <c r="W103" s="13"/>
      <c r="X103" s="13"/>
      <c r="Y103" s="13"/>
      <c r="Z103" s="13"/>
      <c r="AA103" s="13"/>
      <c r="AB103" s="13"/>
      <c r="AC103" s="13"/>
      <c r="AD103" s="13"/>
      <c r="AE103" s="13"/>
      <c r="AT103" s="243" t="s">
        <v>182</v>
      </c>
      <c r="AU103" s="243" t="s">
        <v>88</v>
      </c>
      <c r="AV103" s="13" t="s">
        <v>88</v>
      </c>
      <c r="AW103" s="13" t="s">
        <v>39</v>
      </c>
      <c r="AX103" s="13" t="s">
        <v>78</v>
      </c>
      <c r="AY103" s="243" t="s">
        <v>170</v>
      </c>
    </row>
    <row r="104" spans="1:51" s="14" customFormat="1" ht="12">
      <c r="A104" s="14"/>
      <c r="B104" s="244"/>
      <c r="C104" s="245"/>
      <c r="D104" s="234" t="s">
        <v>182</v>
      </c>
      <c r="E104" s="246" t="s">
        <v>33</v>
      </c>
      <c r="F104" s="247" t="s">
        <v>200</v>
      </c>
      <c r="G104" s="245"/>
      <c r="H104" s="248">
        <v>297.4</v>
      </c>
      <c r="I104" s="249"/>
      <c r="J104" s="245"/>
      <c r="K104" s="245"/>
      <c r="L104" s="250"/>
      <c r="M104" s="251"/>
      <c r="N104" s="252"/>
      <c r="O104" s="252"/>
      <c r="P104" s="252"/>
      <c r="Q104" s="252"/>
      <c r="R104" s="252"/>
      <c r="S104" s="252"/>
      <c r="T104" s="253"/>
      <c r="U104" s="14"/>
      <c r="V104" s="14"/>
      <c r="W104" s="14"/>
      <c r="X104" s="14"/>
      <c r="Y104" s="14"/>
      <c r="Z104" s="14"/>
      <c r="AA104" s="14"/>
      <c r="AB104" s="14"/>
      <c r="AC104" s="14"/>
      <c r="AD104" s="14"/>
      <c r="AE104" s="14"/>
      <c r="AT104" s="254" t="s">
        <v>182</v>
      </c>
      <c r="AU104" s="254" t="s">
        <v>88</v>
      </c>
      <c r="AV104" s="14" t="s">
        <v>177</v>
      </c>
      <c r="AW104" s="14" t="s">
        <v>39</v>
      </c>
      <c r="AX104" s="14" t="s">
        <v>86</v>
      </c>
      <c r="AY104" s="254" t="s">
        <v>170</v>
      </c>
    </row>
    <row r="105" spans="1:65" s="2" customFormat="1" ht="55.5" customHeight="1">
      <c r="A105" s="39"/>
      <c r="B105" s="40"/>
      <c r="C105" s="219" t="s">
        <v>224</v>
      </c>
      <c r="D105" s="219" t="s">
        <v>172</v>
      </c>
      <c r="E105" s="220" t="s">
        <v>752</v>
      </c>
      <c r="F105" s="221" t="s">
        <v>753</v>
      </c>
      <c r="G105" s="222" t="s">
        <v>196</v>
      </c>
      <c r="H105" s="223">
        <v>297.4</v>
      </c>
      <c r="I105" s="224"/>
      <c r="J105" s="225">
        <f>ROUND(I105*H105,2)</f>
        <v>0</v>
      </c>
      <c r="K105" s="221" t="s">
        <v>176</v>
      </c>
      <c r="L105" s="45"/>
      <c r="M105" s="226" t="s">
        <v>33</v>
      </c>
      <c r="N105" s="227" t="s">
        <v>49</v>
      </c>
      <c r="O105" s="85"/>
      <c r="P105" s="228">
        <f>O105*H105</f>
        <v>0</v>
      </c>
      <c r="Q105" s="228">
        <v>0</v>
      </c>
      <c r="R105" s="228">
        <f>Q105*H105</f>
        <v>0</v>
      </c>
      <c r="S105" s="228">
        <v>0</v>
      </c>
      <c r="T105" s="229">
        <f>S105*H105</f>
        <v>0</v>
      </c>
      <c r="U105" s="39"/>
      <c r="V105" s="39"/>
      <c r="W105" s="39"/>
      <c r="X105" s="39"/>
      <c r="Y105" s="39"/>
      <c r="Z105" s="39"/>
      <c r="AA105" s="39"/>
      <c r="AB105" s="39"/>
      <c r="AC105" s="39"/>
      <c r="AD105" s="39"/>
      <c r="AE105" s="39"/>
      <c r="AR105" s="230" t="s">
        <v>177</v>
      </c>
      <c r="AT105" s="230" t="s">
        <v>172</v>
      </c>
      <c r="AU105" s="230" t="s">
        <v>88</v>
      </c>
      <c r="AY105" s="17" t="s">
        <v>170</v>
      </c>
      <c r="BE105" s="231">
        <f>IF(N105="základní",J105,0)</f>
        <v>0</v>
      </c>
      <c r="BF105" s="231">
        <f>IF(N105="snížená",J105,0)</f>
        <v>0</v>
      </c>
      <c r="BG105" s="231">
        <f>IF(N105="zákl. přenesená",J105,0)</f>
        <v>0</v>
      </c>
      <c r="BH105" s="231">
        <f>IF(N105="sníž. přenesená",J105,0)</f>
        <v>0</v>
      </c>
      <c r="BI105" s="231">
        <f>IF(N105="nulová",J105,0)</f>
        <v>0</v>
      </c>
      <c r="BJ105" s="17" t="s">
        <v>86</v>
      </c>
      <c r="BK105" s="231">
        <f>ROUND(I105*H105,2)</f>
        <v>0</v>
      </c>
      <c r="BL105" s="17" t="s">
        <v>177</v>
      </c>
      <c r="BM105" s="230" t="s">
        <v>1702</v>
      </c>
    </row>
    <row r="106" spans="1:65" s="2" customFormat="1" ht="55.5" customHeight="1">
      <c r="A106" s="39"/>
      <c r="B106" s="40"/>
      <c r="C106" s="219" t="s">
        <v>229</v>
      </c>
      <c r="D106" s="219" t="s">
        <v>172</v>
      </c>
      <c r="E106" s="220" t="s">
        <v>756</v>
      </c>
      <c r="F106" s="221" t="s">
        <v>757</v>
      </c>
      <c r="G106" s="222" t="s">
        <v>196</v>
      </c>
      <c r="H106" s="223">
        <v>4163.6</v>
      </c>
      <c r="I106" s="224"/>
      <c r="J106" s="225">
        <f>ROUND(I106*H106,2)</f>
        <v>0</v>
      </c>
      <c r="K106" s="221" t="s">
        <v>176</v>
      </c>
      <c r="L106" s="45"/>
      <c r="M106" s="226" t="s">
        <v>33</v>
      </c>
      <c r="N106" s="227" t="s">
        <v>49</v>
      </c>
      <c r="O106" s="85"/>
      <c r="P106" s="228">
        <f>O106*H106</f>
        <v>0</v>
      </c>
      <c r="Q106" s="228">
        <v>0</v>
      </c>
      <c r="R106" s="228">
        <f>Q106*H106</f>
        <v>0</v>
      </c>
      <c r="S106" s="228">
        <v>0</v>
      </c>
      <c r="T106" s="229">
        <f>S106*H106</f>
        <v>0</v>
      </c>
      <c r="U106" s="39"/>
      <c r="V106" s="39"/>
      <c r="W106" s="39"/>
      <c r="X106" s="39"/>
      <c r="Y106" s="39"/>
      <c r="Z106" s="39"/>
      <c r="AA106" s="39"/>
      <c r="AB106" s="39"/>
      <c r="AC106" s="39"/>
      <c r="AD106" s="39"/>
      <c r="AE106" s="39"/>
      <c r="AR106" s="230" t="s">
        <v>177</v>
      </c>
      <c r="AT106" s="230" t="s">
        <v>172</v>
      </c>
      <c r="AU106" s="230" t="s">
        <v>88</v>
      </c>
      <c r="AY106" s="17" t="s">
        <v>170</v>
      </c>
      <c r="BE106" s="231">
        <f>IF(N106="základní",J106,0)</f>
        <v>0</v>
      </c>
      <c r="BF106" s="231">
        <f>IF(N106="snížená",J106,0)</f>
        <v>0</v>
      </c>
      <c r="BG106" s="231">
        <f>IF(N106="zákl. přenesená",J106,0)</f>
        <v>0</v>
      </c>
      <c r="BH106" s="231">
        <f>IF(N106="sníž. přenesená",J106,0)</f>
        <v>0</v>
      </c>
      <c r="BI106" s="231">
        <f>IF(N106="nulová",J106,0)</f>
        <v>0</v>
      </c>
      <c r="BJ106" s="17" t="s">
        <v>86</v>
      </c>
      <c r="BK106" s="231">
        <f>ROUND(I106*H106,2)</f>
        <v>0</v>
      </c>
      <c r="BL106" s="17" t="s">
        <v>177</v>
      </c>
      <c r="BM106" s="230" t="s">
        <v>1703</v>
      </c>
    </row>
    <row r="107" spans="1:47" s="2" customFormat="1" ht="12">
      <c r="A107" s="39"/>
      <c r="B107" s="40"/>
      <c r="C107" s="41"/>
      <c r="D107" s="234" t="s">
        <v>210</v>
      </c>
      <c r="E107" s="41"/>
      <c r="F107" s="255" t="s">
        <v>211</v>
      </c>
      <c r="G107" s="41"/>
      <c r="H107" s="41"/>
      <c r="I107" s="137"/>
      <c r="J107" s="41"/>
      <c r="K107" s="41"/>
      <c r="L107" s="45"/>
      <c r="M107" s="256"/>
      <c r="N107" s="257"/>
      <c r="O107" s="85"/>
      <c r="P107" s="85"/>
      <c r="Q107" s="85"/>
      <c r="R107" s="85"/>
      <c r="S107" s="85"/>
      <c r="T107" s="86"/>
      <c r="U107" s="39"/>
      <c r="V107" s="39"/>
      <c r="W107" s="39"/>
      <c r="X107" s="39"/>
      <c r="Y107" s="39"/>
      <c r="Z107" s="39"/>
      <c r="AA107" s="39"/>
      <c r="AB107" s="39"/>
      <c r="AC107" s="39"/>
      <c r="AD107" s="39"/>
      <c r="AE107" s="39"/>
      <c r="AT107" s="17" t="s">
        <v>210</v>
      </c>
      <c r="AU107" s="17" t="s">
        <v>88</v>
      </c>
    </row>
    <row r="108" spans="1:51" s="13" customFormat="1" ht="12">
      <c r="A108" s="13"/>
      <c r="B108" s="232"/>
      <c r="C108" s="233"/>
      <c r="D108" s="234" t="s">
        <v>182</v>
      </c>
      <c r="E108" s="233"/>
      <c r="F108" s="236" t="s">
        <v>1704</v>
      </c>
      <c r="G108" s="233"/>
      <c r="H108" s="237">
        <v>4163.6</v>
      </c>
      <c r="I108" s="238"/>
      <c r="J108" s="233"/>
      <c r="K108" s="233"/>
      <c r="L108" s="239"/>
      <c r="M108" s="240"/>
      <c r="N108" s="241"/>
      <c r="O108" s="241"/>
      <c r="P108" s="241"/>
      <c r="Q108" s="241"/>
      <c r="R108" s="241"/>
      <c r="S108" s="241"/>
      <c r="T108" s="242"/>
      <c r="U108" s="13"/>
      <c r="V108" s="13"/>
      <c r="W108" s="13"/>
      <c r="X108" s="13"/>
      <c r="Y108" s="13"/>
      <c r="Z108" s="13"/>
      <c r="AA108" s="13"/>
      <c r="AB108" s="13"/>
      <c r="AC108" s="13"/>
      <c r="AD108" s="13"/>
      <c r="AE108" s="13"/>
      <c r="AT108" s="243" t="s">
        <v>182</v>
      </c>
      <c r="AU108" s="243" t="s">
        <v>88</v>
      </c>
      <c r="AV108" s="13" t="s">
        <v>88</v>
      </c>
      <c r="AW108" s="13" t="s">
        <v>4</v>
      </c>
      <c r="AX108" s="13" t="s">
        <v>86</v>
      </c>
      <c r="AY108" s="243" t="s">
        <v>170</v>
      </c>
    </row>
    <row r="109" spans="1:65" s="2" customFormat="1" ht="16.5" customHeight="1">
      <c r="A109" s="39"/>
      <c r="B109" s="40"/>
      <c r="C109" s="219" t="s">
        <v>235</v>
      </c>
      <c r="D109" s="219" t="s">
        <v>172</v>
      </c>
      <c r="E109" s="220" t="s">
        <v>1357</v>
      </c>
      <c r="F109" s="221" t="s">
        <v>1358</v>
      </c>
      <c r="G109" s="222" t="s">
        <v>196</v>
      </c>
      <c r="H109" s="223">
        <v>297.4</v>
      </c>
      <c r="I109" s="224"/>
      <c r="J109" s="225">
        <f>ROUND(I109*H109,2)</f>
        <v>0</v>
      </c>
      <c r="K109" s="221" t="s">
        <v>1351</v>
      </c>
      <c r="L109" s="45"/>
      <c r="M109" s="226" t="s">
        <v>33</v>
      </c>
      <c r="N109" s="227" t="s">
        <v>49</v>
      </c>
      <c r="O109" s="85"/>
      <c r="P109" s="228">
        <f>O109*H109</f>
        <v>0</v>
      </c>
      <c r="Q109" s="228">
        <v>0</v>
      </c>
      <c r="R109" s="228">
        <f>Q109*H109</f>
        <v>0</v>
      </c>
      <c r="S109" s="228">
        <v>0</v>
      </c>
      <c r="T109" s="229">
        <f>S109*H109</f>
        <v>0</v>
      </c>
      <c r="U109" s="39"/>
      <c r="V109" s="39"/>
      <c r="W109" s="39"/>
      <c r="X109" s="39"/>
      <c r="Y109" s="39"/>
      <c r="Z109" s="39"/>
      <c r="AA109" s="39"/>
      <c r="AB109" s="39"/>
      <c r="AC109" s="39"/>
      <c r="AD109" s="39"/>
      <c r="AE109" s="39"/>
      <c r="AR109" s="230" t="s">
        <v>177</v>
      </c>
      <c r="AT109" s="230" t="s">
        <v>172</v>
      </c>
      <c r="AU109" s="230" t="s">
        <v>88</v>
      </c>
      <c r="AY109" s="17" t="s">
        <v>170</v>
      </c>
      <c r="BE109" s="231">
        <f>IF(N109="základní",J109,0)</f>
        <v>0</v>
      </c>
      <c r="BF109" s="231">
        <f>IF(N109="snížená",J109,0)</f>
        <v>0</v>
      </c>
      <c r="BG109" s="231">
        <f>IF(N109="zákl. přenesená",J109,0)</f>
        <v>0</v>
      </c>
      <c r="BH109" s="231">
        <f>IF(N109="sníž. přenesená",J109,0)</f>
        <v>0</v>
      </c>
      <c r="BI109" s="231">
        <f>IF(N109="nulová",J109,0)</f>
        <v>0</v>
      </c>
      <c r="BJ109" s="17" t="s">
        <v>86</v>
      </c>
      <c r="BK109" s="231">
        <f>ROUND(I109*H109,2)</f>
        <v>0</v>
      </c>
      <c r="BL109" s="17" t="s">
        <v>177</v>
      </c>
      <c r="BM109" s="230" t="s">
        <v>1705</v>
      </c>
    </row>
    <row r="110" spans="1:65" s="2" customFormat="1" ht="33" customHeight="1">
      <c r="A110" s="39"/>
      <c r="B110" s="40"/>
      <c r="C110" s="219" t="s">
        <v>240</v>
      </c>
      <c r="D110" s="219" t="s">
        <v>172</v>
      </c>
      <c r="E110" s="220" t="s">
        <v>1551</v>
      </c>
      <c r="F110" s="221" t="s">
        <v>1552</v>
      </c>
      <c r="G110" s="222" t="s">
        <v>196</v>
      </c>
      <c r="H110" s="223">
        <v>195.6</v>
      </c>
      <c r="I110" s="224"/>
      <c r="J110" s="225">
        <f>ROUND(I110*H110,2)</f>
        <v>0</v>
      </c>
      <c r="K110" s="221" t="s">
        <v>176</v>
      </c>
      <c r="L110" s="45"/>
      <c r="M110" s="226" t="s">
        <v>33</v>
      </c>
      <c r="N110" s="227" t="s">
        <v>49</v>
      </c>
      <c r="O110" s="85"/>
      <c r="P110" s="228">
        <f>O110*H110</f>
        <v>0</v>
      </c>
      <c r="Q110" s="228">
        <v>0</v>
      </c>
      <c r="R110" s="228">
        <f>Q110*H110</f>
        <v>0</v>
      </c>
      <c r="S110" s="228">
        <v>0</v>
      </c>
      <c r="T110" s="229">
        <f>S110*H110</f>
        <v>0</v>
      </c>
      <c r="U110" s="39"/>
      <c r="V110" s="39"/>
      <c r="W110" s="39"/>
      <c r="X110" s="39"/>
      <c r="Y110" s="39"/>
      <c r="Z110" s="39"/>
      <c r="AA110" s="39"/>
      <c r="AB110" s="39"/>
      <c r="AC110" s="39"/>
      <c r="AD110" s="39"/>
      <c r="AE110" s="39"/>
      <c r="AR110" s="230" t="s">
        <v>177</v>
      </c>
      <c r="AT110" s="230" t="s">
        <v>172</v>
      </c>
      <c r="AU110" s="230" t="s">
        <v>88</v>
      </c>
      <c r="AY110" s="17" t="s">
        <v>170</v>
      </c>
      <c r="BE110" s="231">
        <f>IF(N110="základní",J110,0)</f>
        <v>0</v>
      </c>
      <c r="BF110" s="231">
        <f>IF(N110="snížená",J110,0)</f>
        <v>0</v>
      </c>
      <c r="BG110" s="231">
        <f>IF(N110="zákl. přenesená",J110,0)</f>
        <v>0</v>
      </c>
      <c r="BH110" s="231">
        <f>IF(N110="sníž. přenesená",J110,0)</f>
        <v>0</v>
      </c>
      <c r="BI110" s="231">
        <f>IF(N110="nulová",J110,0)</f>
        <v>0</v>
      </c>
      <c r="BJ110" s="17" t="s">
        <v>86</v>
      </c>
      <c r="BK110" s="231">
        <f>ROUND(I110*H110,2)</f>
        <v>0</v>
      </c>
      <c r="BL110" s="17" t="s">
        <v>177</v>
      </c>
      <c r="BM110" s="230" t="s">
        <v>1706</v>
      </c>
    </row>
    <row r="111" spans="1:47" s="2" customFormat="1" ht="12">
      <c r="A111" s="39"/>
      <c r="B111" s="40"/>
      <c r="C111" s="41"/>
      <c r="D111" s="234" t="s">
        <v>210</v>
      </c>
      <c r="E111" s="41"/>
      <c r="F111" s="255" t="s">
        <v>1363</v>
      </c>
      <c r="G111" s="41"/>
      <c r="H111" s="41"/>
      <c r="I111" s="137"/>
      <c r="J111" s="41"/>
      <c r="K111" s="41"/>
      <c r="L111" s="45"/>
      <c r="M111" s="256"/>
      <c r="N111" s="257"/>
      <c r="O111" s="85"/>
      <c r="P111" s="85"/>
      <c r="Q111" s="85"/>
      <c r="R111" s="85"/>
      <c r="S111" s="85"/>
      <c r="T111" s="86"/>
      <c r="U111" s="39"/>
      <c r="V111" s="39"/>
      <c r="W111" s="39"/>
      <c r="X111" s="39"/>
      <c r="Y111" s="39"/>
      <c r="Z111" s="39"/>
      <c r="AA111" s="39"/>
      <c r="AB111" s="39"/>
      <c r="AC111" s="39"/>
      <c r="AD111" s="39"/>
      <c r="AE111" s="39"/>
      <c r="AT111" s="17" t="s">
        <v>210</v>
      </c>
      <c r="AU111" s="17" t="s">
        <v>88</v>
      </c>
    </row>
    <row r="112" spans="1:65" s="2" customFormat="1" ht="16.5" customHeight="1">
      <c r="A112" s="39"/>
      <c r="B112" s="40"/>
      <c r="C112" s="258" t="s">
        <v>246</v>
      </c>
      <c r="D112" s="258" t="s">
        <v>214</v>
      </c>
      <c r="E112" s="259" t="s">
        <v>230</v>
      </c>
      <c r="F112" s="260" t="s">
        <v>231</v>
      </c>
      <c r="G112" s="261" t="s">
        <v>232</v>
      </c>
      <c r="H112" s="262">
        <v>371.64</v>
      </c>
      <c r="I112" s="263"/>
      <c r="J112" s="264">
        <f>ROUND(I112*H112,2)</f>
        <v>0</v>
      </c>
      <c r="K112" s="260" t="s">
        <v>176</v>
      </c>
      <c r="L112" s="265"/>
      <c r="M112" s="266" t="s">
        <v>33</v>
      </c>
      <c r="N112" s="267" t="s">
        <v>49</v>
      </c>
      <c r="O112" s="85"/>
      <c r="P112" s="228">
        <f>O112*H112</f>
        <v>0</v>
      </c>
      <c r="Q112" s="228">
        <v>1</v>
      </c>
      <c r="R112" s="228">
        <f>Q112*H112</f>
        <v>371.64</v>
      </c>
      <c r="S112" s="228">
        <v>0</v>
      </c>
      <c r="T112" s="229">
        <f>S112*H112</f>
        <v>0</v>
      </c>
      <c r="U112" s="39"/>
      <c r="V112" s="39"/>
      <c r="W112" s="39"/>
      <c r="X112" s="39"/>
      <c r="Y112" s="39"/>
      <c r="Z112" s="39"/>
      <c r="AA112" s="39"/>
      <c r="AB112" s="39"/>
      <c r="AC112" s="39"/>
      <c r="AD112" s="39"/>
      <c r="AE112" s="39"/>
      <c r="AR112" s="230" t="s">
        <v>213</v>
      </c>
      <c r="AT112" s="230" t="s">
        <v>214</v>
      </c>
      <c r="AU112" s="230" t="s">
        <v>88</v>
      </c>
      <c r="AY112" s="17" t="s">
        <v>170</v>
      </c>
      <c r="BE112" s="231">
        <f>IF(N112="základní",J112,0)</f>
        <v>0</v>
      </c>
      <c r="BF112" s="231">
        <f>IF(N112="snížená",J112,0)</f>
        <v>0</v>
      </c>
      <c r="BG112" s="231">
        <f>IF(N112="zákl. přenesená",J112,0)</f>
        <v>0</v>
      </c>
      <c r="BH112" s="231">
        <f>IF(N112="sníž. přenesená",J112,0)</f>
        <v>0</v>
      </c>
      <c r="BI112" s="231">
        <f>IF(N112="nulová",J112,0)</f>
        <v>0</v>
      </c>
      <c r="BJ112" s="17" t="s">
        <v>86</v>
      </c>
      <c r="BK112" s="231">
        <f>ROUND(I112*H112,2)</f>
        <v>0</v>
      </c>
      <c r="BL112" s="17" t="s">
        <v>177</v>
      </c>
      <c r="BM112" s="230" t="s">
        <v>1707</v>
      </c>
    </row>
    <row r="113" spans="1:47" s="2" customFormat="1" ht="12">
      <c r="A113" s="39"/>
      <c r="B113" s="40"/>
      <c r="C113" s="41"/>
      <c r="D113" s="234" t="s">
        <v>210</v>
      </c>
      <c r="E113" s="41"/>
      <c r="F113" s="255" t="s">
        <v>1365</v>
      </c>
      <c r="G113" s="41"/>
      <c r="H113" s="41"/>
      <c r="I113" s="137"/>
      <c r="J113" s="41"/>
      <c r="K113" s="41"/>
      <c r="L113" s="45"/>
      <c r="M113" s="256"/>
      <c r="N113" s="257"/>
      <c r="O113" s="85"/>
      <c r="P113" s="85"/>
      <c r="Q113" s="85"/>
      <c r="R113" s="85"/>
      <c r="S113" s="85"/>
      <c r="T113" s="86"/>
      <c r="U113" s="39"/>
      <c r="V113" s="39"/>
      <c r="W113" s="39"/>
      <c r="X113" s="39"/>
      <c r="Y113" s="39"/>
      <c r="Z113" s="39"/>
      <c r="AA113" s="39"/>
      <c r="AB113" s="39"/>
      <c r="AC113" s="39"/>
      <c r="AD113" s="39"/>
      <c r="AE113" s="39"/>
      <c r="AT113" s="17" t="s">
        <v>210</v>
      </c>
      <c r="AU113" s="17" t="s">
        <v>88</v>
      </c>
    </row>
    <row r="114" spans="1:51" s="13" customFormat="1" ht="12">
      <c r="A114" s="13"/>
      <c r="B114" s="232"/>
      <c r="C114" s="233"/>
      <c r="D114" s="234" t="s">
        <v>182</v>
      </c>
      <c r="E114" s="235" t="s">
        <v>33</v>
      </c>
      <c r="F114" s="236" t="s">
        <v>1708</v>
      </c>
      <c r="G114" s="233"/>
      <c r="H114" s="237">
        <v>371.64</v>
      </c>
      <c r="I114" s="238"/>
      <c r="J114" s="233"/>
      <c r="K114" s="233"/>
      <c r="L114" s="239"/>
      <c r="M114" s="240"/>
      <c r="N114" s="241"/>
      <c r="O114" s="241"/>
      <c r="P114" s="241"/>
      <c r="Q114" s="241"/>
      <c r="R114" s="241"/>
      <c r="S114" s="241"/>
      <c r="T114" s="242"/>
      <c r="U114" s="13"/>
      <c r="V114" s="13"/>
      <c r="W114" s="13"/>
      <c r="X114" s="13"/>
      <c r="Y114" s="13"/>
      <c r="Z114" s="13"/>
      <c r="AA114" s="13"/>
      <c r="AB114" s="13"/>
      <c r="AC114" s="13"/>
      <c r="AD114" s="13"/>
      <c r="AE114" s="13"/>
      <c r="AT114" s="243" t="s">
        <v>182</v>
      </c>
      <c r="AU114" s="243" t="s">
        <v>88</v>
      </c>
      <c r="AV114" s="13" t="s">
        <v>88</v>
      </c>
      <c r="AW114" s="13" t="s">
        <v>39</v>
      </c>
      <c r="AX114" s="13" t="s">
        <v>86</v>
      </c>
      <c r="AY114" s="243" t="s">
        <v>170</v>
      </c>
    </row>
    <row r="115" spans="1:65" s="2" customFormat="1" ht="55.5" customHeight="1">
      <c r="A115" s="39"/>
      <c r="B115" s="40"/>
      <c r="C115" s="219" t="s">
        <v>8</v>
      </c>
      <c r="D115" s="219" t="s">
        <v>172</v>
      </c>
      <c r="E115" s="220" t="s">
        <v>1556</v>
      </c>
      <c r="F115" s="221" t="s">
        <v>1557</v>
      </c>
      <c r="G115" s="222" t="s">
        <v>196</v>
      </c>
      <c r="H115" s="223">
        <v>29.7</v>
      </c>
      <c r="I115" s="224"/>
      <c r="J115" s="225">
        <f>ROUND(I115*H115,2)</f>
        <v>0</v>
      </c>
      <c r="K115" s="221" t="s">
        <v>176</v>
      </c>
      <c r="L115" s="45"/>
      <c r="M115" s="226" t="s">
        <v>33</v>
      </c>
      <c r="N115" s="227" t="s">
        <v>49</v>
      </c>
      <c r="O115" s="85"/>
      <c r="P115" s="228">
        <f>O115*H115</f>
        <v>0</v>
      </c>
      <c r="Q115" s="228">
        <v>0</v>
      </c>
      <c r="R115" s="228">
        <f>Q115*H115</f>
        <v>0</v>
      </c>
      <c r="S115" s="228">
        <v>0</v>
      </c>
      <c r="T115" s="229">
        <f>S115*H115</f>
        <v>0</v>
      </c>
      <c r="U115" s="39"/>
      <c r="V115" s="39"/>
      <c r="W115" s="39"/>
      <c r="X115" s="39"/>
      <c r="Y115" s="39"/>
      <c r="Z115" s="39"/>
      <c r="AA115" s="39"/>
      <c r="AB115" s="39"/>
      <c r="AC115" s="39"/>
      <c r="AD115" s="39"/>
      <c r="AE115" s="39"/>
      <c r="AR115" s="230" t="s">
        <v>177</v>
      </c>
      <c r="AT115" s="230" t="s">
        <v>172</v>
      </c>
      <c r="AU115" s="230" t="s">
        <v>88</v>
      </c>
      <c r="AY115" s="17" t="s">
        <v>170</v>
      </c>
      <c r="BE115" s="231">
        <f>IF(N115="základní",J115,0)</f>
        <v>0</v>
      </c>
      <c r="BF115" s="231">
        <f>IF(N115="snížená",J115,0)</f>
        <v>0</v>
      </c>
      <c r="BG115" s="231">
        <f>IF(N115="zákl. přenesená",J115,0)</f>
        <v>0</v>
      </c>
      <c r="BH115" s="231">
        <f>IF(N115="sníž. přenesená",J115,0)</f>
        <v>0</v>
      </c>
      <c r="BI115" s="231">
        <f>IF(N115="nulová",J115,0)</f>
        <v>0</v>
      </c>
      <c r="BJ115" s="17" t="s">
        <v>86</v>
      </c>
      <c r="BK115" s="231">
        <f>ROUND(I115*H115,2)</f>
        <v>0</v>
      </c>
      <c r="BL115" s="17" t="s">
        <v>177</v>
      </c>
      <c r="BM115" s="230" t="s">
        <v>1709</v>
      </c>
    </row>
    <row r="116" spans="1:65" s="2" customFormat="1" ht="16.5" customHeight="1">
      <c r="A116" s="39"/>
      <c r="B116" s="40"/>
      <c r="C116" s="258" t="s">
        <v>254</v>
      </c>
      <c r="D116" s="258" t="s">
        <v>214</v>
      </c>
      <c r="E116" s="259" t="s">
        <v>1148</v>
      </c>
      <c r="F116" s="260" t="s">
        <v>1149</v>
      </c>
      <c r="G116" s="261" t="s">
        <v>232</v>
      </c>
      <c r="H116" s="262">
        <v>56.43</v>
      </c>
      <c r="I116" s="263"/>
      <c r="J116" s="264">
        <f>ROUND(I116*H116,2)</f>
        <v>0</v>
      </c>
      <c r="K116" s="260" t="s">
        <v>176</v>
      </c>
      <c r="L116" s="265"/>
      <c r="M116" s="266" t="s">
        <v>33</v>
      </c>
      <c r="N116" s="267" t="s">
        <v>49</v>
      </c>
      <c r="O116" s="85"/>
      <c r="P116" s="228">
        <f>O116*H116</f>
        <v>0</v>
      </c>
      <c r="Q116" s="228">
        <v>1</v>
      </c>
      <c r="R116" s="228">
        <f>Q116*H116</f>
        <v>56.43</v>
      </c>
      <c r="S116" s="228">
        <v>0</v>
      </c>
      <c r="T116" s="229">
        <f>S116*H116</f>
        <v>0</v>
      </c>
      <c r="U116" s="39"/>
      <c r="V116" s="39"/>
      <c r="W116" s="39"/>
      <c r="X116" s="39"/>
      <c r="Y116" s="39"/>
      <c r="Z116" s="39"/>
      <c r="AA116" s="39"/>
      <c r="AB116" s="39"/>
      <c r="AC116" s="39"/>
      <c r="AD116" s="39"/>
      <c r="AE116" s="39"/>
      <c r="AR116" s="230" t="s">
        <v>213</v>
      </c>
      <c r="AT116" s="230" t="s">
        <v>214</v>
      </c>
      <c r="AU116" s="230" t="s">
        <v>88</v>
      </c>
      <c r="AY116" s="17" t="s">
        <v>170</v>
      </c>
      <c r="BE116" s="231">
        <f>IF(N116="základní",J116,0)</f>
        <v>0</v>
      </c>
      <c r="BF116" s="231">
        <f>IF(N116="snížená",J116,0)</f>
        <v>0</v>
      </c>
      <c r="BG116" s="231">
        <f>IF(N116="zákl. přenesená",J116,0)</f>
        <v>0</v>
      </c>
      <c r="BH116" s="231">
        <f>IF(N116="sníž. přenesená",J116,0)</f>
        <v>0</v>
      </c>
      <c r="BI116" s="231">
        <f>IF(N116="nulová",J116,0)</f>
        <v>0</v>
      </c>
      <c r="BJ116" s="17" t="s">
        <v>86</v>
      </c>
      <c r="BK116" s="231">
        <f>ROUND(I116*H116,2)</f>
        <v>0</v>
      </c>
      <c r="BL116" s="17" t="s">
        <v>177</v>
      </c>
      <c r="BM116" s="230" t="s">
        <v>1710</v>
      </c>
    </row>
    <row r="117" spans="1:47" s="2" customFormat="1" ht="12">
      <c r="A117" s="39"/>
      <c r="B117" s="40"/>
      <c r="C117" s="41"/>
      <c r="D117" s="234" t="s">
        <v>210</v>
      </c>
      <c r="E117" s="41"/>
      <c r="F117" s="255" t="s">
        <v>1365</v>
      </c>
      <c r="G117" s="41"/>
      <c r="H117" s="41"/>
      <c r="I117" s="137"/>
      <c r="J117" s="41"/>
      <c r="K117" s="41"/>
      <c r="L117" s="45"/>
      <c r="M117" s="256"/>
      <c r="N117" s="257"/>
      <c r="O117" s="85"/>
      <c r="P117" s="85"/>
      <c r="Q117" s="85"/>
      <c r="R117" s="85"/>
      <c r="S117" s="85"/>
      <c r="T117" s="86"/>
      <c r="U117" s="39"/>
      <c r="V117" s="39"/>
      <c r="W117" s="39"/>
      <c r="X117" s="39"/>
      <c r="Y117" s="39"/>
      <c r="Z117" s="39"/>
      <c r="AA117" s="39"/>
      <c r="AB117" s="39"/>
      <c r="AC117" s="39"/>
      <c r="AD117" s="39"/>
      <c r="AE117" s="39"/>
      <c r="AT117" s="17" t="s">
        <v>210</v>
      </c>
      <c r="AU117" s="17" t="s">
        <v>88</v>
      </c>
    </row>
    <row r="118" spans="1:51" s="13" customFormat="1" ht="12">
      <c r="A118" s="13"/>
      <c r="B118" s="232"/>
      <c r="C118" s="233"/>
      <c r="D118" s="234" t="s">
        <v>182</v>
      </c>
      <c r="E118" s="235" t="s">
        <v>33</v>
      </c>
      <c r="F118" s="236" t="s">
        <v>1711</v>
      </c>
      <c r="G118" s="233"/>
      <c r="H118" s="237">
        <v>56.43</v>
      </c>
      <c r="I118" s="238"/>
      <c r="J118" s="233"/>
      <c r="K118" s="233"/>
      <c r="L118" s="239"/>
      <c r="M118" s="240"/>
      <c r="N118" s="241"/>
      <c r="O118" s="241"/>
      <c r="P118" s="241"/>
      <c r="Q118" s="241"/>
      <c r="R118" s="241"/>
      <c r="S118" s="241"/>
      <c r="T118" s="242"/>
      <c r="U118" s="13"/>
      <c r="V118" s="13"/>
      <c r="W118" s="13"/>
      <c r="X118" s="13"/>
      <c r="Y118" s="13"/>
      <c r="Z118" s="13"/>
      <c r="AA118" s="13"/>
      <c r="AB118" s="13"/>
      <c r="AC118" s="13"/>
      <c r="AD118" s="13"/>
      <c r="AE118" s="13"/>
      <c r="AT118" s="243" t="s">
        <v>182</v>
      </c>
      <c r="AU118" s="243" t="s">
        <v>88</v>
      </c>
      <c r="AV118" s="13" t="s">
        <v>88</v>
      </c>
      <c r="AW118" s="13" t="s">
        <v>39</v>
      </c>
      <c r="AX118" s="13" t="s">
        <v>86</v>
      </c>
      <c r="AY118" s="243" t="s">
        <v>170</v>
      </c>
    </row>
    <row r="119" spans="1:63" s="12" customFormat="1" ht="22.8" customHeight="1">
      <c r="A119" s="12"/>
      <c r="B119" s="203"/>
      <c r="C119" s="204"/>
      <c r="D119" s="205" t="s">
        <v>77</v>
      </c>
      <c r="E119" s="217" t="s">
        <v>88</v>
      </c>
      <c r="F119" s="217" t="s">
        <v>245</v>
      </c>
      <c r="G119" s="204"/>
      <c r="H119" s="204"/>
      <c r="I119" s="207"/>
      <c r="J119" s="218">
        <f>BK119</f>
        <v>0</v>
      </c>
      <c r="K119" s="204"/>
      <c r="L119" s="209"/>
      <c r="M119" s="210"/>
      <c r="N119" s="211"/>
      <c r="O119" s="211"/>
      <c r="P119" s="212">
        <f>SUM(P120:P129)</f>
        <v>0</v>
      </c>
      <c r="Q119" s="211"/>
      <c r="R119" s="212">
        <f>SUM(R120:R129)</f>
        <v>0</v>
      </c>
      <c r="S119" s="211"/>
      <c r="T119" s="213">
        <f>SUM(T120:T129)</f>
        <v>0</v>
      </c>
      <c r="U119" s="12"/>
      <c r="V119" s="12"/>
      <c r="W119" s="12"/>
      <c r="X119" s="12"/>
      <c r="Y119" s="12"/>
      <c r="Z119" s="12"/>
      <c r="AA119" s="12"/>
      <c r="AB119" s="12"/>
      <c r="AC119" s="12"/>
      <c r="AD119" s="12"/>
      <c r="AE119" s="12"/>
      <c r="AR119" s="214" t="s">
        <v>86</v>
      </c>
      <c r="AT119" s="215" t="s">
        <v>77</v>
      </c>
      <c r="AU119" s="215" t="s">
        <v>86</v>
      </c>
      <c r="AY119" s="214" t="s">
        <v>170</v>
      </c>
      <c r="BK119" s="216">
        <f>SUM(BK120:BK129)</f>
        <v>0</v>
      </c>
    </row>
    <row r="120" spans="1:65" s="2" customFormat="1" ht="16.5" customHeight="1">
      <c r="A120" s="39"/>
      <c r="B120" s="40"/>
      <c r="C120" s="219" t="s">
        <v>259</v>
      </c>
      <c r="D120" s="219" t="s">
        <v>172</v>
      </c>
      <c r="E120" s="220" t="s">
        <v>1407</v>
      </c>
      <c r="F120" s="221" t="s">
        <v>1408</v>
      </c>
      <c r="G120" s="222" t="s">
        <v>191</v>
      </c>
      <c r="H120" s="223">
        <v>54</v>
      </c>
      <c r="I120" s="224"/>
      <c r="J120" s="225">
        <f>ROUND(I120*H120,2)</f>
        <v>0</v>
      </c>
      <c r="K120" s="221" t="s">
        <v>33</v>
      </c>
      <c r="L120" s="45"/>
      <c r="M120" s="226" t="s">
        <v>33</v>
      </c>
      <c r="N120" s="227" t="s">
        <v>49</v>
      </c>
      <c r="O120" s="85"/>
      <c r="P120" s="228">
        <f>O120*H120</f>
        <v>0</v>
      </c>
      <c r="Q120" s="228">
        <v>0</v>
      </c>
      <c r="R120" s="228">
        <f>Q120*H120</f>
        <v>0</v>
      </c>
      <c r="S120" s="228">
        <v>0</v>
      </c>
      <c r="T120" s="229">
        <f>S120*H120</f>
        <v>0</v>
      </c>
      <c r="U120" s="39"/>
      <c r="V120" s="39"/>
      <c r="W120" s="39"/>
      <c r="X120" s="39"/>
      <c r="Y120" s="39"/>
      <c r="Z120" s="39"/>
      <c r="AA120" s="39"/>
      <c r="AB120" s="39"/>
      <c r="AC120" s="39"/>
      <c r="AD120" s="39"/>
      <c r="AE120" s="39"/>
      <c r="AR120" s="230" t="s">
        <v>177</v>
      </c>
      <c r="AT120" s="230" t="s">
        <v>172</v>
      </c>
      <c r="AU120" s="230" t="s">
        <v>88</v>
      </c>
      <c r="AY120" s="17" t="s">
        <v>170</v>
      </c>
      <c r="BE120" s="231">
        <f>IF(N120="základní",J120,0)</f>
        <v>0</v>
      </c>
      <c r="BF120" s="231">
        <f>IF(N120="snížená",J120,0)</f>
        <v>0</v>
      </c>
      <c r="BG120" s="231">
        <f>IF(N120="zákl. přenesená",J120,0)</f>
        <v>0</v>
      </c>
      <c r="BH120" s="231">
        <f>IF(N120="sníž. přenesená",J120,0)</f>
        <v>0</v>
      </c>
      <c r="BI120" s="231">
        <f>IF(N120="nulová",J120,0)</f>
        <v>0</v>
      </c>
      <c r="BJ120" s="17" t="s">
        <v>86</v>
      </c>
      <c r="BK120" s="231">
        <f>ROUND(I120*H120,2)</f>
        <v>0</v>
      </c>
      <c r="BL120" s="17" t="s">
        <v>177</v>
      </c>
      <c r="BM120" s="230" t="s">
        <v>1712</v>
      </c>
    </row>
    <row r="121" spans="1:47" s="2" customFormat="1" ht="12">
      <c r="A121" s="39"/>
      <c r="B121" s="40"/>
      <c r="C121" s="41"/>
      <c r="D121" s="234" t="s">
        <v>210</v>
      </c>
      <c r="E121" s="41"/>
      <c r="F121" s="255" t="s">
        <v>1410</v>
      </c>
      <c r="G121" s="41"/>
      <c r="H121" s="41"/>
      <c r="I121" s="137"/>
      <c r="J121" s="41"/>
      <c r="K121" s="41"/>
      <c r="L121" s="45"/>
      <c r="M121" s="256"/>
      <c r="N121" s="257"/>
      <c r="O121" s="85"/>
      <c r="P121" s="85"/>
      <c r="Q121" s="85"/>
      <c r="R121" s="85"/>
      <c r="S121" s="85"/>
      <c r="T121" s="86"/>
      <c r="U121" s="39"/>
      <c r="V121" s="39"/>
      <c r="W121" s="39"/>
      <c r="X121" s="39"/>
      <c r="Y121" s="39"/>
      <c r="Z121" s="39"/>
      <c r="AA121" s="39"/>
      <c r="AB121" s="39"/>
      <c r="AC121" s="39"/>
      <c r="AD121" s="39"/>
      <c r="AE121" s="39"/>
      <c r="AT121" s="17" t="s">
        <v>210</v>
      </c>
      <c r="AU121" s="17" t="s">
        <v>88</v>
      </c>
    </row>
    <row r="122" spans="1:65" s="2" customFormat="1" ht="16.5" customHeight="1">
      <c r="A122" s="39"/>
      <c r="B122" s="40"/>
      <c r="C122" s="219" t="s">
        <v>265</v>
      </c>
      <c r="D122" s="219" t="s">
        <v>172</v>
      </c>
      <c r="E122" s="220" t="s">
        <v>1411</v>
      </c>
      <c r="F122" s="221" t="s">
        <v>1412</v>
      </c>
      <c r="G122" s="222" t="s">
        <v>191</v>
      </c>
      <c r="H122" s="223">
        <v>54</v>
      </c>
      <c r="I122" s="224"/>
      <c r="J122" s="225">
        <f>ROUND(I122*H122,2)</f>
        <v>0</v>
      </c>
      <c r="K122" s="221" t="s">
        <v>33</v>
      </c>
      <c r="L122" s="45"/>
      <c r="M122" s="226" t="s">
        <v>33</v>
      </c>
      <c r="N122" s="227" t="s">
        <v>49</v>
      </c>
      <c r="O122" s="85"/>
      <c r="P122" s="228">
        <f>O122*H122</f>
        <v>0</v>
      </c>
      <c r="Q122" s="228">
        <v>0</v>
      </c>
      <c r="R122" s="228">
        <f>Q122*H122</f>
        <v>0</v>
      </c>
      <c r="S122" s="228">
        <v>0</v>
      </c>
      <c r="T122" s="229">
        <f>S122*H122</f>
        <v>0</v>
      </c>
      <c r="U122" s="39"/>
      <c r="V122" s="39"/>
      <c r="W122" s="39"/>
      <c r="X122" s="39"/>
      <c r="Y122" s="39"/>
      <c r="Z122" s="39"/>
      <c r="AA122" s="39"/>
      <c r="AB122" s="39"/>
      <c r="AC122" s="39"/>
      <c r="AD122" s="39"/>
      <c r="AE122" s="39"/>
      <c r="AR122" s="230" t="s">
        <v>177</v>
      </c>
      <c r="AT122" s="230" t="s">
        <v>172</v>
      </c>
      <c r="AU122" s="230" t="s">
        <v>88</v>
      </c>
      <c r="AY122" s="17" t="s">
        <v>170</v>
      </c>
      <c r="BE122" s="231">
        <f>IF(N122="základní",J122,0)</f>
        <v>0</v>
      </c>
      <c r="BF122" s="231">
        <f>IF(N122="snížená",J122,0)</f>
        <v>0</v>
      </c>
      <c r="BG122" s="231">
        <f>IF(N122="zákl. přenesená",J122,0)</f>
        <v>0</v>
      </c>
      <c r="BH122" s="231">
        <f>IF(N122="sníž. přenesená",J122,0)</f>
        <v>0</v>
      </c>
      <c r="BI122" s="231">
        <f>IF(N122="nulová",J122,0)</f>
        <v>0</v>
      </c>
      <c r="BJ122" s="17" t="s">
        <v>86</v>
      </c>
      <c r="BK122" s="231">
        <f>ROUND(I122*H122,2)</f>
        <v>0</v>
      </c>
      <c r="BL122" s="17" t="s">
        <v>177</v>
      </c>
      <c r="BM122" s="230" t="s">
        <v>1713</v>
      </c>
    </row>
    <row r="123" spans="1:47" s="2" customFormat="1" ht="12">
      <c r="A123" s="39"/>
      <c r="B123" s="40"/>
      <c r="C123" s="41"/>
      <c r="D123" s="234" t="s">
        <v>210</v>
      </c>
      <c r="E123" s="41"/>
      <c r="F123" s="255" t="s">
        <v>1714</v>
      </c>
      <c r="G123" s="41"/>
      <c r="H123" s="41"/>
      <c r="I123" s="137"/>
      <c r="J123" s="41"/>
      <c r="K123" s="41"/>
      <c r="L123" s="45"/>
      <c r="M123" s="256"/>
      <c r="N123" s="257"/>
      <c r="O123" s="85"/>
      <c r="P123" s="85"/>
      <c r="Q123" s="85"/>
      <c r="R123" s="85"/>
      <c r="S123" s="85"/>
      <c r="T123" s="86"/>
      <c r="U123" s="39"/>
      <c r="V123" s="39"/>
      <c r="W123" s="39"/>
      <c r="X123" s="39"/>
      <c r="Y123" s="39"/>
      <c r="Z123" s="39"/>
      <c r="AA123" s="39"/>
      <c r="AB123" s="39"/>
      <c r="AC123" s="39"/>
      <c r="AD123" s="39"/>
      <c r="AE123" s="39"/>
      <c r="AT123" s="17" t="s">
        <v>210</v>
      </c>
      <c r="AU123" s="17" t="s">
        <v>88</v>
      </c>
    </row>
    <row r="124" spans="1:65" s="2" customFormat="1" ht="16.5" customHeight="1">
      <c r="A124" s="39"/>
      <c r="B124" s="40"/>
      <c r="C124" s="219" t="s">
        <v>270</v>
      </c>
      <c r="D124" s="219" t="s">
        <v>172</v>
      </c>
      <c r="E124" s="220" t="s">
        <v>1579</v>
      </c>
      <c r="F124" s="221" t="s">
        <v>1580</v>
      </c>
      <c r="G124" s="222" t="s">
        <v>196</v>
      </c>
      <c r="H124" s="223">
        <v>4.1</v>
      </c>
      <c r="I124" s="224"/>
      <c r="J124" s="225">
        <f>ROUND(I124*H124,2)</f>
        <v>0</v>
      </c>
      <c r="K124" s="221" t="s">
        <v>33</v>
      </c>
      <c r="L124" s="45"/>
      <c r="M124" s="226" t="s">
        <v>33</v>
      </c>
      <c r="N124" s="227" t="s">
        <v>49</v>
      </c>
      <c r="O124" s="85"/>
      <c r="P124" s="228">
        <f>O124*H124</f>
        <v>0</v>
      </c>
      <c r="Q124" s="228">
        <v>0</v>
      </c>
      <c r="R124" s="228">
        <f>Q124*H124</f>
        <v>0</v>
      </c>
      <c r="S124" s="228">
        <v>0</v>
      </c>
      <c r="T124" s="229">
        <f>S124*H124</f>
        <v>0</v>
      </c>
      <c r="U124" s="39"/>
      <c r="V124" s="39"/>
      <c r="W124" s="39"/>
      <c r="X124" s="39"/>
      <c r="Y124" s="39"/>
      <c r="Z124" s="39"/>
      <c r="AA124" s="39"/>
      <c r="AB124" s="39"/>
      <c r="AC124" s="39"/>
      <c r="AD124" s="39"/>
      <c r="AE124" s="39"/>
      <c r="AR124" s="230" t="s">
        <v>177</v>
      </c>
      <c r="AT124" s="230" t="s">
        <v>172</v>
      </c>
      <c r="AU124" s="230" t="s">
        <v>88</v>
      </c>
      <c r="AY124" s="17" t="s">
        <v>170</v>
      </c>
      <c r="BE124" s="231">
        <f>IF(N124="základní",J124,0)</f>
        <v>0</v>
      </c>
      <c r="BF124" s="231">
        <f>IF(N124="snížená",J124,0)</f>
        <v>0</v>
      </c>
      <c r="BG124" s="231">
        <f>IF(N124="zákl. přenesená",J124,0)</f>
        <v>0</v>
      </c>
      <c r="BH124" s="231">
        <f>IF(N124="sníž. přenesená",J124,0)</f>
        <v>0</v>
      </c>
      <c r="BI124" s="231">
        <f>IF(N124="nulová",J124,0)</f>
        <v>0</v>
      </c>
      <c r="BJ124" s="17" t="s">
        <v>86</v>
      </c>
      <c r="BK124" s="231">
        <f>ROUND(I124*H124,2)</f>
        <v>0</v>
      </c>
      <c r="BL124" s="17" t="s">
        <v>177</v>
      </c>
      <c r="BM124" s="230" t="s">
        <v>1715</v>
      </c>
    </row>
    <row r="125" spans="1:47" s="2" customFormat="1" ht="12">
      <c r="A125" s="39"/>
      <c r="B125" s="40"/>
      <c r="C125" s="41"/>
      <c r="D125" s="234" t="s">
        <v>210</v>
      </c>
      <c r="E125" s="41"/>
      <c r="F125" s="255" t="s">
        <v>1716</v>
      </c>
      <c r="G125" s="41"/>
      <c r="H125" s="41"/>
      <c r="I125" s="137"/>
      <c r="J125" s="41"/>
      <c r="K125" s="41"/>
      <c r="L125" s="45"/>
      <c r="M125" s="256"/>
      <c r="N125" s="257"/>
      <c r="O125" s="85"/>
      <c r="P125" s="85"/>
      <c r="Q125" s="85"/>
      <c r="R125" s="85"/>
      <c r="S125" s="85"/>
      <c r="T125" s="86"/>
      <c r="U125" s="39"/>
      <c r="V125" s="39"/>
      <c r="W125" s="39"/>
      <c r="X125" s="39"/>
      <c r="Y125" s="39"/>
      <c r="Z125" s="39"/>
      <c r="AA125" s="39"/>
      <c r="AB125" s="39"/>
      <c r="AC125" s="39"/>
      <c r="AD125" s="39"/>
      <c r="AE125" s="39"/>
      <c r="AT125" s="17" t="s">
        <v>210</v>
      </c>
      <c r="AU125" s="17" t="s">
        <v>88</v>
      </c>
    </row>
    <row r="126" spans="1:65" s="2" customFormat="1" ht="16.5" customHeight="1">
      <c r="A126" s="39"/>
      <c r="B126" s="40"/>
      <c r="C126" s="219" t="s">
        <v>274</v>
      </c>
      <c r="D126" s="219" t="s">
        <v>172</v>
      </c>
      <c r="E126" s="220" t="s">
        <v>1583</v>
      </c>
      <c r="F126" s="221" t="s">
        <v>1717</v>
      </c>
      <c r="G126" s="222" t="s">
        <v>175</v>
      </c>
      <c r="H126" s="223">
        <v>6.62</v>
      </c>
      <c r="I126" s="224"/>
      <c r="J126" s="225">
        <f>ROUND(I126*H126,2)</f>
        <v>0</v>
      </c>
      <c r="K126" s="221" t="s">
        <v>33</v>
      </c>
      <c r="L126" s="45"/>
      <c r="M126" s="226" t="s">
        <v>33</v>
      </c>
      <c r="N126" s="227" t="s">
        <v>49</v>
      </c>
      <c r="O126" s="85"/>
      <c r="P126" s="228">
        <f>O126*H126</f>
        <v>0</v>
      </c>
      <c r="Q126" s="228">
        <v>0</v>
      </c>
      <c r="R126" s="228">
        <f>Q126*H126</f>
        <v>0</v>
      </c>
      <c r="S126" s="228">
        <v>0</v>
      </c>
      <c r="T126" s="229">
        <f>S126*H126</f>
        <v>0</v>
      </c>
      <c r="U126" s="39"/>
      <c r="V126" s="39"/>
      <c r="W126" s="39"/>
      <c r="X126" s="39"/>
      <c r="Y126" s="39"/>
      <c r="Z126" s="39"/>
      <c r="AA126" s="39"/>
      <c r="AB126" s="39"/>
      <c r="AC126" s="39"/>
      <c r="AD126" s="39"/>
      <c r="AE126" s="39"/>
      <c r="AR126" s="230" t="s">
        <v>177</v>
      </c>
      <c r="AT126" s="230" t="s">
        <v>172</v>
      </c>
      <c r="AU126" s="230" t="s">
        <v>88</v>
      </c>
      <c r="AY126" s="17" t="s">
        <v>170</v>
      </c>
      <c r="BE126" s="231">
        <f>IF(N126="základní",J126,0)</f>
        <v>0</v>
      </c>
      <c r="BF126" s="231">
        <f>IF(N126="snížená",J126,0)</f>
        <v>0</v>
      </c>
      <c r="BG126" s="231">
        <f>IF(N126="zákl. přenesená",J126,0)</f>
        <v>0</v>
      </c>
      <c r="BH126" s="231">
        <f>IF(N126="sníž. přenesená",J126,0)</f>
        <v>0</v>
      </c>
      <c r="BI126" s="231">
        <f>IF(N126="nulová",J126,0)</f>
        <v>0</v>
      </c>
      <c r="BJ126" s="17" t="s">
        <v>86</v>
      </c>
      <c r="BK126" s="231">
        <f>ROUND(I126*H126,2)</f>
        <v>0</v>
      </c>
      <c r="BL126" s="17" t="s">
        <v>177</v>
      </c>
      <c r="BM126" s="230" t="s">
        <v>1718</v>
      </c>
    </row>
    <row r="127" spans="1:47" s="2" customFormat="1" ht="12">
      <c r="A127" s="39"/>
      <c r="B127" s="40"/>
      <c r="C127" s="41"/>
      <c r="D127" s="234" t="s">
        <v>210</v>
      </c>
      <c r="E127" s="41"/>
      <c r="F127" s="255" t="s">
        <v>1719</v>
      </c>
      <c r="G127" s="41"/>
      <c r="H127" s="41"/>
      <c r="I127" s="137"/>
      <c r="J127" s="41"/>
      <c r="K127" s="41"/>
      <c r="L127" s="45"/>
      <c r="M127" s="256"/>
      <c r="N127" s="257"/>
      <c r="O127" s="85"/>
      <c r="P127" s="85"/>
      <c r="Q127" s="85"/>
      <c r="R127" s="85"/>
      <c r="S127" s="85"/>
      <c r="T127" s="86"/>
      <c r="U127" s="39"/>
      <c r="V127" s="39"/>
      <c r="W127" s="39"/>
      <c r="X127" s="39"/>
      <c r="Y127" s="39"/>
      <c r="Z127" s="39"/>
      <c r="AA127" s="39"/>
      <c r="AB127" s="39"/>
      <c r="AC127" s="39"/>
      <c r="AD127" s="39"/>
      <c r="AE127" s="39"/>
      <c r="AT127" s="17" t="s">
        <v>210</v>
      </c>
      <c r="AU127" s="17" t="s">
        <v>88</v>
      </c>
    </row>
    <row r="128" spans="1:65" s="2" customFormat="1" ht="16.5" customHeight="1">
      <c r="A128" s="39"/>
      <c r="B128" s="40"/>
      <c r="C128" s="219" t="s">
        <v>7</v>
      </c>
      <c r="D128" s="219" t="s">
        <v>172</v>
      </c>
      <c r="E128" s="220" t="s">
        <v>1587</v>
      </c>
      <c r="F128" s="221" t="s">
        <v>1588</v>
      </c>
      <c r="G128" s="222" t="s">
        <v>232</v>
      </c>
      <c r="H128" s="223">
        <v>0.31</v>
      </c>
      <c r="I128" s="224"/>
      <c r="J128" s="225">
        <f>ROUND(I128*H128,2)</f>
        <v>0</v>
      </c>
      <c r="K128" s="221" t="s">
        <v>33</v>
      </c>
      <c r="L128" s="45"/>
      <c r="M128" s="226" t="s">
        <v>33</v>
      </c>
      <c r="N128" s="227" t="s">
        <v>49</v>
      </c>
      <c r="O128" s="85"/>
      <c r="P128" s="228">
        <f>O128*H128</f>
        <v>0</v>
      </c>
      <c r="Q128" s="228">
        <v>0</v>
      </c>
      <c r="R128" s="228">
        <f>Q128*H128</f>
        <v>0</v>
      </c>
      <c r="S128" s="228">
        <v>0</v>
      </c>
      <c r="T128" s="229">
        <f>S128*H128</f>
        <v>0</v>
      </c>
      <c r="U128" s="39"/>
      <c r="V128" s="39"/>
      <c r="W128" s="39"/>
      <c r="X128" s="39"/>
      <c r="Y128" s="39"/>
      <c r="Z128" s="39"/>
      <c r="AA128" s="39"/>
      <c r="AB128" s="39"/>
      <c r="AC128" s="39"/>
      <c r="AD128" s="39"/>
      <c r="AE128" s="39"/>
      <c r="AR128" s="230" t="s">
        <v>177</v>
      </c>
      <c r="AT128" s="230" t="s">
        <v>172</v>
      </c>
      <c r="AU128" s="230" t="s">
        <v>88</v>
      </c>
      <c r="AY128" s="17" t="s">
        <v>170</v>
      </c>
      <c r="BE128" s="231">
        <f>IF(N128="základní",J128,0)</f>
        <v>0</v>
      </c>
      <c r="BF128" s="231">
        <f>IF(N128="snížená",J128,0)</f>
        <v>0</v>
      </c>
      <c r="BG128" s="231">
        <f>IF(N128="zákl. přenesená",J128,0)</f>
        <v>0</v>
      </c>
      <c r="BH128" s="231">
        <f>IF(N128="sníž. přenesená",J128,0)</f>
        <v>0</v>
      </c>
      <c r="BI128" s="231">
        <f>IF(N128="nulová",J128,0)</f>
        <v>0</v>
      </c>
      <c r="BJ128" s="17" t="s">
        <v>86</v>
      </c>
      <c r="BK128" s="231">
        <f>ROUND(I128*H128,2)</f>
        <v>0</v>
      </c>
      <c r="BL128" s="17" t="s">
        <v>177</v>
      </c>
      <c r="BM128" s="230" t="s">
        <v>1720</v>
      </c>
    </row>
    <row r="129" spans="1:47" s="2" customFormat="1" ht="12">
      <c r="A129" s="39"/>
      <c r="B129" s="40"/>
      <c r="C129" s="41"/>
      <c r="D129" s="234" t="s">
        <v>210</v>
      </c>
      <c r="E129" s="41"/>
      <c r="F129" s="255" t="s">
        <v>1721</v>
      </c>
      <c r="G129" s="41"/>
      <c r="H129" s="41"/>
      <c r="I129" s="137"/>
      <c r="J129" s="41"/>
      <c r="K129" s="41"/>
      <c r="L129" s="45"/>
      <c r="M129" s="256"/>
      <c r="N129" s="257"/>
      <c r="O129" s="85"/>
      <c r="P129" s="85"/>
      <c r="Q129" s="85"/>
      <c r="R129" s="85"/>
      <c r="S129" s="85"/>
      <c r="T129" s="86"/>
      <c r="U129" s="39"/>
      <c r="V129" s="39"/>
      <c r="W129" s="39"/>
      <c r="X129" s="39"/>
      <c r="Y129" s="39"/>
      <c r="Z129" s="39"/>
      <c r="AA129" s="39"/>
      <c r="AB129" s="39"/>
      <c r="AC129" s="39"/>
      <c r="AD129" s="39"/>
      <c r="AE129" s="39"/>
      <c r="AT129" s="17" t="s">
        <v>210</v>
      </c>
      <c r="AU129" s="17" t="s">
        <v>88</v>
      </c>
    </row>
    <row r="130" spans="1:63" s="12" customFormat="1" ht="22.8" customHeight="1">
      <c r="A130" s="12"/>
      <c r="B130" s="203"/>
      <c r="C130" s="204"/>
      <c r="D130" s="205" t="s">
        <v>77</v>
      </c>
      <c r="E130" s="217" t="s">
        <v>184</v>
      </c>
      <c r="F130" s="217" t="s">
        <v>258</v>
      </c>
      <c r="G130" s="204"/>
      <c r="H130" s="204"/>
      <c r="I130" s="207"/>
      <c r="J130" s="218">
        <f>BK130</f>
        <v>0</v>
      </c>
      <c r="K130" s="204"/>
      <c r="L130" s="209"/>
      <c r="M130" s="210"/>
      <c r="N130" s="211"/>
      <c r="O130" s="211"/>
      <c r="P130" s="212">
        <f>SUM(P131:P133)</f>
        <v>0</v>
      </c>
      <c r="Q130" s="211"/>
      <c r="R130" s="212">
        <f>SUM(R131:R133)</f>
        <v>0</v>
      </c>
      <c r="S130" s="211"/>
      <c r="T130" s="213">
        <f>SUM(T131:T133)</f>
        <v>0</v>
      </c>
      <c r="U130" s="12"/>
      <c r="V130" s="12"/>
      <c r="W130" s="12"/>
      <c r="X130" s="12"/>
      <c r="Y130" s="12"/>
      <c r="Z130" s="12"/>
      <c r="AA130" s="12"/>
      <c r="AB130" s="12"/>
      <c r="AC130" s="12"/>
      <c r="AD130" s="12"/>
      <c r="AE130" s="12"/>
      <c r="AR130" s="214" t="s">
        <v>86</v>
      </c>
      <c r="AT130" s="215" t="s">
        <v>77</v>
      </c>
      <c r="AU130" s="215" t="s">
        <v>86</v>
      </c>
      <c r="AY130" s="214" t="s">
        <v>170</v>
      </c>
      <c r="BK130" s="216">
        <f>SUM(BK131:BK133)</f>
        <v>0</v>
      </c>
    </row>
    <row r="131" spans="1:65" s="2" customFormat="1" ht="21.75" customHeight="1">
      <c r="A131" s="39"/>
      <c r="B131" s="40"/>
      <c r="C131" s="219" t="s">
        <v>282</v>
      </c>
      <c r="D131" s="219" t="s">
        <v>172</v>
      </c>
      <c r="E131" s="220" t="s">
        <v>1722</v>
      </c>
      <c r="F131" s="221" t="s">
        <v>1723</v>
      </c>
      <c r="G131" s="222" t="s">
        <v>262</v>
      </c>
      <c r="H131" s="223">
        <v>9</v>
      </c>
      <c r="I131" s="224"/>
      <c r="J131" s="225">
        <f>ROUND(I131*H131,2)</f>
        <v>0</v>
      </c>
      <c r="K131" s="221" t="s">
        <v>33</v>
      </c>
      <c r="L131" s="45"/>
      <c r="M131" s="226" t="s">
        <v>33</v>
      </c>
      <c r="N131" s="227" t="s">
        <v>49</v>
      </c>
      <c r="O131" s="85"/>
      <c r="P131" s="228">
        <f>O131*H131</f>
        <v>0</v>
      </c>
      <c r="Q131" s="228">
        <v>0</v>
      </c>
      <c r="R131" s="228">
        <f>Q131*H131</f>
        <v>0</v>
      </c>
      <c r="S131" s="228">
        <v>0</v>
      </c>
      <c r="T131" s="229">
        <f>S131*H131</f>
        <v>0</v>
      </c>
      <c r="U131" s="39"/>
      <c r="V131" s="39"/>
      <c r="W131" s="39"/>
      <c r="X131" s="39"/>
      <c r="Y131" s="39"/>
      <c r="Z131" s="39"/>
      <c r="AA131" s="39"/>
      <c r="AB131" s="39"/>
      <c r="AC131" s="39"/>
      <c r="AD131" s="39"/>
      <c r="AE131" s="39"/>
      <c r="AR131" s="230" t="s">
        <v>177</v>
      </c>
      <c r="AT131" s="230" t="s">
        <v>172</v>
      </c>
      <c r="AU131" s="230" t="s">
        <v>88</v>
      </c>
      <c r="AY131" s="17" t="s">
        <v>170</v>
      </c>
      <c r="BE131" s="231">
        <f>IF(N131="základní",J131,0)</f>
        <v>0</v>
      </c>
      <c r="BF131" s="231">
        <f>IF(N131="snížená",J131,0)</f>
        <v>0</v>
      </c>
      <c r="BG131" s="231">
        <f>IF(N131="zákl. přenesená",J131,0)</f>
        <v>0</v>
      </c>
      <c r="BH131" s="231">
        <f>IF(N131="sníž. přenesená",J131,0)</f>
        <v>0</v>
      </c>
      <c r="BI131" s="231">
        <f>IF(N131="nulová",J131,0)</f>
        <v>0</v>
      </c>
      <c r="BJ131" s="17" t="s">
        <v>86</v>
      </c>
      <c r="BK131" s="231">
        <f>ROUND(I131*H131,2)</f>
        <v>0</v>
      </c>
      <c r="BL131" s="17" t="s">
        <v>177</v>
      </c>
      <c r="BM131" s="230" t="s">
        <v>1724</v>
      </c>
    </row>
    <row r="132" spans="1:65" s="2" customFormat="1" ht="16.5" customHeight="1">
      <c r="A132" s="39"/>
      <c r="B132" s="40"/>
      <c r="C132" s="219" t="s">
        <v>289</v>
      </c>
      <c r="D132" s="219" t="s">
        <v>172</v>
      </c>
      <c r="E132" s="220" t="s">
        <v>1725</v>
      </c>
      <c r="F132" s="221" t="s">
        <v>1726</v>
      </c>
      <c r="G132" s="222" t="s">
        <v>175</v>
      </c>
      <c r="H132" s="223">
        <v>5.4</v>
      </c>
      <c r="I132" s="224"/>
      <c r="J132" s="225">
        <f>ROUND(I132*H132,2)</f>
        <v>0</v>
      </c>
      <c r="K132" s="221" t="s">
        <v>33</v>
      </c>
      <c r="L132" s="45"/>
      <c r="M132" s="226" t="s">
        <v>33</v>
      </c>
      <c r="N132" s="227" t="s">
        <v>49</v>
      </c>
      <c r="O132" s="85"/>
      <c r="P132" s="228">
        <f>O132*H132</f>
        <v>0</v>
      </c>
      <c r="Q132" s="228">
        <v>0</v>
      </c>
      <c r="R132" s="228">
        <f>Q132*H132</f>
        <v>0</v>
      </c>
      <c r="S132" s="228">
        <v>0</v>
      </c>
      <c r="T132" s="229">
        <f>S132*H132</f>
        <v>0</v>
      </c>
      <c r="U132" s="39"/>
      <c r="V132" s="39"/>
      <c r="W132" s="39"/>
      <c r="X132" s="39"/>
      <c r="Y132" s="39"/>
      <c r="Z132" s="39"/>
      <c r="AA132" s="39"/>
      <c r="AB132" s="39"/>
      <c r="AC132" s="39"/>
      <c r="AD132" s="39"/>
      <c r="AE132" s="39"/>
      <c r="AR132" s="230" t="s">
        <v>177</v>
      </c>
      <c r="AT132" s="230" t="s">
        <v>172</v>
      </c>
      <c r="AU132" s="230" t="s">
        <v>88</v>
      </c>
      <c r="AY132" s="17" t="s">
        <v>170</v>
      </c>
      <c r="BE132" s="231">
        <f>IF(N132="základní",J132,0)</f>
        <v>0</v>
      </c>
      <c r="BF132" s="231">
        <f>IF(N132="snížená",J132,0)</f>
        <v>0</v>
      </c>
      <c r="BG132" s="231">
        <f>IF(N132="zákl. přenesená",J132,0)</f>
        <v>0</v>
      </c>
      <c r="BH132" s="231">
        <f>IF(N132="sníž. přenesená",J132,0)</f>
        <v>0</v>
      </c>
      <c r="BI132" s="231">
        <f>IF(N132="nulová",J132,0)</f>
        <v>0</v>
      </c>
      <c r="BJ132" s="17" t="s">
        <v>86</v>
      </c>
      <c r="BK132" s="231">
        <f>ROUND(I132*H132,2)</f>
        <v>0</v>
      </c>
      <c r="BL132" s="17" t="s">
        <v>177</v>
      </c>
      <c r="BM132" s="230" t="s">
        <v>1727</v>
      </c>
    </row>
    <row r="133" spans="1:47" s="2" customFormat="1" ht="12">
      <c r="A133" s="39"/>
      <c r="B133" s="40"/>
      <c r="C133" s="41"/>
      <c r="D133" s="234" t="s">
        <v>210</v>
      </c>
      <c r="E133" s="41"/>
      <c r="F133" s="255" t="s">
        <v>1728</v>
      </c>
      <c r="G133" s="41"/>
      <c r="H133" s="41"/>
      <c r="I133" s="137"/>
      <c r="J133" s="41"/>
      <c r="K133" s="41"/>
      <c r="L133" s="45"/>
      <c r="M133" s="256"/>
      <c r="N133" s="257"/>
      <c r="O133" s="85"/>
      <c r="P133" s="85"/>
      <c r="Q133" s="85"/>
      <c r="R133" s="85"/>
      <c r="S133" s="85"/>
      <c r="T133" s="86"/>
      <c r="U133" s="39"/>
      <c r="V133" s="39"/>
      <c r="W133" s="39"/>
      <c r="X133" s="39"/>
      <c r="Y133" s="39"/>
      <c r="Z133" s="39"/>
      <c r="AA133" s="39"/>
      <c r="AB133" s="39"/>
      <c r="AC133" s="39"/>
      <c r="AD133" s="39"/>
      <c r="AE133" s="39"/>
      <c r="AT133" s="17" t="s">
        <v>210</v>
      </c>
      <c r="AU133" s="17" t="s">
        <v>88</v>
      </c>
    </row>
    <row r="134" spans="1:63" s="12" customFormat="1" ht="22.8" customHeight="1">
      <c r="A134" s="12"/>
      <c r="B134" s="203"/>
      <c r="C134" s="204"/>
      <c r="D134" s="205" t="s">
        <v>77</v>
      </c>
      <c r="E134" s="217" t="s">
        <v>177</v>
      </c>
      <c r="F134" s="217" t="s">
        <v>288</v>
      </c>
      <c r="G134" s="204"/>
      <c r="H134" s="204"/>
      <c r="I134" s="207"/>
      <c r="J134" s="218">
        <f>BK134</f>
        <v>0</v>
      </c>
      <c r="K134" s="204"/>
      <c r="L134" s="209"/>
      <c r="M134" s="210"/>
      <c r="N134" s="211"/>
      <c r="O134" s="211"/>
      <c r="P134" s="212">
        <f>SUM(P135:P138)</f>
        <v>0</v>
      </c>
      <c r="Q134" s="211"/>
      <c r="R134" s="212">
        <f>SUM(R135:R138)</f>
        <v>0</v>
      </c>
      <c r="S134" s="211"/>
      <c r="T134" s="213">
        <f>SUM(T135:T138)</f>
        <v>0</v>
      </c>
      <c r="U134" s="12"/>
      <c r="V134" s="12"/>
      <c r="W134" s="12"/>
      <c r="X134" s="12"/>
      <c r="Y134" s="12"/>
      <c r="Z134" s="12"/>
      <c r="AA134" s="12"/>
      <c r="AB134" s="12"/>
      <c r="AC134" s="12"/>
      <c r="AD134" s="12"/>
      <c r="AE134" s="12"/>
      <c r="AR134" s="214" t="s">
        <v>86</v>
      </c>
      <c r="AT134" s="215" t="s">
        <v>77</v>
      </c>
      <c r="AU134" s="215" t="s">
        <v>86</v>
      </c>
      <c r="AY134" s="214" t="s">
        <v>170</v>
      </c>
      <c r="BK134" s="216">
        <f>SUM(BK135:BK138)</f>
        <v>0</v>
      </c>
    </row>
    <row r="135" spans="1:65" s="2" customFormat="1" ht="16.5" customHeight="1">
      <c r="A135" s="39"/>
      <c r="B135" s="40"/>
      <c r="C135" s="219" t="s">
        <v>294</v>
      </c>
      <c r="D135" s="219" t="s">
        <v>172</v>
      </c>
      <c r="E135" s="220" t="s">
        <v>1415</v>
      </c>
      <c r="F135" s="221" t="s">
        <v>1416</v>
      </c>
      <c r="G135" s="222" t="s">
        <v>196</v>
      </c>
      <c r="H135" s="223">
        <v>12.8</v>
      </c>
      <c r="I135" s="224"/>
      <c r="J135" s="225">
        <f>ROUND(I135*H135,2)</f>
        <v>0</v>
      </c>
      <c r="K135" s="221" t="s">
        <v>33</v>
      </c>
      <c r="L135" s="45"/>
      <c r="M135" s="226" t="s">
        <v>33</v>
      </c>
      <c r="N135" s="227" t="s">
        <v>49</v>
      </c>
      <c r="O135" s="85"/>
      <c r="P135" s="228">
        <f>O135*H135</f>
        <v>0</v>
      </c>
      <c r="Q135" s="228">
        <v>0</v>
      </c>
      <c r="R135" s="228">
        <f>Q135*H135</f>
        <v>0</v>
      </c>
      <c r="S135" s="228">
        <v>0</v>
      </c>
      <c r="T135" s="229">
        <f>S135*H135</f>
        <v>0</v>
      </c>
      <c r="U135" s="39"/>
      <c r="V135" s="39"/>
      <c r="W135" s="39"/>
      <c r="X135" s="39"/>
      <c r="Y135" s="39"/>
      <c r="Z135" s="39"/>
      <c r="AA135" s="39"/>
      <c r="AB135" s="39"/>
      <c r="AC135" s="39"/>
      <c r="AD135" s="39"/>
      <c r="AE135" s="39"/>
      <c r="AR135" s="230" t="s">
        <v>177</v>
      </c>
      <c r="AT135" s="230" t="s">
        <v>172</v>
      </c>
      <c r="AU135" s="230" t="s">
        <v>88</v>
      </c>
      <c r="AY135" s="17" t="s">
        <v>170</v>
      </c>
      <c r="BE135" s="231">
        <f>IF(N135="základní",J135,0)</f>
        <v>0</v>
      </c>
      <c r="BF135" s="231">
        <f>IF(N135="snížená",J135,0)</f>
        <v>0</v>
      </c>
      <c r="BG135" s="231">
        <f>IF(N135="zákl. přenesená",J135,0)</f>
        <v>0</v>
      </c>
      <c r="BH135" s="231">
        <f>IF(N135="sníž. přenesená",J135,0)</f>
        <v>0</v>
      </c>
      <c r="BI135" s="231">
        <f>IF(N135="nulová",J135,0)</f>
        <v>0</v>
      </c>
      <c r="BJ135" s="17" t="s">
        <v>86</v>
      </c>
      <c r="BK135" s="231">
        <f>ROUND(I135*H135,2)</f>
        <v>0</v>
      </c>
      <c r="BL135" s="17" t="s">
        <v>177</v>
      </c>
      <c r="BM135" s="230" t="s">
        <v>1729</v>
      </c>
    </row>
    <row r="136" spans="1:47" s="2" customFormat="1" ht="12">
      <c r="A136" s="39"/>
      <c r="B136" s="40"/>
      <c r="C136" s="41"/>
      <c r="D136" s="234" t="s">
        <v>210</v>
      </c>
      <c r="E136" s="41"/>
      <c r="F136" s="255" t="s">
        <v>1730</v>
      </c>
      <c r="G136" s="41"/>
      <c r="H136" s="41"/>
      <c r="I136" s="137"/>
      <c r="J136" s="41"/>
      <c r="K136" s="41"/>
      <c r="L136" s="45"/>
      <c r="M136" s="256"/>
      <c r="N136" s="257"/>
      <c r="O136" s="85"/>
      <c r="P136" s="85"/>
      <c r="Q136" s="85"/>
      <c r="R136" s="85"/>
      <c r="S136" s="85"/>
      <c r="T136" s="86"/>
      <c r="U136" s="39"/>
      <c r="V136" s="39"/>
      <c r="W136" s="39"/>
      <c r="X136" s="39"/>
      <c r="Y136" s="39"/>
      <c r="Z136" s="39"/>
      <c r="AA136" s="39"/>
      <c r="AB136" s="39"/>
      <c r="AC136" s="39"/>
      <c r="AD136" s="39"/>
      <c r="AE136" s="39"/>
      <c r="AT136" s="17" t="s">
        <v>210</v>
      </c>
      <c r="AU136" s="17" t="s">
        <v>88</v>
      </c>
    </row>
    <row r="137" spans="1:65" s="2" customFormat="1" ht="16.5" customHeight="1">
      <c r="A137" s="39"/>
      <c r="B137" s="40"/>
      <c r="C137" s="219" t="s">
        <v>299</v>
      </c>
      <c r="D137" s="219" t="s">
        <v>172</v>
      </c>
      <c r="E137" s="220" t="s">
        <v>1419</v>
      </c>
      <c r="F137" s="221" t="s">
        <v>1420</v>
      </c>
      <c r="G137" s="222" t="s">
        <v>175</v>
      </c>
      <c r="H137" s="223">
        <v>29.7</v>
      </c>
      <c r="I137" s="224"/>
      <c r="J137" s="225">
        <f>ROUND(I137*H137,2)</f>
        <v>0</v>
      </c>
      <c r="K137" s="221" t="s">
        <v>33</v>
      </c>
      <c r="L137" s="45"/>
      <c r="M137" s="226" t="s">
        <v>33</v>
      </c>
      <c r="N137" s="227" t="s">
        <v>49</v>
      </c>
      <c r="O137" s="85"/>
      <c r="P137" s="228">
        <f>O137*H137</f>
        <v>0</v>
      </c>
      <c r="Q137" s="228">
        <v>0</v>
      </c>
      <c r="R137" s="228">
        <f>Q137*H137</f>
        <v>0</v>
      </c>
      <c r="S137" s="228">
        <v>0</v>
      </c>
      <c r="T137" s="229">
        <f>S137*H137</f>
        <v>0</v>
      </c>
      <c r="U137" s="39"/>
      <c r="V137" s="39"/>
      <c r="W137" s="39"/>
      <c r="X137" s="39"/>
      <c r="Y137" s="39"/>
      <c r="Z137" s="39"/>
      <c r="AA137" s="39"/>
      <c r="AB137" s="39"/>
      <c r="AC137" s="39"/>
      <c r="AD137" s="39"/>
      <c r="AE137" s="39"/>
      <c r="AR137" s="230" t="s">
        <v>177</v>
      </c>
      <c r="AT137" s="230" t="s">
        <v>172</v>
      </c>
      <c r="AU137" s="230" t="s">
        <v>88</v>
      </c>
      <c r="AY137" s="17" t="s">
        <v>170</v>
      </c>
      <c r="BE137" s="231">
        <f>IF(N137="základní",J137,0)</f>
        <v>0</v>
      </c>
      <c r="BF137" s="231">
        <f>IF(N137="snížená",J137,0)</f>
        <v>0</v>
      </c>
      <c r="BG137" s="231">
        <f>IF(N137="zákl. přenesená",J137,0)</f>
        <v>0</v>
      </c>
      <c r="BH137" s="231">
        <f>IF(N137="sníž. přenesená",J137,0)</f>
        <v>0</v>
      </c>
      <c r="BI137" s="231">
        <f>IF(N137="nulová",J137,0)</f>
        <v>0</v>
      </c>
      <c r="BJ137" s="17" t="s">
        <v>86</v>
      </c>
      <c r="BK137" s="231">
        <f>ROUND(I137*H137,2)</f>
        <v>0</v>
      </c>
      <c r="BL137" s="17" t="s">
        <v>177</v>
      </c>
      <c r="BM137" s="230" t="s">
        <v>1731</v>
      </c>
    </row>
    <row r="138" spans="1:47" s="2" customFormat="1" ht="12">
      <c r="A138" s="39"/>
      <c r="B138" s="40"/>
      <c r="C138" s="41"/>
      <c r="D138" s="234" t="s">
        <v>210</v>
      </c>
      <c r="E138" s="41"/>
      <c r="F138" s="255" t="s">
        <v>1732</v>
      </c>
      <c r="G138" s="41"/>
      <c r="H138" s="41"/>
      <c r="I138" s="137"/>
      <c r="J138" s="41"/>
      <c r="K138" s="41"/>
      <c r="L138" s="45"/>
      <c r="M138" s="256"/>
      <c r="N138" s="257"/>
      <c r="O138" s="85"/>
      <c r="P138" s="85"/>
      <c r="Q138" s="85"/>
      <c r="R138" s="85"/>
      <c r="S138" s="85"/>
      <c r="T138" s="86"/>
      <c r="U138" s="39"/>
      <c r="V138" s="39"/>
      <c r="W138" s="39"/>
      <c r="X138" s="39"/>
      <c r="Y138" s="39"/>
      <c r="Z138" s="39"/>
      <c r="AA138" s="39"/>
      <c r="AB138" s="39"/>
      <c r="AC138" s="39"/>
      <c r="AD138" s="39"/>
      <c r="AE138" s="39"/>
      <c r="AT138" s="17" t="s">
        <v>210</v>
      </c>
      <c r="AU138" s="17" t="s">
        <v>88</v>
      </c>
    </row>
    <row r="139" spans="1:63" s="12" customFormat="1" ht="22.8" customHeight="1">
      <c r="A139" s="12"/>
      <c r="B139" s="203"/>
      <c r="C139" s="204"/>
      <c r="D139" s="205" t="s">
        <v>77</v>
      </c>
      <c r="E139" s="217" t="s">
        <v>213</v>
      </c>
      <c r="F139" s="217" t="s">
        <v>465</v>
      </c>
      <c r="G139" s="204"/>
      <c r="H139" s="204"/>
      <c r="I139" s="207"/>
      <c r="J139" s="218">
        <f>BK139</f>
        <v>0</v>
      </c>
      <c r="K139" s="204"/>
      <c r="L139" s="209"/>
      <c r="M139" s="210"/>
      <c r="N139" s="211"/>
      <c r="O139" s="211"/>
      <c r="P139" s="212">
        <f>SUM(P140:P201)</f>
        <v>0</v>
      </c>
      <c r="Q139" s="211"/>
      <c r="R139" s="212">
        <f>SUM(R140:R201)</f>
        <v>2.34902</v>
      </c>
      <c r="S139" s="211"/>
      <c r="T139" s="213">
        <f>SUM(T140:T201)</f>
        <v>0</v>
      </c>
      <c r="U139" s="12"/>
      <c r="V139" s="12"/>
      <c r="W139" s="12"/>
      <c r="X139" s="12"/>
      <c r="Y139" s="12"/>
      <c r="Z139" s="12"/>
      <c r="AA139" s="12"/>
      <c r="AB139" s="12"/>
      <c r="AC139" s="12"/>
      <c r="AD139" s="12"/>
      <c r="AE139" s="12"/>
      <c r="AR139" s="214" t="s">
        <v>86</v>
      </c>
      <c r="AT139" s="215" t="s">
        <v>77</v>
      </c>
      <c r="AU139" s="215" t="s">
        <v>86</v>
      </c>
      <c r="AY139" s="214" t="s">
        <v>170</v>
      </c>
      <c r="BK139" s="216">
        <f>SUM(BK140:BK201)</f>
        <v>0</v>
      </c>
    </row>
    <row r="140" spans="1:65" s="2" customFormat="1" ht="16.5" customHeight="1">
      <c r="A140" s="39"/>
      <c r="B140" s="40"/>
      <c r="C140" s="219" t="s">
        <v>305</v>
      </c>
      <c r="D140" s="219" t="s">
        <v>172</v>
      </c>
      <c r="E140" s="220" t="s">
        <v>1441</v>
      </c>
      <c r="F140" s="221" t="s">
        <v>1733</v>
      </c>
      <c r="G140" s="222" t="s">
        <v>262</v>
      </c>
      <c r="H140" s="223">
        <v>3</v>
      </c>
      <c r="I140" s="224"/>
      <c r="J140" s="225">
        <f>ROUND(I140*H140,2)</f>
        <v>0</v>
      </c>
      <c r="K140" s="221" t="s">
        <v>33</v>
      </c>
      <c r="L140" s="45"/>
      <c r="M140" s="226" t="s">
        <v>33</v>
      </c>
      <c r="N140" s="227" t="s">
        <v>49</v>
      </c>
      <c r="O140" s="85"/>
      <c r="P140" s="228">
        <f>O140*H140</f>
        <v>0</v>
      </c>
      <c r="Q140" s="228">
        <v>0</v>
      </c>
      <c r="R140" s="228">
        <f>Q140*H140</f>
        <v>0</v>
      </c>
      <c r="S140" s="228">
        <v>0</v>
      </c>
      <c r="T140" s="229">
        <f>S140*H140</f>
        <v>0</v>
      </c>
      <c r="U140" s="39"/>
      <c r="V140" s="39"/>
      <c r="W140" s="39"/>
      <c r="X140" s="39"/>
      <c r="Y140" s="39"/>
      <c r="Z140" s="39"/>
      <c r="AA140" s="39"/>
      <c r="AB140" s="39"/>
      <c r="AC140" s="39"/>
      <c r="AD140" s="39"/>
      <c r="AE140" s="39"/>
      <c r="AR140" s="230" t="s">
        <v>177</v>
      </c>
      <c r="AT140" s="230" t="s">
        <v>172</v>
      </c>
      <c r="AU140" s="230" t="s">
        <v>88</v>
      </c>
      <c r="AY140" s="17" t="s">
        <v>170</v>
      </c>
      <c r="BE140" s="231">
        <f>IF(N140="základní",J140,0)</f>
        <v>0</v>
      </c>
      <c r="BF140" s="231">
        <f>IF(N140="snížená",J140,0)</f>
        <v>0</v>
      </c>
      <c r="BG140" s="231">
        <f>IF(N140="zákl. přenesená",J140,0)</f>
        <v>0</v>
      </c>
      <c r="BH140" s="231">
        <f>IF(N140="sníž. přenesená",J140,0)</f>
        <v>0</v>
      </c>
      <c r="BI140" s="231">
        <f>IF(N140="nulová",J140,0)</f>
        <v>0</v>
      </c>
      <c r="BJ140" s="17" t="s">
        <v>86</v>
      </c>
      <c r="BK140" s="231">
        <f>ROUND(I140*H140,2)</f>
        <v>0</v>
      </c>
      <c r="BL140" s="17" t="s">
        <v>177</v>
      </c>
      <c r="BM140" s="230" t="s">
        <v>1734</v>
      </c>
    </row>
    <row r="141" spans="1:47" s="2" customFormat="1" ht="12">
      <c r="A141" s="39"/>
      <c r="B141" s="40"/>
      <c r="C141" s="41"/>
      <c r="D141" s="234" t="s">
        <v>210</v>
      </c>
      <c r="E141" s="41"/>
      <c r="F141" s="255" t="s">
        <v>1735</v>
      </c>
      <c r="G141" s="41"/>
      <c r="H141" s="41"/>
      <c r="I141" s="137"/>
      <c r="J141" s="41"/>
      <c r="K141" s="41"/>
      <c r="L141" s="45"/>
      <c r="M141" s="256"/>
      <c r="N141" s="257"/>
      <c r="O141" s="85"/>
      <c r="P141" s="85"/>
      <c r="Q141" s="85"/>
      <c r="R141" s="85"/>
      <c r="S141" s="85"/>
      <c r="T141" s="86"/>
      <c r="U141" s="39"/>
      <c r="V141" s="39"/>
      <c r="W141" s="39"/>
      <c r="X141" s="39"/>
      <c r="Y141" s="39"/>
      <c r="Z141" s="39"/>
      <c r="AA141" s="39"/>
      <c r="AB141" s="39"/>
      <c r="AC141" s="39"/>
      <c r="AD141" s="39"/>
      <c r="AE141" s="39"/>
      <c r="AT141" s="17" t="s">
        <v>210</v>
      </c>
      <c r="AU141" s="17" t="s">
        <v>88</v>
      </c>
    </row>
    <row r="142" spans="1:65" s="2" customFormat="1" ht="16.5" customHeight="1">
      <c r="A142" s="39"/>
      <c r="B142" s="40"/>
      <c r="C142" s="219" t="s">
        <v>310</v>
      </c>
      <c r="D142" s="219" t="s">
        <v>172</v>
      </c>
      <c r="E142" s="220" t="s">
        <v>1736</v>
      </c>
      <c r="F142" s="221" t="s">
        <v>1737</v>
      </c>
      <c r="G142" s="222" t="s">
        <v>262</v>
      </c>
      <c r="H142" s="223">
        <v>1</v>
      </c>
      <c r="I142" s="224"/>
      <c r="J142" s="225">
        <f>ROUND(I142*H142,2)</f>
        <v>0</v>
      </c>
      <c r="K142" s="221" t="s">
        <v>33</v>
      </c>
      <c r="L142" s="45"/>
      <c r="M142" s="226" t="s">
        <v>33</v>
      </c>
      <c r="N142" s="227" t="s">
        <v>49</v>
      </c>
      <c r="O142" s="85"/>
      <c r="P142" s="228">
        <f>O142*H142</f>
        <v>0</v>
      </c>
      <c r="Q142" s="228">
        <v>0</v>
      </c>
      <c r="R142" s="228">
        <f>Q142*H142</f>
        <v>0</v>
      </c>
      <c r="S142" s="228">
        <v>0</v>
      </c>
      <c r="T142" s="229">
        <f>S142*H142</f>
        <v>0</v>
      </c>
      <c r="U142" s="39"/>
      <c r="V142" s="39"/>
      <c r="W142" s="39"/>
      <c r="X142" s="39"/>
      <c r="Y142" s="39"/>
      <c r="Z142" s="39"/>
      <c r="AA142" s="39"/>
      <c r="AB142" s="39"/>
      <c r="AC142" s="39"/>
      <c r="AD142" s="39"/>
      <c r="AE142" s="39"/>
      <c r="AR142" s="230" t="s">
        <v>177</v>
      </c>
      <c r="AT142" s="230" t="s">
        <v>172</v>
      </c>
      <c r="AU142" s="230" t="s">
        <v>88</v>
      </c>
      <c r="AY142" s="17" t="s">
        <v>170</v>
      </c>
      <c r="BE142" s="231">
        <f>IF(N142="základní",J142,0)</f>
        <v>0</v>
      </c>
      <c r="BF142" s="231">
        <f>IF(N142="snížená",J142,0)</f>
        <v>0</v>
      </c>
      <c r="BG142" s="231">
        <f>IF(N142="zákl. přenesená",J142,0)</f>
        <v>0</v>
      </c>
      <c r="BH142" s="231">
        <f>IF(N142="sníž. přenesená",J142,0)</f>
        <v>0</v>
      </c>
      <c r="BI142" s="231">
        <f>IF(N142="nulová",J142,0)</f>
        <v>0</v>
      </c>
      <c r="BJ142" s="17" t="s">
        <v>86</v>
      </c>
      <c r="BK142" s="231">
        <f>ROUND(I142*H142,2)</f>
        <v>0</v>
      </c>
      <c r="BL142" s="17" t="s">
        <v>177</v>
      </c>
      <c r="BM142" s="230" t="s">
        <v>1738</v>
      </c>
    </row>
    <row r="143" spans="1:47" s="2" customFormat="1" ht="12">
      <c r="A143" s="39"/>
      <c r="B143" s="40"/>
      <c r="C143" s="41"/>
      <c r="D143" s="234" t="s">
        <v>210</v>
      </c>
      <c r="E143" s="41"/>
      <c r="F143" s="255" t="s">
        <v>1739</v>
      </c>
      <c r="G143" s="41"/>
      <c r="H143" s="41"/>
      <c r="I143" s="137"/>
      <c r="J143" s="41"/>
      <c r="K143" s="41"/>
      <c r="L143" s="45"/>
      <c r="M143" s="256"/>
      <c r="N143" s="257"/>
      <c r="O143" s="85"/>
      <c r="P143" s="85"/>
      <c r="Q143" s="85"/>
      <c r="R143" s="85"/>
      <c r="S143" s="85"/>
      <c r="T143" s="86"/>
      <c r="U143" s="39"/>
      <c r="V143" s="39"/>
      <c r="W143" s="39"/>
      <c r="X143" s="39"/>
      <c r="Y143" s="39"/>
      <c r="Z143" s="39"/>
      <c r="AA143" s="39"/>
      <c r="AB143" s="39"/>
      <c r="AC143" s="39"/>
      <c r="AD143" s="39"/>
      <c r="AE143" s="39"/>
      <c r="AT143" s="17" t="s">
        <v>210</v>
      </c>
      <c r="AU143" s="17" t="s">
        <v>88</v>
      </c>
    </row>
    <row r="144" spans="1:65" s="2" customFormat="1" ht="21.75" customHeight="1">
      <c r="A144" s="39"/>
      <c r="B144" s="40"/>
      <c r="C144" s="219" t="s">
        <v>315</v>
      </c>
      <c r="D144" s="219" t="s">
        <v>172</v>
      </c>
      <c r="E144" s="220" t="s">
        <v>1484</v>
      </c>
      <c r="F144" s="221" t="s">
        <v>1740</v>
      </c>
      <c r="G144" s="222" t="s">
        <v>262</v>
      </c>
      <c r="H144" s="223">
        <v>3</v>
      </c>
      <c r="I144" s="224"/>
      <c r="J144" s="225">
        <f>ROUND(I144*H144,2)</f>
        <v>0</v>
      </c>
      <c r="K144" s="221" t="s">
        <v>33</v>
      </c>
      <c r="L144" s="45"/>
      <c r="M144" s="226" t="s">
        <v>33</v>
      </c>
      <c r="N144" s="227" t="s">
        <v>49</v>
      </c>
      <c r="O144" s="85"/>
      <c r="P144" s="228">
        <f>O144*H144</f>
        <v>0</v>
      </c>
      <c r="Q144" s="228">
        <v>0</v>
      </c>
      <c r="R144" s="228">
        <f>Q144*H144</f>
        <v>0</v>
      </c>
      <c r="S144" s="228">
        <v>0</v>
      </c>
      <c r="T144" s="229">
        <f>S144*H144</f>
        <v>0</v>
      </c>
      <c r="U144" s="39"/>
      <c r="V144" s="39"/>
      <c r="W144" s="39"/>
      <c r="X144" s="39"/>
      <c r="Y144" s="39"/>
      <c r="Z144" s="39"/>
      <c r="AA144" s="39"/>
      <c r="AB144" s="39"/>
      <c r="AC144" s="39"/>
      <c r="AD144" s="39"/>
      <c r="AE144" s="39"/>
      <c r="AR144" s="230" t="s">
        <v>177</v>
      </c>
      <c r="AT144" s="230" t="s">
        <v>172</v>
      </c>
      <c r="AU144" s="230" t="s">
        <v>88</v>
      </c>
      <c r="AY144" s="17" t="s">
        <v>170</v>
      </c>
      <c r="BE144" s="231">
        <f>IF(N144="základní",J144,0)</f>
        <v>0</v>
      </c>
      <c r="BF144" s="231">
        <f>IF(N144="snížená",J144,0)</f>
        <v>0</v>
      </c>
      <c r="BG144" s="231">
        <f>IF(N144="zákl. přenesená",J144,0)</f>
        <v>0</v>
      </c>
      <c r="BH144" s="231">
        <f>IF(N144="sníž. přenesená",J144,0)</f>
        <v>0</v>
      </c>
      <c r="BI144" s="231">
        <f>IF(N144="nulová",J144,0)</f>
        <v>0</v>
      </c>
      <c r="BJ144" s="17" t="s">
        <v>86</v>
      </c>
      <c r="BK144" s="231">
        <f>ROUND(I144*H144,2)</f>
        <v>0</v>
      </c>
      <c r="BL144" s="17" t="s">
        <v>177</v>
      </c>
      <c r="BM144" s="230" t="s">
        <v>1741</v>
      </c>
    </row>
    <row r="145" spans="1:47" s="2" customFormat="1" ht="12">
      <c r="A145" s="39"/>
      <c r="B145" s="40"/>
      <c r="C145" s="41"/>
      <c r="D145" s="234" t="s">
        <v>210</v>
      </c>
      <c r="E145" s="41"/>
      <c r="F145" s="255" t="s">
        <v>1742</v>
      </c>
      <c r="G145" s="41"/>
      <c r="H145" s="41"/>
      <c r="I145" s="137"/>
      <c r="J145" s="41"/>
      <c r="K145" s="41"/>
      <c r="L145" s="45"/>
      <c r="M145" s="256"/>
      <c r="N145" s="257"/>
      <c r="O145" s="85"/>
      <c r="P145" s="85"/>
      <c r="Q145" s="85"/>
      <c r="R145" s="85"/>
      <c r="S145" s="85"/>
      <c r="T145" s="86"/>
      <c r="U145" s="39"/>
      <c r="V145" s="39"/>
      <c r="W145" s="39"/>
      <c r="X145" s="39"/>
      <c r="Y145" s="39"/>
      <c r="Z145" s="39"/>
      <c r="AA145" s="39"/>
      <c r="AB145" s="39"/>
      <c r="AC145" s="39"/>
      <c r="AD145" s="39"/>
      <c r="AE145" s="39"/>
      <c r="AT145" s="17" t="s">
        <v>210</v>
      </c>
      <c r="AU145" s="17" t="s">
        <v>88</v>
      </c>
    </row>
    <row r="146" spans="1:51" s="13" customFormat="1" ht="12">
      <c r="A146" s="13"/>
      <c r="B146" s="232"/>
      <c r="C146" s="233"/>
      <c r="D146" s="234" t="s">
        <v>182</v>
      </c>
      <c r="E146" s="235" t="s">
        <v>33</v>
      </c>
      <c r="F146" s="236" t="s">
        <v>1743</v>
      </c>
      <c r="G146" s="233"/>
      <c r="H146" s="237">
        <v>1</v>
      </c>
      <c r="I146" s="238"/>
      <c r="J146" s="233"/>
      <c r="K146" s="233"/>
      <c r="L146" s="239"/>
      <c r="M146" s="240"/>
      <c r="N146" s="241"/>
      <c r="O146" s="241"/>
      <c r="P146" s="241"/>
      <c r="Q146" s="241"/>
      <c r="R146" s="241"/>
      <c r="S146" s="241"/>
      <c r="T146" s="242"/>
      <c r="U146" s="13"/>
      <c r="V146" s="13"/>
      <c r="W146" s="13"/>
      <c r="X146" s="13"/>
      <c r="Y146" s="13"/>
      <c r="Z146" s="13"/>
      <c r="AA146" s="13"/>
      <c r="AB146" s="13"/>
      <c r="AC146" s="13"/>
      <c r="AD146" s="13"/>
      <c r="AE146" s="13"/>
      <c r="AT146" s="243" t="s">
        <v>182</v>
      </c>
      <c r="AU146" s="243" t="s">
        <v>88</v>
      </c>
      <c r="AV146" s="13" t="s">
        <v>88</v>
      </c>
      <c r="AW146" s="13" t="s">
        <v>39</v>
      </c>
      <c r="AX146" s="13" t="s">
        <v>78</v>
      </c>
      <c r="AY146" s="243" t="s">
        <v>170</v>
      </c>
    </row>
    <row r="147" spans="1:51" s="13" customFormat="1" ht="12">
      <c r="A147" s="13"/>
      <c r="B147" s="232"/>
      <c r="C147" s="233"/>
      <c r="D147" s="234" t="s">
        <v>182</v>
      </c>
      <c r="E147" s="235" t="s">
        <v>33</v>
      </c>
      <c r="F147" s="236" t="s">
        <v>1744</v>
      </c>
      <c r="G147" s="233"/>
      <c r="H147" s="237">
        <v>1</v>
      </c>
      <c r="I147" s="238"/>
      <c r="J147" s="233"/>
      <c r="K147" s="233"/>
      <c r="L147" s="239"/>
      <c r="M147" s="240"/>
      <c r="N147" s="241"/>
      <c r="O147" s="241"/>
      <c r="P147" s="241"/>
      <c r="Q147" s="241"/>
      <c r="R147" s="241"/>
      <c r="S147" s="241"/>
      <c r="T147" s="242"/>
      <c r="U147" s="13"/>
      <c r="V147" s="13"/>
      <c r="W147" s="13"/>
      <c r="X147" s="13"/>
      <c r="Y147" s="13"/>
      <c r="Z147" s="13"/>
      <c r="AA147" s="13"/>
      <c r="AB147" s="13"/>
      <c r="AC147" s="13"/>
      <c r="AD147" s="13"/>
      <c r="AE147" s="13"/>
      <c r="AT147" s="243" t="s">
        <v>182</v>
      </c>
      <c r="AU147" s="243" t="s">
        <v>88</v>
      </c>
      <c r="AV147" s="13" t="s">
        <v>88</v>
      </c>
      <c r="AW147" s="13" t="s">
        <v>39</v>
      </c>
      <c r="AX147" s="13" t="s">
        <v>78</v>
      </c>
      <c r="AY147" s="243" t="s">
        <v>170</v>
      </c>
    </row>
    <row r="148" spans="1:51" s="13" customFormat="1" ht="12">
      <c r="A148" s="13"/>
      <c r="B148" s="232"/>
      <c r="C148" s="233"/>
      <c r="D148" s="234" t="s">
        <v>182</v>
      </c>
      <c r="E148" s="235" t="s">
        <v>33</v>
      </c>
      <c r="F148" s="236" t="s">
        <v>1745</v>
      </c>
      <c r="G148" s="233"/>
      <c r="H148" s="237">
        <v>1</v>
      </c>
      <c r="I148" s="238"/>
      <c r="J148" s="233"/>
      <c r="K148" s="233"/>
      <c r="L148" s="239"/>
      <c r="M148" s="240"/>
      <c r="N148" s="241"/>
      <c r="O148" s="241"/>
      <c r="P148" s="241"/>
      <c r="Q148" s="241"/>
      <c r="R148" s="241"/>
      <c r="S148" s="241"/>
      <c r="T148" s="242"/>
      <c r="U148" s="13"/>
      <c r="V148" s="13"/>
      <c r="W148" s="13"/>
      <c r="X148" s="13"/>
      <c r="Y148" s="13"/>
      <c r="Z148" s="13"/>
      <c r="AA148" s="13"/>
      <c r="AB148" s="13"/>
      <c r="AC148" s="13"/>
      <c r="AD148" s="13"/>
      <c r="AE148" s="13"/>
      <c r="AT148" s="243" t="s">
        <v>182</v>
      </c>
      <c r="AU148" s="243" t="s">
        <v>88</v>
      </c>
      <c r="AV148" s="13" t="s">
        <v>88</v>
      </c>
      <c r="AW148" s="13" t="s">
        <v>39</v>
      </c>
      <c r="AX148" s="13" t="s">
        <v>78</v>
      </c>
      <c r="AY148" s="243" t="s">
        <v>170</v>
      </c>
    </row>
    <row r="149" spans="1:51" s="14" customFormat="1" ht="12">
      <c r="A149" s="14"/>
      <c r="B149" s="244"/>
      <c r="C149" s="245"/>
      <c r="D149" s="234" t="s">
        <v>182</v>
      </c>
      <c r="E149" s="246" t="s">
        <v>33</v>
      </c>
      <c r="F149" s="247" t="s">
        <v>200</v>
      </c>
      <c r="G149" s="245"/>
      <c r="H149" s="248">
        <v>3</v>
      </c>
      <c r="I149" s="249"/>
      <c r="J149" s="245"/>
      <c r="K149" s="245"/>
      <c r="L149" s="250"/>
      <c r="M149" s="251"/>
      <c r="N149" s="252"/>
      <c r="O149" s="252"/>
      <c r="P149" s="252"/>
      <c r="Q149" s="252"/>
      <c r="R149" s="252"/>
      <c r="S149" s="252"/>
      <c r="T149" s="253"/>
      <c r="U149" s="14"/>
      <c r="V149" s="14"/>
      <c r="W149" s="14"/>
      <c r="X149" s="14"/>
      <c r="Y149" s="14"/>
      <c r="Z149" s="14"/>
      <c r="AA149" s="14"/>
      <c r="AB149" s="14"/>
      <c r="AC149" s="14"/>
      <c r="AD149" s="14"/>
      <c r="AE149" s="14"/>
      <c r="AT149" s="254" t="s">
        <v>182</v>
      </c>
      <c r="AU149" s="254" t="s">
        <v>88</v>
      </c>
      <c r="AV149" s="14" t="s">
        <v>177</v>
      </c>
      <c r="AW149" s="14" t="s">
        <v>39</v>
      </c>
      <c r="AX149" s="14" t="s">
        <v>86</v>
      </c>
      <c r="AY149" s="254" t="s">
        <v>170</v>
      </c>
    </row>
    <row r="150" spans="1:65" s="2" customFormat="1" ht="21.75" customHeight="1">
      <c r="A150" s="39"/>
      <c r="B150" s="40"/>
      <c r="C150" s="219" t="s">
        <v>321</v>
      </c>
      <c r="D150" s="219" t="s">
        <v>172</v>
      </c>
      <c r="E150" s="220" t="s">
        <v>1746</v>
      </c>
      <c r="F150" s="221" t="s">
        <v>1747</v>
      </c>
      <c r="G150" s="222" t="s">
        <v>262</v>
      </c>
      <c r="H150" s="223">
        <v>1</v>
      </c>
      <c r="I150" s="224"/>
      <c r="J150" s="225">
        <f>ROUND(I150*H150,2)</f>
        <v>0</v>
      </c>
      <c r="K150" s="221" t="s">
        <v>33</v>
      </c>
      <c r="L150" s="45"/>
      <c r="M150" s="226" t="s">
        <v>33</v>
      </c>
      <c r="N150" s="227" t="s">
        <v>49</v>
      </c>
      <c r="O150" s="85"/>
      <c r="P150" s="228">
        <f>O150*H150</f>
        <v>0</v>
      </c>
      <c r="Q150" s="228">
        <v>0</v>
      </c>
      <c r="R150" s="228">
        <f>Q150*H150</f>
        <v>0</v>
      </c>
      <c r="S150" s="228">
        <v>0</v>
      </c>
      <c r="T150" s="229">
        <f>S150*H150</f>
        <v>0</v>
      </c>
      <c r="U150" s="39"/>
      <c r="V150" s="39"/>
      <c r="W150" s="39"/>
      <c r="X150" s="39"/>
      <c r="Y150" s="39"/>
      <c r="Z150" s="39"/>
      <c r="AA150" s="39"/>
      <c r="AB150" s="39"/>
      <c r="AC150" s="39"/>
      <c r="AD150" s="39"/>
      <c r="AE150" s="39"/>
      <c r="AR150" s="230" t="s">
        <v>177</v>
      </c>
      <c r="AT150" s="230" t="s">
        <v>172</v>
      </c>
      <c r="AU150" s="230" t="s">
        <v>88</v>
      </c>
      <c r="AY150" s="17" t="s">
        <v>170</v>
      </c>
      <c r="BE150" s="231">
        <f>IF(N150="základní",J150,0)</f>
        <v>0</v>
      </c>
      <c r="BF150" s="231">
        <f>IF(N150="snížená",J150,0)</f>
        <v>0</v>
      </c>
      <c r="BG150" s="231">
        <f>IF(N150="zákl. přenesená",J150,0)</f>
        <v>0</v>
      </c>
      <c r="BH150" s="231">
        <f>IF(N150="sníž. přenesená",J150,0)</f>
        <v>0</v>
      </c>
      <c r="BI150" s="231">
        <f>IF(N150="nulová",J150,0)</f>
        <v>0</v>
      </c>
      <c r="BJ150" s="17" t="s">
        <v>86</v>
      </c>
      <c r="BK150" s="231">
        <f>ROUND(I150*H150,2)</f>
        <v>0</v>
      </c>
      <c r="BL150" s="17" t="s">
        <v>177</v>
      </c>
      <c r="BM150" s="230" t="s">
        <v>1748</v>
      </c>
    </row>
    <row r="151" spans="1:47" s="2" customFormat="1" ht="12">
      <c r="A151" s="39"/>
      <c r="B151" s="40"/>
      <c r="C151" s="41"/>
      <c r="D151" s="234" t="s">
        <v>210</v>
      </c>
      <c r="E151" s="41"/>
      <c r="F151" s="255" t="s">
        <v>1749</v>
      </c>
      <c r="G151" s="41"/>
      <c r="H151" s="41"/>
      <c r="I151" s="137"/>
      <c r="J151" s="41"/>
      <c r="K151" s="41"/>
      <c r="L151" s="45"/>
      <c r="M151" s="256"/>
      <c r="N151" s="257"/>
      <c r="O151" s="85"/>
      <c r="P151" s="85"/>
      <c r="Q151" s="85"/>
      <c r="R151" s="85"/>
      <c r="S151" s="85"/>
      <c r="T151" s="86"/>
      <c r="U151" s="39"/>
      <c r="V151" s="39"/>
      <c r="W151" s="39"/>
      <c r="X151" s="39"/>
      <c r="Y151" s="39"/>
      <c r="Z151" s="39"/>
      <c r="AA151" s="39"/>
      <c r="AB151" s="39"/>
      <c r="AC151" s="39"/>
      <c r="AD151" s="39"/>
      <c r="AE151" s="39"/>
      <c r="AT151" s="17" t="s">
        <v>210</v>
      </c>
      <c r="AU151" s="17" t="s">
        <v>88</v>
      </c>
    </row>
    <row r="152" spans="1:51" s="13" customFormat="1" ht="12">
      <c r="A152" s="13"/>
      <c r="B152" s="232"/>
      <c r="C152" s="233"/>
      <c r="D152" s="234" t="s">
        <v>182</v>
      </c>
      <c r="E152" s="235" t="s">
        <v>33</v>
      </c>
      <c r="F152" s="236" t="s">
        <v>1750</v>
      </c>
      <c r="G152" s="233"/>
      <c r="H152" s="237">
        <v>1</v>
      </c>
      <c r="I152" s="238"/>
      <c r="J152" s="233"/>
      <c r="K152" s="233"/>
      <c r="L152" s="239"/>
      <c r="M152" s="240"/>
      <c r="N152" s="241"/>
      <c r="O152" s="241"/>
      <c r="P152" s="241"/>
      <c r="Q152" s="241"/>
      <c r="R152" s="241"/>
      <c r="S152" s="241"/>
      <c r="T152" s="242"/>
      <c r="U152" s="13"/>
      <c r="V152" s="13"/>
      <c r="W152" s="13"/>
      <c r="X152" s="13"/>
      <c r="Y152" s="13"/>
      <c r="Z152" s="13"/>
      <c r="AA152" s="13"/>
      <c r="AB152" s="13"/>
      <c r="AC152" s="13"/>
      <c r="AD152" s="13"/>
      <c r="AE152" s="13"/>
      <c r="AT152" s="243" t="s">
        <v>182</v>
      </c>
      <c r="AU152" s="243" t="s">
        <v>88</v>
      </c>
      <c r="AV152" s="13" t="s">
        <v>88</v>
      </c>
      <c r="AW152" s="13" t="s">
        <v>39</v>
      </c>
      <c r="AX152" s="13" t="s">
        <v>78</v>
      </c>
      <c r="AY152" s="243" t="s">
        <v>170</v>
      </c>
    </row>
    <row r="153" spans="1:51" s="14" customFormat="1" ht="12">
      <c r="A153" s="14"/>
      <c r="B153" s="244"/>
      <c r="C153" s="245"/>
      <c r="D153" s="234" t="s">
        <v>182</v>
      </c>
      <c r="E153" s="246" t="s">
        <v>33</v>
      </c>
      <c r="F153" s="247" t="s">
        <v>200</v>
      </c>
      <c r="G153" s="245"/>
      <c r="H153" s="248">
        <v>1</v>
      </c>
      <c r="I153" s="249"/>
      <c r="J153" s="245"/>
      <c r="K153" s="245"/>
      <c r="L153" s="250"/>
      <c r="M153" s="251"/>
      <c r="N153" s="252"/>
      <c r="O153" s="252"/>
      <c r="P153" s="252"/>
      <c r="Q153" s="252"/>
      <c r="R153" s="252"/>
      <c r="S153" s="252"/>
      <c r="T153" s="253"/>
      <c r="U153" s="14"/>
      <c r="V153" s="14"/>
      <c r="W153" s="14"/>
      <c r="X153" s="14"/>
      <c r="Y153" s="14"/>
      <c r="Z153" s="14"/>
      <c r="AA153" s="14"/>
      <c r="AB153" s="14"/>
      <c r="AC153" s="14"/>
      <c r="AD153" s="14"/>
      <c r="AE153" s="14"/>
      <c r="AT153" s="254" t="s">
        <v>182</v>
      </c>
      <c r="AU153" s="254" t="s">
        <v>88</v>
      </c>
      <c r="AV153" s="14" t="s">
        <v>177</v>
      </c>
      <c r="AW153" s="14" t="s">
        <v>39</v>
      </c>
      <c r="AX153" s="14" t="s">
        <v>86</v>
      </c>
      <c r="AY153" s="254" t="s">
        <v>170</v>
      </c>
    </row>
    <row r="154" spans="1:65" s="2" customFormat="1" ht="33" customHeight="1">
      <c r="A154" s="39"/>
      <c r="B154" s="40"/>
      <c r="C154" s="219" t="s">
        <v>326</v>
      </c>
      <c r="D154" s="219" t="s">
        <v>172</v>
      </c>
      <c r="E154" s="220" t="s">
        <v>1751</v>
      </c>
      <c r="F154" s="221" t="s">
        <v>1752</v>
      </c>
      <c r="G154" s="222" t="s">
        <v>191</v>
      </c>
      <c r="H154" s="223">
        <v>3</v>
      </c>
      <c r="I154" s="224"/>
      <c r="J154" s="225">
        <f>ROUND(I154*H154,2)</f>
        <v>0</v>
      </c>
      <c r="K154" s="221" t="s">
        <v>176</v>
      </c>
      <c r="L154" s="45"/>
      <c r="M154" s="226" t="s">
        <v>33</v>
      </c>
      <c r="N154" s="227" t="s">
        <v>49</v>
      </c>
      <c r="O154" s="85"/>
      <c r="P154" s="228">
        <f>O154*H154</f>
        <v>0</v>
      </c>
      <c r="Q154" s="228">
        <v>0</v>
      </c>
      <c r="R154" s="228">
        <f>Q154*H154</f>
        <v>0</v>
      </c>
      <c r="S154" s="228">
        <v>0</v>
      </c>
      <c r="T154" s="229">
        <f>S154*H154</f>
        <v>0</v>
      </c>
      <c r="U154" s="39"/>
      <c r="V154" s="39"/>
      <c r="W154" s="39"/>
      <c r="X154" s="39"/>
      <c r="Y154" s="39"/>
      <c r="Z154" s="39"/>
      <c r="AA154" s="39"/>
      <c r="AB154" s="39"/>
      <c r="AC154" s="39"/>
      <c r="AD154" s="39"/>
      <c r="AE154" s="39"/>
      <c r="AR154" s="230" t="s">
        <v>177</v>
      </c>
      <c r="AT154" s="230" t="s">
        <v>172</v>
      </c>
      <c r="AU154" s="230" t="s">
        <v>88</v>
      </c>
      <c r="AY154" s="17" t="s">
        <v>170</v>
      </c>
      <c r="BE154" s="231">
        <f>IF(N154="základní",J154,0)</f>
        <v>0</v>
      </c>
      <c r="BF154" s="231">
        <f>IF(N154="snížená",J154,0)</f>
        <v>0</v>
      </c>
      <c r="BG154" s="231">
        <f>IF(N154="zákl. přenesená",J154,0)</f>
        <v>0</v>
      </c>
      <c r="BH154" s="231">
        <f>IF(N154="sníž. přenesená",J154,0)</f>
        <v>0</v>
      </c>
      <c r="BI154" s="231">
        <f>IF(N154="nulová",J154,0)</f>
        <v>0</v>
      </c>
      <c r="BJ154" s="17" t="s">
        <v>86</v>
      </c>
      <c r="BK154" s="231">
        <f>ROUND(I154*H154,2)</f>
        <v>0</v>
      </c>
      <c r="BL154" s="17" t="s">
        <v>177</v>
      </c>
      <c r="BM154" s="230" t="s">
        <v>1753</v>
      </c>
    </row>
    <row r="155" spans="1:47" s="2" customFormat="1" ht="12">
      <c r="A155" s="39"/>
      <c r="B155" s="40"/>
      <c r="C155" s="41"/>
      <c r="D155" s="234" t="s">
        <v>210</v>
      </c>
      <c r="E155" s="41"/>
      <c r="F155" s="255" t="s">
        <v>1754</v>
      </c>
      <c r="G155" s="41"/>
      <c r="H155" s="41"/>
      <c r="I155" s="137"/>
      <c r="J155" s="41"/>
      <c r="K155" s="41"/>
      <c r="L155" s="45"/>
      <c r="M155" s="256"/>
      <c r="N155" s="257"/>
      <c r="O155" s="85"/>
      <c r="P155" s="85"/>
      <c r="Q155" s="85"/>
      <c r="R155" s="85"/>
      <c r="S155" s="85"/>
      <c r="T155" s="86"/>
      <c r="U155" s="39"/>
      <c r="V155" s="39"/>
      <c r="W155" s="39"/>
      <c r="X155" s="39"/>
      <c r="Y155" s="39"/>
      <c r="Z155" s="39"/>
      <c r="AA155" s="39"/>
      <c r="AB155" s="39"/>
      <c r="AC155" s="39"/>
      <c r="AD155" s="39"/>
      <c r="AE155" s="39"/>
      <c r="AT155" s="17" t="s">
        <v>210</v>
      </c>
      <c r="AU155" s="17" t="s">
        <v>88</v>
      </c>
    </row>
    <row r="156" spans="1:65" s="2" customFormat="1" ht="21.75" customHeight="1">
      <c r="A156" s="39"/>
      <c r="B156" s="40"/>
      <c r="C156" s="219" t="s">
        <v>331</v>
      </c>
      <c r="D156" s="219" t="s">
        <v>172</v>
      </c>
      <c r="E156" s="220" t="s">
        <v>1445</v>
      </c>
      <c r="F156" s="221" t="s">
        <v>1639</v>
      </c>
      <c r="G156" s="222" t="s">
        <v>191</v>
      </c>
      <c r="H156" s="223">
        <v>52</v>
      </c>
      <c r="I156" s="224"/>
      <c r="J156" s="225">
        <f>ROUND(I156*H156,2)</f>
        <v>0</v>
      </c>
      <c r="K156" s="221" t="s">
        <v>33</v>
      </c>
      <c r="L156" s="45"/>
      <c r="M156" s="226" t="s">
        <v>33</v>
      </c>
      <c r="N156" s="227" t="s">
        <v>49</v>
      </c>
      <c r="O156" s="85"/>
      <c r="P156" s="228">
        <f>O156*H156</f>
        <v>0</v>
      </c>
      <c r="Q156" s="228">
        <v>0</v>
      </c>
      <c r="R156" s="228">
        <f>Q156*H156</f>
        <v>0</v>
      </c>
      <c r="S156" s="228">
        <v>0</v>
      </c>
      <c r="T156" s="229">
        <f>S156*H156</f>
        <v>0</v>
      </c>
      <c r="U156" s="39"/>
      <c r="V156" s="39"/>
      <c r="W156" s="39"/>
      <c r="X156" s="39"/>
      <c r="Y156" s="39"/>
      <c r="Z156" s="39"/>
      <c r="AA156" s="39"/>
      <c r="AB156" s="39"/>
      <c r="AC156" s="39"/>
      <c r="AD156" s="39"/>
      <c r="AE156" s="39"/>
      <c r="AR156" s="230" t="s">
        <v>177</v>
      </c>
      <c r="AT156" s="230" t="s">
        <v>172</v>
      </c>
      <c r="AU156" s="230" t="s">
        <v>88</v>
      </c>
      <c r="AY156" s="17" t="s">
        <v>170</v>
      </c>
      <c r="BE156" s="231">
        <f>IF(N156="základní",J156,0)</f>
        <v>0</v>
      </c>
      <c r="BF156" s="231">
        <f>IF(N156="snížená",J156,0)</f>
        <v>0</v>
      </c>
      <c r="BG156" s="231">
        <f>IF(N156="zákl. přenesená",J156,0)</f>
        <v>0</v>
      </c>
      <c r="BH156" s="231">
        <f>IF(N156="sníž. přenesená",J156,0)</f>
        <v>0</v>
      </c>
      <c r="BI156" s="231">
        <f>IF(N156="nulová",J156,0)</f>
        <v>0</v>
      </c>
      <c r="BJ156" s="17" t="s">
        <v>86</v>
      </c>
      <c r="BK156" s="231">
        <f>ROUND(I156*H156,2)</f>
        <v>0</v>
      </c>
      <c r="BL156" s="17" t="s">
        <v>177</v>
      </c>
      <c r="BM156" s="230" t="s">
        <v>1755</v>
      </c>
    </row>
    <row r="157" spans="1:47" s="2" customFormat="1" ht="12">
      <c r="A157" s="39"/>
      <c r="B157" s="40"/>
      <c r="C157" s="41"/>
      <c r="D157" s="234" t="s">
        <v>210</v>
      </c>
      <c r="E157" s="41"/>
      <c r="F157" s="255" t="s">
        <v>1756</v>
      </c>
      <c r="G157" s="41"/>
      <c r="H157" s="41"/>
      <c r="I157" s="137"/>
      <c r="J157" s="41"/>
      <c r="K157" s="41"/>
      <c r="L157" s="45"/>
      <c r="M157" s="256"/>
      <c r="N157" s="257"/>
      <c r="O157" s="85"/>
      <c r="P157" s="85"/>
      <c r="Q157" s="85"/>
      <c r="R157" s="85"/>
      <c r="S157" s="85"/>
      <c r="T157" s="86"/>
      <c r="U157" s="39"/>
      <c r="V157" s="39"/>
      <c r="W157" s="39"/>
      <c r="X157" s="39"/>
      <c r="Y157" s="39"/>
      <c r="Z157" s="39"/>
      <c r="AA157" s="39"/>
      <c r="AB157" s="39"/>
      <c r="AC157" s="39"/>
      <c r="AD157" s="39"/>
      <c r="AE157" s="39"/>
      <c r="AT157" s="17" t="s">
        <v>210</v>
      </c>
      <c r="AU157" s="17" t="s">
        <v>88</v>
      </c>
    </row>
    <row r="158" spans="1:51" s="13" customFormat="1" ht="12">
      <c r="A158" s="13"/>
      <c r="B158" s="232"/>
      <c r="C158" s="233"/>
      <c r="D158" s="234" t="s">
        <v>182</v>
      </c>
      <c r="E158" s="235" t="s">
        <v>33</v>
      </c>
      <c r="F158" s="236" t="s">
        <v>1757</v>
      </c>
      <c r="G158" s="233"/>
      <c r="H158" s="237">
        <v>20</v>
      </c>
      <c r="I158" s="238"/>
      <c r="J158" s="233"/>
      <c r="K158" s="233"/>
      <c r="L158" s="239"/>
      <c r="M158" s="240"/>
      <c r="N158" s="241"/>
      <c r="O158" s="241"/>
      <c r="P158" s="241"/>
      <c r="Q158" s="241"/>
      <c r="R158" s="241"/>
      <c r="S158" s="241"/>
      <c r="T158" s="242"/>
      <c r="U158" s="13"/>
      <c r="V158" s="13"/>
      <c r="W158" s="13"/>
      <c r="X158" s="13"/>
      <c r="Y158" s="13"/>
      <c r="Z158" s="13"/>
      <c r="AA158" s="13"/>
      <c r="AB158" s="13"/>
      <c r="AC158" s="13"/>
      <c r="AD158" s="13"/>
      <c r="AE158" s="13"/>
      <c r="AT158" s="243" t="s">
        <v>182</v>
      </c>
      <c r="AU158" s="243" t="s">
        <v>88</v>
      </c>
      <c r="AV158" s="13" t="s">
        <v>88</v>
      </c>
      <c r="AW158" s="13" t="s">
        <v>39</v>
      </c>
      <c r="AX158" s="13" t="s">
        <v>78</v>
      </c>
      <c r="AY158" s="243" t="s">
        <v>170</v>
      </c>
    </row>
    <row r="159" spans="1:51" s="13" customFormat="1" ht="12">
      <c r="A159" s="13"/>
      <c r="B159" s="232"/>
      <c r="C159" s="233"/>
      <c r="D159" s="234" t="s">
        <v>182</v>
      </c>
      <c r="E159" s="235" t="s">
        <v>33</v>
      </c>
      <c r="F159" s="236" t="s">
        <v>1758</v>
      </c>
      <c r="G159" s="233"/>
      <c r="H159" s="237">
        <v>32</v>
      </c>
      <c r="I159" s="238"/>
      <c r="J159" s="233"/>
      <c r="K159" s="233"/>
      <c r="L159" s="239"/>
      <c r="M159" s="240"/>
      <c r="N159" s="241"/>
      <c r="O159" s="241"/>
      <c r="P159" s="241"/>
      <c r="Q159" s="241"/>
      <c r="R159" s="241"/>
      <c r="S159" s="241"/>
      <c r="T159" s="242"/>
      <c r="U159" s="13"/>
      <c r="V159" s="13"/>
      <c r="W159" s="13"/>
      <c r="X159" s="13"/>
      <c r="Y159" s="13"/>
      <c r="Z159" s="13"/>
      <c r="AA159" s="13"/>
      <c r="AB159" s="13"/>
      <c r="AC159" s="13"/>
      <c r="AD159" s="13"/>
      <c r="AE159" s="13"/>
      <c r="AT159" s="243" t="s">
        <v>182</v>
      </c>
      <c r="AU159" s="243" t="s">
        <v>88</v>
      </c>
      <c r="AV159" s="13" t="s">
        <v>88</v>
      </c>
      <c r="AW159" s="13" t="s">
        <v>39</v>
      </c>
      <c r="AX159" s="13" t="s">
        <v>78</v>
      </c>
      <c r="AY159" s="243" t="s">
        <v>170</v>
      </c>
    </row>
    <row r="160" spans="1:51" s="14" customFormat="1" ht="12">
      <c r="A160" s="14"/>
      <c r="B160" s="244"/>
      <c r="C160" s="245"/>
      <c r="D160" s="234" t="s">
        <v>182</v>
      </c>
      <c r="E160" s="246" t="s">
        <v>33</v>
      </c>
      <c r="F160" s="247" t="s">
        <v>200</v>
      </c>
      <c r="G160" s="245"/>
      <c r="H160" s="248">
        <v>52</v>
      </c>
      <c r="I160" s="249"/>
      <c r="J160" s="245"/>
      <c r="K160" s="245"/>
      <c r="L160" s="250"/>
      <c r="M160" s="251"/>
      <c r="N160" s="252"/>
      <c r="O160" s="252"/>
      <c r="P160" s="252"/>
      <c r="Q160" s="252"/>
      <c r="R160" s="252"/>
      <c r="S160" s="252"/>
      <c r="T160" s="253"/>
      <c r="U160" s="14"/>
      <c r="V160" s="14"/>
      <c r="W160" s="14"/>
      <c r="X160" s="14"/>
      <c r="Y160" s="14"/>
      <c r="Z160" s="14"/>
      <c r="AA160" s="14"/>
      <c r="AB160" s="14"/>
      <c r="AC160" s="14"/>
      <c r="AD160" s="14"/>
      <c r="AE160" s="14"/>
      <c r="AT160" s="254" t="s">
        <v>182</v>
      </c>
      <c r="AU160" s="254" t="s">
        <v>88</v>
      </c>
      <c r="AV160" s="14" t="s">
        <v>177</v>
      </c>
      <c r="AW160" s="14" t="s">
        <v>39</v>
      </c>
      <c r="AX160" s="14" t="s">
        <v>86</v>
      </c>
      <c r="AY160" s="254" t="s">
        <v>170</v>
      </c>
    </row>
    <row r="161" spans="1:65" s="2" customFormat="1" ht="21.75" customHeight="1">
      <c r="A161" s="39"/>
      <c r="B161" s="40"/>
      <c r="C161" s="219" t="s">
        <v>336</v>
      </c>
      <c r="D161" s="219" t="s">
        <v>172</v>
      </c>
      <c r="E161" s="220" t="s">
        <v>1459</v>
      </c>
      <c r="F161" s="221" t="s">
        <v>1460</v>
      </c>
      <c r="G161" s="222" t="s">
        <v>191</v>
      </c>
      <c r="H161" s="223">
        <v>44</v>
      </c>
      <c r="I161" s="224"/>
      <c r="J161" s="225">
        <f>ROUND(I161*H161,2)</f>
        <v>0</v>
      </c>
      <c r="K161" s="221" t="s">
        <v>33</v>
      </c>
      <c r="L161" s="45"/>
      <c r="M161" s="226" t="s">
        <v>33</v>
      </c>
      <c r="N161" s="227" t="s">
        <v>49</v>
      </c>
      <c r="O161" s="85"/>
      <c r="P161" s="228">
        <f>O161*H161</f>
        <v>0</v>
      </c>
      <c r="Q161" s="228">
        <v>0</v>
      </c>
      <c r="R161" s="228">
        <f>Q161*H161</f>
        <v>0</v>
      </c>
      <c r="S161" s="228">
        <v>0</v>
      </c>
      <c r="T161" s="229">
        <f>S161*H161</f>
        <v>0</v>
      </c>
      <c r="U161" s="39"/>
      <c r="V161" s="39"/>
      <c r="W161" s="39"/>
      <c r="X161" s="39"/>
      <c r="Y161" s="39"/>
      <c r="Z161" s="39"/>
      <c r="AA161" s="39"/>
      <c r="AB161" s="39"/>
      <c r="AC161" s="39"/>
      <c r="AD161" s="39"/>
      <c r="AE161" s="39"/>
      <c r="AR161" s="230" t="s">
        <v>177</v>
      </c>
      <c r="AT161" s="230" t="s">
        <v>172</v>
      </c>
      <c r="AU161" s="230" t="s">
        <v>88</v>
      </c>
      <c r="AY161" s="17" t="s">
        <v>170</v>
      </c>
      <c r="BE161" s="231">
        <f>IF(N161="základní",J161,0)</f>
        <v>0</v>
      </c>
      <c r="BF161" s="231">
        <f>IF(N161="snížená",J161,0)</f>
        <v>0</v>
      </c>
      <c r="BG161" s="231">
        <f>IF(N161="zákl. přenesená",J161,0)</f>
        <v>0</v>
      </c>
      <c r="BH161" s="231">
        <f>IF(N161="sníž. přenesená",J161,0)</f>
        <v>0</v>
      </c>
      <c r="BI161" s="231">
        <f>IF(N161="nulová",J161,0)</f>
        <v>0</v>
      </c>
      <c r="BJ161" s="17" t="s">
        <v>86</v>
      </c>
      <c r="BK161" s="231">
        <f>ROUND(I161*H161,2)</f>
        <v>0</v>
      </c>
      <c r="BL161" s="17" t="s">
        <v>177</v>
      </c>
      <c r="BM161" s="230" t="s">
        <v>1759</v>
      </c>
    </row>
    <row r="162" spans="1:47" s="2" customFormat="1" ht="12">
      <c r="A162" s="39"/>
      <c r="B162" s="40"/>
      <c r="C162" s="41"/>
      <c r="D162" s="234" t="s">
        <v>210</v>
      </c>
      <c r="E162" s="41"/>
      <c r="F162" s="255" t="s">
        <v>1756</v>
      </c>
      <c r="G162" s="41"/>
      <c r="H162" s="41"/>
      <c r="I162" s="137"/>
      <c r="J162" s="41"/>
      <c r="K162" s="41"/>
      <c r="L162" s="45"/>
      <c r="M162" s="256"/>
      <c r="N162" s="257"/>
      <c r="O162" s="85"/>
      <c r="P162" s="85"/>
      <c r="Q162" s="85"/>
      <c r="R162" s="85"/>
      <c r="S162" s="85"/>
      <c r="T162" s="86"/>
      <c r="U162" s="39"/>
      <c r="V162" s="39"/>
      <c r="W162" s="39"/>
      <c r="X162" s="39"/>
      <c r="Y162" s="39"/>
      <c r="Z162" s="39"/>
      <c r="AA162" s="39"/>
      <c r="AB162" s="39"/>
      <c r="AC162" s="39"/>
      <c r="AD162" s="39"/>
      <c r="AE162" s="39"/>
      <c r="AT162" s="17" t="s">
        <v>210</v>
      </c>
      <c r="AU162" s="17" t="s">
        <v>88</v>
      </c>
    </row>
    <row r="163" spans="1:51" s="13" customFormat="1" ht="12">
      <c r="A163" s="13"/>
      <c r="B163" s="232"/>
      <c r="C163" s="233"/>
      <c r="D163" s="234" t="s">
        <v>182</v>
      </c>
      <c r="E163" s="235" t="s">
        <v>33</v>
      </c>
      <c r="F163" s="236" t="s">
        <v>1760</v>
      </c>
      <c r="G163" s="233"/>
      <c r="H163" s="237">
        <v>20</v>
      </c>
      <c r="I163" s="238"/>
      <c r="J163" s="233"/>
      <c r="K163" s="233"/>
      <c r="L163" s="239"/>
      <c r="M163" s="240"/>
      <c r="N163" s="241"/>
      <c r="O163" s="241"/>
      <c r="P163" s="241"/>
      <c r="Q163" s="241"/>
      <c r="R163" s="241"/>
      <c r="S163" s="241"/>
      <c r="T163" s="242"/>
      <c r="U163" s="13"/>
      <c r="V163" s="13"/>
      <c r="W163" s="13"/>
      <c r="X163" s="13"/>
      <c r="Y163" s="13"/>
      <c r="Z163" s="13"/>
      <c r="AA163" s="13"/>
      <c r="AB163" s="13"/>
      <c r="AC163" s="13"/>
      <c r="AD163" s="13"/>
      <c r="AE163" s="13"/>
      <c r="AT163" s="243" t="s">
        <v>182</v>
      </c>
      <c r="AU163" s="243" t="s">
        <v>88</v>
      </c>
      <c r="AV163" s="13" t="s">
        <v>88</v>
      </c>
      <c r="AW163" s="13" t="s">
        <v>39</v>
      </c>
      <c r="AX163" s="13" t="s">
        <v>78</v>
      </c>
      <c r="AY163" s="243" t="s">
        <v>170</v>
      </c>
    </row>
    <row r="164" spans="1:51" s="13" customFormat="1" ht="12">
      <c r="A164" s="13"/>
      <c r="B164" s="232"/>
      <c r="C164" s="233"/>
      <c r="D164" s="234" t="s">
        <v>182</v>
      </c>
      <c r="E164" s="235" t="s">
        <v>33</v>
      </c>
      <c r="F164" s="236" t="s">
        <v>1761</v>
      </c>
      <c r="G164" s="233"/>
      <c r="H164" s="237">
        <v>24</v>
      </c>
      <c r="I164" s="238"/>
      <c r="J164" s="233"/>
      <c r="K164" s="233"/>
      <c r="L164" s="239"/>
      <c r="M164" s="240"/>
      <c r="N164" s="241"/>
      <c r="O164" s="241"/>
      <c r="P164" s="241"/>
      <c r="Q164" s="241"/>
      <c r="R164" s="241"/>
      <c r="S164" s="241"/>
      <c r="T164" s="242"/>
      <c r="U164" s="13"/>
      <c r="V164" s="13"/>
      <c r="W164" s="13"/>
      <c r="X164" s="13"/>
      <c r="Y164" s="13"/>
      <c r="Z164" s="13"/>
      <c r="AA164" s="13"/>
      <c r="AB164" s="13"/>
      <c r="AC164" s="13"/>
      <c r="AD164" s="13"/>
      <c r="AE164" s="13"/>
      <c r="AT164" s="243" t="s">
        <v>182</v>
      </c>
      <c r="AU164" s="243" t="s">
        <v>88</v>
      </c>
      <c r="AV164" s="13" t="s">
        <v>88</v>
      </c>
      <c r="AW164" s="13" t="s">
        <v>39</v>
      </c>
      <c r="AX164" s="13" t="s">
        <v>78</v>
      </c>
      <c r="AY164" s="243" t="s">
        <v>170</v>
      </c>
    </row>
    <row r="165" spans="1:51" s="14" customFormat="1" ht="12">
      <c r="A165" s="14"/>
      <c r="B165" s="244"/>
      <c r="C165" s="245"/>
      <c r="D165" s="234" t="s">
        <v>182</v>
      </c>
      <c r="E165" s="246" t="s">
        <v>33</v>
      </c>
      <c r="F165" s="247" t="s">
        <v>200</v>
      </c>
      <c r="G165" s="245"/>
      <c r="H165" s="248">
        <v>44</v>
      </c>
      <c r="I165" s="249"/>
      <c r="J165" s="245"/>
      <c r="K165" s="245"/>
      <c r="L165" s="250"/>
      <c r="M165" s="251"/>
      <c r="N165" s="252"/>
      <c r="O165" s="252"/>
      <c r="P165" s="252"/>
      <c r="Q165" s="252"/>
      <c r="R165" s="252"/>
      <c r="S165" s="252"/>
      <c r="T165" s="253"/>
      <c r="U165" s="14"/>
      <c r="V165" s="14"/>
      <c r="W165" s="14"/>
      <c r="X165" s="14"/>
      <c r="Y165" s="14"/>
      <c r="Z165" s="14"/>
      <c r="AA165" s="14"/>
      <c r="AB165" s="14"/>
      <c r="AC165" s="14"/>
      <c r="AD165" s="14"/>
      <c r="AE165" s="14"/>
      <c r="AT165" s="254" t="s">
        <v>182</v>
      </c>
      <c r="AU165" s="254" t="s">
        <v>88</v>
      </c>
      <c r="AV165" s="14" t="s">
        <v>177</v>
      </c>
      <c r="AW165" s="14" t="s">
        <v>39</v>
      </c>
      <c r="AX165" s="14" t="s">
        <v>86</v>
      </c>
      <c r="AY165" s="254" t="s">
        <v>170</v>
      </c>
    </row>
    <row r="166" spans="1:65" s="2" customFormat="1" ht="21.75" customHeight="1">
      <c r="A166" s="39"/>
      <c r="B166" s="40"/>
      <c r="C166" s="219" t="s">
        <v>342</v>
      </c>
      <c r="D166" s="219" t="s">
        <v>172</v>
      </c>
      <c r="E166" s="220" t="s">
        <v>1426</v>
      </c>
      <c r="F166" s="221" t="s">
        <v>1427</v>
      </c>
      <c r="G166" s="222" t="s">
        <v>262</v>
      </c>
      <c r="H166" s="223">
        <v>26</v>
      </c>
      <c r="I166" s="224"/>
      <c r="J166" s="225">
        <f>ROUND(I166*H166,2)</f>
        <v>0</v>
      </c>
      <c r="K166" s="221" t="s">
        <v>33</v>
      </c>
      <c r="L166" s="45"/>
      <c r="M166" s="226" t="s">
        <v>33</v>
      </c>
      <c r="N166" s="227" t="s">
        <v>49</v>
      </c>
      <c r="O166" s="85"/>
      <c r="P166" s="228">
        <f>O166*H166</f>
        <v>0</v>
      </c>
      <c r="Q166" s="228">
        <v>0</v>
      </c>
      <c r="R166" s="228">
        <f>Q166*H166</f>
        <v>0</v>
      </c>
      <c r="S166" s="228">
        <v>0</v>
      </c>
      <c r="T166" s="229">
        <f>S166*H166</f>
        <v>0</v>
      </c>
      <c r="U166" s="39"/>
      <c r="V166" s="39"/>
      <c r="W166" s="39"/>
      <c r="X166" s="39"/>
      <c r="Y166" s="39"/>
      <c r="Z166" s="39"/>
      <c r="AA166" s="39"/>
      <c r="AB166" s="39"/>
      <c r="AC166" s="39"/>
      <c r="AD166" s="39"/>
      <c r="AE166" s="39"/>
      <c r="AR166" s="230" t="s">
        <v>177</v>
      </c>
      <c r="AT166" s="230" t="s">
        <v>172</v>
      </c>
      <c r="AU166" s="230" t="s">
        <v>88</v>
      </c>
      <c r="AY166" s="17" t="s">
        <v>170</v>
      </c>
      <c r="BE166" s="231">
        <f>IF(N166="základní",J166,0)</f>
        <v>0</v>
      </c>
      <c r="BF166" s="231">
        <f>IF(N166="snížená",J166,0)</f>
        <v>0</v>
      </c>
      <c r="BG166" s="231">
        <f>IF(N166="zákl. přenesená",J166,0)</f>
        <v>0</v>
      </c>
      <c r="BH166" s="231">
        <f>IF(N166="sníž. přenesená",J166,0)</f>
        <v>0</v>
      </c>
      <c r="BI166" s="231">
        <f>IF(N166="nulová",J166,0)</f>
        <v>0</v>
      </c>
      <c r="BJ166" s="17" t="s">
        <v>86</v>
      </c>
      <c r="BK166" s="231">
        <f>ROUND(I166*H166,2)</f>
        <v>0</v>
      </c>
      <c r="BL166" s="17" t="s">
        <v>177</v>
      </c>
      <c r="BM166" s="230" t="s">
        <v>1762</v>
      </c>
    </row>
    <row r="167" spans="1:47" s="2" customFormat="1" ht="12">
      <c r="A167" s="39"/>
      <c r="B167" s="40"/>
      <c r="C167" s="41"/>
      <c r="D167" s="234" t="s">
        <v>210</v>
      </c>
      <c r="E167" s="41"/>
      <c r="F167" s="255" t="s">
        <v>1763</v>
      </c>
      <c r="G167" s="41"/>
      <c r="H167" s="41"/>
      <c r="I167" s="137"/>
      <c r="J167" s="41"/>
      <c r="K167" s="41"/>
      <c r="L167" s="45"/>
      <c r="M167" s="256"/>
      <c r="N167" s="257"/>
      <c r="O167" s="85"/>
      <c r="P167" s="85"/>
      <c r="Q167" s="85"/>
      <c r="R167" s="85"/>
      <c r="S167" s="85"/>
      <c r="T167" s="86"/>
      <c r="U167" s="39"/>
      <c r="V167" s="39"/>
      <c r="W167" s="39"/>
      <c r="X167" s="39"/>
      <c r="Y167" s="39"/>
      <c r="Z167" s="39"/>
      <c r="AA167" s="39"/>
      <c r="AB167" s="39"/>
      <c r="AC167" s="39"/>
      <c r="AD167" s="39"/>
      <c r="AE167" s="39"/>
      <c r="AT167" s="17" t="s">
        <v>210</v>
      </c>
      <c r="AU167" s="17" t="s">
        <v>88</v>
      </c>
    </row>
    <row r="168" spans="1:65" s="2" customFormat="1" ht="16.5" customHeight="1">
      <c r="A168" s="39"/>
      <c r="B168" s="40"/>
      <c r="C168" s="258" t="s">
        <v>348</v>
      </c>
      <c r="D168" s="258" t="s">
        <v>214</v>
      </c>
      <c r="E168" s="259" t="s">
        <v>1764</v>
      </c>
      <c r="F168" s="260" t="s">
        <v>1765</v>
      </c>
      <c r="G168" s="261" t="s">
        <v>191</v>
      </c>
      <c r="H168" s="262">
        <v>3</v>
      </c>
      <c r="I168" s="263"/>
      <c r="J168" s="264">
        <f>ROUND(I168*H168,2)</f>
        <v>0</v>
      </c>
      <c r="K168" s="260" t="s">
        <v>176</v>
      </c>
      <c r="L168" s="265"/>
      <c r="M168" s="266" t="s">
        <v>33</v>
      </c>
      <c r="N168" s="267" t="s">
        <v>49</v>
      </c>
      <c r="O168" s="85"/>
      <c r="P168" s="228">
        <f>O168*H168</f>
        <v>0</v>
      </c>
      <c r="Q168" s="228">
        <v>0.0015</v>
      </c>
      <c r="R168" s="228">
        <f>Q168*H168</f>
        <v>0.0045000000000000005</v>
      </c>
      <c r="S168" s="228">
        <v>0</v>
      </c>
      <c r="T168" s="229">
        <f>S168*H168</f>
        <v>0</v>
      </c>
      <c r="U168" s="39"/>
      <c r="V168" s="39"/>
      <c r="W168" s="39"/>
      <c r="X168" s="39"/>
      <c r="Y168" s="39"/>
      <c r="Z168" s="39"/>
      <c r="AA168" s="39"/>
      <c r="AB168" s="39"/>
      <c r="AC168" s="39"/>
      <c r="AD168" s="39"/>
      <c r="AE168" s="39"/>
      <c r="AR168" s="230" t="s">
        <v>213</v>
      </c>
      <c r="AT168" s="230" t="s">
        <v>214</v>
      </c>
      <c r="AU168" s="230" t="s">
        <v>88</v>
      </c>
      <c r="AY168" s="17" t="s">
        <v>170</v>
      </c>
      <c r="BE168" s="231">
        <f>IF(N168="základní",J168,0)</f>
        <v>0</v>
      </c>
      <c r="BF168" s="231">
        <f>IF(N168="snížená",J168,0)</f>
        <v>0</v>
      </c>
      <c r="BG168" s="231">
        <f>IF(N168="zákl. přenesená",J168,0)</f>
        <v>0</v>
      </c>
      <c r="BH168" s="231">
        <f>IF(N168="sníž. přenesená",J168,0)</f>
        <v>0</v>
      </c>
      <c r="BI168" s="231">
        <f>IF(N168="nulová",J168,0)</f>
        <v>0</v>
      </c>
      <c r="BJ168" s="17" t="s">
        <v>86</v>
      </c>
      <c r="BK168" s="231">
        <f>ROUND(I168*H168,2)</f>
        <v>0</v>
      </c>
      <c r="BL168" s="17" t="s">
        <v>177</v>
      </c>
      <c r="BM168" s="230" t="s">
        <v>1766</v>
      </c>
    </row>
    <row r="169" spans="1:47" s="2" customFormat="1" ht="12">
      <c r="A169" s="39"/>
      <c r="B169" s="40"/>
      <c r="C169" s="41"/>
      <c r="D169" s="234" t="s">
        <v>210</v>
      </c>
      <c r="E169" s="41"/>
      <c r="F169" s="255" t="s">
        <v>1410</v>
      </c>
      <c r="G169" s="41"/>
      <c r="H169" s="41"/>
      <c r="I169" s="137"/>
      <c r="J169" s="41"/>
      <c r="K169" s="41"/>
      <c r="L169" s="45"/>
      <c r="M169" s="256"/>
      <c r="N169" s="257"/>
      <c r="O169" s="85"/>
      <c r="P169" s="85"/>
      <c r="Q169" s="85"/>
      <c r="R169" s="85"/>
      <c r="S169" s="85"/>
      <c r="T169" s="86"/>
      <c r="U169" s="39"/>
      <c r="V169" s="39"/>
      <c r="W169" s="39"/>
      <c r="X169" s="39"/>
      <c r="Y169" s="39"/>
      <c r="Z169" s="39"/>
      <c r="AA169" s="39"/>
      <c r="AB169" s="39"/>
      <c r="AC169" s="39"/>
      <c r="AD169" s="39"/>
      <c r="AE169" s="39"/>
      <c r="AT169" s="17" t="s">
        <v>210</v>
      </c>
      <c r="AU169" s="17" t="s">
        <v>88</v>
      </c>
    </row>
    <row r="170" spans="1:65" s="2" customFormat="1" ht="21.75" customHeight="1">
      <c r="A170" s="39"/>
      <c r="B170" s="40"/>
      <c r="C170" s="219" t="s">
        <v>354</v>
      </c>
      <c r="D170" s="219" t="s">
        <v>172</v>
      </c>
      <c r="E170" s="220" t="s">
        <v>1430</v>
      </c>
      <c r="F170" s="221" t="s">
        <v>1431</v>
      </c>
      <c r="G170" s="222" t="s">
        <v>262</v>
      </c>
      <c r="H170" s="223">
        <v>22</v>
      </c>
      <c r="I170" s="224"/>
      <c r="J170" s="225">
        <f>ROUND(I170*H170,2)</f>
        <v>0</v>
      </c>
      <c r="K170" s="221" t="s">
        <v>33</v>
      </c>
      <c r="L170" s="45"/>
      <c r="M170" s="226" t="s">
        <v>33</v>
      </c>
      <c r="N170" s="227" t="s">
        <v>49</v>
      </c>
      <c r="O170" s="85"/>
      <c r="P170" s="228">
        <f>O170*H170</f>
        <v>0</v>
      </c>
      <c r="Q170" s="228">
        <v>0</v>
      </c>
      <c r="R170" s="228">
        <f>Q170*H170</f>
        <v>0</v>
      </c>
      <c r="S170" s="228">
        <v>0</v>
      </c>
      <c r="T170" s="229">
        <f>S170*H170</f>
        <v>0</v>
      </c>
      <c r="U170" s="39"/>
      <c r="V170" s="39"/>
      <c r="W170" s="39"/>
      <c r="X170" s="39"/>
      <c r="Y170" s="39"/>
      <c r="Z170" s="39"/>
      <c r="AA170" s="39"/>
      <c r="AB170" s="39"/>
      <c r="AC170" s="39"/>
      <c r="AD170" s="39"/>
      <c r="AE170" s="39"/>
      <c r="AR170" s="230" t="s">
        <v>177</v>
      </c>
      <c r="AT170" s="230" t="s">
        <v>172</v>
      </c>
      <c r="AU170" s="230" t="s">
        <v>88</v>
      </c>
      <c r="AY170" s="17" t="s">
        <v>170</v>
      </c>
      <c r="BE170" s="231">
        <f>IF(N170="základní",J170,0)</f>
        <v>0</v>
      </c>
      <c r="BF170" s="231">
        <f>IF(N170="snížená",J170,0)</f>
        <v>0</v>
      </c>
      <c r="BG170" s="231">
        <f>IF(N170="zákl. přenesená",J170,0)</f>
        <v>0</v>
      </c>
      <c r="BH170" s="231">
        <f>IF(N170="sníž. přenesená",J170,0)</f>
        <v>0</v>
      </c>
      <c r="BI170" s="231">
        <f>IF(N170="nulová",J170,0)</f>
        <v>0</v>
      </c>
      <c r="BJ170" s="17" t="s">
        <v>86</v>
      </c>
      <c r="BK170" s="231">
        <f>ROUND(I170*H170,2)</f>
        <v>0</v>
      </c>
      <c r="BL170" s="17" t="s">
        <v>177</v>
      </c>
      <c r="BM170" s="230" t="s">
        <v>1767</v>
      </c>
    </row>
    <row r="171" spans="1:47" s="2" customFormat="1" ht="12">
      <c r="A171" s="39"/>
      <c r="B171" s="40"/>
      <c r="C171" s="41"/>
      <c r="D171" s="234" t="s">
        <v>210</v>
      </c>
      <c r="E171" s="41"/>
      <c r="F171" s="255" t="s">
        <v>1389</v>
      </c>
      <c r="G171" s="41"/>
      <c r="H171" s="41"/>
      <c r="I171" s="137"/>
      <c r="J171" s="41"/>
      <c r="K171" s="41"/>
      <c r="L171" s="45"/>
      <c r="M171" s="256"/>
      <c r="N171" s="257"/>
      <c r="O171" s="85"/>
      <c r="P171" s="85"/>
      <c r="Q171" s="85"/>
      <c r="R171" s="85"/>
      <c r="S171" s="85"/>
      <c r="T171" s="86"/>
      <c r="U171" s="39"/>
      <c r="V171" s="39"/>
      <c r="W171" s="39"/>
      <c r="X171" s="39"/>
      <c r="Y171" s="39"/>
      <c r="Z171" s="39"/>
      <c r="AA171" s="39"/>
      <c r="AB171" s="39"/>
      <c r="AC171" s="39"/>
      <c r="AD171" s="39"/>
      <c r="AE171" s="39"/>
      <c r="AT171" s="17" t="s">
        <v>210</v>
      </c>
      <c r="AU171" s="17" t="s">
        <v>88</v>
      </c>
    </row>
    <row r="172" spans="1:65" s="2" customFormat="1" ht="16.5" customHeight="1">
      <c r="A172" s="39"/>
      <c r="B172" s="40"/>
      <c r="C172" s="219" t="s">
        <v>358</v>
      </c>
      <c r="D172" s="219" t="s">
        <v>172</v>
      </c>
      <c r="E172" s="220" t="s">
        <v>1438</v>
      </c>
      <c r="F172" s="221" t="s">
        <v>1439</v>
      </c>
      <c r="G172" s="222" t="s">
        <v>262</v>
      </c>
      <c r="H172" s="223">
        <v>1</v>
      </c>
      <c r="I172" s="224"/>
      <c r="J172" s="225">
        <f>ROUND(I172*H172,2)</f>
        <v>0</v>
      </c>
      <c r="K172" s="221" t="s">
        <v>33</v>
      </c>
      <c r="L172" s="45"/>
      <c r="M172" s="226" t="s">
        <v>33</v>
      </c>
      <c r="N172" s="227" t="s">
        <v>49</v>
      </c>
      <c r="O172" s="85"/>
      <c r="P172" s="228">
        <f>O172*H172</f>
        <v>0</v>
      </c>
      <c r="Q172" s="228">
        <v>0</v>
      </c>
      <c r="R172" s="228">
        <f>Q172*H172</f>
        <v>0</v>
      </c>
      <c r="S172" s="228">
        <v>0</v>
      </c>
      <c r="T172" s="229">
        <f>S172*H172</f>
        <v>0</v>
      </c>
      <c r="U172" s="39"/>
      <c r="V172" s="39"/>
      <c r="W172" s="39"/>
      <c r="X172" s="39"/>
      <c r="Y172" s="39"/>
      <c r="Z172" s="39"/>
      <c r="AA172" s="39"/>
      <c r="AB172" s="39"/>
      <c r="AC172" s="39"/>
      <c r="AD172" s="39"/>
      <c r="AE172" s="39"/>
      <c r="AR172" s="230" t="s">
        <v>177</v>
      </c>
      <c r="AT172" s="230" t="s">
        <v>172</v>
      </c>
      <c r="AU172" s="230" t="s">
        <v>88</v>
      </c>
      <c r="AY172" s="17" t="s">
        <v>170</v>
      </c>
      <c r="BE172" s="231">
        <f>IF(N172="základní",J172,0)</f>
        <v>0</v>
      </c>
      <c r="BF172" s="231">
        <f>IF(N172="snížená",J172,0)</f>
        <v>0</v>
      </c>
      <c r="BG172" s="231">
        <f>IF(N172="zákl. přenesená",J172,0)</f>
        <v>0</v>
      </c>
      <c r="BH172" s="231">
        <f>IF(N172="sníž. přenesená",J172,0)</f>
        <v>0</v>
      </c>
      <c r="BI172" s="231">
        <f>IF(N172="nulová",J172,0)</f>
        <v>0</v>
      </c>
      <c r="BJ172" s="17" t="s">
        <v>86</v>
      </c>
      <c r="BK172" s="231">
        <f>ROUND(I172*H172,2)</f>
        <v>0</v>
      </c>
      <c r="BL172" s="17" t="s">
        <v>177</v>
      </c>
      <c r="BM172" s="230" t="s">
        <v>1768</v>
      </c>
    </row>
    <row r="173" spans="1:65" s="2" customFormat="1" ht="21.75" customHeight="1">
      <c r="A173" s="39"/>
      <c r="B173" s="40"/>
      <c r="C173" s="219" t="s">
        <v>363</v>
      </c>
      <c r="D173" s="219" t="s">
        <v>172</v>
      </c>
      <c r="E173" s="220" t="s">
        <v>1769</v>
      </c>
      <c r="F173" s="221" t="s">
        <v>1770</v>
      </c>
      <c r="G173" s="222" t="s">
        <v>262</v>
      </c>
      <c r="H173" s="223">
        <v>1</v>
      </c>
      <c r="I173" s="224"/>
      <c r="J173" s="225">
        <f>ROUND(I173*H173,2)</f>
        <v>0</v>
      </c>
      <c r="K173" s="221" t="s">
        <v>33</v>
      </c>
      <c r="L173" s="45"/>
      <c r="M173" s="226" t="s">
        <v>33</v>
      </c>
      <c r="N173" s="227" t="s">
        <v>49</v>
      </c>
      <c r="O173" s="85"/>
      <c r="P173" s="228">
        <f>O173*H173</f>
        <v>0</v>
      </c>
      <c r="Q173" s="228">
        <v>0</v>
      </c>
      <c r="R173" s="228">
        <f>Q173*H173</f>
        <v>0</v>
      </c>
      <c r="S173" s="228">
        <v>0</v>
      </c>
      <c r="T173" s="229">
        <f>S173*H173</f>
        <v>0</v>
      </c>
      <c r="U173" s="39"/>
      <c r="V173" s="39"/>
      <c r="W173" s="39"/>
      <c r="X173" s="39"/>
      <c r="Y173" s="39"/>
      <c r="Z173" s="39"/>
      <c r="AA173" s="39"/>
      <c r="AB173" s="39"/>
      <c r="AC173" s="39"/>
      <c r="AD173" s="39"/>
      <c r="AE173" s="39"/>
      <c r="AR173" s="230" t="s">
        <v>177</v>
      </c>
      <c r="AT173" s="230" t="s">
        <v>172</v>
      </c>
      <c r="AU173" s="230" t="s">
        <v>88</v>
      </c>
      <c r="AY173" s="17" t="s">
        <v>170</v>
      </c>
      <c r="BE173" s="231">
        <f>IF(N173="základní",J173,0)</f>
        <v>0</v>
      </c>
      <c r="BF173" s="231">
        <f>IF(N173="snížená",J173,0)</f>
        <v>0</v>
      </c>
      <c r="BG173" s="231">
        <f>IF(N173="zákl. přenesená",J173,0)</f>
        <v>0</v>
      </c>
      <c r="BH173" s="231">
        <f>IF(N173="sníž. přenesená",J173,0)</f>
        <v>0</v>
      </c>
      <c r="BI173" s="231">
        <f>IF(N173="nulová",J173,0)</f>
        <v>0</v>
      </c>
      <c r="BJ173" s="17" t="s">
        <v>86</v>
      </c>
      <c r="BK173" s="231">
        <f>ROUND(I173*H173,2)</f>
        <v>0</v>
      </c>
      <c r="BL173" s="17" t="s">
        <v>177</v>
      </c>
      <c r="BM173" s="230" t="s">
        <v>1771</v>
      </c>
    </row>
    <row r="174" spans="1:47" s="2" customFormat="1" ht="12">
      <c r="A174" s="39"/>
      <c r="B174" s="40"/>
      <c r="C174" s="41"/>
      <c r="D174" s="234" t="s">
        <v>210</v>
      </c>
      <c r="E174" s="41"/>
      <c r="F174" s="255" t="s">
        <v>1772</v>
      </c>
      <c r="G174" s="41"/>
      <c r="H174" s="41"/>
      <c r="I174" s="137"/>
      <c r="J174" s="41"/>
      <c r="K174" s="41"/>
      <c r="L174" s="45"/>
      <c r="M174" s="256"/>
      <c r="N174" s="257"/>
      <c r="O174" s="85"/>
      <c r="P174" s="85"/>
      <c r="Q174" s="85"/>
      <c r="R174" s="85"/>
      <c r="S174" s="85"/>
      <c r="T174" s="86"/>
      <c r="U174" s="39"/>
      <c r="V174" s="39"/>
      <c r="W174" s="39"/>
      <c r="X174" s="39"/>
      <c r="Y174" s="39"/>
      <c r="Z174" s="39"/>
      <c r="AA174" s="39"/>
      <c r="AB174" s="39"/>
      <c r="AC174" s="39"/>
      <c r="AD174" s="39"/>
      <c r="AE174" s="39"/>
      <c r="AT174" s="17" t="s">
        <v>210</v>
      </c>
      <c r="AU174" s="17" t="s">
        <v>88</v>
      </c>
    </row>
    <row r="175" spans="1:65" s="2" customFormat="1" ht="21.75" customHeight="1">
      <c r="A175" s="39"/>
      <c r="B175" s="40"/>
      <c r="C175" s="219" t="s">
        <v>366</v>
      </c>
      <c r="D175" s="219" t="s">
        <v>172</v>
      </c>
      <c r="E175" s="220" t="s">
        <v>1494</v>
      </c>
      <c r="F175" s="221" t="s">
        <v>1495</v>
      </c>
      <c r="G175" s="222" t="s">
        <v>262</v>
      </c>
      <c r="H175" s="223">
        <v>4</v>
      </c>
      <c r="I175" s="224"/>
      <c r="J175" s="225">
        <f>ROUND(I175*H175,2)</f>
        <v>0</v>
      </c>
      <c r="K175" s="221" t="s">
        <v>176</v>
      </c>
      <c r="L175" s="45"/>
      <c r="M175" s="226" t="s">
        <v>33</v>
      </c>
      <c r="N175" s="227" t="s">
        <v>49</v>
      </c>
      <c r="O175" s="85"/>
      <c r="P175" s="228">
        <f>O175*H175</f>
        <v>0</v>
      </c>
      <c r="Q175" s="228">
        <v>0.14494</v>
      </c>
      <c r="R175" s="228">
        <f>Q175*H175</f>
        <v>0.57976</v>
      </c>
      <c r="S175" s="228">
        <v>0</v>
      </c>
      <c r="T175" s="229">
        <f>S175*H175</f>
        <v>0</v>
      </c>
      <c r="U175" s="39"/>
      <c r="V175" s="39"/>
      <c r="W175" s="39"/>
      <c r="X175" s="39"/>
      <c r="Y175" s="39"/>
      <c r="Z175" s="39"/>
      <c r="AA175" s="39"/>
      <c r="AB175" s="39"/>
      <c r="AC175" s="39"/>
      <c r="AD175" s="39"/>
      <c r="AE175" s="39"/>
      <c r="AR175" s="230" t="s">
        <v>177</v>
      </c>
      <c r="AT175" s="230" t="s">
        <v>172</v>
      </c>
      <c r="AU175" s="230" t="s">
        <v>88</v>
      </c>
      <c r="AY175" s="17" t="s">
        <v>170</v>
      </c>
      <c r="BE175" s="231">
        <f>IF(N175="základní",J175,0)</f>
        <v>0</v>
      </c>
      <c r="BF175" s="231">
        <f>IF(N175="snížená",J175,0)</f>
        <v>0</v>
      </c>
      <c r="BG175" s="231">
        <f>IF(N175="zákl. přenesená",J175,0)</f>
        <v>0</v>
      </c>
      <c r="BH175" s="231">
        <f>IF(N175="sníž. přenesená",J175,0)</f>
        <v>0</v>
      </c>
      <c r="BI175" s="231">
        <f>IF(N175="nulová",J175,0)</f>
        <v>0</v>
      </c>
      <c r="BJ175" s="17" t="s">
        <v>86</v>
      </c>
      <c r="BK175" s="231">
        <f>ROUND(I175*H175,2)</f>
        <v>0</v>
      </c>
      <c r="BL175" s="17" t="s">
        <v>177</v>
      </c>
      <c r="BM175" s="230" t="s">
        <v>1773</v>
      </c>
    </row>
    <row r="176" spans="1:51" s="13" customFormat="1" ht="12">
      <c r="A176" s="13"/>
      <c r="B176" s="232"/>
      <c r="C176" s="233"/>
      <c r="D176" s="234" t="s">
        <v>182</v>
      </c>
      <c r="E176" s="235" t="s">
        <v>33</v>
      </c>
      <c r="F176" s="236" t="s">
        <v>1774</v>
      </c>
      <c r="G176" s="233"/>
      <c r="H176" s="237">
        <v>3</v>
      </c>
      <c r="I176" s="238"/>
      <c r="J176" s="233"/>
      <c r="K176" s="233"/>
      <c r="L176" s="239"/>
      <c r="M176" s="240"/>
      <c r="N176" s="241"/>
      <c r="O176" s="241"/>
      <c r="P176" s="241"/>
      <c r="Q176" s="241"/>
      <c r="R176" s="241"/>
      <c r="S176" s="241"/>
      <c r="T176" s="242"/>
      <c r="U176" s="13"/>
      <c r="V176" s="13"/>
      <c r="W176" s="13"/>
      <c r="X176" s="13"/>
      <c r="Y176" s="13"/>
      <c r="Z176" s="13"/>
      <c r="AA176" s="13"/>
      <c r="AB176" s="13"/>
      <c r="AC176" s="13"/>
      <c r="AD176" s="13"/>
      <c r="AE176" s="13"/>
      <c r="AT176" s="243" t="s">
        <v>182</v>
      </c>
      <c r="AU176" s="243" t="s">
        <v>88</v>
      </c>
      <c r="AV176" s="13" t="s">
        <v>88</v>
      </c>
      <c r="AW176" s="13" t="s">
        <v>39</v>
      </c>
      <c r="AX176" s="13" t="s">
        <v>78</v>
      </c>
      <c r="AY176" s="243" t="s">
        <v>170</v>
      </c>
    </row>
    <row r="177" spans="1:51" s="13" customFormat="1" ht="12">
      <c r="A177" s="13"/>
      <c r="B177" s="232"/>
      <c r="C177" s="233"/>
      <c r="D177" s="234" t="s">
        <v>182</v>
      </c>
      <c r="E177" s="235" t="s">
        <v>33</v>
      </c>
      <c r="F177" s="236" t="s">
        <v>1775</v>
      </c>
      <c r="G177" s="233"/>
      <c r="H177" s="237">
        <v>1</v>
      </c>
      <c r="I177" s="238"/>
      <c r="J177" s="233"/>
      <c r="K177" s="233"/>
      <c r="L177" s="239"/>
      <c r="M177" s="240"/>
      <c r="N177" s="241"/>
      <c r="O177" s="241"/>
      <c r="P177" s="241"/>
      <c r="Q177" s="241"/>
      <c r="R177" s="241"/>
      <c r="S177" s="241"/>
      <c r="T177" s="242"/>
      <c r="U177" s="13"/>
      <c r="V177" s="13"/>
      <c r="W177" s="13"/>
      <c r="X177" s="13"/>
      <c r="Y177" s="13"/>
      <c r="Z177" s="13"/>
      <c r="AA177" s="13"/>
      <c r="AB177" s="13"/>
      <c r="AC177" s="13"/>
      <c r="AD177" s="13"/>
      <c r="AE177" s="13"/>
      <c r="AT177" s="243" t="s">
        <v>182</v>
      </c>
      <c r="AU177" s="243" t="s">
        <v>88</v>
      </c>
      <c r="AV177" s="13" t="s">
        <v>88</v>
      </c>
      <c r="AW177" s="13" t="s">
        <v>39</v>
      </c>
      <c r="AX177" s="13" t="s">
        <v>78</v>
      </c>
      <c r="AY177" s="243" t="s">
        <v>170</v>
      </c>
    </row>
    <row r="178" spans="1:51" s="14" customFormat="1" ht="12">
      <c r="A178" s="14"/>
      <c r="B178" s="244"/>
      <c r="C178" s="245"/>
      <c r="D178" s="234" t="s">
        <v>182</v>
      </c>
      <c r="E178" s="246" t="s">
        <v>33</v>
      </c>
      <c r="F178" s="247" t="s">
        <v>200</v>
      </c>
      <c r="G178" s="245"/>
      <c r="H178" s="248">
        <v>4</v>
      </c>
      <c r="I178" s="249"/>
      <c r="J178" s="245"/>
      <c r="K178" s="245"/>
      <c r="L178" s="250"/>
      <c r="M178" s="251"/>
      <c r="N178" s="252"/>
      <c r="O178" s="252"/>
      <c r="P178" s="252"/>
      <c r="Q178" s="252"/>
      <c r="R178" s="252"/>
      <c r="S178" s="252"/>
      <c r="T178" s="253"/>
      <c r="U178" s="14"/>
      <c r="V178" s="14"/>
      <c r="W178" s="14"/>
      <c r="X178" s="14"/>
      <c r="Y178" s="14"/>
      <c r="Z178" s="14"/>
      <c r="AA178" s="14"/>
      <c r="AB178" s="14"/>
      <c r="AC178" s="14"/>
      <c r="AD178" s="14"/>
      <c r="AE178" s="14"/>
      <c r="AT178" s="254" t="s">
        <v>182</v>
      </c>
      <c r="AU178" s="254" t="s">
        <v>88</v>
      </c>
      <c r="AV178" s="14" t="s">
        <v>177</v>
      </c>
      <c r="AW178" s="14" t="s">
        <v>39</v>
      </c>
      <c r="AX178" s="14" t="s">
        <v>86</v>
      </c>
      <c r="AY178" s="254" t="s">
        <v>170</v>
      </c>
    </row>
    <row r="179" spans="1:65" s="2" customFormat="1" ht="21.75" customHeight="1">
      <c r="A179" s="39"/>
      <c r="B179" s="40"/>
      <c r="C179" s="219" t="s">
        <v>369</v>
      </c>
      <c r="D179" s="219" t="s">
        <v>172</v>
      </c>
      <c r="E179" s="220" t="s">
        <v>1497</v>
      </c>
      <c r="F179" s="221" t="s">
        <v>1667</v>
      </c>
      <c r="G179" s="222" t="s">
        <v>262</v>
      </c>
      <c r="H179" s="223">
        <v>4</v>
      </c>
      <c r="I179" s="224"/>
      <c r="J179" s="225">
        <f>ROUND(I179*H179,2)</f>
        <v>0</v>
      </c>
      <c r="K179" s="221" t="s">
        <v>176</v>
      </c>
      <c r="L179" s="45"/>
      <c r="M179" s="226" t="s">
        <v>33</v>
      </c>
      <c r="N179" s="227" t="s">
        <v>49</v>
      </c>
      <c r="O179" s="85"/>
      <c r="P179" s="228">
        <f>O179*H179</f>
        <v>0</v>
      </c>
      <c r="Q179" s="228">
        <v>0.21734</v>
      </c>
      <c r="R179" s="228">
        <f>Q179*H179</f>
        <v>0.86936</v>
      </c>
      <c r="S179" s="228">
        <v>0</v>
      </c>
      <c r="T179" s="229">
        <f>S179*H179</f>
        <v>0</v>
      </c>
      <c r="U179" s="39"/>
      <c r="V179" s="39"/>
      <c r="W179" s="39"/>
      <c r="X179" s="39"/>
      <c r="Y179" s="39"/>
      <c r="Z179" s="39"/>
      <c r="AA179" s="39"/>
      <c r="AB179" s="39"/>
      <c r="AC179" s="39"/>
      <c r="AD179" s="39"/>
      <c r="AE179" s="39"/>
      <c r="AR179" s="230" t="s">
        <v>177</v>
      </c>
      <c r="AT179" s="230" t="s">
        <v>172</v>
      </c>
      <c r="AU179" s="230" t="s">
        <v>88</v>
      </c>
      <c r="AY179" s="17" t="s">
        <v>170</v>
      </c>
      <c r="BE179" s="231">
        <f>IF(N179="základní",J179,0)</f>
        <v>0</v>
      </c>
      <c r="BF179" s="231">
        <f>IF(N179="snížená",J179,0)</f>
        <v>0</v>
      </c>
      <c r="BG179" s="231">
        <f>IF(N179="zákl. přenesená",J179,0)</f>
        <v>0</v>
      </c>
      <c r="BH179" s="231">
        <f>IF(N179="sníž. přenesená",J179,0)</f>
        <v>0</v>
      </c>
      <c r="BI179" s="231">
        <f>IF(N179="nulová",J179,0)</f>
        <v>0</v>
      </c>
      <c r="BJ179" s="17" t="s">
        <v>86</v>
      </c>
      <c r="BK179" s="231">
        <f>ROUND(I179*H179,2)</f>
        <v>0</v>
      </c>
      <c r="BL179" s="17" t="s">
        <v>177</v>
      </c>
      <c r="BM179" s="230" t="s">
        <v>1776</v>
      </c>
    </row>
    <row r="180" spans="1:65" s="2" customFormat="1" ht="16.5" customHeight="1">
      <c r="A180" s="39"/>
      <c r="B180" s="40"/>
      <c r="C180" s="258" t="s">
        <v>374</v>
      </c>
      <c r="D180" s="258" t="s">
        <v>214</v>
      </c>
      <c r="E180" s="259" t="s">
        <v>1501</v>
      </c>
      <c r="F180" s="260" t="s">
        <v>1502</v>
      </c>
      <c r="G180" s="261" t="s">
        <v>262</v>
      </c>
      <c r="H180" s="262">
        <v>4</v>
      </c>
      <c r="I180" s="263"/>
      <c r="J180" s="264">
        <f>ROUND(I180*H180,2)</f>
        <v>0</v>
      </c>
      <c r="K180" s="260" t="s">
        <v>176</v>
      </c>
      <c r="L180" s="265"/>
      <c r="M180" s="266" t="s">
        <v>33</v>
      </c>
      <c r="N180" s="267" t="s">
        <v>49</v>
      </c>
      <c r="O180" s="85"/>
      <c r="P180" s="228">
        <f>O180*H180</f>
        <v>0</v>
      </c>
      <c r="Q180" s="228">
        <v>0.058</v>
      </c>
      <c r="R180" s="228">
        <f>Q180*H180</f>
        <v>0.232</v>
      </c>
      <c r="S180" s="228">
        <v>0</v>
      </c>
      <c r="T180" s="229">
        <f>S180*H180</f>
        <v>0</v>
      </c>
      <c r="U180" s="39"/>
      <c r="V180" s="39"/>
      <c r="W180" s="39"/>
      <c r="X180" s="39"/>
      <c r="Y180" s="39"/>
      <c r="Z180" s="39"/>
      <c r="AA180" s="39"/>
      <c r="AB180" s="39"/>
      <c r="AC180" s="39"/>
      <c r="AD180" s="39"/>
      <c r="AE180" s="39"/>
      <c r="AR180" s="230" t="s">
        <v>213</v>
      </c>
      <c r="AT180" s="230" t="s">
        <v>214</v>
      </c>
      <c r="AU180" s="230" t="s">
        <v>88</v>
      </c>
      <c r="AY180" s="17" t="s">
        <v>170</v>
      </c>
      <c r="BE180" s="231">
        <f>IF(N180="základní",J180,0)</f>
        <v>0</v>
      </c>
      <c r="BF180" s="231">
        <f>IF(N180="snížená",J180,0)</f>
        <v>0</v>
      </c>
      <c r="BG180" s="231">
        <f>IF(N180="zákl. přenesená",J180,0)</f>
        <v>0</v>
      </c>
      <c r="BH180" s="231">
        <f>IF(N180="sníž. přenesená",J180,0)</f>
        <v>0</v>
      </c>
      <c r="BI180" s="231">
        <f>IF(N180="nulová",J180,0)</f>
        <v>0</v>
      </c>
      <c r="BJ180" s="17" t="s">
        <v>86</v>
      </c>
      <c r="BK180" s="231">
        <f>ROUND(I180*H180,2)</f>
        <v>0</v>
      </c>
      <c r="BL180" s="17" t="s">
        <v>177</v>
      </c>
      <c r="BM180" s="230" t="s">
        <v>1777</v>
      </c>
    </row>
    <row r="181" spans="1:65" s="2" customFormat="1" ht="21.75" customHeight="1">
      <c r="A181" s="39"/>
      <c r="B181" s="40"/>
      <c r="C181" s="258" t="s">
        <v>379</v>
      </c>
      <c r="D181" s="258" t="s">
        <v>214</v>
      </c>
      <c r="E181" s="259" t="s">
        <v>1504</v>
      </c>
      <c r="F181" s="260" t="s">
        <v>1505</v>
      </c>
      <c r="G181" s="261" t="s">
        <v>262</v>
      </c>
      <c r="H181" s="262">
        <v>1</v>
      </c>
      <c r="I181" s="263"/>
      <c r="J181" s="264">
        <f>ROUND(I181*H181,2)</f>
        <v>0</v>
      </c>
      <c r="K181" s="260" t="s">
        <v>176</v>
      </c>
      <c r="L181" s="265"/>
      <c r="M181" s="266" t="s">
        <v>33</v>
      </c>
      <c r="N181" s="267" t="s">
        <v>49</v>
      </c>
      <c r="O181" s="85"/>
      <c r="P181" s="228">
        <f>O181*H181</f>
        <v>0</v>
      </c>
      <c r="Q181" s="228">
        <v>0.057</v>
      </c>
      <c r="R181" s="228">
        <f>Q181*H181</f>
        <v>0.057</v>
      </c>
      <c r="S181" s="228">
        <v>0</v>
      </c>
      <c r="T181" s="229">
        <f>S181*H181</f>
        <v>0</v>
      </c>
      <c r="U181" s="39"/>
      <c r="V181" s="39"/>
      <c r="W181" s="39"/>
      <c r="X181" s="39"/>
      <c r="Y181" s="39"/>
      <c r="Z181" s="39"/>
      <c r="AA181" s="39"/>
      <c r="AB181" s="39"/>
      <c r="AC181" s="39"/>
      <c r="AD181" s="39"/>
      <c r="AE181" s="39"/>
      <c r="AR181" s="230" t="s">
        <v>213</v>
      </c>
      <c r="AT181" s="230" t="s">
        <v>214</v>
      </c>
      <c r="AU181" s="230" t="s">
        <v>88</v>
      </c>
      <c r="AY181" s="17" t="s">
        <v>170</v>
      </c>
      <c r="BE181" s="231">
        <f>IF(N181="základní",J181,0)</f>
        <v>0</v>
      </c>
      <c r="BF181" s="231">
        <f>IF(N181="snížená",J181,0)</f>
        <v>0</v>
      </c>
      <c r="BG181" s="231">
        <f>IF(N181="zákl. přenesená",J181,0)</f>
        <v>0</v>
      </c>
      <c r="BH181" s="231">
        <f>IF(N181="sníž. přenesená",J181,0)</f>
        <v>0</v>
      </c>
      <c r="BI181" s="231">
        <f>IF(N181="nulová",J181,0)</f>
        <v>0</v>
      </c>
      <c r="BJ181" s="17" t="s">
        <v>86</v>
      </c>
      <c r="BK181" s="231">
        <f>ROUND(I181*H181,2)</f>
        <v>0</v>
      </c>
      <c r="BL181" s="17" t="s">
        <v>177</v>
      </c>
      <c r="BM181" s="230" t="s">
        <v>1778</v>
      </c>
    </row>
    <row r="182" spans="1:65" s="2" customFormat="1" ht="21.75" customHeight="1">
      <c r="A182" s="39"/>
      <c r="B182" s="40"/>
      <c r="C182" s="258" t="s">
        <v>27</v>
      </c>
      <c r="D182" s="258" t="s">
        <v>214</v>
      </c>
      <c r="E182" s="259" t="s">
        <v>1507</v>
      </c>
      <c r="F182" s="260" t="s">
        <v>1508</v>
      </c>
      <c r="G182" s="261" t="s">
        <v>262</v>
      </c>
      <c r="H182" s="262">
        <v>4</v>
      </c>
      <c r="I182" s="263"/>
      <c r="J182" s="264">
        <f>ROUND(I182*H182,2)</f>
        <v>0</v>
      </c>
      <c r="K182" s="260" t="s">
        <v>176</v>
      </c>
      <c r="L182" s="265"/>
      <c r="M182" s="266" t="s">
        <v>33</v>
      </c>
      <c r="N182" s="267" t="s">
        <v>49</v>
      </c>
      <c r="O182" s="85"/>
      <c r="P182" s="228">
        <f>O182*H182</f>
        <v>0</v>
      </c>
      <c r="Q182" s="228">
        <v>0.097</v>
      </c>
      <c r="R182" s="228">
        <f>Q182*H182</f>
        <v>0.388</v>
      </c>
      <c r="S182" s="228">
        <v>0</v>
      </c>
      <c r="T182" s="229">
        <f>S182*H182</f>
        <v>0</v>
      </c>
      <c r="U182" s="39"/>
      <c r="V182" s="39"/>
      <c r="W182" s="39"/>
      <c r="X182" s="39"/>
      <c r="Y182" s="39"/>
      <c r="Z182" s="39"/>
      <c r="AA182" s="39"/>
      <c r="AB182" s="39"/>
      <c r="AC182" s="39"/>
      <c r="AD182" s="39"/>
      <c r="AE182" s="39"/>
      <c r="AR182" s="230" t="s">
        <v>213</v>
      </c>
      <c r="AT182" s="230" t="s">
        <v>214</v>
      </c>
      <c r="AU182" s="230" t="s">
        <v>88</v>
      </c>
      <c r="AY182" s="17" t="s">
        <v>170</v>
      </c>
      <c r="BE182" s="231">
        <f>IF(N182="základní",J182,0)</f>
        <v>0</v>
      </c>
      <c r="BF182" s="231">
        <f>IF(N182="snížená",J182,0)</f>
        <v>0</v>
      </c>
      <c r="BG182" s="231">
        <f>IF(N182="zákl. přenesená",J182,0)</f>
        <v>0</v>
      </c>
      <c r="BH182" s="231">
        <f>IF(N182="sníž. přenesená",J182,0)</f>
        <v>0</v>
      </c>
      <c r="BI182" s="231">
        <f>IF(N182="nulová",J182,0)</f>
        <v>0</v>
      </c>
      <c r="BJ182" s="17" t="s">
        <v>86</v>
      </c>
      <c r="BK182" s="231">
        <f>ROUND(I182*H182,2)</f>
        <v>0</v>
      </c>
      <c r="BL182" s="17" t="s">
        <v>177</v>
      </c>
      <c r="BM182" s="230" t="s">
        <v>1779</v>
      </c>
    </row>
    <row r="183" spans="1:65" s="2" customFormat="1" ht="21.75" customHeight="1">
      <c r="A183" s="39"/>
      <c r="B183" s="40"/>
      <c r="C183" s="258" t="s">
        <v>389</v>
      </c>
      <c r="D183" s="258" t="s">
        <v>214</v>
      </c>
      <c r="E183" s="259" t="s">
        <v>1510</v>
      </c>
      <c r="F183" s="260" t="s">
        <v>1780</v>
      </c>
      <c r="G183" s="261" t="s">
        <v>262</v>
      </c>
      <c r="H183" s="262">
        <v>4</v>
      </c>
      <c r="I183" s="263"/>
      <c r="J183" s="264">
        <f>ROUND(I183*H183,2)</f>
        <v>0</v>
      </c>
      <c r="K183" s="260" t="s">
        <v>176</v>
      </c>
      <c r="L183" s="265"/>
      <c r="M183" s="266" t="s">
        <v>33</v>
      </c>
      <c r="N183" s="267" t="s">
        <v>49</v>
      </c>
      <c r="O183" s="85"/>
      <c r="P183" s="228">
        <f>O183*H183</f>
        <v>0</v>
      </c>
      <c r="Q183" s="228">
        <v>0.004</v>
      </c>
      <c r="R183" s="228">
        <f>Q183*H183</f>
        <v>0.016</v>
      </c>
      <c r="S183" s="228">
        <v>0</v>
      </c>
      <c r="T183" s="229">
        <f>S183*H183</f>
        <v>0</v>
      </c>
      <c r="U183" s="39"/>
      <c r="V183" s="39"/>
      <c r="W183" s="39"/>
      <c r="X183" s="39"/>
      <c r="Y183" s="39"/>
      <c r="Z183" s="39"/>
      <c r="AA183" s="39"/>
      <c r="AB183" s="39"/>
      <c r="AC183" s="39"/>
      <c r="AD183" s="39"/>
      <c r="AE183" s="39"/>
      <c r="AR183" s="230" t="s">
        <v>213</v>
      </c>
      <c r="AT183" s="230" t="s">
        <v>214</v>
      </c>
      <c r="AU183" s="230" t="s">
        <v>88</v>
      </c>
      <c r="AY183" s="17" t="s">
        <v>170</v>
      </c>
      <c r="BE183" s="231">
        <f>IF(N183="základní",J183,0)</f>
        <v>0</v>
      </c>
      <c r="BF183" s="231">
        <f>IF(N183="snížená",J183,0)</f>
        <v>0</v>
      </c>
      <c r="BG183" s="231">
        <f>IF(N183="zákl. přenesená",J183,0)</f>
        <v>0</v>
      </c>
      <c r="BH183" s="231">
        <f>IF(N183="sníž. přenesená",J183,0)</f>
        <v>0</v>
      </c>
      <c r="BI183" s="231">
        <f>IF(N183="nulová",J183,0)</f>
        <v>0</v>
      </c>
      <c r="BJ183" s="17" t="s">
        <v>86</v>
      </c>
      <c r="BK183" s="231">
        <f>ROUND(I183*H183,2)</f>
        <v>0</v>
      </c>
      <c r="BL183" s="17" t="s">
        <v>177</v>
      </c>
      <c r="BM183" s="230" t="s">
        <v>1781</v>
      </c>
    </row>
    <row r="184" spans="1:65" s="2" customFormat="1" ht="16.5" customHeight="1">
      <c r="A184" s="39"/>
      <c r="B184" s="40"/>
      <c r="C184" s="258" t="s">
        <v>395</v>
      </c>
      <c r="D184" s="258" t="s">
        <v>214</v>
      </c>
      <c r="E184" s="259" t="s">
        <v>1513</v>
      </c>
      <c r="F184" s="260" t="s">
        <v>1514</v>
      </c>
      <c r="G184" s="261" t="s">
        <v>262</v>
      </c>
      <c r="H184" s="262">
        <v>4</v>
      </c>
      <c r="I184" s="263"/>
      <c r="J184" s="264">
        <f>ROUND(I184*H184,2)</f>
        <v>0</v>
      </c>
      <c r="K184" s="260" t="s">
        <v>176</v>
      </c>
      <c r="L184" s="265"/>
      <c r="M184" s="266" t="s">
        <v>33</v>
      </c>
      <c r="N184" s="267" t="s">
        <v>49</v>
      </c>
      <c r="O184" s="85"/>
      <c r="P184" s="228">
        <f>O184*H184</f>
        <v>0</v>
      </c>
      <c r="Q184" s="228">
        <v>0.0506</v>
      </c>
      <c r="R184" s="228">
        <f>Q184*H184</f>
        <v>0.2024</v>
      </c>
      <c r="S184" s="228">
        <v>0</v>
      </c>
      <c r="T184" s="229">
        <f>S184*H184</f>
        <v>0</v>
      </c>
      <c r="U184" s="39"/>
      <c r="V184" s="39"/>
      <c r="W184" s="39"/>
      <c r="X184" s="39"/>
      <c r="Y184" s="39"/>
      <c r="Z184" s="39"/>
      <c r="AA184" s="39"/>
      <c r="AB184" s="39"/>
      <c r="AC184" s="39"/>
      <c r="AD184" s="39"/>
      <c r="AE184" s="39"/>
      <c r="AR184" s="230" t="s">
        <v>213</v>
      </c>
      <c r="AT184" s="230" t="s">
        <v>214</v>
      </c>
      <c r="AU184" s="230" t="s">
        <v>88</v>
      </c>
      <c r="AY184" s="17" t="s">
        <v>170</v>
      </c>
      <c r="BE184" s="231">
        <f>IF(N184="základní",J184,0)</f>
        <v>0</v>
      </c>
      <c r="BF184" s="231">
        <f>IF(N184="snížená",J184,0)</f>
        <v>0</v>
      </c>
      <c r="BG184" s="231">
        <f>IF(N184="zákl. přenesená",J184,0)</f>
        <v>0</v>
      </c>
      <c r="BH184" s="231">
        <f>IF(N184="sníž. přenesená",J184,0)</f>
        <v>0</v>
      </c>
      <c r="BI184" s="231">
        <f>IF(N184="nulová",J184,0)</f>
        <v>0</v>
      </c>
      <c r="BJ184" s="17" t="s">
        <v>86</v>
      </c>
      <c r="BK184" s="231">
        <f>ROUND(I184*H184,2)</f>
        <v>0</v>
      </c>
      <c r="BL184" s="17" t="s">
        <v>177</v>
      </c>
      <c r="BM184" s="230" t="s">
        <v>1782</v>
      </c>
    </row>
    <row r="185" spans="1:65" s="2" customFormat="1" ht="16.5" customHeight="1">
      <c r="A185" s="39"/>
      <c r="B185" s="40"/>
      <c r="C185" s="219" t="s">
        <v>400</v>
      </c>
      <c r="D185" s="219" t="s">
        <v>172</v>
      </c>
      <c r="E185" s="220" t="s">
        <v>1454</v>
      </c>
      <c r="F185" s="221" t="s">
        <v>1455</v>
      </c>
      <c r="G185" s="222" t="s">
        <v>191</v>
      </c>
      <c r="H185" s="223">
        <v>109</v>
      </c>
      <c r="I185" s="224"/>
      <c r="J185" s="225">
        <f>ROUND(I185*H185,2)</f>
        <v>0</v>
      </c>
      <c r="K185" s="221" t="s">
        <v>33</v>
      </c>
      <c r="L185" s="45"/>
      <c r="M185" s="226" t="s">
        <v>33</v>
      </c>
      <c r="N185" s="227" t="s">
        <v>49</v>
      </c>
      <c r="O185" s="85"/>
      <c r="P185" s="228">
        <f>O185*H185</f>
        <v>0</v>
      </c>
      <c r="Q185" s="228">
        <v>0</v>
      </c>
      <c r="R185" s="228">
        <f>Q185*H185</f>
        <v>0</v>
      </c>
      <c r="S185" s="228">
        <v>0</v>
      </c>
      <c r="T185" s="229">
        <f>S185*H185</f>
        <v>0</v>
      </c>
      <c r="U185" s="39"/>
      <c r="V185" s="39"/>
      <c r="W185" s="39"/>
      <c r="X185" s="39"/>
      <c r="Y185" s="39"/>
      <c r="Z185" s="39"/>
      <c r="AA185" s="39"/>
      <c r="AB185" s="39"/>
      <c r="AC185" s="39"/>
      <c r="AD185" s="39"/>
      <c r="AE185" s="39"/>
      <c r="AR185" s="230" t="s">
        <v>177</v>
      </c>
      <c r="AT185" s="230" t="s">
        <v>172</v>
      </c>
      <c r="AU185" s="230" t="s">
        <v>88</v>
      </c>
      <c r="AY185" s="17" t="s">
        <v>170</v>
      </c>
      <c r="BE185" s="231">
        <f>IF(N185="základní",J185,0)</f>
        <v>0</v>
      </c>
      <c r="BF185" s="231">
        <f>IF(N185="snížená",J185,0)</f>
        <v>0</v>
      </c>
      <c r="BG185" s="231">
        <f>IF(N185="zákl. přenesená",J185,0)</f>
        <v>0</v>
      </c>
      <c r="BH185" s="231">
        <f>IF(N185="sníž. přenesená",J185,0)</f>
        <v>0</v>
      </c>
      <c r="BI185" s="231">
        <f>IF(N185="nulová",J185,0)</f>
        <v>0</v>
      </c>
      <c r="BJ185" s="17" t="s">
        <v>86</v>
      </c>
      <c r="BK185" s="231">
        <f>ROUND(I185*H185,2)</f>
        <v>0</v>
      </c>
      <c r="BL185" s="17" t="s">
        <v>177</v>
      </c>
      <c r="BM185" s="230" t="s">
        <v>1783</v>
      </c>
    </row>
    <row r="186" spans="1:47" s="2" customFormat="1" ht="12">
      <c r="A186" s="39"/>
      <c r="B186" s="40"/>
      <c r="C186" s="41"/>
      <c r="D186" s="234" t="s">
        <v>210</v>
      </c>
      <c r="E186" s="41"/>
      <c r="F186" s="255" t="s">
        <v>1457</v>
      </c>
      <c r="G186" s="41"/>
      <c r="H186" s="41"/>
      <c r="I186" s="137"/>
      <c r="J186" s="41"/>
      <c r="K186" s="41"/>
      <c r="L186" s="45"/>
      <c r="M186" s="256"/>
      <c r="N186" s="257"/>
      <c r="O186" s="85"/>
      <c r="P186" s="85"/>
      <c r="Q186" s="85"/>
      <c r="R186" s="85"/>
      <c r="S186" s="85"/>
      <c r="T186" s="86"/>
      <c r="U186" s="39"/>
      <c r="V186" s="39"/>
      <c r="W186" s="39"/>
      <c r="X186" s="39"/>
      <c r="Y186" s="39"/>
      <c r="Z186" s="39"/>
      <c r="AA186" s="39"/>
      <c r="AB186" s="39"/>
      <c r="AC186" s="39"/>
      <c r="AD186" s="39"/>
      <c r="AE186" s="39"/>
      <c r="AT186" s="17" t="s">
        <v>210</v>
      </c>
      <c r="AU186" s="17" t="s">
        <v>88</v>
      </c>
    </row>
    <row r="187" spans="1:51" s="13" customFormat="1" ht="12">
      <c r="A187" s="13"/>
      <c r="B187" s="232"/>
      <c r="C187" s="233"/>
      <c r="D187" s="234" t="s">
        <v>182</v>
      </c>
      <c r="E187" s="235" t="s">
        <v>33</v>
      </c>
      <c r="F187" s="236" t="s">
        <v>1784</v>
      </c>
      <c r="G187" s="233"/>
      <c r="H187" s="237">
        <v>109</v>
      </c>
      <c r="I187" s="238"/>
      <c r="J187" s="233"/>
      <c r="K187" s="233"/>
      <c r="L187" s="239"/>
      <c r="M187" s="240"/>
      <c r="N187" s="241"/>
      <c r="O187" s="241"/>
      <c r="P187" s="241"/>
      <c r="Q187" s="241"/>
      <c r="R187" s="241"/>
      <c r="S187" s="241"/>
      <c r="T187" s="242"/>
      <c r="U187" s="13"/>
      <c r="V187" s="13"/>
      <c r="W187" s="13"/>
      <c r="X187" s="13"/>
      <c r="Y187" s="13"/>
      <c r="Z187" s="13"/>
      <c r="AA187" s="13"/>
      <c r="AB187" s="13"/>
      <c r="AC187" s="13"/>
      <c r="AD187" s="13"/>
      <c r="AE187" s="13"/>
      <c r="AT187" s="243" t="s">
        <v>182</v>
      </c>
      <c r="AU187" s="243" t="s">
        <v>88</v>
      </c>
      <c r="AV187" s="13" t="s">
        <v>88</v>
      </c>
      <c r="AW187" s="13" t="s">
        <v>39</v>
      </c>
      <c r="AX187" s="13" t="s">
        <v>78</v>
      </c>
      <c r="AY187" s="243" t="s">
        <v>170</v>
      </c>
    </row>
    <row r="188" spans="1:51" s="14" customFormat="1" ht="12">
      <c r="A188" s="14"/>
      <c r="B188" s="244"/>
      <c r="C188" s="245"/>
      <c r="D188" s="234" t="s">
        <v>182</v>
      </c>
      <c r="E188" s="246" t="s">
        <v>33</v>
      </c>
      <c r="F188" s="247" t="s">
        <v>200</v>
      </c>
      <c r="G188" s="245"/>
      <c r="H188" s="248">
        <v>109</v>
      </c>
      <c r="I188" s="249"/>
      <c r="J188" s="245"/>
      <c r="K188" s="245"/>
      <c r="L188" s="250"/>
      <c r="M188" s="251"/>
      <c r="N188" s="252"/>
      <c r="O188" s="252"/>
      <c r="P188" s="252"/>
      <c r="Q188" s="252"/>
      <c r="R188" s="252"/>
      <c r="S188" s="252"/>
      <c r="T188" s="253"/>
      <c r="U188" s="14"/>
      <c r="V188" s="14"/>
      <c r="W188" s="14"/>
      <c r="X188" s="14"/>
      <c r="Y188" s="14"/>
      <c r="Z188" s="14"/>
      <c r="AA188" s="14"/>
      <c r="AB188" s="14"/>
      <c r="AC188" s="14"/>
      <c r="AD188" s="14"/>
      <c r="AE188" s="14"/>
      <c r="AT188" s="254" t="s">
        <v>182</v>
      </c>
      <c r="AU188" s="254" t="s">
        <v>88</v>
      </c>
      <c r="AV188" s="14" t="s">
        <v>177</v>
      </c>
      <c r="AW188" s="14" t="s">
        <v>39</v>
      </c>
      <c r="AX188" s="14" t="s">
        <v>86</v>
      </c>
      <c r="AY188" s="254" t="s">
        <v>170</v>
      </c>
    </row>
    <row r="189" spans="1:65" s="2" customFormat="1" ht="16.5" customHeight="1">
      <c r="A189" s="39"/>
      <c r="B189" s="40"/>
      <c r="C189" s="219" t="s">
        <v>406</v>
      </c>
      <c r="D189" s="219" t="s">
        <v>172</v>
      </c>
      <c r="E189" s="220" t="s">
        <v>1468</v>
      </c>
      <c r="F189" s="221" t="s">
        <v>1469</v>
      </c>
      <c r="G189" s="222" t="s">
        <v>262</v>
      </c>
      <c r="H189" s="223">
        <v>1</v>
      </c>
      <c r="I189" s="224"/>
      <c r="J189" s="225">
        <f>ROUND(I189*H189,2)</f>
        <v>0</v>
      </c>
      <c r="K189" s="221" t="s">
        <v>33</v>
      </c>
      <c r="L189" s="45"/>
      <c r="M189" s="226" t="s">
        <v>33</v>
      </c>
      <c r="N189" s="227" t="s">
        <v>49</v>
      </c>
      <c r="O189" s="85"/>
      <c r="P189" s="228">
        <f>O189*H189</f>
        <v>0</v>
      </c>
      <c r="Q189" s="228">
        <v>0</v>
      </c>
      <c r="R189" s="228">
        <f>Q189*H189</f>
        <v>0</v>
      </c>
      <c r="S189" s="228">
        <v>0</v>
      </c>
      <c r="T189" s="229">
        <f>S189*H189</f>
        <v>0</v>
      </c>
      <c r="U189" s="39"/>
      <c r="V189" s="39"/>
      <c r="W189" s="39"/>
      <c r="X189" s="39"/>
      <c r="Y189" s="39"/>
      <c r="Z189" s="39"/>
      <c r="AA189" s="39"/>
      <c r="AB189" s="39"/>
      <c r="AC189" s="39"/>
      <c r="AD189" s="39"/>
      <c r="AE189" s="39"/>
      <c r="AR189" s="230" t="s">
        <v>177</v>
      </c>
      <c r="AT189" s="230" t="s">
        <v>172</v>
      </c>
      <c r="AU189" s="230" t="s">
        <v>88</v>
      </c>
      <c r="AY189" s="17" t="s">
        <v>170</v>
      </c>
      <c r="BE189" s="231">
        <f>IF(N189="základní",J189,0)</f>
        <v>0</v>
      </c>
      <c r="BF189" s="231">
        <f>IF(N189="snížená",J189,0)</f>
        <v>0</v>
      </c>
      <c r="BG189" s="231">
        <f>IF(N189="zákl. přenesená",J189,0)</f>
        <v>0</v>
      </c>
      <c r="BH189" s="231">
        <f>IF(N189="sníž. přenesená",J189,0)</f>
        <v>0</v>
      </c>
      <c r="BI189" s="231">
        <f>IF(N189="nulová",J189,0)</f>
        <v>0</v>
      </c>
      <c r="BJ189" s="17" t="s">
        <v>86</v>
      </c>
      <c r="BK189" s="231">
        <f>ROUND(I189*H189,2)</f>
        <v>0</v>
      </c>
      <c r="BL189" s="17" t="s">
        <v>177</v>
      </c>
      <c r="BM189" s="230" t="s">
        <v>1785</v>
      </c>
    </row>
    <row r="190" spans="1:65" s="2" customFormat="1" ht="16.5" customHeight="1">
      <c r="A190" s="39"/>
      <c r="B190" s="40"/>
      <c r="C190" s="219" t="s">
        <v>409</v>
      </c>
      <c r="D190" s="219" t="s">
        <v>172</v>
      </c>
      <c r="E190" s="220" t="s">
        <v>1471</v>
      </c>
      <c r="F190" s="221" t="s">
        <v>1472</v>
      </c>
      <c r="G190" s="222" t="s">
        <v>191</v>
      </c>
      <c r="H190" s="223">
        <v>109</v>
      </c>
      <c r="I190" s="224"/>
      <c r="J190" s="225">
        <f>ROUND(I190*H190,2)</f>
        <v>0</v>
      </c>
      <c r="K190" s="221" t="s">
        <v>33</v>
      </c>
      <c r="L190" s="45"/>
      <c r="M190" s="226" t="s">
        <v>33</v>
      </c>
      <c r="N190" s="227" t="s">
        <v>49</v>
      </c>
      <c r="O190" s="85"/>
      <c r="P190" s="228">
        <f>O190*H190</f>
        <v>0</v>
      </c>
      <c r="Q190" s="228">
        <v>0</v>
      </c>
      <c r="R190" s="228">
        <f>Q190*H190</f>
        <v>0</v>
      </c>
      <c r="S190" s="228">
        <v>0</v>
      </c>
      <c r="T190" s="229">
        <f>S190*H190</f>
        <v>0</v>
      </c>
      <c r="U190" s="39"/>
      <c r="V190" s="39"/>
      <c r="W190" s="39"/>
      <c r="X190" s="39"/>
      <c r="Y190" s="39"/>
      <c r="Z190" s="39"/>
      <c r="AA190" s="39"/>
      <c r="AB190" s="39"/>
      <c r="AC190" s="39"/>
      <c r="AD190" s="39"/>
      <c r="AE190" s="39"/>
      <c r="AR190" s="230" t="s">
        <v>177</v>
      </c>
      <c r="AT190" s="230" t="s">
        <v>172</v>
      </c>
      <c r="AU190" s="230" t="s">
        <v>88</v>
      </c>
      <c r="AY190" s="17" t="s">
        <v>170</v>
      </c>
      <c r="BE190" s="231">
        <f>IF(N190="základní",J190,0)</f>
        <v>0</v>
      </c>
      <c r="BF190" s="231">
        <f>IF(N190="snížená",J190,0)</f>
        <v>0</v>
      </c>
      <c r="BG190" s="231">
        <f>IF(N190="zákl. přenesená",J190,0)</f>
        <v>0</v>
      </c>
      <c r="BH190" s="231">
        <f>IF(N190="sníž. přenesená",J190,0)</f>
        <v>0</v>
      </c>
      <c r="BI190" s="231">
        <f>IF(N190="nulová",J190,0)</f>
        <v>0</v>
      </c>
      <c r="BJ190" s="17" t="s">
        <v>86</v>
      </c>
      <c r="BK190" s="231">
        <f>ROUND(I190*H190,2)</f>
        <v>0</v>
      </c>
      <c r="BL190" s="17" t="s">
        <v>177</v>
      </c>
      <c r="BM190" s="230" t="s">
        <v>1786</v>
      </c>
    </row>
    <row r="191" spans="1:51" s="13" customFormat="1" ht="12">
      <c r="A191" s="13"/>
      <c r="B191" s="232"/>
      <c r="C191" s="233"/>
      <c r="D191" s="234" t="s">
        <v>182</v>
      </c>
      <c r="E191" s="235" t="s">
        <v>33</v>
      </c>
      <c r="F191" s="236" t="s">
        <v>669</v>
      </c>
      <c r="G191" s="233"/>
      <c r="H191" s="237">
        <v>109</v>
      </c>
      <c r="I191" s="238"/>
      <c r="J191" s="233"/>
      <c r="K191" s="233"/>
      <c r="L191" s="239"/>
      <c r="M191" s="240"/>
      <c r="N191" s="241"/>
      <c r="O191" s="241"/>
      <c r="P191" s="241"/>
      <c r="Q191" s="241"/>
      <c r="R191" s="241"/>
      <c r="S191" s="241"/>
      <c r="T191" s="242"/>
      <c r="U191" s="13"/>
      <c r="V191" s="13"/>
      <c r="W191" s="13"/>
      <c r="X191" s="13"/>
      <c r="Y191" s="13"/>
      <c r="Z191" s="13"/>
      <c r="AA191" s="13"/>
      <c r="AB191" s="13"/>
      <c r="AC191" s="13"/>
      <c r="AD191" s="13"/>
      <c r="AE191" s="13"/>
      <c r="AT191" s="243" t="s">
        <v>182</v>
      </c>
      <c r="AU191" s="243" t="s">
        <v>88</v>
      </c>
      <c r="AV191" s="13" t="s">
        <v>88</v>
      </c>
      <c r="AW191" s="13" t="s">
        <v>39</v>
      </c>
      <c r="AX191" s="13" t="s">
        <v>78</v>
      </c>
      <c r="AY191" s="243" t="s">
        <v>170</v>
      </c>
    </row>
    <row r="192" spans="1:51" s="14" customFormat="1" ht="12">
      <c r="A192" s="14"/>
      <c r="B192" s="244"/>
      <c r="C192" s="245"/>
      <c r="D192" s="234" t="s">
        <v>182</v>
      </c>
      <c r="E192" s="246" t="s">
        <v>33</v>
      </c>
      <c r="F192" s="247" t="s">
        <v>200</v>
      </c>
      <c r="G192" s="245"/>
      <c r="H192" s="248">
        <v>109</v>
      </c>
      <c r="I192" s="249"/>
      <c r="J192" s="245"/>
      <c r="K192" s="245"/>
      <c r="L192" s="250"/>
      <c r="M192" s="251"/>
      <c r="N192" s="252"/>
      <c r="O192" s="252"/>
      <c r="P192" s="252"/>
      <c r="Q192" s="252"/>
      <c r="R192" s="252"/>
      <c r="S192" s="252"/>
      <c r="T192" s="253"/>
      <c r="U192" s="14"/>
      <c r="V192" s="14"/>
      <c r="W192" s="14"/>
      <c r="X192" s="14"/>
      <c r="Y192" s="14"/>
      <c r="Z192" s="14"/>
      <c r="AA192" s="14"/>
      <c r="AB192" s="14"/>
      <c r="AC192" s="14"/>
      <c r="AD192" s="14"/>
      <c r="AE192" s="14"/>
      <c r="AT192" s="254" t="s">
        <v>182</v>
      </c>
      <c r="AU192" s="254" t="s">
        <v>88</v>
      </c>
      <c r="AV192" s="14" t="s">
        <v>177</v>
      </c>
      <c r="AW192" s="14" t="s">
        <v>39</v>
      </c>
      <c r="AX192" s="14" t="s">
        <v>86</v>
      </c>
      <c r="AY192" s="254" t="s">
        <v>170</v>
      </c>
    </row>
    <row r="193" spans="1:65" s="2" customFormat="1" ht="16.5" customHeight="1">
      <c r="A193" s="39"/>
      <c r="B193" s="40"/>
      <c r="C193" s="219" t="s">
        <v>412</v>
      </c>
      <c r="D193" s="219" t="s">
        <v>172</v>
      </c>
      <c r="E193" s="220" t="s">
        <v>1474</v>
      </c>
      <c r="F193" s="221" t="s">
        <v>1475</v>
      </c>
      <c r="G193" s="222" t="s">
        <v>1476</v>
      </c>
      <c r="H193" s="223">
        <v>6</v>
      </c>
      <c r="I193" s="224"/>
      <c r="J193" s="225">
        <f>ROUND(I193*H193,2)</f>
        <v>0</v>
      </c>
      <c r="K193" s="221" t="s">
        <v>33</v>
      </c>
      <c r="L193" s="45"/>
      <c r="M193" s="226" t="s">
        <v>33</v>
      </c>
      <c r="N193" s="227" t="s">
        <v>49</v>
      </c>
      <c r="O193" s="85"/>
      <c r="P193" s="228">
        <f>O193*H193</f>
        <v>0</v>
      </c>
      <c r="Q193" s="228">
        <v>0</v>
      </c>
      <c r="R193" s="228">
        <f>Q193*H193</f>
        <v>0</v>
      </c>
      <c r="S193" s="228">
        <v>0</v>
      </c>
      <c r="T193" s="229">
        <f>S193*H193</f>
        <v>0</v>
      </c>
      <c r="U193" s="39"/>
      <c r="V193" s="39"/>
      <c r="W193" s="39"/>
      <c r="X193" s="39"/>
      <c r="Y193" s="39"/>
      <c r="Z193" s="39"/>
      <c r="AA193" s="39"/>
      <c r="AB193" s="39"/>
      <c r="AC193" s="39"/>
      <c r="AD193" s="39"/>
      <c r="AE193" s="39"/>
      <c r="AR193" s="230" t="s">
        <v>177</v>
      </c>
      <c r="AT193" s="230" t="s">
        <v>172</v>
      </c>
      <c r="AU193" s="230" t="s">
        <v>88</v>
      </c>
      <c r="AY193" s="17" t="s">
        <v>170</v>
      </c>
      <c r="BE193" s="231">
        <f>IF(N193="základní",J193,0)</f>
        <v>0</v>
      </c>
      <c r="BF193" s="231">
        <f>IF(N193="snížená",J193,0)</f>
        <v>0</v>
      </c>
      <c r="BG193" s="231">
        <f>IF(N193="zákl. přenesená",J193,0)</f>
        <v>0</v>
      </c>
      <c r="BH193" s="231">
        <f>IF(N193="sníž. přenesená",J193,0)</f>
        <v>0</v>
      </c>
      <c r="BI193" s="231">
        <f>IF(N193="nulová",J193,0)</f>
        <v>0</v>
      </c>
      <c r="BJ193" s="17" t="s">
        <v>86</v>
      </c>
      <c r="BK193" s="231">
        <f>ROUND(I193*H193,2)</f>
        <v>0</v>
      </c>
      <c r="BL193" s="17" t="s">
        <v>177</v>
      </c>
      <c r="BM193" s="230" t="s">
        <v>1787</v>
      </c>
    </row>
    <row r="194" spans="1:65" s="2" customFormat="1" ht="16.5" customHeight="1">
      <c r="A194" s="39"/>
      <c r="B194" s="40"/>
      <c r="C194" s="219" t="s">
        <v>415</v>
      </c>
      <c r="D194" s="219" t="s">
        <v>172</v>
      </c>
      <c r="E194" s="220" t="s">
        <v>1478</v>
      </c>
      <c r="F194" s="221" t="s">
        <v>1479</v>
      </c>
      <c r="G194" s="222" t="s">
        <v>191</v>
      </c>
      <c r="H194" s="223">
        <v>109</v>
      </c>
      <c r="I194" s="224"/>
      <c r="J194" s="225">
        <f>ROUND(I194*H194,2)</f>
        <v>0</v>
      </c>
      <c r="K194" s="221" t="s">
        <v>33</v>
      </c>
      <c r="L194" s="45"/>
      <c r="M194" s="226" t="s">
        <v>33</v>
      </c>
      <c r="N194" s="227" t="s">
        <v>49</v>
      </c>
      <c r="O194" s="85"/>
      <c r="P194" s="228">
        <f>O194*H194</f>
        <v>0</v>
      </c>
      <c r="Q194" s="228">
        <v>0</v>
      </c>
      <c r="R194" s="228">
        <f>Q194*H194</f>
        <v>0</v>
      </c>
      <c r="S194" s="228">
        <v>0</v>
      </c>
      <c r="T194" s="229">
        <f>S194*H194</f>
        <v>0</v>
      </c>
      <c r="U194" s="39"/>
      <c r="V194" s="39"/>
      <c r="W194" s="39"/>
      <c r="X194" s="39"/>
      <c r="Y194" s="39"/>
      <c r="Z194" s="39"/>
      <c r="AA194" s="39"/>
      <c r="AB194" s="39"/>
      <c r="AC194" s="39"/>
      <c r="AD194" s="39"/>
      <c r="AE194" s="39"/>
      <c r="AR194" s="230" t="s">
        <v>177</v>
      </c>
      <c r="AT194" s="230" t="s">
        <v>172</v>
      </c>
      <c r="AU194" s="230" t="s">
        <v>88</v>
      </c>
      <c r="AY194" s="17" t="s">
        <v>170</v>
      </c>
      <c r="BE194" s="231">
        <f>IF(N194="základní",J194,0)</f>
        <v>0</v>
      </c>
      <c r="BF194" s="231">
        <f>IF(N194="snížená",J194,0)</f>
        <v>0</v>
      </c>
      <c r="BG194" s="231">
        <f>IF(N194="zákl. přenesená",J194,0)</f>
        <v>0</v>
      </c>
      <c r="BH194" s="231">
        <f>IF(N194="sníž. přenesená",J194,0)</f>
        <v>0</v>
      </c>
      <c r="BI194" s="231">
        <f>IF(N194="nulová",J194,0)</f>
        <v>0</v>
      </c>
      <c r="BJ194" s="17" t="s">
        <v>86</v>
      </c>
      <c r="BK194" s="231">
        <f>ROUND(I194*H194,2)</f>
        <v>0</v>
      </c>
      <c r="BL194" s="17" t="s">
        <v>177</v>
      </c>
      <c r="BM194" s="230" t="s">
        <v>1788</v>
      </c>
    </row>
    <row r="195" spans="1:65" s="2" customFormat="1" ht="21.75" customHeight="1">
      <c r="A195" s="39"/>
      <c r="B195" s="40"/>
      <c r="C195" s="219" t="s">
        <v>353</v>
      </c>
      <c r="D195" s="219" t="s">
        <v>172</v>
      </c>
      <c r="E195" s="220" t="s">
        <v>1661</v>
      </c>
      <c r="F195" s="221" t="s">
        <v>1789</v>
      </c>
      <c r="G195" s="222" t="s">
        <v>262</v>
      </c>
      <c r="H195" s="223">
        <v>1</v>
      </c>
      <c r="I195" s="224"/>
      <c r="J195" s="225">
        <f>ROUND(I195*H195,2)</f>
        <v>0</v>
      </c>
      <c r="K195" s="221" t="s">
        <v>33</v>
      </c>
      <c r="L195" s="45"/>
      <c r="M195" s="226" t="s">
        <v>33</v>
      </c>
      <c r="N195" s="227" t="s">
        <v>49</v>
      </c>
      <c r="O195" s="85"/>
      <c r="P195" s="228">
        <f>O195*H195</f>
        <v>0</v>
      </c>
      <c r="Q195" s="228">
        <v>0</v>
      </c>
      <c r="R195" s="228">
        <f>Q195*H195</f>
        <v>0</v>
      </c>
      <c r="S195" s="228">
        <v>0</v>
      </c>
      <c r="T195" s="229">
        <f>S195*H195</f>
        <v>0</v>
      </c>
      <c r="U195" s="39"/>
      <c r="V195" s="39"/>
      <c r="W195" s="39"/>
      <c r="X195" s="39"/>
      <c r="Y195" s="39"/>
      <c r="Z195" s="39"/>
      <c r="AA195" s="39"/>
      <c r="AB195" s="39"/>
      <c r="AC195" s="39"/>
      <c r="AD195" s="39"/>
      <c r="AE195" s="39"/>
      <c r="AR195" s="230" t="s">
        <v>177</v>
      </c>
      <c r="AT195" s="230" t="s">
        <v>172</v>
      </c>
      <c r="AU195" s="230" t="s">
        <v>88</v>
      </c>
      <c r="AY195" s="17" t="s">
        <v>170</v>
      </c>
      <c r="BE195" s="231">
        <f>IF(N195="základní",J195,0)</f>
        <v>0</v>
      </c>
      <c r="BF195" s="231">
        <f>IF(N195="snížená",J195,0)</f>
        <v>0</v>
      </c>
      <c r="BG195" s="231">
        <f>IF(N195="zákl. přenesená",J195,0)</f>
        <v>0</v>
      </c>
      <c r="BH195" s="231">
        <f>IF(N195="sníž. přenesená",J195,0)</f>
        <v>0</v>
      </c>
      <c r="BI195" s="231">
        <f>IF(N195="nulová",J195,0)</f>
        <v>0</v>
      </c>
      <c r="BJ195" s="17" t="s">
        <v>86</v>
      </c>
      <c r="BK195" s="231">
        <f>ROUND(I195*H195,2)</f>
        <v>0</v>
      </c>
      <c r="BL195" s="17" t="s">
        <v>177</v>
      </c>
      <c r="BM195" s="230" t="s">
        <v>1790</v>
      </c>
    </row>
    <row r="196" spans="1:47" s="2" customFormat="1" ht="12">
      <c r="A196" s="39"/>
      <c r="B196" s="40"/>
      <c r="C196" s="41"/>
      <c r="D196" s="234" t="s">
        <v>210</v>
      </c>
      <c r="E196" s="41"/>
      <c r="F196" s="255" t="s">
        <v>1664</v>
      </c>
      <c r="G196" s="41"/>
      <c r="H196" s="41"/>
      <c r="I196" s="137"/>
      <c r="J196" s="41"/>
      <c r="K196" s="41"/>
      <c r="L196" s="45"/>
      <c r="M196" s="256"/>
      <c r="N196" s="257"/>
      <c r="O196" s="85"/>
      <c r="P196" s="85"/>
      <c r="Q196" s="85"/>
      <c r="R196" s="85"/>
      <c r="S196" s="85"/>
      <c r="T196" s="86"/>
      <c r="U196" s="39"/>
      <c r="V196" s="39"/>
      <c r="W196" s="39"/>
      <c r="X196" s="39"/>
      <c r="Y196" s="39"/>
      <c r="Z196" s="39"/>
      <c r="AA196" s="39"/>
      <c r="AB196" s="39"/>
      <c r="AC196" s="39"/>
      <c r="AD196" s="39"/>
      <c r="AE196" s="39"/>
      <c r="AT196" s="17" t="s">
        <v>210</v>
      </c>
      <c r="AU196" s="17" t="s">
        <v>88</v>
      </c>
    </row>
    <row r="197" spans="1:65" s="2" customFormat="1" ht="16.5" customHeight="1">
      <c r="A197" s="39"/>
      <c r="B197" s="40"/>
      <c r="C197" s="219" t="s">
        <v>425</v>
      </c>
      <c r="D197" s="219" t="s">
        <v>172</v>
      </c>
      <c r="E197" s="220" t="s">
        <v>1791</v>
      </c>
      <c r="F197" s="221" t="s">
        <v>1792</v>
      </c>
      <c r="G197" s="222" t="s">
        <v>1681</v>
      </c>
      <c r="H197" s="223">
        <v>1</v>
      </c>
      <c r="I197" s="224"/>
      <c r="J197" s="225">
        <f>ROUND(I197*H197,2)</f>
        <v>0</v>
      </c>
      <c r="K197" s="221" t="s">
        <v>33</v>
      </c>
      <c r="L197" s="45"/>
      <c r="M197" s="226" t="s">
        <v>33</v>
      </c>
      <c r="N197" s="227" t="s">
        <v>49</v>
      </c>
      <c r="O197" s="85"/>
      <c r="P197" s="228">
        <f>O197*H197</f>
        <v>0</v>
      </c>
      <c r="Q197" s="228">
        <v>0</v>
      </c>
      <c r="R197" s="228">
        <f>Q197*H197</f>
        <v>0</v>
      </c>
      <c r="S197" s="228">
        <v>0</v>
      </c>
      <c r="T197" s="229">
        <f>S197*H197</f>
        <v>0</v>
      </c>
      <c r="U197" s="39"/>
      <c r="V197" s="39"/>
      <c r="W197" s="39"/>
      <c r="X197" s="39"/>
      <c r="Y197" s="39"/>
      <c r="Z197" s="39"/>
      <c r="AA197" s="39"/>
      <c r="AB197" s="39"/>
      <c r="AC197" s="39"/>
      <c r="AD197" s="39"/>
      <c r="AE197" s="39"/>
      <c r="AR197" s="230" t="s">
        <v>177</v>
      </c>
      <c r="AT197" s="230" t="s">
        <v>172</v>
      </c>
      <c r="AU197" s="230" t="s">
        <v>88</v>
      </c>
      <c r="AY197" s="17" t="s">
        <v>170</v>
      </c>
      <c r="BE197" s="231">
        <f>IF(N197="základní",J197,0)</f>
        <v>0</v>
      </c>
      <c r="BF197" s="231">
        <f>IF(N197="snížená",J197,0)</f>
        <v>0</v>
      </c>
      <c r="BG197" s="231">
        <f>IF(N197="zákl. přenesená",J197,0)</f>
        <v>0</v>
      </c>
      <c r="BH197" s="231">
        <f>IF(N197="sníž. přenesená",J197,0)</f>
        <v>0</v>
      </c>
      <c r="BI197" s="231">
        <f>IF(N197="nulová",J197,0)</f>
        <v>0</v>
      </c>
      <c r="BJ197" s="17" t="s">
        <v>86</v>
      </c>
      <c r="BK197" s="231">
        <f>ROUND(I197*H197,2)</f>
        <v>0</v>
      </c>
      <c r="BL197" s="17" t="s">
        <v>177</v>
      </c>
      <c r="BM197" s="230" t="s">
        <v>1793</v>
      </c>
    </row>
    <row r="198" spans="1:47" s="2" customFormat="1" ht="12">
      <c r="A198" s="39"/>
      <c r="B198" s="40"/>
      <c r="C198" s="41"/>
      <c r="D198" s="234" t="s">
        <v>210</v>
      </c>
      <c r="E198" s="41"/>
      <c r="F198" s="255" t="s">
        <v>1794</v>
      </c>
      <c r="G198" s="41"/>
      <c r="H198" s="41"/>
      <c r="I198" s="137"/>
      <c r="J198" s="41"/>
      <c r="K198" s="41"/>
      <c r="L198" s="45"/>
      <c r="M198" s="256"/>
      <c r="N198" s="257"/>
      <c r="O198" s="85"/>
      <c r="P198" s="85"/>
      <c r="Q198" s="85"/>
      <c r="R198" s="85"/>
      <c r="S198" s="85"/>
      <c r="T198" s="86"/>
      <c r="U198" s="39"/>
      <c r="V198" s="39"/>
      <c r="W198" s="39"/>
      <c r="X198" s="39"/>
      <c r="Y198" s="39"/>
      <c r="Z198" s="39"/>
      <c r="AA198" s="39"/>
      <c r="AB198" s="39"/>
      <c r="AC198" s="39"/>
      <c r="AD198" s="39"/>
      <c r="AE198" s="39"/>
      <c r="AT198" s="17" t="s">
        <v>210</v>
      </c>
      <c r="AU198" s="17" t="s">
        <v>88</v>
      </c>
    </row>
    <row r="199" spans="1:65" s="2" customFormat="1" ht="16.5" customHeight="1">
      <c r="A199" s="39"/>
      <c r="B199" s="40"/>
      <c r="C199" s="219" t="s">
        <v>429</v>
      </c>
      <c r="D199" s="219" t="s">
        <v>172</v>
      </c>
      <c r="E199" s="220" t="s">
        <v>1795</v>
      </c>
      <c r="F199" s="221" t="s">
        <v>1796</v>
      </c>
      <c r="G199" s="222" t="s">
        <v>196</v>
      </c>
      <c r="H199" s="223">
        <v>2.2</v>
      </c>
      <c r="I199" s="224"/>
      <c r="J199" s="225">
        <f>ROUND(I199*H199,2)</f>
        <v>0</v>
      </c>
      <c r="K199" s="221" t="s">
        <v>33</v>
      </c>
      <c r="L199" s="45"/>
      <c r="M199" s="226" t="s">
        <v>33</v>
      </c>
      <c r="N199" s="227" t="s">
        <v>49</v>
      </c>
      <c r="O199" s="85"/>
      <c r="P199" s="228">
        <f>O199*H199</f>
        <v>0</v>
      </c>
      <c r="Q199" s="228">
        <v>0</v>
      </c>
      <c r="R199" s="228">
        <f>Q199*H199</f>
        <v>0</v>
      </c>
      <c r="S199" s="228">
        <v>0</v>
      </c>
      <c r="T199" s="229">
        <f>S199*H199</f>
        <v>0</v>
      </c>
      <c r="U199" s="39"/>
      <c r="V199" s="39"/>
      <c r="W199" s="39"/>
      <c r="X199" s="39"/>
      <c r="Y199" s="39"/>
      <c r="Z199" s="39"/>
      <c r="AA199" s="39"/>
      <c r="AB199" s="39"/>
      <c r="AC199" s="39"/>
      <c r="AD199" s="39"/>
      <c r="AE199" s="39"/>
      <c r="AR199" s="230" t="s">
        <v>177</v>
      </c>
      <c r="AT199" s="230" t="s">
        <v>172</v>
      </c>
      <c r="AU199" s="230" t="s">
        <v>88</v>
      </c>
      <c r="AY199" s="17" t="s">
        <v>170</v>
      </c>
      <c r="BE199" s="231">
        <f>IF(N199="základní",J199,0)</f>
        <v>0</v>
      </c>
      <c r="BF199" s="231">
        <f>IF(N199="snížená",J199,0)</f>
        <v>0</v>
      </c>
      <c r="BG199" s="231">
        <f>IF(N199="zákl. přenesená",J199,0)</f>
        <v>0</v>
      </c>
      <c r="BH199" s="231">
        <f>IF(N199="sníž. přenesená",J199,0)</f>
        <v>0</v>
      </c>
      <c r="BI199" s="231">
        <f>IF(N199="nulová",J199,0)</f>
        <v>0</v>
      </c>
      <c r="BJ199" s="17" t="s">
        <v>86</v>
      </c>
      <c r="BK199" s="231">
        <f>ROUND(I199*H199,2)</f>
        <v>0</v>
      </c>
      <c r="BL199" s="17" t="s">
        <v>177</v>
      </c>
      <c r="BM199" s="230" t="s">
        <v>1797</v>
      </c>
    </row>
    <row r="200" spans="1:47" s="2" customFormat="1" ht="12">
      <c r="A200" s="39"/>
      <c r="B200" s="40"/>
      <c r="C200" s="41"/>
      <c r="D200" s="234" t="s">
        <v>210</v>
      </c>
      <c r="E200" s="41"/>
      <c r="F200" s="255" t="s">
        <v>1798</v>
      </c>
      <c r="G200" s="41"/>
      <c r="H200" s="41"/>
      <c r="I200" s="137"/>
      <c r="J200" s="41"/>
      <c r="K200" s="41"/>
      <c r="L200" s="45"/>
      <c r="M200" s="256"/>
      <c r="N200" s="257"/>
      <c r="O200" s="85"/>
      <c r="P200" s="85"/>
      <c r="Q200" s="85"/>
      <c r="R200" s="85"/>
      <c r="S200" s="85"/>
      <c r="T200" s="86"/>
      <c r="U200" s="39"/>
      <c r="V200" s="39"/>
      <c r="W200" s="39"/>
      <c r="X200" s="39"/>
      <c r="Y200" s="39"/>
      <c r="Z200" s="39"/>
      <c r="AA200" s="39"/>
      <c r="AB200" s="39"/>
      <c r="AC200" s="39"/>
      <c r="AD200" s="39"/>
      <c r="AE200" s="39"/>
      <c r="AT200" s="17" t="s">
        <v>210</v>
      </c>
      <c r="AU200" s="17" t="s">
        <v>88</v>
      </c>
    </row>
    <row r="201" spans="1:65" s="2" customFormat="1" ht="16.5" customHeight="1">
      <c r="A201" s="39"/>
      <c r="B201" s="40"/>
      <c r="C201" s="219" t="s">
        <v>435</v>
      </c>
      <c r="D201" s="219" t="s">
        <v>172</v>
      </c>
      <c r="E201" s="220" t="s">
        <v>1799</v>
      </c>
      <c r="F201" s="221" t="s">
        <v>1624</v>
      </c>
      <c r="G201" s="222" t="s">
        <v>175</v>
      </c>
      <c r="H201" s="223">
        <v>17.94</v>
      </c>
      <c r="I201" s="224"/>
      <c r="J201" s="225">
        <f>ROUND(I201*H201,2)</f>
        <v>0</v>
      </c>
      <c r="K201" s="221" t="s">
        <v>33</v>
      </c>
      <c r="L201" s="45"/>
      <c r="M201" s="226" t="s">
        <v>33</v>
      </c>
      <c r="N201" s="227" t="s">
        <v>49</v>
      </c>
      <c r="O201" s="85"/>
      <c r="P201" s="228">
        <f>O201*H201</f>
        <v>0</v>
      </c>
      <c r="Q201" s="228">
        <v>0</v>
      </c>
      <c r="R201" s="228">
        <f>Q201*H201</f>
        <v>0</v>
      </c>
      <c r="S201" s="228">
        <v>0</v>
      </c>
      <c r="T201" s="229">
        <f>S201*H201</f>
        <v>0</v>
      </c>
      <c r="U201" s="39"/>
      <c r="V201" s="39"/>
      <c r="W201" s="39"/>
      <c r="X201" s="39"/>
      <c r="Y201" s="39"/>
      <c r="Z201" s="39"/>
      <c r="AA201" s="39"/>
      <c r="AB201" s="39"/>
      <c r="AC201" s="39"/>
      <c r="AD201" s="39"/>
      <c r="AE201" s="39"/>
      <c r="AR201" s="230" t="s">
        <v>177</v>
      </c>
      <c r="AT201" s="230" t="s">
        <v>172</v>
      </c>
      <c r="AU201" s="230" t="s">
        <v>88</v>
      </c>
      <c r="AY201" s="17" t="s">
        <v>170</v>
      </c>
      <c r="BE201" s="231">
        <f>IF(N201="základní",J201,0)</f>
        <v>0</v>
      </c>
      <c r="BF201" s="231">
        <f>IF(N201="snížená",J201,0)</f>
        <v>0</v>
      </c>
      <c r="BG201" s="231">
        <f>IF(N201="zákl. přenesená",J201,0)</f>
        <v>0</v>
      </c>
      <c r="BH201" s="231">
        <f>IF(N201="sníž. přenesená",J201,0)</f>
        <v>0</v>
      </c>
      <c r="BI201" s="231">
        <f>IF(N201="nulová",J201,0)</f>
        <v>0</v>
      </c>
      <c r="BJ201" s="17" t="s">
        <v>86</v>
      </c>
      <c r="BK201" s="231">
        <f>ROUND(I201*H201,2)</f>
        <v>0</v>
      </c>
      <c r="BL201" s="17" t="s">
        <v>177</v>
      </c>
      <c r="BM201" s="230" t="s">
        <v>1800</v>
      </c>
    </row>
    <row r="202" spans="1:63" s="12" customFormat="1" ht="22.8" customHeight="1">
      <c r="A202" s="12"/>
      <c r="B202" s="203"/>
      <c r="C202" s="204"/>
      <c r="D202" s="205" t="s">
        <v>77</v>
      </c>
      <c r="E202" s="217" t="s">
        <v>685</v>
      </c>
      <c r="F202" s="217" t="s">
        <v>686</v>
      </c>
      <c r="G202" s="204"/>
      <c r="H202" s="204"/>
      <c r="I202" s="207"/>
      <c r="J202" s="218">
        <f>BK202</f>
        <v>0</v>
      </c>
      <c r="K202" s="204"/>
      <c r="L202" s="209"/>
      <c r="M202" s="210"/>
      <c r="N202" s="211"/>
      <c r="O202" s="211"/>
      <c r="P202" s="212">
        <f>SUM(P203:P205)</f>
        <v>0</v>
      </c>
      <c r="Q202" s="211"/>
      <c r="R202" s="212">
        <f>SUM(R203:R205)</f>
        <v>0</v>
      </c>
      <c r="S202" s="211"/>
      <c r="T202" s="213">
        <f>SUM(T203:T205)</f>
        <v>0</v>
      </c>
      <c r="U202" s="12"/>
      <c r="V202" s="12"/>
      <c r="W202" s="12"/>
      <c r="X202" s="12"/>
      <c r="Y202" s="12"/>
      <c r="Z202" s="12"/>
      <c r="AA202" s="12"/>
      <c r="AB202" s="12"/>
      <c r="AC202" s="12"/>
      <c r="AD202" s="12"/>
      <c r="AE202" s="12"/>
      <c r="AR202" s="214" t="s">
        <v>86</v>
      </c>
      <c r="AT202" s="215" t="s">
        <v>77</v>
      </c>
      <c r="AU202" s="215" t="s">
        <v>86</v>
      </c>
      <c r="AY202" s="214" t="s">
        <v>170</v>
      </c>
      <c r="BK202" s="216">
        <f>SUM(BK203:BK205)</f>
        <v>0</v>
      </c>
    </row>
    <row r="203" spans="1:65" s="2" customFormat="1" ht="33" customHeight="1">
      <c r="A203" s="39"/>
      <c r="B203" s="40"/>
      <c r="C203" s="219" t="s">
        <v>438</v>
      </c>
      <c r="D203" s="219" t="s">
        <v>172</v>
      </c>
      <c r="E203" s="220" t="s">
        <v>711</v>
      </c>
      <c r="F203" s="221" t="s">
        <v>712</v>
      </c>
      <c r="G203" s="222" t="s">
        <v>232</v>
      </c>
      <c r="H203" s="223">
        <v>565.06</v>
      </c>
      <c r="I203" s="224"/>
      <c r="J203" s="225">
        <f>ROUND(I203*H203,2)</f>
        <v>0</v>
      </c>
      <c r="K203" s="221" t="s">
        <v>176</v>
      </c>
      <c r="L203" s="45"/>
      <c r="M203" s="226" t="s">
        <v>33</v>
      </c>
      <c r="N203" s="227" t="s">
        <v>49</v>
      </c>
      <c r="O203" s="85"/>
      <c r="P203" s="228">
        <f>O203*H203</f>
        <v>0</v>
      </c>
      <c r="Q203" s="228">
        <v>0</v>
      </c>
      <c r="R203" s="228">
        <f>Q203*H203</f>
        <v>0</v>
      </c>
      <c r="S203" s="228">
        <v>0</v>
      </c>
      <c r="T203" s="229">
        <f>S203*H203</f>
        <v>0</v>
      </c>
      <c r="U203" s="39"/>
      <c r="V203" s="39"/>
      <c r="W203" s="39"/>
      <c r="X203" s="39"/>
      <c r="Y203" s="39"/>
      <c r="Z203" s="39"/>
      <c r="AA203" s="39"/>
      <c r="AB203" s="39"/>
      <c r="AC203" s="39"/>
      <c r="AD203" s="39"/>
      <c r="AE203" s="39"/>
      <c r="AR203" s="230" t="s">
        <v>177</v>
      </c>
      <c r="AT203" s="230" t="s">
        <v>172</v>
      </c>
      <c r="AU203" s="230" t="s">
        <v>88</v>
      </c>
      <c r="AY203" s="17" t="s">
        <v>170</v>
      </c>
      <c r="BE203" s="231">
        <f>IF(N203="základní",J203,0)</f>
        <v>0</v>
      </c>
      <c r="BF203" s="231">
        <f>IF(N203="snížená",J203,0)</f>
        <v>0</v>
      </c>
      <c r="BG203" s="231">
        <f>IF(N203="zákl. přenesená",J203,0)</f>
        <v>0</v>
      </c>
      <c r="BH203" s="231">
        <f>IF(N203="sníž. přenesená",J203,0)</f>
        <v>0</v>
      </c>
      <c r="BI203" s="231">
        <f>IF(N203="nulová",J203,0)</f>
        <v>0</v>
      </c>
      <c r="BJ203" s="17" t="s">
        <v>86</v>
      </c>
      <c r="BK203" s="231">
        <f>ROUND(I203*H203,2)</f>
        <v>0</v>
      </c>
      <c r="BL203" s="17" t="s">
        <v>177</v>
      </c>
      <c r="BM203" s="230" t="s">
        <v>1801</v>
      </c>
    </row>
    <row r="204" spans="1:51" s="13" customFormat="1" ht="12">
      <c r="A204" s="13"/>
      <c r="B204" s="232"/>
      <c r="C204" s="233"/>
      <c r="D204" s="234" t="s">
        <v>182</v>
      </c>
      <c r="E204" s="235" t="s">
        <v>33</v>
      </c>
      <c r="F204" s="236" t="s">
        <v>1802</v>
      </c>
      <c r="G204" s="233"/>
      <c r="H204" s="237">
        <v>565.06</v>
      </c>
      <c r="I204" s="238"/>
      <c r="J204" s="233"/>
      <c r="K204" s="233"/>
      <c r="L204" s="239"/>
      <c r="M204" s="240"/>
      <c r="N204" s="241"/>
      <c r="O204" s="241"/>
      <c r="P204" s="241"/>
      <c r="Q204" s="241"/>
      <c r="R204" s="241"/>
      <c r="S204" s="241"/>
      <c r="T204" s="242"/>
      <c r="U204" s="13"/>
      <c r="V204" s="13"/>
      <c r="W204" s="13"/>
      <c r="X204" s="13"/>
      <c r="Y204" s="13"/>
      <c r="Z204" s="13"/>
      <c r="AA204" s="13"/>
      <c r="AB204" s="13"/>
      <c r="AC204" s="13"/>
      <c r="AD204" s="13"/>
      <c r="AE204" s="13"/>
      <c r="AT204" s="243" t="s">
        <v>182</v>
      </c>
      <c r="AU204" s="243" t="s">
        <v>88</v>
      </c>
      <c r="AV204" s="13" t="s">
        <v>88</v>
      </c>
      <c r="AW204" s="13" t="s">
        <v>39</v>
      </c>
      <c r="AX204" s="13" t="s">
        <v>78</v>
      </c>
      <c r="AY204" s="243" t="s">
        <v>170</v>
      </c>
    </row>
    <row r="205" spans="1:51" s="14" customFormat="1" ht="12">
      <c r="A205" s="14"/>
      <c r="B205" s="244"/>
      <c r="C205" s="245"/>
      <c r="D205" s="234" t="s">
        <v>182</v>
      </c>
      <c r="E205" s="246" t="s">
        <v>33</v>
      </c>
      <c r="F205" s="247" t="s">
        <v>200</v>
      </c>
      <c r="G205" s="245"/>
      <c r="H205" s="248">
        <v>565.06</v>
      </c>
      <c r="I205" s="249"/>
      <c r="J205" s="245"/>
      <c r="K205" s="245"/>
      <c r="L205" s="250"/>
      <c r="M205" s="251"/>
      <c r="N205" s="252"/>
      <c r="O205" s="252"/>
      <c r="P205" s="252"/>
      <c r="Q205" s="252"/>
      <c r="R205" s="252"/>
      <c r="S205" s="252"/>
      <c r="T205" s="253"/>
      <c r="U205" s="14"/>
      <c r="V205" s="14"/>
      <c r="W205" s="14"/>
      <c r="X205" s="14"/>
      <c r="Y205" s="14"/>
      <c r="Z205" s="14"/>
      <c r="AA205" s="14"/>
      <c r="AB205" s="14"/>
      <c r="AC205" s="14"/>
      <c r="AD205" s="14"/>
      <c r="AE205" s="14"/>
      <c r="AT205" s="254" t="s">
        <v>182</v>
      </c>
      <c r="AU205" s="254" t="s">
        <v>88</v>
      </c>
      <c r="AV205" s="14" t="s">
        <v>177</v>
      </c>
      <c r="AW205" s="14" t="s">
        <v>39</v>
      </c>
      <c r="AX205" s="14" t="s">
        <v>86</v>
      </c>
      <c r="AY205" s="254" t="s">
        <v>170</v>
      </c>
    </row>
    <row r="206" spans="1:63" s="12" customFormat="1" ht="22.8" customHeight="1">
      <c r="A206" s="12"/>
      <c r="B206" s="203"/>
      <c r="C206" s="204"/>
      <c r="D206" s="205" t="s">
        <v>77</v>
      </c>
      <c r="E206" s="217" t="s">
        <v>715</v>
      </c>
      <c r="F206" s="217" t="s">
        <v>716</v>
      </c>
      <c r="G206" s="204"/>
      <c r="H206" s="204"/>
      <c r="I206" s="207"/>
      <c r="J206" s="218">
        <f>BK206</f>
        <v>0</v>
      </c>
      <c r="K206" s="204"/>
      <c r="L206" s="209"/>
      <c r="M206" s="210"/>
      <c r="N206" s="211"/>
      <c r="O206" s="211"/>
      <c r="P206" s="212">
        <f>P207</f>
        <v>0</v>
      </c>
      <c r="Q206" s="211"/>
      <c r="R206" s="212">
        <f>R207</f>
        <v>0</v>
      </c>
      <c r="S206" s="211"/>
      <c r="T206" s="213">
        <f>T207</f>
        <v>0</v>
      </c>
      <c r="U206" s="12"/>
      <c r="V206" s="12"/>
      <c r="W206" s="12"/>
      <c r="X206" s="12"/>
      <c r="Y206" s="12"/>
      <c r="Z206" s="12"/>
      <c r="AA206" s="12"/>
      <c r="AB206" s="12"/>
      <c r="AC206" s="12"/>
      <c r="AD206" s="12"/>
      <c r="AE206" s="12"/>
      <c r="AR206" s="214" t="s">
        <v>86</v>
      </c>
      <c r="AT206" s="215" t="s">
        <v>77</v>
      </c>
      <c r="AU206" s="215" t="s">
        <v>86</v>
      </c>
      <c r="AY206" s="214" t="s">
        <v>170</v>
      </c>
      <c r="BK206" s="216">
        <f>BK207</f>
        <v>0</v>
      </c>
    </row>
    <row r="207" spans="1:65" s="2" customFormat="1" ht="44.25" customHeight="1">
      <c r="A207" s="39"/>
      <c r="B207" s="40"/>
      <c r="C207" s="219" t="s">
        <v>440</v>
      </c>
      <c r="D207" s="219" t="s">
        <v>172</v>
      </c>
      <c r="E207" s="220" t="s">
        <v>1518</v>
      </c>
      <c r="F207" s="221" t="s">
        <v>1519</v>
      </c>
      <c r="G207" s="222" t="s">
        <v>232</v>
      </c>
      <c r="H207" s="223">
        <v>25</v>
      </c>
      <c r="I207" s="224"/>
      <c r="J207" s="225">
        <f>ROUND(I207*H207,2)</f>
        <v>0</v>
      </c>
      <c r="K207" s="221" t="s">
        <v>176</v>
      </c>
      <c r="L207" s="45"/>
      <c r="M207" s="226" t="s">
        <v>33</v>
      </c>
      <c r="N207" s="227" t="s">
        <v>49</v>
      </c>
      <c r="O207" s="85"/>
      <c r="P207" s="228">
        <f>O207*H207</f>
        <v>0</v>
      </c>
      <c r="Q207" s="228">
        <v>0</v>
      </c>
      <c r="R207" s="228">
        <f>Q207*H207</f>
        <v>0</v>
      </c>
      <c r="S207" s="228">
        <v>0</v>
      </c>
      <c r="T207" s="229">
        <f>S207*H207</f>
        <v>0</v>
      </c>
      <c r="U207" s="39"/>
      <c r="V207" s="39"/>
      <c r="W207" s="39"/>
      <c r="X207" s="39"/>
      <c r="Y207" s="39"/>
      <c r="Z207" s="39"/>
      <c r="AA207" s="39"/>
      <c r="AB207" s="39"/>
      <c r="AC207" s="39"/>
      <c r="AD207" s="39"/>
      <c r="AE207" s="39"/>
      <c r="AR207" s="230" t="s">
        <v>177</v>
      </c>
      <c r="AT207" s="230" t="s">
        <v>172</v>
      </c>
      <c r="AU207" s="230" t="s">
        <v>88</v>
      </c>
      <c r="AY207" s="17" t="s">
        <v>170</v>
      </c>
      <c r="BE207" s="231">
        <f>IF(N207="základní",J207,0)</f>
        <v>0</v>
      </c>
      <c r="BF207" s="231">
        <f>IF(N207="snížená",J207,0)</f>
        <v>0</v>
      </c>
      <c r="BG207" s="231">
        <f>IF(N207="zákl. přenesená",J207,0)</f>
        <v>0</v>
      </c>
      <c r="BH207" s="231">
        <f>IF(N207="sníž. přenesená",J207,0)</f>
        <v>0</v>
      </c>
      <c r="BI207" s="231">
        <f>IF(N207="nulová",J207,0)</f>
        <v>0</v>
      </c>
      <c r="BJ207" s="17" t="s">
        <v>86</v>
      </c>
      <c r="BK207" s="231">
        <f>ROUND(I207*H207,2)</f>
        <v>0</v>
      </c>
      <c r="BL207" s="17" t="s">
        <v>177</v>
      </c>
      <c r="BM207" s="230" t="s">
        <v>1803</v>
      </c>
    </row>
    <row r="208" spans="1:63" s="12" customFormat="1" ht="22.8" customHeight="1">
      <c r="A208" s="12"/>
      <c r="B208" s="203"/>
      <c r="C208" s="204"/>
      <c r="D208" s="205" t="s">
        <v>77</v>
      </c>
      <c r="E208" s="217" t="s">
        <v>122</v>
      </c>
      <c r="F208" s="217" t="s">
        <v>123</v>
      </c>
      <c r="G208" s="204"/>
      <c r="H208" s="204"/>
      <c r="I208" s="207"/>
      <c r="J208" s="218">
        <f>BK208</f>
        <v>0</v>
      </c>
      <c r="K208" s="204"/>
      <c r="L208" s="209"/>
      <c r="M208" s="210"/>
      <c r="N208" s="211"/>
      <c r="O208" s="211"/>
      <c r="P208" s="212">
        <f>P209</f>
        <v>0</v>
      </c>
      <c r="Q208" s="211"/>
      <c r="R208" s="212">
        <f>R209</f>
        <v>0</v>
      </c>
      <c r="S208" s="211"/>
      <c r="T208" s="213">
        <f>T209</f>
        <v>0</v>
      </c>
      <c r="U208" s="12"/>
      <c r="V208" s="12"/>
      <c r="W208" s="12"/>
      <c r="X208" s="12"/>
      <c r="Y208" s="12"/>
      <c r="Z208" s="12"/>
      <c r="AA208" s="12"/>
      <c r="AB208" s="12"/>
      <c r="AC208" s="12"/>
      <c r="AD208" s="12"/>
      <c r="AE208" s="12"/>
      <c r="AR208" s="214" t="s">
        <v>193</v>
      </c>
      <c r="AT208" s="215" t="s">
        <v>77</v>
      </c>
      <c r="AU208" s="215" t="s">
        <v>86</v>
      </c>
      <c r="AY208" s="214" t="s">
        <v>170</v>
      </c>
      <c r="BK208" s="216">
        <f>BK209</f>
        <v>0</v>
      </c>
    </row>
    <row r="209" spans="1:65" s="2" customFormat="1" ht="16.5" customHeight="1">
      <c r="A209" s="39"/>
      <c r="B209" s="40"/>
      <c r="C209" s="219" t="s">
        <v>443</v>
      </c>
      <c r="D209" s="219" t="s">
        <v>172</v>
      </c>
      <c r="E209" s="220" t="s">
        <v>1521</v>
      </c>
      <c r="F209" s="221" t="s">
        <v>1522</v>
      </c>
      <c r="G209" s="222" t="s">
        <v>1523</v>
      </c>
      <c r="H209" s="223">
        <v>1</v>
      </c>
      <c r="I209" s="224"/>
      <c r="J209" s="225">
        <f>ROUND(I209*H209,2)</f>
        <v>0</v>
      </c>
      <c r="K209" s="221" t="s">
        <v>33</v>
      </c>
      <c r="L209" s="45"/>
      <c r="M209" s="268" t="s">
        <v>33</v>
      </c>
      <c r="N209" s="269" t="s">
        <v>49</v>
      </c>
      <c r="O209" s="270"/>
      <c r="P209" s="271">
        <f>O209*H209</f>
        <v>0</v>
      </c>
      <c r="Q209" s="271">
        <v>0</v>
      </c>
      <c r="R209" s="271">
        <f>Q209*H209</f>
        <v>0</v>
      </c>
      <c r="S209" s="271">
        <v>0</v>
      </c>
      <c r="T209" s="272">
        <f>S209*H209</f>
        <v>0</v>
      </c>
      <c r="U209" s="39"/>
      <c r="V209" s="39"/>
      <c r="W209" s="39"/>
      <c r="X209" s="39"/>
      <c r="Y209" s="39"/>
      <c r="Z209" s="39"/>
      <c r="AA209" s="39"/>
      <c r="AB209" s="39"/>
      <c r="AC209" s="39"/>
      <c r="AD209" s="39"/>
      <c r="AE209" s="39"/>
      <c r="AR209" s="230" t="s">
        <v>177</v>
      </c>
      <c r="AT209" s="230" t="s">
        <v>172</v>
      </c>
      <c r="AU209" s="230" t="s">
        <v>88</v>
      </c>
      <c r="AY209" s="17" t="s">
        <v>170</v>
      </c>
      <c r="BE209" s="231">
        <f>IF(N209="základní",J209,0)</f>
        <v>0</v>
      </c>
      <c r="BF209" s="231">
        <f>IF(N209="snížená",J209,0)</f>
        <v>0</v>
      </c>
      <c r="BG209" s="231">
        <f>IF(N209="zákl. přenesená",J209,0)</f>
        <v>0</v>
      </c>
      <c r="BH209" s="231">
        <f>IF(N209="sníž. přenesená",J209,0)</f>
        <v>0</v>
      </c>
      <c r="BI209" s="231">
        <f>IF(N209="nulová",J209,0)</f>
        <v>0</v>
      </c>
      <c r="BJ209" s="17" t="s">
        <v>86</v>
      </c>
      <c r="BK209" s="231">
        <f>ROUND(I209*H209,2)</f>
        <v>0</v>
      </c>
      <c r="BL209" s="17" t="s">
        <v>177</v>
      </c>
      <c r="BM209" s="230" t="s">
        <v>1804</v>
      </c>
    </row>
    <row r="210" spans="1:31" s="2" customFormat="1" ht="6.95" customHeight="1">
      <c r="A210" s="39"/>
      <c r="B210" s="60"/>
      <c r="C210" s="61"/>
      <c r="D210" s="61"/>
      <c r="E210" s="61"/>
      <c r="F210" s="61"/>
      <c r="G210" s="61"/>
      <c r="H210" s="61"/>
      <c r="I210" s="167"/>
      <c r="J210" s="61"/>
      <c r="K210" s="61"/>
      <c r="L210" s="45"/>
      <c r="M210" s="39"/>
      <c r="O210" s="39"/>
      <c r="P210" s="39"/>
      <c r="Q210" s="39"/>
      <c r="R210" s="39"/>
      <c r="S210" s="39"/>
      <c r="T210" s="39"/>
      <c r="U210" s="39"/>
      <c r="V210" s="39"/>
      <c r="W210" s="39"/>
      <c r="X210" s="39"/>
      <c r="Y210" s="39"/>
      <c r="Z210" s="39"/>
      <c r="AA210" s="39"/>
      <c r="AB210" s="39"/>
      <c r="AC210" s="39"/>
      <c r="AD210" s="39"/>
      <c r="AE210" s="39"/>
    </row>
  </sheetData>
  <sheetProtection password="CC35" sheet="1" objects="1" scenarios="1" formatColumns="0" formatRows="0" autoFilter="0"/>
  <autoFilter ref="C87:K209"/>
  <mergeCells count="9">
    <mergeCell ref="E7:H7"/>
    <mergeCell ref="E9:H9"/>
    <mergeCell ref="E18:H18"/>
    <mergeCell ref="E27:H27"/>
    <mergeCell ref="E48:H48"/>
    <mergeCell ref="E50:H50"/>
    <mergeCell ref="E78:H78"/>
    <mergeCell ref="E80:H80"/>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2:BM143"/>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7" t="s">
        <v>109</v>
      </c>
    </row>
    <row r="3" spans="2:46" s="1" customFormat="1" ht="6.95" customHeight="1">
      <c r="B3" s="130"/>
      <c r="C3" s="131"/>
      <c r="D3" s="131"/>
      <c r="E3" s="131"/>
      <c r="F3" s="131"/>
      <c r="G3" s="131"/>
      <c r="H3" s="131"/>
      <c r="I3" s="132"/>
      <c r="J3" s="131"/>
      <c r="K3" s="131"/>
      <c r="L3" s="20"/>
      <c r="AT3" s="17" t="s">
        <v>88</v>
      </c>
    </row>
    <row r="4" spans="2:46" s="1" customFormat="1" ht="24.95" customHeight="1">
      <c r="B4" s="20"/>
      <c r="D4" s="133" t="s">
        <v>125</v>
      </c>
      <c r="I4" s="129"/>
      <c r="L4" s="20"/>
      <c r="M4" s="134" t="s">
        <v>10</v>
      </c>
      <c r="AT4" s="17" t="s">
        <v>4</v>
      </c>
    </row>
    <row r="5" spans="2:12" s="1" customFormat="1" ht="6.95" customHeight="1">
      <c r="B5" s="20"/>
      <c r="I5" s="129"/>
      <c r="L5" s="20"/>
    </row>
    <row r="6" spans="2:12" s="1" customFormat="1" ht="12" customHeight="1">
      <c r="B6" s="20"/>
      <c r="D6" s="135" t="s">
        <v>16</v>
      </c>
      <c r="I6" s="129"/>
      <c r="L6" s="20"/>
    </row>
    <row r="7" spans="2:12" s="1" customFormat="1" ht="16.5" customHeight="1">
      <c r="B7" s="20"/>
      <c r="E7" s="136" t="str">
        <f>'Rekapitulace stavby'!K6</f>
        <v>Řešení zpevněných ploch, parkoviště a bus zastávek u školy, Svatava</v>
      </c>
      <c r="F7" s="135"/>
      <c r="G7" s="135"/>
      <c r="H7" s="135"/>
      <c r="I7" s="129"/>
      <c r="L7" s="20"/>
    </row>
    <row r="8" spans="1:31" s="2" customFormat="1" ht="12" customHeight="1">
      <c r="A8" s="39"/>
      <c r="B8" s="45"/>
      <c r="C8" s="39"/>
      <c r="D8" s="135" t="s">
        <v>126</v>
      </c>
      <c r="E8" s="39"/>
      <c r="F8" s="39"/>
      <c r="G8" s="39"/>
      <c r="H8" s="39"/>
      <c r="I8" s="137"/>
      <c r="J8" s="39"/>
      <c r="K8" s="39"/>
      <c r="L8" s="138"/>
      <c r="S8" s="39"/>
      <c r="T8" s="39"/>
      <c r="U8" s="39"/>
      <c r="V8" s="39"/>
      <c r="W8" s="39"/>
      <c r="X8" s="39"/>
      <c r="Y8" s="39"/>
      <c r="Z8" s="39"/>
      <c r="AA8" s="39"/>
      <c r="AB8" s="39"/>
      <c r="AC8" s="39"/>
      <c r="AD8" s="39"/>
      <c r="AE8" s="39"/>
    </row>
    <row r="9" spans="1:31" s="2" customFormat="1" ht="16.5" customHeight="1">
      <c r="A9" s="39"/>
      <c r="B9" s="45"/>
      <c r="C9" s="39"/>
      <c r="D9" s="39"/>
      <c r="E9" s="139" t="s">
        <v>1805</v>
      </c>
      <c r="F9" s="39"/>
      <c r="G9" s="39"/>
      <c r="H9" s="39"/>
      <c r="I9" s="137"/>
      <c r="J9" s="39"/>
      <c r="K9" s="39"/>
      <c r="L9" s="138"/>
      <c r="S9" s="39"/>
      <c r="T9" s="39"/>
      <c r="U9" s="39"/>
      <c r="V9" s="39"/>
      <c r="W9" s="39"/>
      <c r="X9" s="39"/>
      <c r="Y9" s="39"/>
      <c r="Z9" s="39"/>
      <c r="AA9" s="39"/>
      <c r="AB9" s="39"/>
      <c r="AC9" s="39"/>
      <c r="AD9" s="39"/>
      <c r="AE9" s="39"/>
    </row>
    <row r="10" spans="1:31" s="2" customFormat="1" ht="12">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pans="1:31" s="2" customFormat="1" ht="12" customHeight="1">
      <c r="A11" s="39"/>
      <c r="B11" s="45"/>
      <c r="C11" s="39"/>
      <c r="D11" s="135" t="s">
        <v>18</v>
      </c>
      <c r="E11" s="39"/>
      <c r="F11" s="140" t="s">
        <v>19</v>
      </c>
      <c r="G11" s="39"/>
      <c r="H11" s="39"/>
      <c r="I11" s="141" t="s">
        <v>20</v>
      </c>
      <c r="J11" s="140" t="s">
        <v>33</v>
      </c>
      <c r="K11" s="39"/>
      <c r="L11" s="138"/>
      <c r="S11" s="39"/>
      <c r="T11" s="39"/>
      <c r="U11" s="39"/>
      <c r="V11" s="39"/>
      <c r="W11" s="39"/>
      <c r="X11" s="39"/>
      <c r="Y11" s="39"/>
      <c r="Z11" s="39"/>
      <c r="AA11" s="39"/>
      <c r="AB11" s="39"/>
      <c r="AC11" s="39"/>
      <c r="AD11" s="39"/>
      <c r="AE11" s="39"/>
    </row>
    <row r="12" spans="1:31" s="2" customFormat="1" ht="12" customHeight="1">
      <c r="A12" s="39"/>
      <c r="B12" s="45"/>
      <c r="C12" s="39"/>
      <c r="D12" s="135" t="s">
        <v>22</v>
      </c>
      <c r="E12" s="39"/>
      <c r="F12" s="140" t="s">
        <v>23</v>
      </c>
      <c r="G12" s="39"/>
      <c r="H12" s="39"/>
      <c r="I12" s="141" t="s">
        <v>24</v>
      </c>
      <c r="J12" s="142" t="str">
        <f>'Rekapitulace stavby'!AN8</f>
        <v>18. 9. 2020</v>
      </c>
      <c r="K12" s="39"/>
      <c r="L12" s="13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7"/>
      <c r="J13" s="39"/>
      <c r="K13" s="39"/>
      <c r="L13" s="138"/>
      <c r="S13" s="39"/>
      <c r="T13" s="39"/>
      <c r="U13" s="39"/>
      <c r="V13" s="39"/>
      <c r="W13" s="39"/>
      <c r="X13" s="39"/>
      <c r="Y13" s="39"/>
      <c r="Z13" s="39"/>
      <c r="AA13" s="39"/>
      <c r="AB13" s="39"/>
      <c r="AC13" s="39"/>
      <c r="AD13" s="39"/>
      <c r="AE13" s="39"/>
    </row>
    <row r="14" spans="1:31" s="2" customFormat="1" ht="12" customHeight="1">
      <c r="A14" s="39"/>
      <c r="B14" s="45"/>
      <c r="C14" s="39"/>
      <c r="D14" s="135" t="s">
        <v>28</v>
      </c>
      <c r="E14" s="39"/>
      <c r="F14" s="39"/>
      <c r="G14" s="39"/>
      <c r="H14" s="39"/>
      <c r="I14" s="141" t="s">
        <v>29</v>
      </c>
      <c r="J14" s="140" t="s">
        <v>30</v>
      </c>
      <c r="K14" s="39"/>
      <c r="L14" s="138"/>
      <c r="S14" s="39"/>
      <c r="T14" s="39"/>
      <c r="U14" s="39"/>
      <c r="V14" s="39"/>
      <c r="W14" s="39"/>
      <c r="X14" s="39"/>
      <c r="Y14" s="39"/>
      <c r="Z14" s="39"/>
      <c r="AA14" s="39"/>
      <c r="AB14" s="39"/>
      <c r="AC14" s="39"/>
      <c r="AD14" s="39"/>
      <c r="AE14" s="39"/>
    </row>
    <row r="15" spans="1:31" s="2" customFormat="1" ht="18" customHeight="1">
      <c r="A15" s="39"/>
      <c r="B15" s="45"/>
      <c r="C15" s="39"/>
      <c r="D15" s="39"/>
      <c r="E15" s="140" t="s">
        <v>31</v>
      </c>
      <c r="F15" s="39"/>
      <c r="G15" s="39"/>
      <c r="H15" s="39"/>
      <c r="I15" s="141" t="s">
        <v>32</v>
      </c>
      <c r="J15" s="140" t="s">
        <v>33</v>
      </c>
      <c r="K15" s="39"/>
      <c r="L15" s="13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pans="1:31" s="2" customFormat="1" ht="12" customHeight="1">
      <c r="A17" s="39"/>
      <c r="B17" s="45"/>
      <c r="C17" s="39"/>
      <c r="D17" s="135" t="s">
        <v>34</v>
      </c>
      <c r="E17" s="39"/>
      <c r="F17" s="39"/>
      <c r="G17" s="39"/>
      <c r="H17" s="39"/>
      <c r="I17" s="141" t="s">
        <v>29</v>
      </c>
      <c r="J17" s="33" t="str">
        <f>'Rekapitulace stavby'!AN13</f>
        <v>Vyplň údaj</v>
      </c>
      <c r="K17" s="39"/>
      <c r="L17" s="138"/>
      <c r="S17" s="39"/>
      <c r="T17" s="39"/>
      <c r="U17" s="39"/>
      <c r="V17" s="39"/>
      <c r="W17" s="39"/>
      <c r="X17" s="39"/>
      <c r="Y17" s="39"/>
      <c r="Z17" s="39"/>
      <c r="AA17" s="39"/>
      <c r="AB17" s="39"/>
      <c r="AC17" s="39"/>
      <c r="AD17" s="39"/>
      <c r="AE17" s="39"/>
    </row>
    <row r="18" spans="1:31" s="2" customFormat="1" ht="18" customHeight="1">
      <c r="A18" s="39"/>
      <c r="B18" s="45"/>
      <c r="C18" s="39"/>
      <c r="D18" s="39"/>
      <c r="E18" s="33" t="str">
        <f>'Rekapitulace stavby'!E14</f>
        <v>Vyplň údaj</v>
      </c>
      <c r="F18" s="140"/>
      <c r="G18" s="140"/>
      <c r="H18" s="140"/>
      <c r="I18" s="141" t="s">
        <v>32</v>
      </c>
      <c r="J18" s="33" t="str">
        <f>'Rekapitulace stavby'!AN14</f>
        <v>Vyplň údaj</v>
      </c>
      <c r="K18" s="39"/>
      <c r="L18" s="13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pans="1:31" s="2" customFormat="1" ht="12" customHeight="1">
      <c r="A20" s="39"/>
      <c r="B20" s="45"/>
      <c r="C20" s="39"/>
      <c r="D20" s="135" t="s">
        <v>36</v>
      </c>
      <c r="E20" s="39"/>
      <c r="F20" s="39"/>
      <c r="G20" s="39"/>
      <c r="H20" s="39"/>
      <c r="I20" s="141" t="s">
        <v>29</v>
      </c>
      <c r="J20" s="140" t="s">
        <v>37</v>
      </c>
      <c r="K20" s="39"/>
      <c r="L20" s="138"/>
      <c r="S20" s="39"/>
      <c r="T20" s="39"/>
      <c r="U20" s="39"/>
      <c r="V20" s="39"/>
      <c r="W20" s="39"/>
      <c r="X20" s="39"/>
      <c r="Y20" s="39"/>
      <c r="Z20" s="39"/>
      <c r="AA20" s="39"/>
      <c r="AB20" s="39"/>
      <c r="AC20" s="39"/>
      <c r="AD20" s="39"/>
      <c r="AE20" s="39"/>
    </row>
    <row r="21" spans="1:31" s="2" customFormat="1" ht="18" customHeight="1">
      <c r="A21" s="39"/>
      <c r="B21" s="45"/>
      <c r="C21" s="39"/>
      <c r="D21" s="39"/>
      <c r="E21" s="140" t="s">
        <v>38</v>
      </c>
      <c r="F21" s="39"/>
      <c r="G21" s="39"/>
      <c r="H21" s="39"/>
      <c r="I21" s="141" t="s">
        <v>32</v>
      </c>
      <c r="J21" s="140" t="s">
        <v>33</v>
      </c>
      <c r="K21" s="39"/>
      <c r="L21" s="13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pans="1:31" s="2" customFormat="1" ht="12" customHeight="1">
      <c r="A23" s="39"/>
      <c r="B23" s="45"/>
      <c r="C23" s="39"/>
      <c r="D23" s="135" t="s">
        <v>40</v>
      </c>
      <c r="E23" s="39"/>
      <c r="F23" s="39"/>
      <c r="G23" s="39"/>
      <c r="H23" s="39"/>
      <c r="I23" s="141" t="s">
        <v>29</v>
      </c>
      <c r="J23" s="140" t="s">
        <v>37</v>
      </c>
      <c r="K23" s="39"/>
      <c r="L23" s="138"/>
      <c r="S23" s="39"/>
      <c r="T23" s="39"/>
      <c r="U23" s="39"/>
      <c r="V23" s="39"/>
      <c r="W23" s="39"/>
      <c r="X23" s="39"/>
      <c r="Y23" s="39"/>
      <c r="Z23" s="39"/>
      <c r="AA23" s="39"/>
      <c r="AB23" s="39"/>
      <c r="AC23" s="39"/>
      <c r="AD23" s="39"/>
      <c r="AE23" s="39"/>
    </row>
    <row r="24" spans="1:31" s="2" customFormat="1" ht="18" customHeight="1">
      <c r="A24" s="39"/>
      <c r="B24" s="45"/>
      <c r="C24" s="39"/>
      <c r="D24" s="39"/>
      <c r="E24" s="140" t="s">
        <v>1107</v>
      </c>
      <c r="F24" s="39"/>
      <c r="G24" s="39"/>
      <c r="H24" s="39"/>
      <c r="I24" s="141" t="s">
        <v>32</v>
      </c>
      <c r="J24" s="140" t="s">
        <v>33</v>
      </c>
      <c r="K24" s="39"/>
      <c r="L24" s="13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pans="1:31" s="2" customFormat="1" ht="12" customHeight="1">
      <c r="A26" s="39"/>
      <c r="B26" s="45"/>
      <c r="C26" s="39"/>
      <c r="D26" s="135" t="s">
        <v>42</v>
      </c>
      <c r="E26" s="39"/>
      <c r="F26" s="39"/>
      <c r="G26" s="39"/>
      <c r="H26" s="39"/>
      <c r="I26" s="137"/>
      <c r="J26" s="39"/>
      <c r="K26" s="39"/>
      <c r="L26" s="138"/>
      <c r="S26" s="39"/>
      <c r="T26" s="39"/>
      <c r="U26" s="39"/>
      <c r="V26" s="39"/>
      <c r="W26" s="39"/>
      <c r="X26" s="39"/>
      <c r="Y26" s="39"/>
      <c r="Z26" s="39"/>
      <c r="AA26" s="39"/>
      <c r="AB26" s="39"/>
      <c r="AC26" s="39"/>
      <c r="AD26" s="39"/>
      <c r="AE26" s="39"/>
    </row>
    <row r="27" spans="1:31" s="8" customFormat="1" ht="16.5" customHeight="1">
      <c r="A27" s="143"/>
      <c r="B27" s="144"/>
      <c r="C27" s="143"/>
      <c r="D27" s="143"/>
      <c r="E27" s="145" t="s">
        <v>33</v>
      </c>
      <c r="F27" s="145"/>
      <c r="G27" s="145"/>
      <c r="H27" s="145"/>
      <c r="I27" s="146"/>
      <c r="J27" s="143"/>
      <c r="K27" s="143"/>
      <c r="L27" s="147"/>
      <c r="S27" s="143"/>
      <c r="T27" s="143"/>
      <c r="U27" s="143"/>
      <c r="V27" s="143"/>
      <c r="W27" s="143"/>
      <c r="X27" s="143"/>
      <c r="Y27" s="143"/>
      <c r="Z27" s="143"/>
      <c r="AA27" s="143"/>
      <c r="AB27" s="143"/>
      <c r="AC27" s="143"/>
      <c r="AD27" s="143"/>
      <c r="AE27" s="143"/>
    </row>
    <row r="28" spans="1:31" s="2" customFormat="1" ht="6.95"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pans="1:31" s="2" customFormat="1" ht="6.95" customHeight="1">
      <c r="A29" s="39"/>
      <c r="B29" s="45"/>
      <c r="C29" s="39"/>
      <c r="D29" s="148"/>
      <c r="E29" s="148"/>
      <c r="F29" s="148"/>
      <c r="G29" s="148"/>
      <c r="H29" s="148"/>
      <c r="I29" s="149"/>
      <c r="J29" s="148"/>
      <c r="K29" s="148"/>
      <c r="L29" s="138"/>
      <c r="S29" s="39"/>
      <c r="T29" s="39"/>
      <c r="U29" s="39"/>
      <c r="V29" s="39"/>
      <c r="W29" s="39"/>
      <c r="X29" s="39"/>
      <c r="Y29" s="39"/>
      <c r="Z29" s="39"/>
      <c r="AA29" s="39"/>
      <c r="AB29" s="39"/>
      <c r="AC29" s="39"/>
      <c r="AD29" s="39"/>
      <c r="AE29" s="39"/>
    </row>
    <row r="30" spans="1:31" s="2" customFormat="1" ht="25.4" customHeight="1">
      <c r="A30" s="39"/>
      <c r="B30" s="45"/>
      <c r="C30" s="39"/>
      <c r="D30" s="150" t="s">
        <v>44</v>
      </c>
      <c r="E30" s="39"/>
      <c r="F30" s="39"/>
      <c r="G30" s="39"/>
      <c r="H30" s="39"/>
      <c r="I30" s="137"/>
      <c r="J30" s="151">
        <f>ROUND(J84,2)</f>
        <v>0</v>
      </c>
      <c r="K30" s="39"/>
      <c r="L30" s="138"/>
      <c r="S30" s="39"/>
      <c r="T30" s="39"/>
      <c r="U30" s="39"/>
      <c r="V30" s="39"/>
      <c r="W30" s="39"/>
      <c r="X30" s="39"/>
      <c r="Y30" s="39"/>
      <c r="Z30" s="39"/>
      <c r="AA30" s="39"/>
      <c r="AB30" s="39"/>
      <c r="AC30" s="39"/>
      <c r="AD30" s="39"/>
      <c r="AE30" s="39"/>
    </row>
    <row r="31" spans="1:31" s="2" customFormat="1" ht="6.95" customHeight="1">
      <c r="A31" s="39"/>
      <c r="B31" s="45"/>
      <c r="C31" s="39"/>
      <c r="D31" s="148"/>
      <c r="E31" s="148"/>
      <c r="F31" s="148"/>
      <c r="G31" s="148"/>
      <c r="H31" s="148"/>
      <c r="I31" s="149"/>
      <c r="J31" s="148"/>
      <c r="K31" s="148"/>
      <c r="L31" s="138"/>
      <c r="S31" s="39"/>
      <c r="T31" s="39"/>
      <c r="U31" s="39"/>
      <c r="V31" s="39"/>
      <c r="W31" s="39"/>
      <c r="X31" s="39"/>
      <c r="Y31" s="39"/>
      <c r="Z31" s="39"/>
      <c r="AA31" s="39"/>
      <c r="AB31" s="39"/>
      <c r="AC31" s="39"/>
      <c r="AD31" s="39"/>
      <c r="AE31" s="39"/>
    </row>
    <row r="32" spans="1:31" s="2" customFormat="1" ht="14.4" customHeight="1">
      <c r="A32" s="39"/>
      <c r="B32" s="45"/>
      <c r="C32" s="39"/>
      <c r="D32" s="39"/>
      <c r="E32" s="39"/>
      <c r="F32" s="152" t="s">
        <v>46</v>
      </c>
      <c r="G32" s="39"/>
      <c r="H32" s="39"/>
      <c r="I32" s="153" t="s">
        <v>45</v>
      </c>
      <c r="J32" s="152" t="s">
        <v>47</v>
      </c>
      <c r="K32" s="39"/>
      <c r="L32" s="138"/>
      <c r="S32" s="39"/>
      <c r="T32" s="39"/>
      <c r="U32" s="39"/>
      <c r="V32" s="39"/>
      <c r="W32" s="39"/>
      <c r="X32" s="39"/>
      <c r="Y32" s="39"/>
      <c r="Z32" s="39"/>
      <c r="AA32" s="39"/>
      <c r="AB32" s="39"/>
      <c r="AC32" s="39"/>
      <c r="AD32" s="39"/>
      <c r="AE32" s="39"/>
    </row>
    <row r="33" spans="1:31" s="2" customFormat="1" ht="14.4" customHeight="1">
      <c r="A33" s="39"/>
      <c r="B33" s="45"/>
      <c r="C33" s="39"/>
      <c r="D33" s="154" t="s">
        <v>48</v>
      </c>
      <c r="E33" s="135" t="s">
        <v>49</v>
      </c>
      <c r="F33" s="155">
        <f>ROUND((SUM(BE84:BE142)),2)</f>
        <v>0</v>
      </c>
      <c r="G33" s="39"/>
      <c r="H33" s="39"/>
      <c r="I33" s="156">
        <v>0.21</v>
      </c>
      <c r="J33" s="155">
        <f>ROUND(((SUM(BE84:BE142))*I33),2)</f>
        <v>0</v>
      </c>
      <c r="K33" s="39"/>
      <c r="L33" s="138"/>
      <c r="S33" s="39"/>
      <c r="T33" s="39"/>
      <c r="U33" s="39"/>
      <c r="V33" s="39"/>
      <c r="W33" s="39"/>
      <c r="X33" s="39"/>
      <c r="Y33" s="39"/>
      <c r="Z33" s="39"/>
      <c r="AA33" s="39"/>
      <c r="AB33" s="39"/>
      <c r="AC33" s="39"/>
      <c r="AD33" s="39"/>
      <c r="AE33" s="39"/>
    </row>
    <row r="34" spans="1:31" s="2" customFormat="1" ht="14.4" customHeight="1">
      <c r="A34" s="39"/>
      <c r="B34" s="45"/>
      <c r="C34" s="39"/>
      <c r="D34" s="39"/>
      <c r="E34" s="135" t="s">
        <v>50</v>
      </c>
      <c r="F34" s="155">
        <f>ROUND((SUM(BF84:BF142)),2)</f>
        <v>0</v>
      </c>
      <c r="G34" s="39"/>
      <c r="H34" s="39"/>
      <c r="I34" s="156">
        <v>0.15</v>
      </c>
      <c r="J34" s="155">
        <f>ROUND(((SUM(BF84:BF142))*I34),2)</f>
        <v>0</v>
      </c>
      <c r="K34" s="39"/>
      <c r="L34" s="138"/>
      <c r="S34" s="39"/>
      <c r="T34" s="39"/>
      <c r="U34" s="39"/>
      <c r="V34" s="39"/>
      <c r="W34" s="39"/>
      <c r="X34" s="39"/>
      <c r="Y34" s="39"/>
      <c r="Z34" s="39"/>
      <c r="AA34" s="39"/>
      <c r="AB34" s="39"/>
      <c r="AC34" s="39"/>
      <c r="AD34" s="39"/>
      <c r="AE34" s="39"/>
    </row>
    <row r="35" spans="1:31" s="2" customFormat="1" ht="14.4" customHeight="1" hidden="1">
      <c r="A35" s="39"/>
      <c r="B35" s="45"/>
      <c r="C35" s="39"/>
      <c r="D35" s="39"/>
      <c r="E35" s="135" t="s">
        <v>51</v>
      </c>
      <c r="F35" s="155">
        <f>ROUND((SUM(BG84:BG142)),2)</f>
        <v>0</v>
      </c>
      <c r="G35" s="39"/>
      <c r="H35" s="39"/>
      <c r="I35" s="156">
        <v>0.21</v>
      </c>
      <c r="J35" s="155">
        <f>0</f>
        <v>0</v>
      </c>
      <c r="K35" s="39"/>
      <c r="L35" s="138"/>
      <c r="S35" s="39"/>
      <c r="T35" s="39"/>
      <c r="U35" s="39"/>
      <c r="V35" s="39"/>
      <c r="W35" s="39"/>
      <c r="X35" s="39"/>
      <c r="Y35" s="39"/>
      <c r="Z35" s="39"/>
      <c r="AA35" s="39"/>
      <c r="AB35" s="39"/>
      <c r="AC35" s="39"/>
      <c r="AD35" s="39"/>
      <c r="AE35" s="39"/>
    </row>
    <row r="36" spans="1:31" s="2" customFormat="1" ht="14.4" customHeight="1" hidden="1">
      <c r="A36" s="39"/>
      <c r="B36" s="45"/>
      <c r="C36" s="39"/>
      <c r="D36" s="39"/>
      <c r="E36" s="135" t="s">
        <v>52</v>
      </c>
      <c r="F36" s="155">
        <f>ROUND((SUM(BH84:BH142)),2)</f>
        <v>0</v>
      </c>
      <c r="G36" s="39"/>
      <c r="H36" s="39"/>
      <c r="I36" s="156">
        <v>0.15</v>
      </c>
      <c r="J36" s="155">
        <f>0</f>
        <v>0</v>
      </c>
      <c r="K36" s="39"/>
      <c r="L36" s="138"/>
      <c r="S36" s="39"/>
      <c r="T36" s="39"/>
      <c r="U36" s="39"/>
      <c r="V36" s="39"/>
      <c r="W36" s="39"/>
      <c r="X36" s="39"/>
      <c r="Y36" s="39"/>
      <c r="Z36" s="39"/>
      <c r="AA36" s="39"/>
      <c r="AB36" s="39"/>
      <c r="AC36" s="39"/>
      <c r="AD36" s="39"/>
      <c r="AE36" s="39"/>
    </row>
    <row r="37" spans="1:31" s="2" customFormat="1" ht="14.4" customHeight="1" hidden="1">
      <c r="A37" s="39"/>
      <c r="B37" s="45"/>
      <c r="C37" s="39"/>
      <c r="D37" s="39"/>
      <c r="E37" s="135" t="s">
        <v>53</v>
      </c>
      <c r="F37" s="155">
        <f>ROUND((SUM(BI84:BI142)),2)</f>
        <v>0</v>
      </c>
      <c r="G37" s="39"/>
      <c r="H37" s="39"/>
      <c r="I37" s="156">
        <v>0</v>
      </c>
      <c r="J37" s="155">
        <f>0</f>
        <v>0</v>
      </c>
      <c r="K37" s="39"/>
      <c r="L37" s="138"/>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pans="1:31" s="2" customFormat="1" ht="25.4" customHeight="1">
      <c r="A39" s="39"/>
      <c r="B39" s="45"/>
      <c r="C39" s="157"/>
      <c r="D39" s="158" t="s">
        <v>54</v>
      </c>
      <c r="E39" s="159"/>
      <c r="F39" s="159"/>
      <c r="G39" s="160" t="s">
        <v>55</v>
      </c>
      <c r="H39" s="161" t="s">
        <v>56</v>
      </c>
      <c r="I39" s="162"/>
      <c r="J39" s="163">
        <f>SUM(J30:J37)</f>
        <v>0</v>
      </c>
      <c r="K39" s="164"/>
      <c r="L39" s="138"/>
      <c r="S39" s="39"/>
      <c r="T39" s="39"/>
      <c r="U39" s="39"/>
      <c r="V39" s="39"/>
      <c r="W39" s="39"/>
      <c r="X39" s="39"/>
      <c r="Y39" s="39"/>
      <c r="Z39" s="39"/>
      <c r="AA39" s="39"/>
      <c r="AB39" s="39"/>
      <c r="AC39" s="39"/>
      <c r="AD39" s="39"/>
      <c r="AE39" s="39"/>
    </row>
    <row r="40" spans="1:31" s="2" customFormat="1" ht="14.4" customHeight="1">
      <c r="A40" s="39"/>
      <c r="B40" s="165"/>
      <c r="C40" s="166"/>
      <c r="D40" s="166"/>
      <c r="E40" s="166"/>
      <c r="F40" s="166"/>
      <c r="G40" s="166"/>
      <c r="H40" s="166"/>
      <c r="I40" s="167"/>
      <c r="J40" s="166"/>
      <c r="K40" s="166"/>
      <c r="L40" s="138"/>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70"/>
      <c r="J44" s="169"/>
      <c r="K44" s="169"/>
      <c r="L44" s="138"/>
      <c r="S44" s="39"/>
      <c r="T44" s="39"/>
      <c r="U44" s="39"/>
      <c r="V44" s="39"/>
      <c r="W44" s="39"/>
      <c r="X44" s="39"/>
      <c r="Y44" s="39"/>
      <c r="Z44" s="39"/>
      <c r="AA44" s="39"/>
      <c r="AB44" s="39"/>
      <c r="AC44" s="39"/>
      <c r="AD44" s="39"/>
      <c r="AE44" s="39"/>
    </row>
    <row r="45" spans="1:31" s="2" customFormat="1" ht="24.95" customHeight="1">
      <c r="A45" s="39"/>
      <c r="B45" s="40"/>
      <c r="C45" s="23" t="s">
        <v>128</v>
      </c>
      <c r="D45" s="41"/>
      <c r="E45" s="41"/>
      <c r="F45" s="41"/>
      <c r="G45" s="41"/>
      <c r="H45" s="41"/>
      <c r="I45" s="137"/>
      <c r="J45" s="41"/>
      <c r="K45" s="41"/>
      <c r="L45" s="138"/>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pans="1:31" s="2" customFormat="1" ht="12" customHeight="1">
      <c r="A47" s="39"/>
      <c r="B47" s="40"/>
      <c r="C47" s="32" t="s">
        <v>16</v>
      </c>
      <c r="D47" s="41"/>
      <c r="E47" s="41"/>
      <c r="F47" s="41"/>
      <c r="G47" s="41"/>
      <c r="H47" s="41"/>
      <c r="I47" s="137"/>
      <c r="J47" s="41"/>
      <c r="K47" s="41"/>
      <c r="L47" s="138"/>
      <c r="S47" s="39"/>
      <c r="T47" s="39"/>
      <c r="U47" s="39"/>
      <c r="V47" s="39"/>
      <c r="W47" s="39"/>
      <c r="X47" s="39"/>
      <c r="Y47" s="39"/>
      <c r="Z47" s="39"/>
      <c r="AA47" s="39"/>
      <c r="AB47" s="39"/>
      <c r="AC47" s="39"/>
      <c r="AD47" s="39"/>
      <c r="AE47" s="39"/>
    </row>
    <row r="48" spans="1:31" s="2" customFormat="1" ht="16.5" customHeight="1">
      <c r="A48" s="39"/>
      <c r="B48" s="40"/>
      <c r="C48" s="41"/>
      <c r="D48" s="41"/>
      <c r="E48" s="171" t="str">
        <f>E7</f>
        <v>Řešení zpevněných ploch, parkoviště a bus zastávek u školy, Svatava</v>
      </c>
      <c r="F48" s="32"/>
      <c r="G48" s="32"/>
      <c r="H48" s="32"/>
      <c r="I48" s="137"/>
      <c r="J48" s="41"/>
      <c r="K48" s="41"/>
      <c r="L48" s="138"/>
      <c r="S48" s="39"/>
      <c r="T48" s="39"/>
      <c r="U48" s="39"/>
      <c r="V48" s="39"/>
      <c r="W48" s="39"/>
      <c r="X48" s="39"/>
      <c r="Y48" s="39"/>
      <c r="Z48" s="39"/>
      <c r="AA48" s="39"/>
      <c r="AB48" s="39"/>
      <c r="AC48" s="39"/>
      <c r="AD48" s="39"/>
      <c r="AE48" s="39"/>
    </row>
    <row r="49" spans="1:31" s="2" customFormat="1" ht="12" customHeight="1">
      <c r="A49" s="39"/>
      <c r="B49" s="40"/>
      <c r="C49" s="32" t="s">
        <v>126</v>
      </c>
      <c r="D49" s="41"/>
      <c r="E49" s="41"/>
      <c r="F49" s="41"/>
      <c r="G49" s="41"/>
      <c r="H49" s="41"/>
      <c r="I49" s="137"/>
      <c r="J49" s="41"/>
      <c r="K49" s="41"/>
      <c r="L49" s="138"/>
      <c r="S49" s="39"/>
      <c r="T49" s="39"/>
      <c r="U49" s="39"/>
      <c r="V49" s="39"/>
      <c r="W49" s="39"/>
      <c r="X49" s="39"/>
      <c r="Y49" s="39"/>
      <c r="Z49" s="39"/>
      <c r="AA49" s="39"/>
      <c r="AB49" s="39"/>
      <c r="AC49" s="39"/>
      <c r="AD49" s="39"/>
      <c r="AE49" s="39"/>
    </row>
    <row r="50" spans="1:31" s="2" customFormat="1" ht="16.5" customHeight="1">
      <c r="A50" s="39"/>
      <c r="B50" s="40"/>
      <c r="C50" s="41"/>
      <c r="D50" s="41"/>
      <c r="E50" s="70" t="str">
        <f>E9</f>
        <v>SO 301-4 - Elektroinstalace čerpací stanice ulice Zelená</v>
      </c>
      <c r="F50" s="41"/>
      <c r="G50" s="41"/>
      <c r="H50" s="41"/>
      <c r="I50" s="137"/>
      <c r="J50" s="41"/>
      <c r="K50" s="41"/>
      <c r="L50" s="138"/>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pans="1:31" s="2" customFormat="1" ht="12" customHeight="1">
      <c r="A52" s="39"/>
      <c r="B52" s="40"/>
      <c r="C52" s="32" t="s">
        <v>22</v>
      </c>
      <c r="D52" s="41"/>
      <c r="E52" s="41"/>
      <c r="F52" s="27" t="str">
        <f>F12</f>
        <v>Svatava</v>
      </c>
      <c r="G52" s="41"/>
      <c r="H52" s="41"/>
      <c r="I52" s="141" t="s">
        <v>24</v>
      </c>
      <c r="J52" s="73" t="str">
        <f>IF(J12="","",J12)</f>
        <v>18. 9. 2020</v>
      </c>
      <c r="K52" s="41"/>
      <c r="L52" s="13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pans="1:31" s="2" customFormat="1" ht="40.05" customHeight="1">
      <c r="A54" s="39"/>
      <c r="B54" s="40"/>
      <c r="C54" s="32" t="s">
        <v>28</v>
      </c>
      <c r="D54" s="41"/>
      <c r="E54" s="41"/>
      <c r="F54" s="27" t="str">
        <f>E15</f>
        <v>Městys Svatava, Svatava, ČSA 277, 357 03</v>
      </c>
      <c r="G54" s="41"/>
      <c r="H54" s="41"/>
      <c r="I54" s="141" t="s">
        <v>36</v>
      </c>
      <c r="J54" s="37" t="str">
        <f>E21</f>
        <v>DSVA s.r.o.,nám. Krále Jiřího z Poděbrad 6, 350 02</v>
      </c>
      <c r="K54" s="41"/>
      <c r="L54" s="138"/>
      <c r="S54" s="39"/>
      <c r="T54" s="39"/>
      <c r="U54" s="39"/>
      <c r="V54" s="39"/>
      <c r="W54" s="39"/>
      <c r="X54" s="39"/>
      <c r="Y54" s="39"/>
      <c r="Z54" s="39"/>
      <c r="AA54" s="39"/>
      <c r="AB54" s="39"/>
      <c r="AC54" s="39"/>
      <c r="AD54" s="39"/>
      <c r="AE54" s="39"/>
    </row>
    <row r="55" spans="1:31" s="2" customFormat="1" ht="25.65" customHeight="1">
      <c r="A55" s="39"/>
      <c r="B55" s="40"/>
      <c r="C55" s="32" t="s">
        <v>34</v>
      </c>
      <c r="D55" s="41"/>
      <c r="E55" s="41"/>
      <c r="F55" s="27" t="str">
        <f>IF(E18="","",E18)</f>
        <v>Vyplň údaj</v>
      </c>
      <c r="G55" s="41"/>
      <c r="H55" s="41"/>
      <c r="I55" s="141" t="s">
        <v>40</v>
      </c>
      <c r="J55" s="37" t="str">
        <f>E24</f>
        <v>DSVA s.r.o. - ing. Jiří Ševčík</v>
      </c>
      <c r="K55" s="41"/>
      <c r="L55" s="138"/>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pans="1:31" s="2" customFormat="1" ht="29.25" customHeight="1">
      <c r="A57" s="39"/>
      <c r="B57" s="40"/>
      <c r="C57" s="172" t="s">
        <v>129</v>
      </c>
      <c r="D57" s="173"/>
      <c r="E57" s="173"/>
      <c r="F57" s="173"/>
      <c r="G57" s="173"/>
      <c r="H57" s="173"/>
      <c r="I57" s="174"/>
      <c r="J57" s="175" t="s">
        <v>130</v>
      </c>
      <c r="K57" s="173"/>
      <c r="L57" s="13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pans="1:47" s="2" customFormat="1" ht="22.8" customHeight="1">
      <c r="A59" s="39"/>
      <c r="B59" s="40"/>
      <c r="C59" s="176" t="s">
        <v>76</v>
      </c>
      <c r="D59" s="41"/>
      <c r="E59" s="41"/>
      <c r="F59" s="41"/>
      <c r="G59" s="41"/>
      <c r="H59" s="41"/>
      <c r="I59" s="137"/>
      <c r="J59" s="103">
        <f>J84</f>
        <v>0</v>
      </c>
      <c r="K59" s="41"/>
      <c r="L59" s="138"/>
      <c r="S59" s="39"/>
      <c r="T59" s="39"/>
      <c r="U59" s="39"/>
      <c r="V59" s="39"/>
      <c r="W59" s="39"/>
      <c r="X59" s="39"/>
      <c r="Y59" s="39"/>
      <c r="Z59" s="39"/>
      <c r="AA59" s="39"/>
      <c r="AB59" s="39"/>
      <c r="AC59" s="39"/>
      <c r="AD59" s="39"/>
      <c r="AE59" s="39"/>
      <c r="AU59" s="17" t="s">
        <v>131</v>
      </c>
    </row>
    <row r="60" spans="1:31" s="9" customFormat="1" ht="24.95" customHeight="1">
      <c r="A60" s="9"/>
      <c r="B60" s="177"/>
      <c r="C60" s="178"/>
      <c r="D60" s="179" t="s">
        <v>1806</v>
      </c>
      <c r="E60" s="180"/>
      <c r="F60" s="180"/>
      <c r="G60" s="180"/>
      <c r="H60" s="180"/>
      <c r="I60" s="181"/>
      <c r="J60" s="182">
        <f>J85</f>
        <v>0</v>
      </c>
      <c r="K60" s="178"/>
      <c r="L60" s="183"/>
      <c r="S60" s="9"/>
      <c r="T60" s="9"/>
      <c r="U60" s="9"/>
      <c r="V60" s="9"/>
      <c r="W60" s="9"/>
      <c r="X60" s="9"/>
      <c r="Y60" s="9"/>
      <c r="Z60" s="9"/>
      <c r="AA60" s="9"/>
      <c r="AB60" s="9"/>
      <c r="AC60" s="9"/>
      <c r="AD60" s="9"/>
      <c r="AE60" s="9"/>
    </row>
    <row r="61" spans="1:31" s="10" customFormat="1" ht="19.9" customHeight="1">
      <c r="A61" s="10"/>
      <c r="B61" s="184"/>
      <c r="C61" s="185"/>
      <c r="D61" s="186" t="s">
        <v>133</v>
      </c>
      <c r="E61" s="187"/>
      <c r="F61" s="187"/>
      <c r="G61" s="187"/>
      <c r="H61" s="187"/>
      <c r="I61" s="188"/>
      <c r="J61" s="189">
        <f>J86</f>
        <v>0</v>
      </c>
      <c r="K61" s="185"/>
      <c r="L61" s="190"/>
      <c r="S61" s="10"/>
      <c r="T61" s="10"/>
      <c r="U61" s="10"/>
      <c r="V61" s="10"/>
      <c r="W61" s="10"/>
      <c r="X61" s="10"/>
      <c r="Y61" s="10"/>
      <c r="Z61" s="10"/>
      <c r="AA61" s="10"/>
      <c r="AB61" s="10"/>
      <c r="AC61" s="10"/>
      <c r="AD61" s="10"/>
      <c r="AE61" s="10"/>
    </row>
    <row r="62" spans="1:31" s="10" customFormat="1" ht="19.9" customHeight="1">
      <c r="A62" s="10"/>
      <c r="B62" s="184"/>
      <c r="C62" s="185"/>
      <c r="D62" s="186" t="s">
        <v>1807</v>
      </c>
      <c r="E62" s="187"/>
      <c r="F62" s="187"/>
      <c r="G62" s="187"/>
      <c r="H62" s="187"/>
      <c r="I62" s="188"/>
      <c r="J62" s="189">
        <f>J112</f>
        <v>0</v>
      </c>
      <c r="K62" s="185"/>
      <c r="L62" s="190"/>
      <c r="S62" s="10"/>
      <c r="T62" s="10"/>
      <c r="U62" s="10"/>
      <c r="V62" s="10"/>
      <c r="W62" s="10"/>
      <c r="X62" s="10"/>
      <c r="Y62" s="10"/>
      <c r="Z62" s="10"/>
      <c r="AA62" s="10"/>
      <c r="AB62" s="10"/>
      <c r="AC62" s="10"/>
      <c r="AD62" s="10"/>
      <c r="AE62" s="10"/>
    </row>
    <row r="63" spans="1:31" s="10" customFormat="1" ht="14.85" customHeight="1">
      <c r="A63" s="10"/>
      <c r="B63" s="184"/>
      <c r="C63" s="185"/>
      <c r="D63" s="186" t="s">
        <v>1808</v>
      </c>
      <c r="E63" s="187"/>
      <c r="F63" s="187"/>
      <c r="G63" s="187"/>
      <c r="H63" s="187"/>
      <c r="I63" s="188"/>
      <c r="J63" s="189">
        <f>J127</f>
        <v>0</v>
      </c>
      <c r="K63" s="185"/>
      <c r="L63" s="190"/>
      <c r="S63" s="10"/>
      <c r="T63" s="10"/>
      <c r="U63" s="10"/>
      <c r="V63" s="10"/>
      <c r="W63" s="10"/>
      <c r="X63" s="10"/>
      <c r="Y63" s="10"/>
      <c r="Z63" s="10"/>
      <c r="AA63" s="10"/>
      <c r="AB63" s="10"/>
      <c r="AC63" s="10"/>
      <c r="AD63" s="10"/>
      <c r="AE63" s="10"/>
    </row>
    <row r="64" spans="1:31" s="10" customFormat="1" ht="19.9" customHeight="1">
      <c r="A64" s="10"/>
      <c r="B64" s="184"/>
      <c r="C64" s="185"/>
      <c r="D64" s="186" t="s">
        <v>1809</v>
      </c>
      <c r="E64" s="187"/>
      <c r="F64" s="187"/>
      <c r="G64" s="187"/>
      <c r="H64" s="187"/>
      <c r="I64" s="188"/>
      <c r="J64" s="189">
        <f>J136</f>
        <v>0</v>
      </c>
      <c r="K64" s="185"/>
      <c r="L64" s="190"/>
      <c r="S64" s="10"/>
      <c r="T64" s="10"/>
      <c r="U64" s="10"/>
      <c r="V64" s="10"/>
      <c r="W64" s="10"/>
      <c r="X64" s="10"/>
      <c r="Y64" s="10"/>
      <c r="Z64" s="10"/>
      <c r="AA64" s="10"/>
      <c r="AB64" s="10"/>
      <c r="AC64" s="10"/>
      <c r="AD64" s="10"/>
      <c r="AE64" s="10"/>
    </row>
    <row r="65" spans="1:31" s="2" customFormat="1" ht="21.8" customHeight="1">
      <c r="A65" s="39"/>
      <c r="B65" s="40"/>
      <c r="C65" s="41"/>
      <c r="D65" s="41"/>
      <c r="E65" s="41"/>
      <c r="F65" s="41"/>
      <c r="G65" s="41"/>
      <c r="H65" s="41"/>
      <c r="I65" s="137"/>
      <c r="J65" s="41"/>
      <c r="K65" s="41"/>
      <c r="L65" s="138"/>
      <c r="S65" s="39"/>
      <c r="T65" s="39"/>
      <c r="U65" s="39"/>
      <c r="V65" s="39"/>
      <c r="W65" s="39"/>
      <c r="X65" s="39"/>
      <c r="Y65" s="39"/>
      <c r="Z65" s="39"/>
      <c r="AA65" s="39"/>
      <c r="AB65" s="39"/>
      <c r="AC65" s="39"/>
      <c r="AD65" s="39"/>
      <c r="AE65" s="39"/>
    </row>
    <row r="66" spans="1:31" s="2" customFormat="1" ht="6.95" customHeight="1">
      <c r="A66" s="39"/>
      <c r="B66" s="60"/>
      <c r="C66" s="61"/>
      <c r="D66" s="61"/>
      <c r="E66" s="61"/>
      <c r="F66" s="61"/>
      <c r="G66" s="61"/>
      <c r="H66" s="61"/>
      <c r="I66" s="167"/>
      <c r="J66" s="61"/>
      <c r="K66" s="61"/>
      <c r="L66" s="138"/>
      <c r="S66" s="39"/>
      <c r="T66" s="39"/>
      <c r="U66" s="39"/>
      <c r="V66" s="39"/>
      <c r="W66" s="39"/>
      <c r="X66" s="39"/>
      <c r="Y66" s="39"/>
      <c r="Z66" s="39"/>
      <c r="AA66" s="39"/>
      <c r="AB66" s="39"/>
      <c r="AC66" s="39"/>
      <c r="AD66" s="39"/>
      <c r="AE66" s="39"/>
    </row>
    <row r="70" spans="1:31" s="2" customFormat="1" ht="6.95" customHeight="1">
      <c r="A70" s="39"/>
      <c r="B70" s="62"/>
      <c r="C70" s="63"/>
      <c r="D70" s="63"/>
      <c r="E70" s="63"/>
      <c r="F70" s="63"/>
      <c r="G70" s="63"/>
      <c r="H70" s="63"/>
      <c r="I70" s="170"/>
      <c r="J70" s="63"/>
      <c r="K70" s="63"/>
      <c r="L70" s="138"/>
      <c r="S70" s="39"/>
      <c r="T70" s="39"/>
      <c r="U70" s="39"/>
      <c r="V70" s="39"/>
      <c r="W70" s="39"/>
      <c r="X70" s="39"/>
      <c r="Y70" s="39"/>
      <c r="Z70" s="39"/>
      <c r="AA70" s="39"/>
      <c r="AB70" s="39"/>
      <c r="AC70" s="39"/>
      <c r="AD70" s="39"/>
      <c r="AE70" s="39"/>
    </row>
    <row r="71" spans="1:31" s="2" customFormat="1" ht="24.95" customHeight="1">
      <c r="A71" s="39"/>
      <c r="B71" s="40"/>
      <c r="C71" s="23" t="s">
        <v>155</v>
      </c>
      <c r="D71" s="41"/>
      <c r="E71" s="41"/>
      <c r="F71" s="41"/>
      <c r="G71" s="41"/>
      <c r="H71" s="41"/>
      <c r="I71" s="137"/>
      <c r="J71" s="41"/>
      <c r="K71" s="41"/>
      <c r="L71" s="138"/>
      <c r="S71" s="39"/>
      <c r="T71" s="39"/>
      <c r="U71" s="39"/>
      <c r="V71" s="39"/>
      <c r="W71" s="39"/>
      <c r="X71" s="39"/>
      <c r="Y71" s="39"/>
      <c r="Z71" s="39"/>
      <c r="AA71" s="39"/>
      <c r="AB71" s="39"/>
      <c r="AC71" s="39"/>
      <c r="AD71" s="39"/>
      <c r="AE71" s="39"/>
    </row>
    <row r="72" spans="1:31" s="2" customFormat="1" ht="6.95" customHeight="1">
      <c r="A72" s="39"/>
      <c r="B72" s="40"/>
      <c r="C72" s="41"/>
      <c r="D72" s="41"/>
      <c r="E72" s="41"/>
      <c r="F72" s="41"/>
      <c r="G72" s="41"/>
      <c r="H72" s="41"/>
      <c r="I72" s="137"/>
      <c r="J72" s="41"/>
      <c r="K72" s="41"/>
      <c r="L72" s="138"/>
      <c r="S72" s="39"/>
      <c r="T72" s="39"/>
      <c r="U72" s="39"/>
      <c r="V72" s="39"/>
      <c r="W72" s="39"/>
      <c r="X72" s="39"/>
      <c r="Y72" s="39"/>
      <c r="Z72" s="39"/>
      <c r="AA72" s="39"/>
      <c r="AB72" s="39"/>
      <c r="AC72" s="39"/>
      <c r="AD72" s="39"/>
      <c r="AE72" s="39"/>
    </row>
    <row r="73" spans="1:31" s="2" customFormat="1" ht="12" customHeight="1">
      <c r="A73" s="39"/>
      <c r="B73" s="40"/>
      <c r="C73" s="32" t="s">
        <v>16</v>
      </c>
      <c r="D73" s="41"/>
      <c r="E73" s="41"/>
      <c r="F73" s="41"/>
      <c r="G73" s="41"/>
      <c r="H73" s="41"/>
      <c r="I73" s="137"/>
      <c r="J73" s="41"/>
      <c r="K73" s="41"/>
      <c r="L73" s="138"/>
      <c r="S73" s="39"/>
      <c r="T73" s="39"/>
      <c r="U73" s="39"/>
      <c r="V73" s="39"/>
      <c r="W73" s="39"/>
      <c r="X73" s="39"/>
      <c r="Y73" s="39"/>
      <c r="Z73" s="39"/>
      <c r="AA73" s="39"/>
      <c r="AB73" s="39"/>
      <c r="AC73" s="39"/>
      <c r="AD73" s="39"/>
      <c r="AE73" s="39"/>
    </row>
    <row r="74" spans="1:31" s="2" customFormat="1" ht="16.5" customHeight="1">
      <c r="A74" s="39"/>
      <c r="B74" s="40"/>
      <c r="C74" s="41"/>
      <c r="D74" s="41"/>
      <c r="E74" s="171" t="str">
        <f>E7</f>
        <v>Řešení zpevněných ploch, parkoviště a bus zastávek u školy, Svatava</v>
      </c>
      <c r="F74" s="32"/>
      <c r="G74" s="32"/>
      <c r="H74" s="32"/>
      <c r="I74" s="137"/>
      <c r="J74" s="41"/>
      <c r="K74" s="41"/>
      <c r="L74" s="138"/>
      <c r="S74" s="39"/>
      <c r="T74" s="39"/>
      <c r="U74" s="39"/>
      <c r="V74" s="39"/>
      <c r="W74" s="39"/>
      <c r="X74" s="39"/>
      <c r="Y74" s="39"/>
      <c r="Z74" s="39"/>
      <c r="AA74" s="39"/>
      <c r="AB74" s="39"/>
      <c r="AC74" s="39"/>
      <c r="AD74" s="39"/>
      <c r="AE74" s="39"/>
    </row>
    <row r="75" spans="1:31" s="2" customFormat="1" ht="12" customHeight="1">
      <c r="A75" s="39"/>
      <c r="B75" s="40"/>
      <c r="C75" s="32" t="s">
        <v>126</v>
      </c>
      <c r="D75" s="41"/>
      <c r="E75" s="41"/>
      <c r="F75" s="41"/>
      <c r="G75" s="41"/>
      <c r="H75" s="41"/>
      <c r="I75" s="137"/>
      <c r="J75" s="41"/>
      <c r="K75" s="41"/>
      <c r="L75" s="138"/>
      <c r="S75" s="39"/>
      <c r="T75" s="39"/>
      <c r="U75" s="39"/>
      <c r="V75" s="39"/>
      <c r="W75" s="39"/>
      <c r="X75" s="39"/>
      <c r="Y75" s="39"/>
      <c r="Z75" s="39"/>
      <c r="AA75" s="39"/>
      <c r="AB75" s="39"/>
      <c r="AC75" s="39"/>
      <c r="AD75" s="39"/>
      <c r="AE75" s="39"/>
    </row>
    <row r="76" spans="1:31" s="2" customFormat="1" ht="16.5" customHeight="1">
      <c r="A76" s="39"/>
      <c r="B76" s="40"/>
      <c r="C76" s="41"/>
      <c r="D76" s="41"/>
      <c r="E76" s="70" t="str">
        <f>E9</f>
        <v>SO 301-4 - Elektroinstalace čerpací stanice ulice Zelená</v>
      </c>
      <c r="F76" s="41"/>
      <c r="G76" s="41"/>
      <c r="H76" s="41"/>
      <c r="I76" s="137"/>
      <c r="J76" s="41"/>
      <c r="K76" s="41"/>
      <c r="L76" s="138"/>
      <c r="S76" s="39"/>
      <c r="T76" s="39"/>
      <c r="U76" s="39"/>
      <c r="V76" s="39"/>
      <c r="W76" s="39"/>
      <c r="X76" s="39"/>
      <c r="Y76" s="39"/>
      <c r="Z76" s="39"/>
      <c r="AA76" s="39"/>
      <c r="AB76" s="39"/>
      <c r="AC76" s="39"/>
      <c r="AD76" s="39"/>
      <c r="AE76" s="39"/>
    </row>
    <row r="77" spans="1:31" s="2" customFormat="1" ht="6.95" customHeight="1">
      <c r="A77" s="39"/>
      <c r="B77" s="40"/>
      <c r="C77" s="41"/>
      <c r="D77" s="41"/>
      <c r="E77" s="41"/>
      <c r="F77" s="41"/>
      <c r="G77" s="41"/>
      <c r="H77" s="41"/>
      <c r="I77" s="137"/>
      <c r="J77" s="41"/>
      <c r="K77" s="41"/>
      <c r="L77" s="138"/>
      <c r="S77" s="39"/>
      <c r="T77" s="39"/>
      <c r="U77" s="39"/>
      <c r="V77" s="39"/>
      <c r="W77" s="39"/>
      <c r="X77" s="39"/>
      <c r="Y77" s="39"/>
      <c r="Z77" s="39"/>
      <c r="AA77" s="39"/>
      <c r="AB77" s="39"/>
      <c r="AC77" s="39"/>
      <c r="AD77" s="39"/>
      <c r="AE77" s="39"/>
    </row>
    <row r="78" spans="1:31" s="2" customFormat="1" ht="12" customHeight="1">
      <c r="A78" s="39"/>
      <c r="B78" s="40"/>
      <c r="C78" s="32" t="s">
        <v>22</v>
      </c>
      <c r="D78" s="41"/>
      <c r="E78" s="41"/>
      <c r="F78" s="27" t="str">
        <f>F12</f>
        <v>Svatava</v>
      </c>
      <c r="G78" s="41"/>
      <c r="H78" s="41"/>
      <c r="I78" s="141" t="s">
        <v>24</v>
      </c>
      <c r="J78" s="73" t="str">
        <f>IF(J12="","",J12)</f>
        <v>18. 9. 2020</v>
      </c>
      <c r="K78" s="41"/>
      <c r="L78" s="138"/>
      <c r="S78" s="39"/>
      <c r="T78" s="39"/>
      <c r="U78" s="39"/>
      <c r="V78" s="39"/>
      <c r="W78" s="39"/>
      <c r="X78" s="39"/>
      <c r="Y78" s="39"/>
      <c r="Z78" s="39"/>
      <c r="AA78" s="39"/>
      <c r="AB78" s="39"/>
      <c r="AC78" s="39"/>
      <c r="AD78" s="39"/>
      <c r="AE78" s="39"/>
    </row>
    <row r="79" spans="1:31" s="2" customFormat="1" ht="6.95" customHeight="1">
      <c r="A79" s="39"/>
      <c r="B79" s="40"/>
      <c r="C79" s="41"/>
      <c r="D79" s="41"/>
      <c r="E79" s="41"/>
      <c r="F79" s="41"/>
      <c r="G79" s="41"/>
      <c r="H79" s="41"/>
      <c r="I79" s="137"/>
      <c r="J79" s="41"/>
      <c r="K79" s="41"/>
      <c r="L79" s="138"/>
      <c r="S79" s="39"/>
      <c r="T79" s="39"/>
      <c r="U79" s="39"/>
      <c r="V79" s="39"/>
      <c r="W79" s="39"/>
      <c r="X79" s="39"/>
      <c r="Y79" s="39"/>
      <c r="Z79" s="39"/>
      <c r="AA79" s="39"/>
      <c r="AB79" s="39"/>
      <c r="AC79" s="39"/>
      <c r="AD79" s="39"/>
      <c r="AE79" s="39"/>
    </row>
    <row r="80" spans="1:31" s="2" customFormat="1" ht="40.05" customHeight="1">
      <c r="A80" s="39"/>
      <c r="B80" s="40"/>
      <c r="C80" s="32" t="s">
        <v>28</v>
      </c>
      <c r="D80" s="41"/>
      <c r="E80" s="41"/>
      <c r="F80" s="27" t="str">
        <f>E15</f>
        <v>Městys Svatava, Svatava, ČSA 277, 357 03</v>
      </c>
      <c r="G80" s="41"/>
      <c r="H80" s="41"/>
      <c r="I80" s="141" t="s">
        <v>36</v>
      </c>
      <c r="J80" s="37" t="str">
        <f>E21</f>
        <v>DSVA s.r.o.,nám. Krále Jiřího z Poděbrad 6, 350 02</v>
      </c>
      <c r="K80" s="41"/>
      <c r="L80" s="138"/>
      <c r="S80" s="39"/>
      <c r="T80" s="39"/>
      <c r="U80" s="39"/>
      <c r="V80" s="39"/>
      <c r="W80" s="39"/>
      <c r="X80" s="39"/>
      <c r="Y80" s="39"/>
      <c r="Z80" s="39"/>
      <c r="AA80" s="39"/>
      <c r="AB80" s="39"/>
      <c r="AC80" s="39"/>
      <c r="AD80" s="39"/>
      <c r="AE80" s="39"/>
    </row>
    <row r="81" spans="1:31" s="2" customFormat="1" ht="25.65" customHeight="1">
      <c r="A81" s="39"/>
      <c r="B81" s="40"/>
      <c r="C81" s="32" t="s">
        <v>34</v>
      </c>
      <c r="D81" s="41"/>
      <c r="E81" s="41"/>
      <c r="F81" s="27" t="str">
        <f>IF(E18="","",E18)</f>
        <v>Vyplň údaj</v>
      </c>
      <c r="G81" s="41"/>
      <c r="H81" s="41"/>
      <c r="I81" s="141" t="s">
        <v>40</v>
      </c>
      <c r="J81" s="37" t="str">
        <f>E24</f>
        <v>DSVA s.r.o. - ing. Jiří Ševčík</v>
      </c>
      <c r="K81" s="41"/>
      <c r="L81" s="138"/>
      <c r="S81" s="39"/>
      <c r="T81" s="39"/>
      <c r="U81" s="39"/>
      <c r="V81" s="39"/>
      <c r="W81" s="39"/>
      <c r="X81" s="39"/>
      <c r="Y81" s="39"/>
      <c r="Z81" s="39"/>
      <c r="AA81" s="39"/>
      <c r="AB81" s="39"/>
      <c r="AC81" s="39"/>
      <c r="AD81" s="39"/>
      <c r="AE81" s="39"/>
    </row>
    <row r="82" spans="1:31" s="2" customFormat="1" ht="10.3" customHeight="1">
      <c r="A82" s="39"/>
      <c r="B82" s="40"/>
      <c r="C82" s="41"/>
      <c r="D82" s="41"/>
      <c r="E82" s="41"/>
      <c r="F82" s="41"/>
      <c r="G82" s="41"/>
      <c r="H82" s="41"/>
      <c r="I82" s="137"/>
      <c r="J82" s="41"/>
      <c r="K82" s="41"/>
      <c r="L82" s="138"/>
      <c r="S82" s="39"/>
      <c r="T82" s="39"/>
      <c r="U82" s="39"/>
      <c r="V82" s="39"/>
      <c r="W82" s="39"/>
      <c r="X82" s="39"/>
      <c r="Y82" s="39"/>
      <c r="Z82" s="39"/>
      <c r="AA82" s="39"/>
      <c r="AB82" s="39"/>
      <c r="AC82" s="39"/>
      <c r="AD82" s="39"/>
      <c r="AE82" s="39"/>
    </row>
    <row r="83" spans="1:31" s="11" customFormat="1" ht="29.25" customHeight="1">
      <c r="A83" s="191"/>
      <c r="B83" s="192"/>
      <c r="C83" s="193" t="s">
        <v>156</v>
      </c>
      <c r="D83" s="194" t="s">
        <v>63</v>
      </c>
      <c r="E83" s="194" t="s">
        <v>59</v>
      </c>
      <c r="F83" s="194" t="s">
        <v>60</v>
      </c>
      <c r="G83" s="194" t="s">
        <v>157</v>
      </c>
      <c r="H83" s="194" t="s">
        <v>158</v>
      </c>
      <c r="I83" s="195" t="s">
        <v>159</v>
      </c>
      <c r="J83" s="194" t="s">
        <v>130</v>
      </c>
      <c r="K83" s="196" t="s">
        <v>160</v>
      </c>
      <c r="L83" s="197"/>
      <c r="M83" s="93" t="s">
        <v>33</v>
      </c>
      <c r="N83" s="94" t="s">
        <v>48</v>
      </c>
      <c r="O83" s="94" t="s">
        <v>161</v>
      </c>
      <c r="P83" s="94" t="s">
        <v>162</v>
      </c>
      <c r="Q83" s="94" t="s">
        <v>163</v>
      </c>
      <c r="R83" s="94" t="s">
        <v>164</v>
      </c>
      <c r="S83" s="94" t="s">
        <v>165</v>
      </c>
      <c r="T83" s="95" t="s">
        <v>166</v>
      </c>
      <c r="U83" s="191"/>
      <c r="V83" s="191"/>
      <c r="W83" s="191"/>
      <c r="X83" s="191"/>
      <c r="Y83" s="191"/>
      <c r="Z83" s="191"/>
      <c r="AA83" s="191"/>
      <c r="AB83" s="191"/>
      <c r="AC83" s="191"/>
      <c r="AD83" s="191"/>
      <c r="AE83" s="191"/>
    </row>
    <row r="84" spans="1:63" s="2" customFormat="1" ht="22.8" customHeight="1">
      <c r="A84" s="39"/>
      <c r="B84" s="40"/>
      <c r="C84" s="100" t="s">
        <v>167</v>
      </c>
      <c r="D84" s="41"/>
      <c r="E84" s="41"/>
      <c r="F84" s="41"/>
      <c r="G84" s="41"/>
      <c r="H84" s="41"/>
      <c r="I84" s="137"/>
      <c r="J84" s="198">
        <f>BK84</f>
        <v>0</v>
      </c>
      <c r="K84" s="41"/>
      <c r="L84" s="45"/>
      <c r="M84" s="96"/>
      <c r="N84" s="199"/>
      <c r="O84" s="97"/>
      <c r="P84" s="200">
        <f>P85</f>
        <v>0</v>
      </c>
      <c r="Q84" s="97"/>
      <c r="R84" s="200">
        <f>R85</f>
        <v>0</v>
      </c>
      <c r="S84" s="97"/>
      <c r="T84" s="201">
        <f>T85</f>
        <v>0</v>
      </c>
      <c r="U84" s="39"/>
      <c r="V84" s="39"/>
      <c r="W84" s="39"/>
      <c r="X84" s="39"/>
      <c r="Y84" s="39"/>
      <c r="Z84" s="39"/>
      <c r="AA84" s="39"/>
      <c r="AB84" s="39"/>
      <c r="AC84" s="39"/>
      <c r="AD84" s="39"/>
      <c r="AE84" s="39"/>
      <c r="AT84" s="17" t="s">
        <v>77</v>
      </c>
      <c r="AU84" s="17" t="s">
        <v>131</v>
      </c>
      <c r="BK84" s="202">
        <f>BK85</f>
        <v>0</v>
      </c>
    </row>
    <row r="85" spans="1:63" s="12" customFormat="1" ht="25.9" customHeight="1">
      <c r="A85" s="12"/>
      <c r="B85" s="203"/>
      <c r="C85" s="204"/>
      <c r="D85" s="205" t="s">
        <v>77</v>
      </c>
      <c r="E85" s="206" t="s">
        <v>1810</v>
      </c>
      <c r="F85" s="206" t="s">
        <v>1811</v>
      </c>
      <c r="G85" s="204"/>
      <c r="H85" s="204"/>
      <c r="I85" s="207"/>
      <c r="J85" s="208">
        <f>BK85</f>
        <v>0</v>
      </c>
      <c r="K85" s="204"/>
      <c r="L85" s="209"/>
      <c r="M85" s="210"/>
      <c r="N85" s="211"/>
      <c r="O85" s="211"/>
      <c r="P85" s="212">
        <f>P86+P112+P136</f>
        <v>0</v>
      </c>
      <c r="Q85" s="211"/>
      <c r="R85" s="212">
        <f>R86+R112+R136</f>
        <v>0</v>
      </c>
      <c r="S85" s="211"/>
      <c r="T85" s="213">
        <f>T86+T112+T136</f>
        <v>0</v>
      </c>
      <c r="U85" s="12"/>
      <c r="V85" s="12"/>
      <c r="W85" s="12"/>
      <c r="X85" s="12"/>
      <c r="Y85" s="12"/>
      <c r="Z85" s="12"/>
      <c r="AA85" s="12"/>
      <c r="AB85" s="12"/>
      <c r="AC85" s="12"/>
      <c r="AD85" s="12"/>
      <c r="AE85" s="12"/>
      <c r="AR85" s="214" t="s">
        <v>86</v>
      </c>
      <c r="AT85" s="215" t="s">
        <v>77</v>
      </c>
      <c r="AU85" s="215" t="s">
        <v>78</v>
      </c>
      <c r="AY85" s="214" t="s">
        <v>170</v>
      </c>
      <c r="BK85" s="216">
        <f>BK86+BK112+BK136</f>
        <v>0</v>
      </c>
    </row>
    <row r="86" spans="1:63" s="12" customFormat="1" ht="22.8" customHeight="1">
      <c r="A86" s="12"/>
      <c r="B86" s="203"/>
      <c r="C86" s="204"/>
      <c r="D86" s="205" t="s">
        <v>77</v>
      </c>
      <c r="E86" s="217" t="s">
        <v>86</v>
      </c>
      <c r="F86" s="217" t="s">
        <v>171</v>
      </c>
      <c r="G86" s="204"/>
      <c r="H86" s="204"/>
      <c r="I86" s="207"/>
      <c r="J86" s="218">
        <f>BK86</f>
        <v>0</v>
      </c>
      <c r="K86" s="204"/>
      <c r="L86" s="209"/>
      <c r="M86" s="210"/>
      <c r="N86" s="211"/>
      <c r="O86" s="211"/>
      <c r="P86" s="212">
        <f>SUM(P87:P111)</f>
        <v>0</v>
      </c>
      <c r="Q86" s="211"/>
      <c r="R86" s="212">
        <f>SUM(R87:R111)</f>
        <v>0</v>
      </c>
      <c r="S86" s="211"/>
      <c r="T86" s="213">
        <f>SUM(T87:T111)</f>
        <v>0</v>
      </c>
      <c r="U86" s="12"/>
      <c r="V86" s="12"/>
      <c r="W86" s="12"/>
      <c r="X86" s="12"/>
      <c r="Y86" s="12"/>
      <c r="Z86" s="12"/>
      <c r="AA86" s="12"/>
      <c r="AB86" s="12"/>
      <c r="AC86" s="12"/>
      <c r="AD86" s="12"/>
      <c r="AE86" s="12"/>
      <c r="AR86" s="214" t="s">
        <v>86</v>
      </c>
      <c r="AT86" s="215" t="s">
        <v>77</v>
      </c>
      <c r="AU86" s="215" t="s">
        <v>86</v>
      </c>
      <c r="AY86" s="214" t="s">
        <v>170</v>
      </c>
      <c r="BK86" s="216">
        <f>SUM(BK87:BK111)</f>
        <v>0</v>
      </c>
    </row>
    <row r="87" spans="1:65" s="2" customFormat="1" ht="55.5" customHeight="1">
      <c r="A87" s="39"/>
      <c r="B87" s="40"/>
      <c r="C87" s="219" t="s">
        <v>86</v>
      </c>
      <c r="D87" s="219" t="s">
        <v>172</v>
      </c>
      <c r="E87" s="220" t="s">
        <v>752</v>
      </c>
      <c r="F87" s="221" t="s">
        <v>753</v>
      </c>
      <c r="G87" s="222" t="s">
        <v>196</v>
      </c>
      <c r="H87" s="223">
        <v>1.82</v>
      </c>
      <c r="I87" s="224"/>
      <c r="J87" s="225">
        <f>ROUND(I87*H87,2)</f>
        <v>0</v>
      </c>
      <c r="K87" s="221" t="s">
        <v>176</v>
      </c>
      <c r="L87" s="45"/>
      <c r="M87" s="226" t="s">
        <v>33</v>
      </c>
      <c r="N87" s="227" t="s">
        <v>49</v>
      </c>
      <c r="O87" s="85"/>
      <c r="P87" s="228">
        <f>O87*H87</f>
        <v>0</v>
      </c>
      <c r="Q87" s="228">
        <v>0</v>
      </c>
      <c r="R87" s="228">
        <f>Q87*H87</f>
        <v>0</v>
      </c>
      <c r="S87" s="228">
        <v>0</v>
      </c>
      <c r="T87" s="229">
        <f>S87*H87</f>
        <v>0</v>
      </c>
      <c r="U87" s="39"/>
      <c r="V87" s="39"/>
      <c r="W87" s="39"/>
      <c r="X87" s="39"/>
      <c r="Y87" s="39"/>
      <c r="Z87" s="39"/>
      <c r="AA87" s="39"/>
      <c r="AB87" s="39"/>
      <c r="AC87" s="39"/>
      <c r="AD87" s="39"/>
      <c r="AE87" s="39"/>
      <c r="AR87" s="230" t="s">
        <v>177</v>
      </c>
      <c r="AT87" s="230" t="s">
        <v>172</v>
      </c>
      <c r="AU87" s="230" t="s">
        <v>88</v>
      </c>
      <c r="AY87" s="17" t="s">
        <v>170</v>
      </c>
      <c r="BE87" s="231">
        <f>IF(N87="základní",J87,0)</f>
        <v>0</v>
      </c>
      <c r="BF87" s="231">
        <f>IF(N87="snížená",J87,0)</f>
        <v>0</v>
      </c>
      <c r="BG87" s="231">
        <f>IF(N87="zákl. přenesená",J87,0)</f>
        <v>0</v>
      </c>
      <c r="BH87" s="231">
        <f>IF(N87="sníž. přenesená",J87,0)</f>
        <v>0</v>
      </c>
      <c r="BI87" s="231">
        <f>IF(N87="nulová",J87,0)</f>
        <v>0</v>
      </c>
      <c r="BJ87" s="17" t="s">
        <v>86</v>
      </c>
      <c r="BK87" s="231">
        <f>ROUND(I87*H87,2)</f>
        <v>0</v>
      </c>
      <c r="BL87" s="17" t="s">
        <v>177</v>
      </c>
      <c r="BM87" s="230" t="s">
        <v>1812</v>
      </c>
    </row>
    <row r="88" spans="1:51" s="13" customFormat="1" ht="12">
      <c r="A88" s="13"/>
      <c r="B88" s="232"/>
      <c r="C88" s="233"/>
      <c r="D88" s="234" t="s">
        <v>182</v>
      </c>
      <c r="E88" s="235" t="s">
        <v>33</v>
      </c>
      <c r="F88" s="236" t="s">
        <v>1813</v>
      </c>
      <c r="G88" s="233"/>
      <c r="H88" s="237">
        <v>1.82</v>
      </c>
      <c r="I88" s="238"/>
      <c r="J88" s="233"/>
      <c r="K88" s="233"/>
      <c r="L88" s="239"/>
      <c r="M88" s="240"/>
      <c r="N88" s="241"/>
      <c r="O88" s="241"/>
      <c r="P88" s="241"/>
      <c r="Q88" s="241"/>
      <c r="R88" s="241"/>
      <c r="S88" s="241"/>
      <c r="T88" s="242"/>
      <c r="U88" s="13"/>
      <c r="V88" s="13"/>
      <c r="W88" s="13"/>
      <c r="X88" s="13"/>
      <c r="Y88" s="13"/>
      <c r="Z88" s="13"/>
      <c r="AA88" s="13"/>
      <c r="AB88" s="13"/>
      <c r="AC88" s="13"/>
      <c r="AD88" s="13"/>
      <c r="AE88" s="13"/>
      <c r="AT88" s="243" t="s">
        <v>182</v>
      </c>
      <c r="AU88" s="243" t="s">
        <v>88</v>
      </c>
      <c r="AV88" s="13" t="s">
        <v>88</v>
      </c>
      <c r="AW88" s="13" t="s">
        <v>39</v>
      </c>
      <c r="AX88" s="13" t="s">
        <v>78</v>
      </c>
      <c r="AY88" s="243" t="s">
        <v>170</v>
      </c>
    </row>
    <row r="89" spans="1:51" s="14" customFormat="1" ht="12">
      <c r="A89" s="14"/>
      <c r="B89" s="244"/>
      <c r="C89" s="245"/>
      <c r="D89" s="234" t="s">
        <v>182</v>
      </c>
      <c r="E89" s="246" t="s">
        <v>33</v>
      </c>
      <c r="F89" s="247" t="s">
        <v>200</v>
      </c>
      <c r="G89" s="245"/>
      <c r="H89" s="248">
        <v>1.82</v>
      </c>
      <c r="I89" s="249"/>
      <c r="J89" s="245"/>
      <c r="K89" s="245"/>
      <c r="L89" s="250"/>
      <c r="M89" s="251"/>
      <c r="N89" s="252"/>
      <c r="O89" s="252"/>
      <c r="P89" s="252"/>
      <c r="Q89" s="252"/>
      <c r="R89" s="252"/>
      <c r="S89" s="252"/>
      <c r="T89" s="253"/>
      <c r="U89" s="14"/>
      <c r="V89" s="14"/>
      <c r="W89" s="14"/>
      <c r="X89" s="14"/>
      <c r="Y89" s="14"/>
      <c r="Z89" s="14"/>
      <c r="AA89" s="14"/>
      <c r="AB89" s="14"/>
      <c r="AC89" s="14"/>
      <c r="AD89" s="14"/>
      <c r="AE89" s="14"/>
      <c r="AT89" s="254" t="s">
        <v>182</v>
      </c>
      <c r="AU89" s="254" t="s">
        <v>88</v>
      </c>
      <c r="AV89" s="14" t="s">
        <v>177</v>
      </c>
      <c r="AW89" s="14" t="s">
        <v>39</v>
      </c>
      <c r="AX89" s="14" t="s">
        <v>86</v>
      </c>
      <c r="AY89" s="254" t="s">
        <v>170</v>
      </c>
    </row>
    <row r="90" spans="1:65" s="2" customFormat="1" ht="55.5" customHeight="1">
      <c r="A90" s="39"/>
      <c r="B90" s="40"/>
      <c r="C90" s="219" t="s">
        <v>88</v>
      </c>
      <c r="D90" s="219" t="s">
        <v>172</v>
      </c>
      <c r="E90" s="220" t="s">
        <v>756</v>
      </c>
      <c r="F90" s="221" t="s">
        <v>757</v>
      </c>
      <c r="G90" s="222" t="s">
        <v>196</v>
      </c>
      <c r="H90" s="223">
        <v>25.48</v>
      </c>
      <c r="I90" s="224"/>
      <c r="J90" s="225">
        <f>ROUND(I90*H90,2)</f>
        <v>0</v>
      </c>
      <c r="K90" s="221" t="s">
        <v>176</v>
      </c>
      <c r="L90" s="45"/>
      <c r="M90" s="226" t="s">
        <v>33</v>
      </c>
      <c r="N90" s="227" t="s">
        <v>49</v>
      </c>
      <c r="O90" s="85"/>
      <c r="P90" s="228">
        <f>O90*H90</f>
        <v>0</v>
      </c>
      <c r="Q90" s="228">
        <v>0</v>
      </c>
      <c r="R90" s="228">
        <f>Q90*H90</f>
        <v>0</v>
      </c>
      <c r="S90" s="228">
        <v>0</v>
      </c>
      <c r="T90" s="229">
        <f>S90*H90</f>
        <v>0</v>
      </c>
      <c r="U90" s="39"/>
      <c r="V90" s="39"/>
      <c r="W90" s="39"/>
      <c r="X90" s="39"/>
      <c r="Y90" s="39"/>
      <c r="Z90" s="39"/>
      <c r="AA90" s="39"/>
      <c r="AB90" s="39"/>
      <c r="AC90" s="39"/>
      <c r="AD90" s="39"/>
      <c r="AE90" s="39"/>
      <c r="AR90" s="230" t="s">
        <v>177</v>
      </c>
      <c r="AT90" s="230" t="s">
        <v>172</v>
      </c>
      <c r="AU90" s="230" t="s">
        <v>88</v>
      </c>
      <c r="AY90" s="17" t="s">
        <v>170</v>
      </c>
      <c r="BE90" s="231">
        <f>IF(N90="základní",J90,0)</f>
        <v>0</v>
      </c>
      <c r="BF90" s="231">
        <f>IF(N90="snížená",J90,0)</f>
        <v>0</v>
      </c>
      <c r="BG90" s="231">
        <f>IF(N90="zákl. přenesená",J90,0)</f>
        <v>0</v>
      </c>
      <c r="BH90" s="231">
        <f>IF(N90="sníž. přenesená",J90,0)</f>
        <v>0</v>
      </c>
      <c r="BI90" s="231">
        <f>IF(N90="nulová",J90,0)</f>
        <v>0</v>
      </c>
      <c r="BJ90" s="17" t="s">
        <v>86</v>
      </c>
      <c r="BK90" s="231">
        <f>ROUND(I90*H90,2)</f>
        <v>0</v>
      </c>
      <c r="BL90" s="17" t="s">
        <v>177</v>
      </c>
      <c r="BM90" s="230" t="s">
        <v>1814</v>
      </c>
    </row>
    <row r="91" spans="1:47" s="2" customFormat="1" ht="12">
      <c r="A91" s="39"/>
      <c r="B91" s="40"/>
      <c r="C91" s="41"/>
      <c r="D91" s="234" t="s">
        <v>210</v>
      </c>
      <c r="E91" s="41"/>
      <c r="F91" s="255" t="s">
        <v>211</v>
      </c>
      <c r="G91" s="41"/>
      <c r="H91" s="41"/>
      <c r="I91" s="137"/>
      <c r="J91" s="41"/>
      <c r="K91" s="41"/>
      <c r="L91" s="45"/>
      <c r="M91" s="256"/>
      <c r="N91" s="257"/>
      <c r="O91" s="85"/>
      <c r="P91" s="85"/>
      <c r="Q91" s="85"/>
      <c r="R91" s="85"/>
      <c r="S91" s="85"/>
      <c r="T91" s="86"/>
      <c r="U91" s="39"/>
      <c r="V91" s="39"/>
      <c r="W91" s="39"/>
      <c r="X91" s="39"/>
      <c r="Y91" s="39"/>
      <c r="Z91" s="39"/>
      <c r="AA91" s="39"/>
      <c r="AB91" s="39"/>
      <c r="AC91" s="39"/>
      <c r="AD91" s="39"/>
      <c r="AE91" s="39"/>
      <c r="AT91" s="17" t="s">
        <v>210</v>
      </c>
      <c r="AU91" s="17" t="s">
        <v>88</v>
      </c>
    </row>
    <row r="92" spans="1:51" s="13" customFormat="1" ht="12">
      <c r="A92" s="13"/>
      <c r="B92" s="232"/>
      <c r="C92" s="233"/>
      <c r="D92" s="234" t="s">
        <v>182</v>
      </c>
      <c r="E92" s="233"/>
      <c r="F92" s="236" t="s">
        <v>1815</v>
      </c>
      <c r="G92" s="233"/>
      <c r="H92" s="237">
        <v>25.48</v>
      </c>
      <c r="I92" s="238"/>
      <c r="J92" s="233"/>
      <c r="K92" s="233"/>
      <c r="L92" s="239"/>
      <c r="M92" s="240"/>
      <c r="N92" s="241"/>
      <c r="O92" s="241"/>
      <c r="P92" s="241"/>
      <c r="Q92" s="241"/>
      <c r="R92" s="241"/>
      <c r="S92" s="241"/>
      <c r="T92" s="242"/>
      <c r="U92" s="13"/>
      <c r="V92" s="13"/>
      <c r="W92" s="13"/>
      <c r="X92" s="13"/>
      <c r="Y92" s="13"/>
      <c r="Z92" s="13"/>
      <c r="AA92" s="13"/>
      <c r="AB92" s="13"/>
      <c r="AC92" s="13"/>
      <c r="AD92" s="13"/>
      <c r="AE92" s="13"/>
      <c r="AT92" s="243" t="s">
        <v>182</v>
      </c>
      <c r="AU92" s="243" t="s">
        <v>88</v>
      </c>
      <c r="AV92" s="13" t="s">
        <v>88</v>
      </c>
      <c r="AW92" s="13" t="s">
        <v>4</v>
      </c>
      <c r="AX92" s="13" t="s">
        <v>86</v>
      </c>
      <c r="AY92" s="243" t="s">
        <v>170</v>
      </c>
    </row>
    <row r="93" spans="1:65" s="2" customFormat="1" ht="33" customHeight="1">
      <c r="A93" s="39"/>
      <c r="B93" s="40"/>
      <c r="C93" s="219" t="s">
        <v>184</v>
      </c>
      <c r="D93" s="219" t="s">
        <v>172</v>
      </c>
      <c r="E93" s="220" t="s">
        <v>711</v>
      </c>
      <c r="F93" s="221" t="s">
        <v>1816</v>
      </c>
      <c r="G93" s="222" t="s">
        <v>232</v>
      </c>
      <c r="H93" s="223">
        <v>3.458</v>
      </c>
      <c r="I93" s="224"/>
      <c r="J93" s="225">
        <f>ROUND(I93*H93,2)</f>
        <v>0</v>
      </c>
      <c r="K93" s="221" t="s">
        <v>176</v>
      </c>
      <c r="L93" s="45"/>
      <c r="M93" s="226" t="s">
        <v>33</v>
      </c>
      <c r="N93" s="227" t="s">
        <v>49</v>
      </c>
      <c r="O93" s="85"/>
      <c r="P93" s="228">
        <f>O93*H93</f>
        <v>0</v>
      </c>
      <c r="Q93" s="228">
        <v>0</v>
      </c>
      <c r="R93" s="228">
        <f>Q93*H93</f>
        <v>0</v>
      </c>
      <c r="S93" s="228">
        <v>0</v>
      </c>
      <c r="T93" s="229">
        <f>S93*H93</f>
        <v>0</v>
      </c>
      <c r="U93" s="39"/>
      <c r="V93" s="39"/>
      <c r="W93" s="39"/>
      <c r="X93" s="39"/>
      <c r="Y93" s="39"/>
      <c r="Z93" s="39"/>
      <c r="AA93" s="39"/>
      <c r="AB93" s="39"/>
      <c r="AC93" s="39"/>
      <c r="AD93" s="39"/>
      <c r="AE93" s="39"/>
      <c r="AR93" s="230" t="s">
        <v>177</v>
      </c>
      <c r="AT93" s="230" t="s">
        <v>172</v>
      </c>
      <c r="AU93" s="230" t="s">
        <v>88</v>
      </c>
      <c r="AY93" s="17" t="s">
        <v>170</v>
      </c>
      <c r="BE93" s="231">
        <f>IF(N93="základní",J93,0)</f>
        <v>0</v>
      </c>
      <c r="BF93" s="231">
        <f>IF(N93="snížená",J93,0)</f>
        <v>0</v>
      </c>
      <c r="BG93" s="231">
        <f>IF(N93="zákl. přenesená",J93,0)</f>
        <v>0</v>
      </c>
      <c r="BH93" s="231">
        <f>IF(N93="sníž. přenesená",J93,0)</f>
        <v>0</v>
      </c>
      <c r="BI93" s="231">
        <f>IF(N93="nulová",J93,0)</f>
        <v>0</v>
      </c>
      <c r="BJ93" s="17" t="s">
        <v>86</v>
      </c>
      <c r="BK93" s="231">
        <f>ROUND(I93*H93,2)</f>
        <v>0</v>
      </c>
      <c r="BL93" s="17" t="s">
        <v>177</v>
      </c>
      <c r="BM93" s="230" t="s">
        <v>1817</v>
      </c>
    </row>
    <row r="94" spans="1:51" s="13" customFormat="1" ht="12">
      <c r="A94" s="13"/>
      <c r="B94" s="232"/>
      <c r="C94" s="233"/>
      <c r="D94" s="234" t="s">
        <v>182</v>
      </c>
      <c r="E94" s="235" t="s">
        <v>33</v>
      </c>
      <c r="F94" s="236" t="s">
        <v>1818</v>
      </c>
      <c r="G94" s="233"/>
      <c r="H94" s="237">
        <v>3.458</v>
      </c>
      <c r="I94" s="238"/>
      <c r="J94" s="233"/>
      <c r="K94" s="233"/>
      <c r="L94" s="239"/>
      <c r="M94" s="240"/>
      <c r="N94" s="241"/>
      <c r="O94" s="241"/>
      <c r="P94" s="241"/>
      <c r="Q94" s="241"/>
      <c r="R94" s="241"/>
      <c r="S94" s="241"/>
      <c r="T94" s="242"/>
      <c r="U94" s="13"/>
      <c r="V94" s="13"/>
      <c r="W94" s="13"/>
      <c r="X94" s="13"/>
      <c r="Y94" s="13"/>
      <c r="Z94" s="13"/>
      <c r="AA94" s="13"/>
      <c r="AB94" s="13"/>
      <c r="AC94" s="13"/>
      <c r="AD94" s="13"/>
      <c r="AE94" s="13"/>
      <c r="AT94" s="243" t="s">
        <v>182</v>
      </c>
      <c r="AU94" s="243" t="s">
        <v>88</v>
      </c>
      <c r="AV94" s="13" t="s">
        <v>88</v>
      </c>
      <c r="AW94" s="13" t="s">
        <v>39</v>
      </c>
      <c r="AX94" s="13" t="s">
        <v>78</v>
      </c>
      <c r="AY94" s="243" t="s">
        <v>170</v>
      </c>
    </row>
    <row r="95" spans="1:51" s="14" customFormat="1" ht="12">
      <c r="A95" s="14"/>
      <c r="B95" s="244"/>
      <c r="C95" s="245"/>
      <c r="D95" s="234" t="s">
        <v>182</v>
      </c>
      <c r="E95" s="246" t="s">
        <v>33</v>
      </c>
      <c r="F95" s="247" t="s">
        <v>200</v>
      </c>
      <c r="G95" s="245"/>
      <c r="H95" s="248">
        <v>3.458</v>
      </c>
      <c r="I95" s="249"/>
      <c r="J95" s="245"/>
      <c r="K95" s="245"/>
      <c r="L95" s="250"/>
      <c r="M95" s="251"/>
      <c r="N95" s="252"/>
      <c r="O95" s="252"/>
      <c r="P95" s="252"/>
      <c r="Q95" s="252"/>
      <c r="R95" s="252"/>
      <c r="S95" s="252"/>
      <c r="T95" s="253"/>
      <c r="U95" s="14"/>
      <c r="V95" s="14"/>
      <c r="W95" s="14"/>
      <c r="X95" s="14"/>
      <c r="Y95" s="14"/>
      <c r="Z95" s="14"/>
      <c r="AA95" s="14"/>
      <c r="AB95" s="14"/>
      <c r="AC95" s="14"/>
      <c r="AD95" s="14"/>
      <c r="AE95" s="14"/>
      <c r="AT95" s="254" t="s">
        <v>182</v>
      </c>
      <c r="AU95" s="254" t="s">
        <v>88</v>
      </c>
      <c r="AV95" s="14" t="s">
        <v>177</v>
      </c>
      <c r="AW95" s="14" t="s">
        <v>39</v>
      </c>
      <c r="AX95" s="14" t="s">
        <v>86</v>
      </c>
      <c r="AY95" s="254" t="s">
        <v>170</v>
      </c>
    </row>
    <row r="96" spans="1:65" s="2" customFormat="1" ht="16.5" customHeight="1">
      <c r="A96" s="39"/>
      <c r="B96" s="40"/>
      <c r="C96" s="219" t="s">
        <v>177</v>
      </c>
      <c r="D96" s="219" t="s">
        <v>172</v>
      </c>
      <c r="E96" s="220" t="s">
        <v>1819</v>
      </c>
      <c r="F96" s="221" t="s">
        <v>1820</v>
      </c>
      <c r="G96" s="222" t="s">
        <v>175</v>
      </c>
      <c r="H96" s="223">
        <v>9.1</v>
      </c>
      <c r="I96" s="224"/>
      <c r="J96" s="225">
        <f>ROUND(I96*H96,2)</f>
        <v>0</v>
      </c>
      <c r="K96" s="221" t="s">
        <v>33</v>
      </c>
      <c r="L96" s="45"/>
      <c r="M96" s="226" t="s">
        <v>33</v>
      </c>
      <c r="N96" s="227" t="s">
        <v>49</v>
      </c>
      <c r="O96" s="85"/>
      <c r="P96" s="228">
        <f>O96*H96</f>
        <v>0</v>
      </c>
      <c r="Q96" s="228">
        <v>0</v>
      </c>
      <c r="R96" s="228">
        <f>Q96*H96</f>
        <v>0</v>
      </c>
      <c r="S96" s="228">
        <v>0</v>
      </c>
      <c r="T96" s="229">
        <f>S96*H96</f>
        <v>0</v>
      </c>
      <c r="U96" s="39"/>
      <c r="V96" s="39"/>
      <c r="W96" s="39"/>
      <c r="X96" s="39"/>
      <c r="Y96" s="39"/>
      <c r="Z96" s="39"/>
      <c r="AA96" s="39"/>
      <c r="AB96" s="39"/>
      <c r="AC96" s="39"/>
      <c r="AD96" s="39"/>
      <c r="AE96" s="39"/>
      <c r="AR96" s="230" t="s">
        <v>177</v>
      </c>
      <c r="AT96" s="230" t="s">
        <v>172</v>
      </c>
      <c r="AU96" s="230" t="s">
        <v>88</v>
      </c>
      <c r="AY96" s="17" t="s">
        <v>170</v>
      </c>
      <c r="BE96" s="231">
        <f>IF(N96="základní",J96,0)</f>
        <v>0</v>
      </c>
      <c r="BF96" s="231">
        <f>IF(N96="snížená",J96,0)</f>
        <v>0</v>
      </c>
      <c r="BG96" s="231">
        <f>IF(N96="zákl. přenesená",J96,0)</f>
        <v>0</v>
      </c>
      <c r="BH96" s="231">
        <f>IF(N96="sníž. přenesená",J96,0)</f>
        <v>0</v>
      </c>
      <c r="BI96" s="231">
        <f>IF(N96="nulová",J96,0)</f>
        <v>0</v>
      </c>
      <c r="BJ96" s="17" t="s">
        <v>86</v>
      </c>
      <c r="BK96" s="231">
        <f>ROUND(I96*H96,2)</f>
        <v>0</v>
      </c>
      <c r="BL96" s="17" t="s">
        <v>177</v>
      </c>
      <c r="BM96" s="230" t="s">
        <v>1821</v>
      </c>
    </row>
    <row r="97" spans="1:65" s="2" customFormat="1" ht="16.5" customHeight="1">
      <c r="A97" s="39"/>
      <c r="B97" s="40"/>
      <c r="C97" s="219" t="s">
        <v>193</v>
      </c>
      <c r="D97" s="219" t="s">
        <v>172</v>
      </c>
      <c r="E97" s="220" t="s">
        <v>1822</v>
      </c>
      <c r="F97" s="221" t="s">
        <v>1823</v>
      </c>
      <c r="G97" s="222" t="s">
        <v>268</v>
      </c>
      <c r="H97" s="223">
        <v>1</v>
      </c>
      <c r="I97" s="224"/>
      <c r="J97" s="225">
        <f>ROUND(I97*H97,2)</f>
        <v>0</v>
      </c>
      <c r="K97" s="221" t="s">
        <v>33</v>
      </c>
      <c r="L97" s="45"/>
      <c r="M97" s="226" t="s">
        <v>33</v>
      </c>
      <c r="N97" s="227" t="s">
        <v>49</v>
      </c>
      <c r="O97" s="85"/>
      <c r="P97" s="228">
        <f>O97*H97</f>
        <v>0</v>
      </c>
      <c r="Q97" s="228">
        <v>0</v>
      </c>
      <c r="R97" s="228">
        <f>Q97*H97</f>
        <v>0</v>
      </c>
      <c r="S97" s="228">
        <v>0</v>
      </c>
      <c r="T97" s="229">
        <f>S97*H97</f>
        <v>0</v>
      </c>
      <c r="U97" s="39"/>
      <c r="V97" s="39"/>
      <c r="W97" s="39"/>
      <c r="X97" s="39"/>
      <c r="Y97" s="39"/>
      <c r="Z97" s="39"/>
      <c r="AA97" s="39"/>
      <c r="AB97" s="39"/>
      <c r="AC97" s="39"/>
      <c r="AD97" s="39"/>
      <c r="AE97" s="39"/>
      <c r="AR97" s="230" t="s">
        <v>177</v>
      </c>
      <c r="AT97" s="230" t="s">
        <v>172</v>
      </c>
      <c r="AU97" s="230" t="s">
        <v>88</v>
      </c>
      <c r="AY97" s="17" t="s">
        <v>170</v>
      </c>
      <c r="BE97" s="231">
        <f>IF(N97="základní",J97,0)</f>
        <v>0</v>
      </c>
      <c r="BF97" s="231">
        <f>IF(N97="snížená",J97,0)</f>
        <v>0</v>
      </c>
      <c r="BG97" s="231">
        <f>IF(N97="zákl. přenesená",J97,0)</f>
        <v>0</v>
      </c>
      <c r="BH97" s="231">
        <f>IF(N97="sníž. přenesená",J97,0)</f>
        <v>0</v>
      </c>
      <c r="BI97" s="231">
        <f>IF(N97="nulová",J97,0)</f>
        <v>0</v>
      </c>
      <c r="BJ97" s="17" t="s">
        <v>86</v>
      </c>
      <c r="BK97" s="231">
        <f>ROUND(I97*H97,2)</f>
        <v>0</v>
      </c>
      <c r="BL97" s="17" t="s">
        <v>177</v>
      </c>
      <c r="BM97" s="230" t="s">
        <v>1824</v>
      </c>
    </row>
    <row r="98" spans="1:47" s="2" customFormat="1" ht="12">
      <c r="A98" s="39"/>
      <c r="B98" s="40"/>
      <c r="C98" s="41"/>
      <c r="D98" s="234" t="s">
        <v>210</v>
      </c>
      <c r="E98" s="41"/>
      <c r="F98" s="255" t="s">
        <v>1825</v>
      </c>
      <c r="G98" s="41"/>
      <c r="H98" s="41"/>
      <c r="I98" s="137"/>
      <c r="J98" s="41"/>
      <c r="K98" s="41"/>
      <c r="L98" s="45"/>
      <c r="M98" s="256"/>
      <c r="N98" s="257"/>
      <c r="O98" s="85"/>
      <c r="P98" s="85"/>
      <c r="Q98" s="85"/>
      <c r="R98" s="85"/>
      <c r="S98" s="85"/>
      <c r="T98" s="86"/>
      <c r="U98" s="39"/>
      <c r="V98" s="39"/>
      <c r="W98" s="39"/>
      <c r="X98" s="39"/>
      <c r="Y98" s="39"/>
      <c r="Z98" s="39"/>
      <c r="AA98" s="39"/>
      <c r="AB98" s="39"/>
      <c r="AC98" s="39"/>
      <c r="AD98" s="39"/>
      <c r="AE98" s="39"/>
      <c r="AT98" s="17" t="s">
        <v>210</v>
      </c>
      <c r="AU98" s="17" t="s">
        <v>88</v>
      </c>
    </row>
    <row r="99" spans="1:65" s="2" customFormat="1" ht="16.5" customHeight="1">
      <c r="A99" s="39"/>
      <c r="B99" s="40"/>
      <c r="C99" s="219" t="s">
        <v>201</v>
      </c>
      <c r="D99" s="219" t="s">
        <v>172</v>
      </c>
      <c r="E99" s="220" t="s">
        <v>1826</v>
      </c>
      <c r="F99" s="221" t="s">
        <v>1827</v>
      </c>
      <c r="G99" s="222" t="s">
        <v>268</v>
      </c>
      <c r="H99" s="223">
        <v>1</v>
      </c>
      <c r="I99" s="224"/>
      <c r="J99" s="225">
        <f>ROUND(I99*H99,2)</f>
        <v>0</v>
      </c>
      <c r="K99" s="221" t="s">
        <v>33</v>
      </c>
      <c r="L99" s="45"/>
      <c r="M99" s="226" t="s">
        <v>33</v>
      </c>
      <c r="N99" s="227" t="s">
        <v>49</v>
      </c>
      <c r="O99" s="85"/>
      <c r="P99" s="228">
        <f>O99*H99</f>
        <v>0</v>
      </c>
      <c r="Q99" s="228">
        <v>0</v>
      </c>
      <c r="R99" s="228">
        <f>Q99*H99</f>
        <v>0</v>
      </c>
      <c r="S99" s="228">
        <v>0</v>
      </c>
      <c r="T99" s="229">
        <f>S99*H99</f>
        <v>0</v>
      </c>
      <c r="U99" s="39"/>
      <c r="V99" s="39"/>
      <c r="W99" s="39"/>
      <c r="X99" s="39"/>
      <c r="Y99" s="39"/>
      <c r="Z99" s="39"/>
      <c r="AA99" s="39"/>
      <c r="AB99" s="39"/>
      <c r="AC99" s="39"/>
      <c r="AD99" s="39"/>
      <c r="AE99" s="39"/>
      <c r="AR99" s="230" t="s">
        <v>177</v>
      </c>
      <c r="AT99" s="230" t="s">
        <v>172</v>
      </c>
      <c r="AU99" s="230" t="s">
        <v>88</v>
      </c>
      <c r="AY99" s="17" t="s">
        <v>170</v>
      </c>
      <c r="BE99" s="231">
        <f>IF(N99="základní",J99,0)</f>
        <v>0</v>
      </c>
      <c r="BF99" s="231">
        <f>IF(N99="snížená",J99,0)</f>
        <v>0</v>
      </c>
      <c r="BG99" s="231">
        <f>IF(N99="zákl. přenesená",J99,0)</f>
        <v>0</v>
      </c>
      <c r="BH99" s="231">
        <f>IF(N99="sníž. přenesená",J99,0)</f>
        <v>0</v>
      </c>
      <c r="BI99" s="231">
        <f>IF(N99="nulová",J99,0)</f>
        <v>0</v>
      </c>
      <c r="BJ99" s="17" t="s">
        <v>86</v>
      </c>
      <c r="BK99" s="231">
        <f>ROUND(I99*H99,2)</f>
        <v>0</v>
      </c>
      <c r="BL99" s="17" t="s">
        <v>177</v>
      </c>
      <c r="BM99" s="230" t="s">
        <v>1828</v>
      </c>
    </row>
    <row r="100" spans="1:47" s="2" customFormat="1" ht="12">
      <c r="A100" s="39"/>
      <c r="B100" s="40"/>
      <c r="C100" s="41"/>
      <c r="D100" s="234" t="s">
        <v>210</v>
      </c>
      <c r="E100" s="41"/>
      <c r="F100" s="255" t="s">
        <v>1829</v>
      </c>
      <c r="G100" s="41"/>
      <c r="H100" s="41"/>
      <c r="I100" s="137"/>
      <c r="J100" s="41"/>
      <c r="K100" s="41"/>
      <c r="L100" s="45"/>
      <c r="M100" s="256"/>
      <c r="N100" s="257"/>
      <c r="O100" s="85"/>
      <c r="P100" s="85"/>
      <c r="Q100" s="85"/>
      <c r="R100" s="85"/>
      <c r="S100" s="85"/>
      <c r="T100" s="86"/>
      <c r="U100" s="39"/>
      <c r="V100" s="39"/>
      <c r="W100" s="39"/>
      <c r="X100" s="39"/>
      <c r="Y100" s="39"/>
      <c r="Z100" s="39"/>
      <c r="AA100" s="39"/>
      <c r="AB100" s="39"/>
      <c r="AC100" s="39"/>
      <c r="AD100" s="39"/>
      <c r="AE100" s="39"/>
      <c r="AT100" s="17" t="s">
        <v>210</v>
      </c>
      <c r="AU100" s="17" t="s">
        <v>88</v>
      </c>
    </row>
    <row r="101" spans="1:65" s="2" customFormat="1" ht="21.75" customHeight="1">
      <c r="A101" s="39"/>
      <c r="B101" s="40"/>
      <c r="C101" s="219" t="s">
        <v>206</v>
      </c>
      <c r="D101" s="219" t="s">
        <v>172</v>
      </c>
      <c r="E101" s="220" t="s">
        <v>1830</v>
      </c>
      <c r="F101" s="221" t="s">
        <v>1831</v>
      </c>
      <c r="G101" s="222" t="s">
        <v>1832</v>
      </c>
      <c r="H101" s="223">
        <v>0.026</v>
      </c>
      <c r="I101" s="224"/>
      <c r="J101" s="225">
        <f>ROUND(I101*H101,2)</f>
        <v>0</v>
      </c>
      <c r="K101" s="221" t="s">
        <v>33</v>
      </c>
      <c r="L101" s="45"/>
      <c r="M101" s="226" t="s">
        <v>33</v>
      </c>
      <c r="N101" s="227" t="s">
        <v>49</v>
      </c>
      <c r="O101" s="85"/>
      <c r="P101" s="228">
        <f>O101*H101</f>
        <v>0</v>
      </c>
      <c r="Q101" s="228">
        <v>0</v>
      </c>
      <c r="R101" s="228">
        <f>Q101*H101</f>
        <v>0</v>
      </c>
      <c r="S101" s="228">
        <v>0</v>
      </c>
      <c r="T101" s="229">
        <f>S101*H101</f>
        <v>0</v>
      </c>
      <c r="U101" s="39"/>
      <c r="V101" s="39"/>
      <c r="W101" s="39"/>
      <c r="X101" s="39"/>
      <c r="Y101" s="39"/>
      <c r="Z101" s="39"/>
      <c r="AA101" s="39"/>
      <c r="AB101" s="39"/>
      <c r="AC101" s="39"/>
      <c r="AD101" s="39"/>
      <c r="AE101" s="39"/>
      <c r="AR101" s="230" t="s">
        <v>177</v>
      </c>
      <c r="AT101" s="230" t="s">
        <v>172</v>
      </c>
      <c r="AU101" s="230" t="s">
        <v>88</v>
      </c>
      <c r="AY101" s="17" t="s">
        <v>170</v>
      </c>
      <c r="BE101" s="231">
        <f>IF(N101="základní",J101,0)</f>
        <v>0</v>
      </c>
      <c r="BF101" s="231">
        <f>IF(N101="snížená",J101,0)</f>
        <v>0</v>
      </c>
      <c r="BG101" s="231">
        <f>IF(N101="zákl. přenesená",J101,0)</f>
        <v>0</v>
      </c>
      <c r="BH101" s="231">
        <f>IF(N101="sníž. přenesená",J101,0)</f>
        <v>0</v>
      </c>
      <c r="BI101" s="231">
        <f>IF(N101="nulová",J101,0)</f>
        <v>0</v>
      </c>
      <c r="BJ101" s="17" t="s">
        <v>86</v>
      </c>
      <c r="BK101" s="231">
        <f>ROUND(I101*H101,2)</f>
        <v>0</v>
      </c>
      <c r="BL101" s="17" t="s">
        <v>177</v>
      </c>
      <c r="BM101" s="230" t="s">
        <v>1833</v>
      </c>
    </row>
    <row r="102" spans="1:65" s="2" customFormat="1" ht="16.5" customHeight="1">
      <c r="A102" s="39"/>
      <c r="B102" s="40"/>
      <c r="C102" s="219" t="s">
        <v>213</v>
      </c>
      <c r="D102" s="219" t="s">
        <v>172</v>
      </c>
      <c r="E102" s="220" t="s">
        <v>1834</v>
      </c>
      <c r="F102" s="221" t="s">
        <v>1835</v>
      </c>
      <c r="G102" s="222" t="s">
        <v>175</v>
      </c>
      <c r="H102" s="223">
        <v>9.1</v>
      </c>
      <c r="I102" s="224"/>
      <c r="J102" s="225">
        <f>ROUND(I102*H102,2)</f>
        <v>0</v>
      </c>
      <c r="K102" s="221" t="s">
        <v>33</v>
      </c>
      <c r="L102" s="45"/>
      <c r="M102" s="226" t="s">
        <v>33</v>
      </c>
      <c r="N102" s="227" t="s">
        <v>49</v>
      </c>
      <c r="O102" s="85"/>
      <c r="P102" s="228">
        <f>O102*H102</f>
        <v>0</v>
      </c>
      <c r="Q102" s="228">
        <v>0</v>
      </c>
      <c r="R102" s="228">
        <f>Q102*H102</f>
        <v>0</v>
      </c>
      <c r="S102" s="228">
        <v>0</v>
      </c>
      <c r="T102" s="229">
        <f>S102*H102</f>
        <v>0</v>
      </c>
      <c r="U102" s="39"/>
      <c r="V102" s="39"/>
      <c r="W102" s="39"/>
      <c r="X102" s="39"/>
      <c r="Y102" s="39"/>
      <c r="Z102" s="39"/>
      <c r="AA102" s="39"/>
      <c r="AB102" s="39"/>
      <c r="AC102" s="39"/>
      <c r="AD102" s="39"/>
      <c r="AE102" s="39"/>
      <c r="AR102" s="230" t="s">
        <v>177</v>
      </c>
      <c r="AT102" s="230" t="s">
        <v>172</v>
      </c>
      <c r="AU102" s="230" t="s">
        <v>88</v>
      </c>
      <c r="AY102" s="17" t="s">
        <v>170</v>
      </c>
      <c r="BE102" s="231">
        <f>IF(N102="základní",J102,0)</f>
        <v>0</v>
      </c>
      <c r="BF102" s="231">
        <f>IF(N102="snížená",J102,0)</f>
        <v>0</v>
      </c>
      <c r="BG102" s="231">
        <f>IF(N102="zákl. přenesená",J102,0)</f>
        <v>0</v>
      </c>
      <c r="BH102" s="231">
        <f>IF(N102="sníž. přenesená",J102,0)</f>
        <v>0</v>
      </c>
      <c r="BI102" s="231">
        <f>IF(N102="nulová",J102,0)</f>
        <v>0</v>
      </c>
      <c r="BJ102" s="17" t="s">
        <v>86</v>
      </c>
      <c r="BK102" s="231">
        <f>ROUND(I102*H102,2)</f>
        <v>0</v>
      </c>
      <c r="BL102" s="17" t="s">
        <v>177</v>
      </c>
      <c r="BM102" s="230" t="s">
        <v>1836</v>
      </c>
    </row>
    <row r="103" spans="1:65" s="2" customFormat="1" ht="16.5" customHeight="1">
      <c r="A103" s="39"/>
      <c r="B103" s="40"/>
      <c r="C103" s="219" t="s">
        <v>219</v>
      </c>
      <c r="D103" s="219" t="s">
        <v>172</v>
      </c>
      <c r="E103" s="220" t="s">
        <v>1837</v>
      </c>
      <c r="F103" s="221" t="s">
        <v>1838</v>
      </c>
      <c r="G103" s="222" t="s">
        <v>175</v>
      </c>
      <c r="H103" s="223">
        <v>9.1</v>
      </c>
      <c r="I103" s="224"/>
      <c r="J103" s="225">
        <f>ROUND(I103*H103,2)</f>
        <v>0</v>
      </c>
      <c r="K103" s="221" t="s">
        <v>33</v>
      </c>
      <c r="L103" s="45"/>
      <c r="M103" s="226" t="s">
        <v>33</v>
      </c>
      <c r="N103" s="227" t="s">
        <v>49</v>
      </c>
      <c r="O103" s="85"/>
      <c r="P103" s="228">
        <f>O103*H103</f>
        <v>0</v>
      </c>
      <c r="Q103" s="228">
        <v>0</v>
      </c>
      <c r="R103" s="228">
        <f>Q103*H103</f>
        <v>0</v>
      </c>
      <c r="S103" s="228">
        <v>0</v>
      </c>
      <c r="T103" s="229">
        <f>S103*H103</f>
        <v>0</v>
      </c>
      <c r="U103" s="39"/>
      <c r="V103" s="39"/>
      <c r="W103" s="39"/>
      <c r="X103" s="39"/>
      <c r="Y103" s="39"/>
      <c r="Z103" s="39"/>
      <c r="AA103" s="39"/>
      <c r="AB103" s="39"/>
      <c r="AC103" s="39"/>
      <c r="AD103" s="39"/>
      <c r="AE103" s="39"/>
      <c r="AR103" s="230" t="s">
        <v>177</v>
      </c>
      <c r="AT103" s="230" t="s">
        <v>172</v>
      </c>
      <c r="AU103" s="230" t="s">
        <v>88</v>
      </c>
      <c r="AY103" s="17" t="s">
        <v>170</v>
      </c>
      <c r="BE103" s="231">
        <f>IF(N103="základní",J103,0)</f>
        <v>0</v>
      </c>
      <c r="BF103" s="231">
        <f>IF(N103="snížená",J103,0)</f>
        <v>0</v>
      </c>
      <c r="BG103" s="231">
        <f>IF(N103="zákl. přenesená",J103,0)</f>
        <v>0</v>
      </c>
      <c r="BH103" s="231">
        <f>IF(N103="sníž. přenesená",J103,0)</f>
        <v>0</v>
      </c>
      <c r="BI103" s="231">
        <f>IF(N103="nulová",J103,0)</f>
        <v>0</v>
      </c>
      <c r="BJ103" s="17" t="s">
        <v>86</v>
      </c>
      <c r="BK103" s="231">
        <f>ROUND(I103*H103,2)</f>
        <v>0</v>
      </c>
      <c r="BL103" s="17" t="s">
        <v>177</v>
      </c>
      <c r="BM103" s="230" t="s">
        <v>1839</v>
      </c>
    </row>
    <row r="104" spans="1:65" s="2" customFormat="1" ht="21.75" customHeight="1">
      <c r="A104" s="39"/>
      <c r="B104" s="40"/>
      <c r="C104" s="219" t="s">
        <v>224</v>
      </c>
      <c r="D104" s="219" t="s">
        <v>172</v>
      </c>
      <c r="E104" s="220" t="s">
        <v>1840</v>
      </c>
      <c r="F104" s="221" t="s">
        <v>1841</v>
      </c>
      <c r="G104" s="222" t="s">
        <v>191</v>
      </c>
      <c r="H104" s="223">
        <v>26</v>
      </c>
      <c r="I104" s="224"/>
      <c r="J104" s="225">
        <f>ROUND(I104*H104,2)</f>
        <v>0</v>
      </c>
      <c r="K104" s="221" t="s">
        <v>33</v>
      </c>
      <c r="L104" s="45"/>
      <c r="M104" s="226" t="s">
        <v>33</v>
      </c>
      <c r="N104" s="227" t="s">
        <v>49</v>
      </c>
      <c r="O104" s="85"/>
      <c r="P104" s="228">
        <f>O104*H104</f>
        <v>0</v>
      </c>
      <c r="Q104" s="228">
        <v>0</v>
      </c>
      <c r="R104" s="228">
        <f>Q104*H104</f>
        <v>0</v>
      </c>
      <c r="S104" s="228">
        <v>0</v>
      </c>
      <c r="T104" s="229">
        <f>S104*H104</f>
        <v>0</v>
      </c>
      <c r="U104" s="39"/>
      <c r="V104" s="39"/>
      <c r="W104" s="39"/>
      <c r="X104" s="39"/>
      <c r="Y104" s="39"/>
      <c r="Z104" s="39"/>
      <c r="AA104" s="39"/>
      <c r="AB104" s="39"/>
      <c r="AC104" s="39"/>
      <c r="AD104" s="39"/>
      <c r="AE104" s="39"/>
      <c r="AR104" s="230" t="s">
        <v>177</v>
      </c>
      <c r="AT104" s="230" t="s">
        <v>172</v>
      </c>
      <c r="AU104" s="230" t="s">
        <v>88</v>
      </c>
      <c r="AY104" s="17" t="s">
        <v>170</v>
      </c>
      <c r="BE104" s="231">
        <f>IF(N104="základní",J104,0)</f>
        <v>0</v>
      </c>
      <c r="BF104" s="231">
        <f>IF(N104="snížená",J104,0)</f>
        <v>0</v>
      </c>
      <c r="BG104" s="231">
        <f>IF(N104="zákl. přenesená",J104,0)</f>
        <v>0</v>
      </c>
      <c r="BH104" s="231">
        <f>IF(N104="sníž. přenesená",J104,0)</f>
        <v>0</v>
      </c>
      <c r="BI104" s="231">
        <f>IF(N104="nulová",J104,0)</f>
        <v>0</v>
      </c>
      <c r="BJ104" s="17" t="s">
        <v>86</v>
      </c>
      <c r="BK104" s="231">
        <f>ROUND(I104*H104,2)</f>
        <v>0</v>
      </c>
      <c r="BL104" s="17" t="s">
        <v>177</v>
      </c>
      <c r="BM104" s="230" t="s">
        <v>1842</v>
      </c>
    </row>
    <row r="105" spans="1:47" s="2" customFormat="1" ht="12">
      <c r="A105" s="39"/>
      <c r="B105" s="40"/>
      <c r="C105" s="41"/>
      <c r="D105" s="234" t="s">
        <v>210</v>
      </c>
      <c r="E105" s="41"/>
      <c r="F105" s="255" t="s">
        <v>1843</v>
      </c>
      <c r="G105" s="41"/>
      <c r="H105" s="41"/>
      <c r="I105" s="137"/>
      <c r="J105" s="41"/>
      <c r="K105" s="41"/>
      <c r="L105" s="45"/>
      <c r="M105" s="256"/>
      <c r="N105" s="257"/>
      <c r="O105" s="85"/>
      <c r="P105" s="85"/>
      <c r="Q105" s="85"/>
      <c r="R105" s="85"/>
      <c r="S105" s="85"/>
      <c r="T105" s="86"/>
      <c r="U105" s="39"/>
      <c r="V105" s="39"/>
      <c r="W105" s="39"/>
      <c r="X105" s="39"/>
      <c r="Y105" s="39"/>
      <c r="Z105" s="39"/>
      <c r="AA105" s="39"/>
      <c r="AB105" s="39"/>
      <c r="AC105" s="39"/>
      <c r="AD105" s="39"/>
      <c r="AE105" s="39"/>
      <c r="AT105" s="17" t="s">
        <v>210</v>
      </c>
      <c r="AU105" s="17" t="s">
        <v>88</v>
      </c>
    </row>
    <row r="106" spans="1:65" s="2" customFormat="1" ht="21.75" customHeight="1">
      <c r="A106" s="39"/>
      <c r="B106" s="40"/>
      <c r="C106" s="219" t="s">
        <v>229</v>
      </c>
      <c r="D106" s="219" t="s">
        <v>172</v>
      </c>
      <c r="E106" s="220" t="s">
        <v>1844</v>
      </c>
      <c r="F106" s="221" t="s">
        <v>1845</v>
      </c>
      <c r="G106" s="222" t="s">
        <v>191</v>
      </c>
      <c r="H106" s="223">
        <v>26</v>
      </c>
      <c r="I106" s="224"/>
      <c r="J106" s="225">
        <f>ROUND(I106*H106,2)</f>
        <v>0</v>
      </c>
      <c r="K106" s="221" t="s">
        <v>33</v>
      </c>
      <c r="L106" s="45"/>
      <c r="M106" s="226" t="s">
        <v>33</v>
      </c>
      <c r="N106" s="227" t="s">
        <v>49</v>
      </c>
      <c r="O106" s="85"/>
      <c r="P106" s="228">
        <f>O106*H106</f>
        <v>0</v>
      </c>
      <c r="Q106" s="228">
        <v>0</v>
      </c>
      <c r="R106" s="228">
        <f>Q106*H106</f>
        <v>0</v>
      </c>
      <c r="S106" s="228">
        <v>0</v>
      </c>
      <c r="T106" s="229">
        <f>S106*H106</f>
        <v>0</v>
      </c>
      <c r="U106" s="39"/>
      <c r="V106" s="39"/>
      <c r="W106" s="39"/>
      <c r="X106" s="39"/>
      <c r="Y106" s="39"/>
      <c r="Z106" s="39"/>
      <c r="AA106" s="39"/>
      <c r="AB106" s="39"/>
      <c r="AC106" s="39"/>
      <c r="AD106" s="39"/>
      <c r="AE106" s="39"/>
      <c r="AR106" s="230" t="s">
        <v>177</v>
      </c>
      <c r="AT106" s="230" t="s">
        <v>172</v>
      </c>
      <c r="AU106" s="230" t="s">
        <v>88</v>
      </c>
      <c r="AY106" s="17" t="s">
        <v>170</v>
      </c>
      <c r="BE106" s="231">
        <f>IF(N106="základní",J106,0)</f>
        <v>0</v>
      </c>
      <c r="BF106" s="231">
        <f>IF(N106="snížená",J106,0)</f>
        <v>0</v>
      </c>
      <c r="BG106" s="231">
        <f>IF(N106="zákl. přenesená",J106,0)</f>
        <v>0</v>
      </c>
      <c r="BH106" s="231">
        <f>IF(N106="sníž. přenesená",J106,0)</f>
        <v>0</v>
      </c>
      <c r="BI106" s="231">
        <f>IF(N106="nulová",J106,0)</f>
        <v>0</v>
      </c>
      <c r="BJ106" s="17" t="s">
        <v>86</v>
      </c>
      <c r="BK106" s="231">
        <f>ROUND(I106*H106,2)</f>
        <v>0</v>
      </c>
      <c r="BL106" s="17" t="s">
        <v>177</v>
      </c>
      <c r="BM106" s="230" t="s">
        <v>1846</v>
      </c>
    </row>
    <row r="107" spans="1:47" s="2" customFormat="1" ht="12">
      <c r="A107" s="39"/>
      <c r="B107" s="40"/>
      <c r="C107" s="41"/>
      <c r="D107" s="234" t="s">
        <v>210</v>
      </c>
      <c r="E107" s="41"/>
      <c r="F107" s="255" t="s">
        <v>1847</v>
      </c>
      <c r="G107" s="41"/>
      <c r="H107" s="41"/>
      <c r="I107" s="137"/>
      <c r="J107" s="41"/>
      <c r="K107" s="41"/>
      <c r="L107" s="45"/>
      <c r="M107" s="256"/>
      <c r="N107" s="257"/>
      <c r="O107" s="85"/>
      <c r="P107" s="85"/>
      <c r="Q107" s="85"/>
      <c r="R107" s="85"/>
      <c r="S107" s="85"/>
      <c r="T107" s="86"/>
      <c r="U107" s="39"/>
      <c r="V107" s="39"/>
      <c r="W107" s="39"/>
      <c r="X107" s="39"/>
      <c r="Y107" s="39"/>
      <c r="Z107" s="39"/>
      <c r="AA107" s="39"/>
      <c r="AB107" s="39"/>
      <c r="AC107" s="39"/>
      <c r="AD107" s="39"/>
      <c r="AE107" s="39"/>
      <c r="AT107" s="17" t="s">
        <v>210</v>
      </c>
      <c r="AU107" s="17" t="s">
        <v>88</v>
      </c>
    </row>
    <row r="108" spans="1:65" s="2" customFormat="1" ht="16.5" customHeight="1">
      <c r="A108" s="39"/>
      <c r="B108" s="40"/>
      <c r="C108" s="219" t="s">
        <v>235</v>
      </c>
      <c r="D108" s="219" t="s">
        <v>172</v>
      </c>
      <c r="E108" s="220" t="s">
        <v>1848</v>
      </c>
      <c r="F108" s="221" t="s">
        <v>1849</v>
      </c>
      <c r="G108" s="222" t="s">
        <v>191</v>
      </c>
      <c r="H108" s="223">
        <v>26</v>
      </c>
      <c r="I108" s="224"/>
      <c r="J108" s="225">
        <f>ROUND(I108*H108,2)</f>
        <v>0</v>
      </c>
      <c r="K108" s="221" t="s">
        <v>33</v>
      </c>
      <c r="L108" s="45"/>
      <c r="M108" s="226" t="s">
        <v>33</v>
      </c>
      <c r="N108" s="227" t="s">
        <v>49</v>
      </c>
      <c r="O108" s="85"/>
      <c r="P108" s="228">
        <f>O108*H108</f>
        <v>0</v>
      </c>
      <c r="Q108" s="228">
        <v>0</v>
      </c>
      <c r="R108" s="228">
        <f>Q108*H108</f>
        <v>0</v>
      </c>
      <c r="S108" s="228">
        <v>0</v>
      </c>
      <c r="T108" s="229">
        <f>S108*H108</f>
        <v>0</v>
      </c>
      <c r="U108" s="39"/>
      <c r="V108" s="39"/>
      <c r="W108" s="39"/>
      <c r="X108" s="39"/>
      <c r="Y108" s="39"/>
      <c r="Z108" s="39"/>
      <c r="AA108" s="39"/>
      <c r="AB108" s="39"/>
      <c r="AC108" s="39"/>
      <c r="AD108" s="39"/>
      <c r="AE108" s="39"/>
      <c r="AR108" s="230" t="s">
        <v>177</v>
      </c>
      <c r="AT108" s="230" t="s">
        <v>172</v>
      </c>
      <c r="AU108" s="230" t="s">
        <v>88</v>
      </c>
      <c r="AY108" s="17" t="s">
        <v>170</v>
      </c>
      <c r="BE108" s="231">
        <f>IF(N108="základní",J108,0)</f>
        <v>0</v>
      </c>
      <c r="BF108" s="231">
        <f>IF(N108="snížená",J108,0)</f>
        <v>0</v>
      </c>
      <c r="BG108" s="231">
        <f>IF(N108="zákl. přenesená",J108,0)</f>
        <v>0</v>
      </c>
      <c r="BH108" s="231">
        <f>IF(N108="sníž. přenesená",J108,0)</f>
        <v>0</v>
      </c>
      <c r="BI108" s="231">
        <f>IF(N108="nulová",J108,0)</f>
        <v>0</v>
      </c>
      <c r="BJ108" s="17" t="s">
        <v>86</v>
      </c>
      <c r="BK108" s="231">
        <f>ROUND(I108*H108,2)</f>
        <v>0</v>
      </c>
      <c r="BL108" s="17" t="s">
        <v>177</v>
      </c>
      <c r="BM108" s="230" t="s">
        <v>1850</v>
      </c>
    </row>
    <row r="109" spans="1:47" s="2" customFormat="1" ht="12">
      <c r="A109" s="39"/>
      <c r="B109" s="40"/>
      <c r="C109" s="41"/>
      <c r="D109" s="234" t="s">
        <v>210</v>
      </c>
      <c r="E109" s="41"/>
      <c r="F109" s="255" t="s">
        <v>1851</v>
      </c>
      <c r="G109" s="41"/>
      <c r="H109" s="41"/>
      <c r="I109" s="137"/>
      <c r="J109" s="41"/>
      <c r="K109" s="41"/>
      <c r="L109" s="45"/>
      <c r="M109" s="256"/>
      <c r="N109" s="257"/>
      <c r="O109" s="85"/>
      <c r="P109" s="85"/>
      <c r="Q109" s="85"/>
      <c r="R109" s="85"/>
      <c r="S109" s="85"/>
      <c r="T109" s="86"/>
      <c r="U109" s="39"/>
      <c r="V109" s="39"/>
      <c r="W109" s="39"/>
      <c r="X109" s="39"/>
      <c r="Y109" s="39"/>
      <c r="Z109" s="39"/>
      <c r="AA109" s="39"/>
      <c r="AB109" s="39"/>
      <c r="AC109" s="39"/>
      <c r="AD109" s="39"/>
      <c r="AE109" s="39"/>
      <c r="AT109" s="17" t="s">
        <v>210</v>
      </c>
      <c r="AU109" s="17" t="s">
        <v>88</v>
      </c>
    </row>
    <row r="110" spans="1:65" s="2" customFormat="1" ht="21.75" customHeight="1">
      <c r="A110" s="39"/>
      <c r="B110" s="40"/>
      <c r="C110" s="219" t="s">
        <v>240</v>
      </c>
      <c r="D110" s="219" t="s">
        <v>172</v>
      </c>
      <c r="E110" s="220" t="s">
        <v>1852</v>
      </c>
      <c r="F110" s="221" t="s">
        <v>1853</v>
      </c>
      <c r="G110" s="222" t="s">
        <v>191</v>
      </c>
      <c r="H110" s="223">
        <v>26</v>
      </c>
      <c r="I110" s="224"/>
      <c r="J110" s="225">
        <f>ROUND(I110*H110,2)</f>
        <v>0</v>
      </c>
      <c r="K110" s="221" t="s">
        <v>33</v>
      </c>
      <c r="L110" s="45"/>
      <c r="M110" s="226" t="s">
        <v>33</v>
      </c>
      <c r="N110" s="227" t="s">
        <v>49</v>
      </c>
      <c r="O110" s="85"/>
      <c r="P110" s="228">
        <f>O110*H110</f>
        <v>0</v>
      </c>
      <c r="Q110" s="228">
        <v>0</v>
      </c>
      <c r="R110" s="228">
        <f>Q110*H110</f>
        <v>0</v>
      </c>
      <c r="S110" s="228">
        <v>0</v>
      </c>
      <c r="T110" s="229">
        <f>S110*H110</f>
        <v>0</v>
      </c>
      <c r="U110" s="39"/>
      <c r="V110" s="39"/>
      <c r="W110" s="39"/>
      <c r="X110" s="39"/>
      <c r="Y110" s="39"/>
      <c r="Z110" s="39"/>
      <c r="AA110" s="39"/>
      <c r="AB110" s="39"/>
      <c r="AC110" s="39"/>
      <c r="AD110" s="39"/>
      <c r="AE110" s="39"/>
      <c r="AR110" s="230" t="s">
        <v>177</v>
      </c>
      <c r="AT110" s="230" t="s">
        <v>172</v>
      </c>
      <c r="AU110" s="230" t="s">
        <v>88</v>
      </c>
      <c r="AY110" s="17" t="s">
        <v>170</v>
      </c>
      <c r="BE110" s="231">
        <f>IF(N110="základní",J110,0)</f>
        <v>0</v>
      </c>
      <c r="BF110" s="231">
        <f>IF(N110="snížená",J110,0)</f>
        <v>0</v>
      </c>
      <c r="BG110" s="231">
        <f>IF(N110="zákl. přenesená",J110,0)</f>
        <v>0</v>
      </c>
      <c r="BH110" s="231">
        <f>IF(N110="sníž. přenesená",J110,0)</f>
        <v>0</v>
      </c>
      <c r="BI110" s="231">
        <f>IF(N110="nulová",J110,0)</f>
        <v>0</v>
      </c>
      <c r="BJ110" s="17" t="s">
        <v>86</v>
      </c>
      <c r="BK110" s="231">
        <f>ROUND(I110*H110,2)</f>
        <v>0</v>
      </c>
      <c r="BL110" s="17" t="s">
        <v>177</v>
      </c>
      <c r="BM110" s="230" t="s">
        <v>1854</v>
      </c>
    </row>
    <row r="111" spans="1:47" s="2" customFormat="1" ht="12">
      <c r="A111" s="39"/>
      <c r="B111" s="40"/>
      <c r="C111" s="41"/>
      <c r="D111" s="234" t="s">
        <v>210</v>
      </c>
      <c r="E111" s="41"/>
      <c r="F111" s="255" t="s">
        <v>1855</v>
      </c>
      <c r="G111" s="41"/>
      <c r="H111" s="41"/>
      <c r="I111" s="137"/>
      <c r="J111" s="41"/>
      <c r="K111" s="41"/>
      <c r="L111" s="45"/>
      <c r="M111" s="256"/>
      <c r="N111" s="257"/>
      <c r="O111" s="85"/>
      <c r="P111" s="85"/>
      <c r="Q111" s="85"/>
      <c r="R111" s="85"/>
      <c r="S111" s="85"/>
      <c r="T111" s="86"/>
      <c r="U111" s="39"/>
      <c r="V111" s="39"/>
      <c r="W111" s="39"/>
      <c r="X111" s="39"/>
      <c r="Y111" s="39"/>
      <c r="Z111" s="39"/>
      <c r="AA111" s="39"/>
      <c r="AB111" s="39"/>
      <c r="AC111" s="39"/>
      <c r="AD111" s="39"/>
      <c r="AE111" s="39"/>
      <c r="AT111" s="17" t="s">
        <v>210</v>
      </c>
      <c r="AU111" s="17" t="s">
        <v>88</v>
      </c>
    </row>
    <row r="112" spans="1:63" s="12" customFormat="1" ht="22.8" customHeight="1">
      <c r="A112" s="12"/>
      <c r="B112" s="203"/>
      <c r="C112" s="204"/>
      <c r="D112" s="205" t="s">
        <v>77</v>
      </c>
      <c r="E112" s="217" t="s">
        <v>1856</v>
      </c>
      <c r="F112" s="217" t="s">
        <v>1857</v>
      </c>
      <c r="G112" s="204"/>
      <c r="H112" s="204"/>
      <c r="I112" s="207"/>
      <c r="J112" s="218">
        <f>BK112</f>
        <v>0</v>
      </c>
      <c r="K112" s="204"/>
      <c r="L112" s="209"/>
      <c r="M112" s="210"/>
      <c r="N112" s="211"/>
      <c r="O112" s="211"/>
      <c r="P112" s="212">
        <f>P113+SUM(P114:P127)</f>
        <v>0</v>
      </c>
      <c r="Q112" s="211"/>
      <c r="R112" s="212">
        <f>R113+SUM(R114:R127)</f>
        <v>0</v>
      </c>
      <c r="S112" s="211"/>
      <c r="T112" s="213">
        <f>T113+SUM(T114:T127)</f>
        <v>0</v>
      </c>
      <c r="U112" s="12"/>
      <c r="V112" s="12"/>
      <c r="W112" s="12"/>
      <c r="X112" s="12"/>
      <c r="Y112" s="12"/>
      <c r="Z112" s="12"/>
      <c r="AA112" s="12"/>
      <c r="AB112" s="12"/>
      <c r="AC112" s="12"/>
      <c r="AD112" s="12"/>
      <c r="AE112" s="12"/>
      <c r="AR112" s="214" t="s">
        <v>88</v>
      </c>
      <c r="AT112" s="215" t="s">
        <v>77</v>
      </c>
      <c r="AU112" s="215" t="s">
        <v>86</v>
      </c>
      <c r="AY112" s="214" t="s">
        <v>170</v>
      </c>
      <c r="BK112" s="216">
        <f>BK113+SUM(BK114:BK127)</f>
        <v>0</v>
      </c>
    </row>
    <row r="113" spans="1:65" s="2" customFormat="1" ht="33" customHeight="1">
      <c r="A113" s="39"/>
      <c r="B113" s="40"/>
      <c r="C113" s="219" t="s">
        <v>246</v>
      </c>
      <c r="D113" s="219" t="s">
        <v>172</v>
      </c>
      <c r="E113" s="220" t="s">
        <v>1858</v>
      </c>
      <c r="F113" s="221" t="s">
        <v>1859</v>
      </c>
      <c r="G113" s="222" t="s">
        <v>268</v>
      </c>
      <c r="H113" s="223">
        <v>1</v>
      </c>
      <c r="I113" s="224"/>
      <c r="J113" s="225">
        <f>ROUND(I113*H113,2)</f>
        <v>0</v>
      </c>
      <c r="K113" s="221" t="s">
        <v>33</v>
      </c>
      <c r="L113" s="45"/>
      <c r="M113" s="226" t="s">
        <v>33</v>
      </c>
      <c r="N113" s="227" t="s">
        <v>49</v>
      </c>
      <c r="O113" s="85"/>
      <c r="P113" s="228">
        <f>O113*H113</f>
        <v>0</v>
      </c>
      <c r="Q113" s="228">
        <v>0</v>
      </c>
      <c r="R113" s="228">
        <f>Q113*H113</f>
        <v>0</v>
      </c>
      <c r="S113" s="228">
        <v>0</v>
      </c>
      <c r="T113" s="229">
        <f>S113*H113</f>
        <v>0</v>
      </c>
      <c r="U113" s="39"/>
      <c r="V113" s="39"/>
      <c r="W113" s="39"/>
      <c r="X113" s="39"/>
      <c r="Y113" s="39"/>
      <c r="Z113" s="39"/>
      <c r="AA113" s="39"/>
      <c r="AB113" s="39"/>
      <c r="AC113" s="39"/>
      <c r="AD113" s="39"/>
      <c r="AE113" s="39"/>
      <c r="AR113" s="230" t="s">
        <v>177</v>
      </c>
      <c r="AT113" s="230" t="s">
        <v>172</v>
      </c>
      <c r="AU113" s="230" t="s">
        <v>88</v>
      </c>
      <c r="AY113" s="17" t="s">
        <v>170</v>
      </c>
      <c r="BE113" s="231">
        <f>IF(N113="základní",J113,0)</f>
        <v>0</v>
      </c>
      <c r="BF113" s="231">
        <f>IF(N113="snížená",J113,0)</f>
        <v>0</v>
      </c>
      <c r="BG113" s="231">
        <f>IF(N113="zákl. přenesená",J113,0)</f>
        <v>0</v>
      </c>
      <c r="BH113" s="231">
        <f>IF(N113="sníž. přenesená",J113,0)</f>
        <v>0</v>
      </c>
      <c r="BI113" s="231">
        <f>IF(N113="nulová",J113,0)</f>
        <v>0</v>
      </c>
      <c r="BJ113" s="17" t="s">
        <v>86</v>
      </c>
      <c r="BK113" s="231">
        <f>ROUND(I113*H113,2)</f>
        <v>0</v>
      </c>
      <c r="BL113" s="17" t="s">
        <v>177</v>
      </c>
      <c r="BM113" s="230" t="s">
        <v>1860</v>
      </c>
    </row>
    <row r="114" spans="1:47" s="2" customFormat="1" ht="12">
      <c r="A114" s="39"/>
      <c r="B114" s="40"/>
      <c r="C114" s="41"/>
      <c r="D114" s="234" t="s">
        <v>210</v>
      </c>
      <c r="E114" s="41"/>
      <c r="F114" s="255" t="s">
        <v>1861</v>
      </c>
      <c r="G114" s="41"/>
      <c r="H114" s="41"/>
      <c r="I114" s="137"/>
      <c r="J114" s="41"/>
      <c r="K114" s="41"/>
      <c r="L114" s="45"/>
      <c r="M114" s="256"/>
      <c r="N114" s="257"/>
      <c r="O114" s="85"/>
      <c r="P114" s="85"/>
      <c r="Q114" s="85"/>
      <c r="R114" s="85"/>
      <c r="S114" s="85"/>
      <c r="T114" s="86"/>
      <c r="U114" s="39"/>
      <c r="V114" s="39"/>
      <c r="W114" s="39"/>
      <c r="X114" s="39"/>
      <c r="Y114" s="39"/>
      <c r="Z114" s="39"/>
      <c r="AA114" s="39"/>
      <c r="AB114" s="39"/>
      <c r="AC114" s="39"/>
      <c r="AD114" s="39"/>
      <c r="AE114" s="39"/>
      <c r="AT114" s="17" t="s">
        <v>210</v>
      </c>
      <c r="AU114" s="17" t="s">
        <v>88</v>
      </c>
    </row>
    <row r="115" spans="1:65" s="2" customFormat="1" ht="33" customHeight="1">
      <c r="A115" s="39"/>
      <c r="B115" s="40"/>
      <c r="C115" s="219" t="s">
        <v>8</v>
      </c>
      <c r="D115" s="219" t="s">
        <v>172</v>
      </c>
      <c r="E115" s="220" t="s">
        <v>1862</v>
      </c>
      <c r="F115" s="221" t="s">
        <v>1863</v>
      </c>
      <c r="G115" s="222" t="s">
        <v>268</v>
      </c>
      <c r="H115" s="223">
        <v>1</v>
      </c>
      <c r="I115" s="224"/>
      <c r="J115" s="225">
        <f>ROUND(I115*H115,2)</f>
        <v>0</v>
      </c>
      <c r="K115" s="221" t="s">
        <v>33</v>
      </c>
      <c r="L115" s="45"/>
      <c r="M115" s="226" t="s">
        <v>33</v>
      </c>
      <c r="N115" s="227" t="s">
        <v>49</v>
      </c>
      <c r="O115" s="85"/>
      <c r="P115" s="228">
        <f>O115*H115</f>
        <v>0</v>
      </c>
      <c r="Q115" s="228">
        <v>0</v>
      </c>
      <c r="R115" s="228">
        <f>Q115*H115</f>
        <v>0</v>
      </c>
      <c r="S115" s="228">
        <v>0</v>
      </c>
      <c r="T115" s="229">
        <f>S115*H115</f>
        <v>0</v>
      </c>
      <c r="U115" s="39"/>
      <c r="V115" s="39"/>
      <c r="W115" s="39"/>
      <c r="X115" s="39"/>
      <c r="Y115" s="39"/>
      <c r="Z115" s="39"/>
      <c r="AA115" s="39"/>
      <c r="AB115" s="39"/>
      <c r="AC115" s="39"/>
      <c r="AD115" s="39"/>
      <c r="AE115" s="39"/>
      <c r="AR115" s="230" t="s">
        <v>177</v>
      </c>
      <c r="AT115" s="230" t="s">
        <v>172</v>
      </c>
      <c r="AU115" s="230" t="s">
        <v>88</v>
      </c>
      <c r="AY115" s="17" t="s">
        <v>170</v>
      </c>
      <c r="BE115" s="231">
        <f>IF(N115="základní",J115,0)</f>
        <v>0</v>
      </c>
      <c r="BF115" s="231">
        <f>IF(N115="snížená",J115,0)</f>
        <v>0</v>
      </c>
      <c r="BG115" s="231">
        <f>IF(N115="zákl. přenesená",J115,0)</f>
        <v>0</v>
      </c>
      <c r="BH115" s="231">
        <f>IF(N115="sníž. přenesená",J115,0)</f>
        <v>0</v>
      </c>
      <c r="BI115" s="231">
        <f>IF(N115="nulová",J115,0)</f>
        <v>0</v>
      </c>
      <c r="BJ115" s="17" t="s">
        <v>86</v>
      </c>
      <c r="BK115" s="231">
        <f>ROUND(I115*H115,2)</f>
        <v>0</v>
      </c>
      <c r="BL115" s="17" t="s">
        <v>177</v>
      </c>
      <c r="BM115" s="230" t="s">
        <v>1864</v>
      </c>
    </row>
    <row r="116" spans="1:47" s="2" customFormat="1" ht="12">
      <c r="A116" s="39"/>
      <c r="B116" s="40"/>
      <c r="C116" s="41"/>
      <c r="D116" s="234" t="s">
        <v>210</v>
      </c>
      <c r="E116" s="41"/>
      <c r="F116" s="255" t="s">
        <v>1861</v>
      </c>
      <c r="G116" s="41"/>
      <c r="H116" s="41"/>
      <c r="I116" s="137"/>
      <c r="J116" s="41"/>
      <c r="K116" s="41"/>
      <c r="L116" s="45"/>
      <c r="M116" s="256"/>
      <c r="N116" s="257"/>
      <c r="O116" s="85"/>
      <c r="P116" s="85"/>
      <c r="Q116" s="85"/>
      <c r="R116" s="85"/>
      <c r="S116" s="85"/>
      <c r="T116" s="86"/>
      <c r="U116" s="39"/>
      <c r="V116" s="39"/>
      <c r="W116" s="39"/>
      <c r="X116" s="39"/>
      <c r="Y116" s="39"/>
      <c r="Z116" s="39"/>
      <c r="AA116" s="39"/>
      <c r="AB116" s="39"/>
      <c r="AC116" s="39"/>
      <c r="AD116" s="39"/>
      <c r="AE116" s="39"/>
      <c r="AT116" s="17" t="s">
        <v>210</v>
      </c>
      <c r="AU116" s="17" t="s">
        <v>88</v>
      </c>
    </row>
    <row r="117" spans="1:65" s="2" customFormat="1" ht="16.5" customHeight="1">
      <c r="A117" s="39"/>
      <c r="B117" s="40"/>
      <c r="C117" s="219" t="s">
        <v>254</v>
      </c>
      <c r="D117" s="219" t="s">
        <v>172</v>
      </c>
      <c r="E117" s="220" t="s">
        <v>1865</v>
      </c>
      <c r="F117" s="221" t="s">
        <v>1866</v>
      </c>
      <c r="G117" s="222" t="s">
        <v>191</v>
      </c>
      <c r="H117" s="223">
        <v>65</v>
      </c>
      <c r="I117" s="224"/>
      <c r="J117" s="225">
        <f>ROUND(I117*H117,2)</f>
        <v>0</v>
      </c>
      <c r="K117" s="221" t="s">
        <v>33</v>
      </c>
      <c r="L117" s="45"/>
      <c r="M117" s="226" t="s">
        <v>33</v>
      </c>
      <c r="N117" s="227" t="s">
        <v>49</v>
      </c>
      <c r="O117" s="85"/>
      <c r="P117" s="228">
        <f>O117*H117</f>
        <v>0</v>
      </c>
      <c r="Q117" s="228">
        <v>0</v>
      </c>
      <c r="R117" s="228">
        <f>Q117*H117</f>
        <v>0</v>
      </c>
      <c r="S117" s="228">
        <v>0</v>
      </c>
      <c r="T117" s="229">
        <f>S117*H117</f>
        <v>0</v>
      </c>
      <c r="U117" s="39"/>
      <c r="V117" s="39"/>
      <c r="W117" s="39"/>
      <c r="X117" s="39"/>
      <c r="Y117" s="39"/>
      <c r="Z117" s="39"/>
      <c r="AA117" s="39"/>
      <c r="AB117" s="39"/>
      <c r="AC117" s="39"/>
      <c r="AD117" s="39"/>
      <c r="AE117" s="39"/>
      <c r="AR117" s="230" t="s">
        <v>177</v>
      </c>
      <c r="AT117" s="230" t="s">
        <v>172</v>
      </c>
      <c r="AU117" s="230" t="s">
        <v>88</v>
      </c>
      <c r="AY117" s="17" t="s">
        <v>170</v>
      </c>
      <c r="BE117" s="231">
        <f>IF(N117="základní",J117,0)</f>
        <v>0</v>
      </c>
      <c r="BF117" s="231">
        <f>IF(N117="snížená",J117,0)</f>
        <v>0</v>
      </c>
      <c r="BG117" s="231">
        <f>IF(N117="zákl. přenesená",J117,0)</f>
        <v>0</v>
      </c>
      <c r="BH117" s="231">
        <f>IF(N117="sníž. přenesená",J117,0)</f>
        <v>0</v>
      </c>
      <c r="BI117" s="231">
        <f>IF(N117="nulová",J117,0)</f>
        <v>0</v>
      </c>
      <c r="BJ117" s="17" t="s">
        <v>86</v>
      </c>
      <c r="BK117" s="231">
        <f>ROUND(I117*H117,2)</f>
        <v>0</v>
      </c>
      <c r="BL117" s="17" t="s">
        <v>177</v>
      </c>
      <c r="BM117" s="230" t="s">
        <v>1867</v>
      </c>
    </row>
    <row r="118" spans="1:47" s="2" customFormat="1" ht="12">
      <c r="A118" s="39"/>
      <c r="B118" s="40"/>
      <c r="C118" s="41"/>
      <c r="D118" s="234" t="s">
        <v>210</v>
      </c>
      <c r="E118" s="41"/>
      <c r="F118" s="255" t="s">
        <v>1861</v>
      </c>
      <c r="G118" s="41"/>
      <c r="H118" s="41"/>
      <c r="I118" s="137"/>
      <c r="J118" s="41"/>
      <c r="K118" s="41"/>
      <c r="L118" s="45"/>
      <c r="M118" s="256"/>
      <c r="N118" s="257"/>
      <c r="O118" s="85"/>
      <c r="P118" s="85"/>
      <c r="Q118" s="85"/>
      <c r="R118" s="85"/>
      <c r="S118" s="85"/>
      <c r="T118" s="86"/>
      <c r="U118" s="39"/>
      <c r="V118" s="39"/>
      <c r="W118" s="39"/>
      <c r="X118" s="39"/>
      <c r="Y118" s="39"/>
      <c r="Z118" s="39"/>
      <c r="AA118" s="39"/>
      <c r="AB118" s="39"/>
      <c r="AC118" s="39"/>
      <c r="AD118" s="39"/>
      <c r="AE118" s="39"/>
      <c r="AT118" s="17" t="s">
        <v>210</v>
      </c>
      <c r="AU118" s="17" t="s">
        <v>88</v>
      </c>
    </row>
    <row r="119" spans="1:65" s="2" customFormat="1" ht="16.5" customHeight="1">
      <c r="A119" s="39"/>
      <c r="B119" s="40"/>
      <c r="C119" s="219" t="s">
        <v>259</v>
      </c>
      <c r="D119" s="219" t="s">
        <v>172</v>
      </c>
      <c r="E119" s="220" t="s">
        <v>1868</v>
      </c>
      <c r="F119" s="221" t="s">
        <v>1869</v>
      </c>
      <c r="G119" s="222" t="s">
        <v>191</v>
      </c>
      <c r="H119" s="223">
        <v>30</v>
      </c>
      <c r="I119" s="224"/>
      <c r="J119" s="225">
        <f>ROUND(I119*H119,2)</f>
        <v>0</v>
      </c>
      <c r="K119" s="221" t="s">
        <v>33</v>
      </c>
      <c r="L119" s="45"/>
      <c r="M119" s="226" t="s">
        <v>33</v>
      </c>
      <c r="N119" s="227" t="s">
        <v>49</v>
      </c>
      <c r="O119" s="85"/>
      <c r="P119" s="228">
        <f>O119*H119</f>
        <v>0</v>
      </c>
      <c r="Q119" s="228">
        <v>0</v>
      </c>
      <c r="R119" s="228">
        <f>Q119*H119</f>
        <v>0</v>
      </c>
      <c r="S119" s="228">
        <v>0</v>
      </c>
      <c r="T119" s="229">
        <f>S119*H119</f>
        <v>0</v>
      </c>
      <c r="U119" s="39"/>
      <c r="V119" s="39"/>
      <c r="W119" s="39"/>
      <c r="X119" s="39"/>
      <c r="Y119" s="39"/>
      <c r="Z119" s="39"/>
      <c r="AA119" s="39"/>
      <c r="AB119" s="39"/>
      <c r="AC119" s="39"/>
      <c r="AD119" s="39"/>
      <c r="AE119" s="39"/>
      <c r="AR119" s="230" t="s">
        <v>177</v>
      </c>
      <c r="AT119" s="230" t="s">
        <v>172</v>
      </c>
      <c r="AU119" s="230" t="s">
        <v>88</v>
      </c>
      <c r="AY119" s="17" t="s">
        <v>170</v>
      </c>
      <c r="BE119" s="231">
        <f>IF(N119="základní",J119,0)</f>
        <v>0</v>
      </c>
      <c r="BF119" s="231">
        <f>IF(N119="snížená",J119,0)</f>
        <v>0</v>
      </c>
      <c r="BG119" s="231">
        <f>IF(N119="zákl. přenesená",J119,0)</f>
        <v>0</v>
      </c>
      <c r="BH119" s="231">
        <f>IF(N119="sníž. přenesená",J119,0)</f>
        <v>0</v>
      </c>
      <c r="BI119" s="231">
        <f>IF(N119="nulová",J119,0)</f>
        <v>0</v>
      </c>
      <c r="BJ119" s="17" t="s">
        <v>86</v>
      </c>
      <c r="BK119" s="231">
        <f>ROUND(I119*H119,2)</f>
        <v>0</v>
      </c>
      <c r="BL119" s="17" t="s">
        <v>177</v>
      </c>
      <c r="BM119" s="230" t="s">
        <v>1870</v>
      </c>
    </row>
    <row r="120" spans="1:47" s="2" customFormat="1" ht="12">
      <c r="A120" s="39"/>
      <c r="B120" s="40"/>
      <c r="C120" s="41"/>
      <c r="D120" s="234" t="s">
        <v>210</v>
      </c>
      <c r="E120" s="41"/>
      <c r="F120" s="255" t="s">
        <v>1861</v>
      </c>
      <c r="G120" s="41"/>
      <c r="H120" s="41"/>
      <c r="I120" s="137"/>
      <c r="J120" s="41"/>
      <c r="K120" s="41"/>
      <c r="L120" s="45"/>
      <c r="M120" s="256"/>
      <c r="N120" s="257"/>
      <c r="O120" s="85"/>
      <c r="P120" s="85"/>
      <c r="Q120" s="85"/>
      <c r="R120" s="85"/>
      <c r="S120" s="85"/>
      <c r="T120" s="86"/>
      <c r="U120" s="39"/>
      <c r="V120" s="39"/>
      <c r="W120" s="39"/>
      <c r="X120" s="39"/>
      <c r="Y120" s="39"/>
      <c r="Z120" s="39"/>
      <c r="AA120" s="39"/>
      <c r="AB120" s="39"/>
      <c r="AC120" s="39"/>
      <c r="AD120" s="39"/>
      <c r="AE120" s="39"/>
      <c r="AT120" s="17" t="s">
        <v>210</v>
      </c>
      <c r="AU120" s="17" t="s">
        <v>88</v>
      </c>
    </row>
    <row r="121" spans="1:65" s="2" customFormat="1" ht="21.75" customHeight="1">
      <c r="A121" s="39"/>
      <c r="B121" s="40"/>
      <c r="C121" s="219" t="s">
        <v>265</v>
      </c>
      <c r="D121" s="219" t="s">
        <v>172</v>
      </c>
      <c r="E121" s="220" t="s">
        <v>1871</v>
      </c>
      <c r="F121" s="221" t="s">
        <v>1872</v>
      </c>
      <c r="G121" s="222" t="s">
        <v>268</v>
      </c>
      <c r="H121" s="223">
        <v>14</v>
      </c>
      <c r="I121" s="224"/>
      <c r="J121" s="225">
        <f>ROUND(I121*H121,2)</f>
        <v>0</v>
      </c>
      <c r="K121" s="221" t="s">
        <v>33</v>
      </c>
      <c r="L121" s="45"/>
      <c r="M121" s="226" t="s">
        <v>33</v>
      </c>
      <c r="N121" s="227" t="s">
        <v>49</v>
      </c>
      <c r="O121" s="85"/>
      <c r="P121" s="228">
        <f>O121*H121</f>
        <v>0</v>
      </c>
      <c r="Q121" s="228">
        <v>0</v>
      </c>
      <c r="R121" s="228">
        <f>Q121*H121</f>
        <v>0</v>
      </c>
      <c r="S121" s="228">
        <v>0</v>
      </c>
      <c r="T121" s="229">
        <f>S121*H121</f>
        <v>0</v>
      </c>
      <c r="U121" s="39"/>
      <c r="V121" s="39"/>
      <c r="W121" s="39"/>
      <c r="X121" s="39"/>
      <c r="Y121" s="39"/>
      <c r="Z121" s="39"/>
      <c r="AA121" s="39"/>
      <c r="AB121" s="39"/>
      <c r="AC121" s="39"/>
      <c r="AD121" s="39"/>
      <c r="AE121" s="39"/>
      <c r="AR121" s="230" t="s">
        <v>177</v>
      </c>
      <c r="AT121" s="230" t="s">
        <v>172</v>
      </c>
      <c r="AU121" s="230" t="s">
        <v>88</v>
      </c>
      <c r="AY121" s="17" t="s">
        <v>170</v>
      </c>
      <c r="BE121" s="231">
        <f>IF(N121="základní",J121,0)</f>
        <v>0</v>
      </c>
      <c r="BF121" s="231">
        <f>IF(N121="snížená",J121,0)</f>
        <v>0</v>
      </c>
      <c r="BG121" s="231">
        <f>IF(N121="zákl. přenesená",J121,0)</f>
        <v>0</v>
      </c>
      <c r="BH121" s="231">
        <f>IF(N121="sníž. přenesená",J121,0)</f>
        <v>0</v>
      </c>
      <c r="BI121" s="231">
        <f>IF(N121="nulová",J121,0)</f>
        <v>0</v>
      </c>
      <c r="BJ121" s="17" t="s">
        <v>86</v>
      </c>
      <c r="BK121" s="231">
        <f>ROUND(I121*H121,2)</f>
        <v>0</v>
      </c>
      <c r="BL121" s="17" t="s">
        <v>177</v>
      </c>
      <c r="BM121" s="230" t="s">
        <v>1873</v>
      </c>
    </row>
    <row r="122" spans="1:47" s="2" customFormat="1" ht="12">
      <c r="A122" s="39"/>
      <c r="B122" s="40"/>
      <c r="C122" s="41"/>
      <c r="D122" s="234" t="s">
        <v>210</v>
      </c>
      <c r="E122" s="41"/>
      <c r="F122" s="255" t="s">
        <v>1874</v>
      </c>
      <c r="G122" s="41"/>
      <c r="H122" s="41"/>
      <c r="I122" s="137"/>
      <c r="J122" s="41"/>
      <c r="K122" s="41"/>
      <c r="L122" s="45"/>
      <c r="M122" s="256"/>
      <c r="N122" s="257"/>
      <c r="O122" s="85"/>
      <c r="P122" s="85"/>
      <c r="Q122" s="85"/>
      <c r="R122" s="85"/>
      <c r="S122" s="85"/>
      <c r="T122" s="86"/>
      <c r="U122" s="39"/>
      <c r="V122" s="39"/>
      <c r="W122" s="39"/>
      <c r="X122" s="39"/>
      <c r="Y122" s="39"/>
      <c r="Z122" s="39"/>
      <c r="AA122" s="39"/>
      <c r="AB122" s="39"/>
      <c r="AC122" s="39"/>
      <c r="AD122" s="39"/>
      <c r="AE122" s="39"/>
      <c r="AT122" s="17" t="s">
        <v>210</v>
      </c>
      <c r="AU122" s="17" t="s">
        <v>88</v>
      </c>
    </row>
    <row r="123" spans="1:65" s="2" customFormat="1" ht="16.5" customHeight="1">
      <c r="A123" s="39"/>
      <c r="B123" s="40"/>
      <c r="C123" s="219" t="s">
        <v>270</v>
      </c>
      <c r="D123" s="219" t="s">
        <v>172</v>
      </c>
      <c r="E123" s="220" t="s">
        <v>1875</v>
      </c>
      <c r="F123" s="221" t="s">
        <v>1876</v>
      </c>
      <c r="G123" s="222" t="s">
        <v>232</v>
      </c>
      <c r="H123" s="223">
        <v>8</v>
      </c>
      <c r="I123" s="224"/>
      <c r="J123" s="225">
        <f>ROUND(I123*H123,2)</f>
        <v>0</v>
      </c>
      <c r="K123" s="221" t="s">
        <v>33</v>
      </c>
      <c r="L123" s="45"/>
      <c r="M123" s="226" t="s">
        <v>33</v>
      </c>
      <c r="N123" s="227" t="s">
        <v>49</v>
      </c>
      <c r="O123" s="85"/>
      <c r="P123" s="228">
        <f>O123*H123</f>
        <v>0</v>
      </c>
      <c r="Q123" s="228">
        <v>0</v>
      </c>
      <c r="R123" s="228">
        <f>Q123*H123</f>
        <v>0</v>
      </c>
      <c r="S123" s="228">
        <v>0</v>
      </c>
      <c r="T123" s="229">
        <f>S123*H123</f>
        <v>0</v>
      </c>
      <c r="U123" s="39"/>
      <c r="V123" s="39"/>
      <c r="W123" s="39"/>
      <c r="X123" s="39"/>
      <c r="Y123" s="39"/>
      <c r="Z123" s="39"/>
      <c r="AA123" s="39"/>
      <c r="AB123" s="39"/>
      <c r="AC123" s="39"/>
      <c r="AD123" s="39"/>
      <c r="AE123" s="39"/>
      <c r="AR123" s="230" t="s">
        <v>177</v>
      </c>
      <c r="AT123" s="230" t="s">
        <v>172</v>
      </c>
      <c r="AU123" s="230" t="s">
        <v>88</v>
      </c>
      <c r="AY123" s="17" t="s">
        <v>170</v>
      </c>
      <c r="BE123" s="231">
        <f>IF(N123="základní",J123,0)</f>
        <v>0</v>
      </c>
      <c r="BF123" s="231">
        <f>IF(N123="snížená",J123,0)</f>
        <v>0</v>
      </c>
      <c r="BG123" s="231">
        <f>IF(N123="zákl. přenesená",J123,0)</f>
        <v>0</v>
      </c>
      <c r="BH123" s="231">
        <f>IF(N123="sníž. přenesená",J123,0)</f>
        <v>0</v>
      </c>
      <c r="BI123" s="231">
        <f>IF(N123="nulová",J123,0)</f>
        <v>0</v>
      </c>
      <c r="BJ123" s="17" t="s">
        <v>86</v>
      </c>
      <c r="BK123" s="231">
        <f>ROUND(I123*H123,2)</f>
        <v>0</v>
      </c>
      <c r="BL123" s="17" t="s">
        <v>177</v>
      </c>
      <c r="BM123" s="230" t="s">
        <v>1877</v>
      </c>
    </row>
    <row r="124" spans="1:47" s="2" customFormat="1" ht="12">
      <c r="A124" s="39"/>
      <c r="B124" s="40"/>
      <c r="C124" s="41"/>
      <c r="D124" s="234" t="s">
        <v>210</v>
      </c>
      <c r="E124" s="41"/>
      <c r="F124" s="255" t="s">
        <v>281</v>
      </c>
      <c r="G124" s="41"/>
      <c r="H124" s="41"/>
      <c r="I124" s="137"/>
      <c r="J124" s="41"/>
      <c r="K124" s="41"/>
      <c r="L124" s="45"/>
      <c r="M124" s="256"/>
      <c r="N124" s="257"/>
      <c r="O124" s="85"/>
      <c r="P124" s="85"/>
      <c r="Q124" s="85"/>
      <c r="R124" s="85"/>
      <c r="S124" s="85"/>
      <c r="T124" s="86"/>
      <c r="U124" s="39"/>
      <c r="V124" s="39"/>
      <c r="W124" s="39"/>
      <c r="X124" s="39"/>
      <c r="Y124" s="39"/>
      <c r="Z124" s="39"/>
      <c r="AA124" s="39"/>
      <c r="AB124" s="39"/>
      <c r="AC124" s="39"/>
      <c r="AD124" s="39"/>
      <c r="AE124" s="39"/>
      <c r="AT124" s="17" t="s">
        <v>210</v>
      </c>
      <c r="AU124" s="17" t="s">
        <v>88</v>
      </c>
    </row>
    <row r="125" spans="1:65" s="2" customFormat="1" ht="16.5" customHeight="1">
      <c r="A125" s="39"/>
      <c r="B125" s="40"/>
      <c r="C125" s="219" t="s">
        <v>274</v>
      </c>
      <c r="D125" s="219" t="s">
        <v>172</v>
      </c>
      <c r="E125" s="220" t="s">
        <v>1878</v>
      </c>
      <c r="F125" s="221" t="s">
        <v>1879</v>
      </c>
      <c r="G125" s="222" t="s">
        <v>191</v>
      </c>
      <c r="H125" s="223">
        <v>26</v>
      </c>
      <c r="I125" s="224"/>
      <c r="J125" s="225">
        <f>ROUND(I125*H125,2)</f>
        <v>0</v>
      </c>
      <c r="K125" s="221" t="s">
        <v>33</v>
      </c>
      <c r="L125" s="45"/>
      <c r="M125" s="226" t="s">
        <v>33</v>
      </c>
      <c r="N125" s="227" t="s">
        <v>49</v>
      </c>
      <c r="O125" s="85"/>
      <c r="P125" s="228">
        <f>O125*H125</f>
        <v>0</v>
      </c>
      <c r="Q125" s="228">
        <v>0</v>
      </c>
      <c r="R125" s="228">
        <f>Q125*H125</f>
        <v>0</v>
      </c>
      <c r="S125" s="228">
        <v>0</v>
      </c>
      <c r="T125" s="229">
        <f>S125*H125</f>
        <v>0</v>
      </c>
      <c r="U125" s="39"/>
      <c r="V125" s="39"/>
      <c r="W125" s="39"/>
      <c r="X125" s="39"/>
      <c r="Y125" s="39"/>
      <c r="Z125" s="39"/>
      <c r="AA125" s="39"/>
      <c r="AB125" s="39"/>
      <c r="AC125" s="39"/>
      <c r="AD125" s="39"/>
      <c r="AE125" s="39"/>
      <c r="AR125" s="230" t="s">
        <v>177</v>
      </c>
      <c r="AT125" s="230" t="s">
        <v>172</v>
      </c>
      <c r="AU125" s="230" t="s">
        <v>88</v>
      </c>
      <c r="AY125" s="17" t="s">
        <v>170</v>
      </c>
      <c r="BE125" s="231">
        <f>IF(N125="základní",J125,0)</f>
        <v>0</v>
      </c>
      <c r="BF125" s="231">
        <f>IF(N125="snížená",J125,0)</f>
        <v>0</v>
      </c>
      <c r="BG125" s="231">
        <f>IF(N125="zákl. přenesená",J125,0)</f>
        <v>0</v>
      </c>
      <c r="BH125" s="231">
        <f>IF(N125="sníž. přenesená",J125,0)</f>
        <v>0</v>
      </c>
      <c r="BI125" s="231">
        <f>IF(N125="nulová",J125,0)</f>
        <v>0</v>
      </c>
      <c r="BJ125" s="17" t="s">
        <v>86</v>
      </c>
      <c r="BK125" s="231">
        <f>ROUND(I125*H125,2)</f>
        <v>0</v>
      </c>
      <c r="BL125" s="17" t="s">
        <v>177</v>
      </c>
      <c r="BM125" s="230" t="s">
        <v>1880</v>
      </c>
    </row>
    <row r="126" spans="1:47" s="2" customFormat="1" ht="12">
      <c r="A126" s="39"/>
      <c r="B126" s="40"/>
      <c r="C126" s="41"/>
      <c r="D126" s="234" t="s">
        <v>210</v>
      </c>
      <c r="E126" s="41"/>
      <c r="F126" s="255" t="s">
        <v>281</v>
      </c>
      <c r="G126" s="41"/>
      <c r="H126" s="41"/>
      <c r="I126" s="137"/>
      <c r="J126" s="41"/>
      <c r="K126" s="41"/>
      <c r="L126" s="45"/>
      <c r="M126" s="256"/>
      <c r="N126" s="257"/>
      <c r="O126" s="85"/>
      <c r="P126" s="85"/>
      <c r="Q126" s="85"/>
      <c r="R126" s="85"/>
      <c r="S126" s="85"/>
      <c r="T126" s="86"/>
      <c r="U126" s="39"/>
      <c r="V126" s="39"/>
      <c r="W126" s="39"/>
      <c r="X126" s="39"/>
      <c r="Y126" s="39"/>
      <c r="Z126" s="39"/>
      <c r="AA126" s="39"/>
      <c r="AB126" s="39"/>
      <c r="AC126" s="39"/>
      <c r="AD126" s="39"/>
      <c r="AE126" s="39"/>
      <c r="AT126" s="17" t="s">
        <v>210</v>
      </c>
      <c r="AU126" s="17" t="s">
        <v>88</v>
      </c>
    </row>
    <row r="127" spans="1:63" s="12" customFormat="1" ht="20.85" customHeight="1">
      <c r="A127" s="12"/>
      <c r="B127" s="203"/>
      <c r="C127" s="204"/>
      <c r="D127" s="205" t="s">
        <v>77</v>
      </c>
      <c r="E127" s="217" t="s">
        <v>685</v>
      </c>
      <c r="F127" s="217" t="s">
        <v>686</v>
      </c>
      <c r="G127" s="204"/>
      <c r="H127" s="204"/>
      <c r="I127" s="207"/>
      <c r="J127" s="218">
        <f>BK127</f>
        <v>0</v>
      </c>
      <c r="K127" s="204"/>
      <c r="L127" s="209"/>
      <c r="M127" s="210"/>
      <c r="N127" s="211"/>
      <c r="O127" s="211"/>
      <c r="P127" s="212">
        <f>SUM(P128:P135)</f>
        <v>0</v>
      </c>
      <c r="Q127" s="211"/>
      <c r="R127" s="212">
        <f>SUM(R128:R135)</f>
        <v>0</v>
      </c>
      <c r="S127" s="211"/>
      <c r="T127" s="213">
        <f>SUM(T128:T135)</f>
        <v>0</v>
      </c>
      <c r="U127" s="12"/>
      <c r="V127" s="12"/>
      <c r="W127" s="12"/>
      <c r="X127" s="12"/>
      <c r="Y127" s="12"/>
      <c r="Z127" s="12"/>
      <c r="AA127" s="12"/>
      <c r="AB127" s="12"/>
      <c r="AC127" s="12"/>
      <c r="AD127" s="12"/>
      <c r="AE127" s="12"/>
      <c r="AR127" s="214" t="s">
        <v>86</v>
      </c>
      <c r="AT127" s="215" t="s">
        <v>77</v>
      </c>
      <c r="AU127" s="215" t="s">
        <v>88</v>
      </c>
      <c r="AY127" s="214" t="s">
        <v>170</v>
      </c>
      <c r="BK127" s="216">
        <f>SUM(BK128:BK135)</f>
        <v>0</v>
      </c>
    </row>
    <row r="128" spans="1:65" s="2" customFormat="1" ht="33" customHeight="1">
      <c r="A128" s="39"/>
      <c r="B128" s="40"/>
      <c r="C128" s="219" t="s">
        <v>7</v>
      </c>
      <c r="D128" s="219" t="s">
        <v>172</v>
      </c>
      <c r="E128" s="220" t="s">
        <v>688</v>
      </c>
      <c r="F128" s="221" t="s">
        <v>689</v>
      </c>
      <c r="G128" s="222" t="s">
        <v>232</v>
      </c>
      <c r="H128" s="223">
        <v>0.5</v>
      </c>
      <c r="I128" s="224"/>
      <c r="J128" s="225">
        <f>ROUND(I128*H128,2)</f>
        <v>0</v>
      </c>
      <c r="K128" s="221" t="s">
        <v>176</v>
      </c>
      <c r="L128" s="45"/>
      <c r="M128" s="226" t="s">
        <v>33</v>
      </c>
      <c r="N128" s="227" t="s">
        <v>49</v>
      </c>
      <c r="O128" s="85"/>
      <c r="P128" s="228">
        <f>O128*H128</f>
        <v>0</v>
      </c>
      <c r="Q128" s="228">
        <v>0</v>
      </c>
      <c r="R128" s="228">
        <f>Q128*H128</f>
        <v>0</v>
      </c>
      <c r="S128" s="228">
        <v>0</v>
      </c>
      <c r="T128" s="229">
        <f>S128*H128</f>
        <v>0</v>
      </c>
      <c r="U128" s="39"/>
      <c r="V128" s="39"/>
      <c r="W128" s="39"/>
      <c r="X128" s="39"/>
      <c r="Y128" s="39"/>
      <c r="Z128" s="39"/>
      <c r="AA128" s="39"/>
      <c r="AB128" s="39"/>
      <c r="AC128" s="39"/>
      <c r="AD128" s="39"/>
      <c r="AE128" s="39"/>
      <c r="AR128" s="230" t="s">
        <v>177</v>
      </c>
      <c r="AT128" s="230" t="s">
        <v>172</v>
      </c>
      <c r="AU128" s="230" t="s">
        <v>184</v>
      </c>
      <c r="AY128" s="17" t="s">
        <v>170</v>
      </c>
      <c r="BE128" s="231">
        <f>IF(N128="základní",J128,0)</f>
        <v>0</v>
      </c>
      <c r="BF128" s="231">
        <f>IF(N128="snížená",J128,0)</f>
        <v>0</v>
      </c>
      <c r="BG128" s="231">
        <f>IF(N128="zákl. přenesená",J128,0)</f>
        <v>0</v>
      </c>
      <c r="BH128" s="231">
        <f>IF(N128="sníž. přenesená",J128,0)</f>
        <v>0</v>
      </c>
      <c r="BI128" s="231">
        <f>IF(N128="nulová",J128,0)</f>
        <v>0</v>
      </c>
      <c r="BJ128" s="17" t="s">
        <v>86</v>
      </c>
      <c r="BK128" s="231">
        <f>ROUND(I128*H128,2)</f>
        <v>0</v>
      </c>
      <c r="BL128" s="17" t="s">
        <v>177</v>
      </c>
      <c r="BM128" s="230" t="s">
        <v>1881</v>
      </c>
    </row>
    <row r="129" spans="1:65" s="2" customFormat="1" ht="33" customHeight="1">
      <c r="A129" s="39"/>
      <c r="B129" s="40"/>
      <c r="C129" s="219" t="s">
        <v>282</v>
      </c>
      <c r="D129" s="219" t="s">
        <v>172</v>
      </c>
      <c r="E129" s="220" t="s">
        <v>692</v>
      </c>
      <c r="F129" s="221" t="s">
        <v>693</v>
      </c>
      <c r="G129" s="222" t="s">
        <v>232</v>
      </c>
      <c r="H129" s="223">
        <v>276</v>
      </c>
      <c r="I129" s="224"/>
      <c r="J129" s="225">
        <f>ROUND(I129*H129,2)</f>
        <v>0</v>
      </c>
      <c r="K129" s="221" t="s">
        <v>176</v>
      </c>
      <c r="L129" s="45"/>
      <c r="M129" s="226" t="s">
        <v>33</v>
      </c>
      <c r="N129" s="227" t="s">
        <v>49</v>
      </c>
      <c r="O129" s="85"/>
      <c r="P129" s="228">
        <f>O129*H129</f>
        <v>0</v>
      </c>
      <c r="Q129" s="228">
        <v>0</v>
      </c>
      <c r="R129" s="228">
        <f>Q129*H129</f>
        <v>0</v>
      </c>
      <c r="S129" s="228">
        <v>0</v>
      </c>
      <c r="T129" s="229">
        <f>S129*H129</f>
        <v>0</v>
      </c>
      <c r="U129" s="39"/>
      <c r="V129" s="39"/>
      <c r="W129" s="39"/>
      <c r="X129" s="39"/>
      <c r="Y129" s="39"/>
      <c r="Z129" s="39"/>
      <c r="AA129" s="39"/>
      <c r="AB129" s="39"/>
      <c r="AC129" s="39"/>
      <c r="AD129" s="39"/>
      <c r="AE129" s="39"/>
      <c r="AR129" s="230" t="s">
        <v>177</v>
      </c>
      <c r="AT129" s="230" t="s">
        <v>172</v>
      </c>
      <c r="AU129" s="230" t="s">
        <v>184</v>
      </c>
      <c r="AY129" s="17" t="s">
        <v>170</v>
      </c>
      <c r="BE129" s="231">
        <f>IF(N129="základní",J129,0)</f>
        <v>0</v>
      </c>
      <c r="BF129" s="231">
        <f>IF(N129="snížená",J129,0)</f>
        <v>0</v>
      </c>
      <c r="BG129" s="231">
        <f>IF(N129="zákl. přenesená",J129,0)</f>
        <v>0</v>
      </c>
      <c r="BH129" s="231">
        <f>IF(N129="sníž. přenesená",J129,0)</f>
        <v>0</v>
      </c>
      <c r="BI129" s="231">
        <f>IF(N129="nulová",J129,0)</f>
        <v>0</v>
      </c>
      <c r="BJ129" s="17" t="s">
        <v>86</v>
      </c>
      <c r="BK129" s="231">
        <f>ROUND(I129*H129,2)</f>
        <v>0</v>
      </c>
      <c r="BL129" s="17" t="s">
        <v>177</v>
      </c>
      <c r="BM129" s="230" t="s">
        <v>1882</v>
      </c>
    </row>
    <row r="130" spans="1:47" s="2" customFormat="1" ht="12">
      <c r="A130" s="39"/>
      <c r="B130" s="40"/>
      <c r="C130" s="41"/>
      <c r="D130" s="234" t="s">
        <v>210</v>
      </c>
      <c r="E130" s="41"/>
      <c r="F130" s="255" t="s">
        <v>211</v>
      </c>
      <c r="G130" s="41"/>
      <c r="H130" s="41"/>
      <c r="I130" s="137"/>
      <c r="J130" s="41"/>
      <c r="K130" s="41"/>
      <c r="L130" s="45"/>
      <c r="M130" s="256"/>
      <c r="N130" s="257"/>
      <c r="O130" s="85"/>
      <c r="P130" s="85"/>
      <c r="Q130" s="85"/>
      <c r="R130" s="85"/>
      <c r="S130" s="85"/>
      <c r="T130" s="86"/>
      <c r="U130" s="39"/>
      <c r="V130" s="39"/>
      <c r="W130" s="39"/>
      <c r="X130" s="39"/>
      <c r="Y130" s="39"/>
      <c r="Z130" s="39"/>
      <c r="AA130" s="39"/>
      <c r="AB130" s="39"/>
      <c r="AC130" s="39"/>
      <c r="AD130" s="39"/>
      <c r="AE130" s="39"/>
      <c r="AT130" s="17" t="s">
        <v>210</v>
      </c>
      <c r="AU130" s="17" t="s">
        <v>184</v>
      </c>
    </row>
    <row r="131" spans="1:51" s="13" customFormat="1" ht="12">
      <c r="A131" s="13"/>
      <c r="B131" s="232"/>
      <c r="C131" s="233"/>
      <c r="D131" s="234" t="s">
        <v>182</v>
      </c>
      <c r="E131" s="235" t="s">
        <v>33</v>
      </c>
      <c r="F131" s="236" t="s">
        <v>1883</v>
      </c>
      <c r="G131" s="233"/>
      <c r="H131" s="237">
        <v>12</v>
      </c>
      <c r="I131" s="238"/>
      <c r="J131" s="233"/>
      <c r="K131" s="233"/>
      <c r="L131" s="239"/>
      <c r="M131" s="240"/>
      <c r="N131" s="241"/>
      <c r="O131" s="241"/>
      <c r="P131" s="241"/>
      <c r="Q131" s="241"/>
      <c r="R131" s="241"/>
      <c r="S131" s="241"/>
      <c r="T131" s="242"/>
      <c r="U131" s="13"/>
      <c r="V131" s="13"/>
      <c r="W131" s="13"/>
      <c r="X131" s="13"/>
      <c r="Y131" s="13"/>
      <c r="Z131" s="13"/>
      <c r="AA131" s="13"/>
      <c r="AB131" s="13"/>
      <c r="AC131" s="13"/>
      <c r="AD131" s="13"/>
      <c r="AE131" s="13"/>
      <c r="AT131" s="243" t="s">
        <v>182</v>
      </c>
      <c r="AU131" s="243" t="s">
        <v>184</v>
      </c>
      <c r="AV131" s="13" t="s">
        <v>88</v>
      </c>
      <c r="AW131" s="13" t="s">
        <v>39</v>
      </c>
      <c r="AX131" s="13" t="s">
        <v>78</v>
      </c>
      <c r="AY131" s="243" t="s">
        <v>170</v>
      </c>
    </row>
    <row r="132" spans="1:51" s="14" customFormat="1" ht="12">
      <c r="A132" s="14"/>
      <c r="B132" s="244"/>
      <c r="C132" s="245"/>
      <c r="D132" s="234" t="s">
        <v>182</v>
      </c>
      <c r="E132" s="246" t="s">
        <v>33</v>
      </c>
      <c r="F132" s="247" t="s">
        <v>200</v>
      </c>
      <c r="G132" s="245"/>
      <c r="H132" s="248">
        <v>12</v>
      </c>
      <c r="I132" s="249"/>
      <c r="J132" s="245"/>
      <c r="K132" s="245"/>
      <c r="L132" s="250"/>
      <c r="M132" s="251"/>
      <c r="N132" s="252"/>
      <c r="O132" s="252"/>
      <c r="P132" s="252"/>
      <c r="Q132" s="252"/>
      <c r="R132" s="252"/>
      <c r="S132" s="252"/>
      <c r="T132" s="253"/>
      <c r="U132" s="14"/>
      <c r="V132" s="14"/>
      <c r="W132" s="14"/>
      <c r="X132" s="14"/>
      <c r="Y132" s="14"/>
      <c r="Z132" s="14"/>
      <c r="AA132" s="14"/>
      <c r="AB132" s="14"/>
      <c r="AC132" s="14"/>
      <c r="AD132" s="14"/>
      <c r="AE132" s="14"/>
      <c r="AT132" s="254" t="s">
        <v>182</v>
      </c>
      <c r="AU132" s="254" t="s">
        <v>184</v>
      </c>
      <c r="AV132" s="14" t="s">
        <v>177</v>
      </c>
      <c r="AW132" s="14" t="s">
        <v>39</v>
      </c>
      <c r="AX132" s="14" t="s">
        <v>86</v>
      </c>
      <c r="AY132" s="254" t="s">
        <v>170</v>
      </c>
    </row>
    <row r="133" spans="1:51" s="13" customFormat="1" ht="12">
      <c r="A133" s="13"/>
      <c r="B133" s="232"/>
      <c r="C133" s="233"/>
      <c r="D133" s="234" t="s">
        <v>182</v>
      </c>
      <c r="E133" s="233"/>
      <c r="F133" s="236" t="s">
        <v>1884</v>
      </c>
      <c r="G133" s="233"/>
      <c r="H133" s="237">
        <v>276</v>
      </c>
      <c r="I133" s="238"/>
      <c r="J133" s="233"/>
      <c r="K133" s="233"/>
      <c r="L133" s="239"/>
      <c r="M133" s="240"/>
      <c r="N133" s="241"/>
      <c r="O133" s="241"/>
      <c r="P133" s="241"/>
      <c r="Q133" s="241"/>
      <c r="R133" s="241"/>
      <c r="S133" s="241"/>
      <c r="T133" s="242"/>
      <c r="U133" s="13"/>
      <c r="V133" s="13"/>
      <c r="W133" s="13"/>
      <c r="X133" s="13"/>
      <c r="Y133" s="13"/>
      <c r="Z133" s="13"/>
      <c r="AA133" s="13"/>
      <c r="AB133" s="13"/>
      <c r="AC133" s="13"/>
      <c r="AD133" s="13"/>
      <c r="AE133" s="13"/>
      <c r="AT133" s="243" t="s">
        <v>182</v>
      </c>
      <c r="AU133" s="243" t="s">
        <v>184</v>
      </c>
      <c r="AV133" s="13" t="s">
        <v>88</v>
      </c>
      <c r="AW133" s="13" t="s">
        <v>4</v>
      </c>
      <c r="AX133" s="13" t="s">
        <v>86</v>
      </c>
      <c r="AY133" s="243" t="s">
        <v>170</v>
      </c>
    </row>
    <row r="134" spans="1:65" s="2" customFormat="1" ht="33" customHeight="1">
      <c r="A134" s="39"/>
      <c r="B134" s="40"/>
      <c r="C134" s="219" t="s">
        <v>289</v>
      </c>
      <c r="D134" s="219" t="s">
        <v>172</v>
      </c>
      <c r="E134" s="220" t="s">
        <v>702</v>
      </c>
      <c r="F134" s="221" t="s">
        <v>703</v>
      </c>
      <c r="G134" s="222" t="s">
        <v>232</v>
      </c>
      <c r="H134" s="223">
        <v>0.5</v>
      </c>
      <c r="I134" s="224"/>
      <c r="J134" s="225">
        <f>ROUND(I134*H134,2)</f>
        <v>0</v>
      </c>
      <c r="K134" s="221" t="s">
        <v>176</v>
      </c>
      <c r="L134" s="45"/>
      <c r="M134" s="226" t="s">
        <v>33</v>
      </c>
      <c r="N134" s="227" t="s">
        <v>49</v>
      </c>
      <c r="O134" s="85"/>
      <c r="P134" s="228">
        <f>O134*H134</f>
        <v>0</v>
      </c>
      <c r="Q134" s="228">
        <v>0</v>
      </c>
      <c r="R134" s="228">
        <f>Q134*H134</f>
        <v>0</v>
      </c>
      <c r="S134" s="228">
        <v>0</v>
      </c>
      <c r="T134" s="229">
        <f>S134*H134</f>
        <v>0</v>
      </c>
      <c r="U134" s="39"/>
      <c r="V134" s="39"/>
      <c r="W134" s="39"/>
      <c r="X134" s="39"/>
      <c r="Y134" s="39"/>
      <c r="Z134" s="39"/>
      <c r="AA134" s="39"/>
      <c r="AB134" s="39"/>
      <c r="AC134" s="39"/>
      <c r="AD134" s="39"/>
      <c r="AE134" s="39"/>
      <c r="AR134" s="230" t="s">
        <v>177</v>
      </c>
      <c r="AT134" s="230" t="s">
        <v>172</v>
      </c>
      <c r="AU134" s="230" t="s">
        <v>184</v>
      </c>
      <c r="AY134" s="17" t="s">
        <v>170</v>
      </c>
      <c r="BE134" s="231">
        <f>IF(N134="základní",J134,0)</f>
        <v>0</v>
      </c>
      <c r="BF134" s="231">
        <f>IF(N134="snížená",J134,0)</f>
        <v>0</v>
      </c>
      <c r="BG134" s="231">
        <f>IF(N134="zákl. přenesená",J134,0)</f>
        <v>0</v>
      </c>
      <c r="BH134" s="231">
        <f>IF(N134="sníž. přenesená",J134,0)</f>
        <v>0</v>
      </c>
      <c r="BI134" s="231">
        <f>IF(N134="nulová",J134,0)</f>
        <v>0</v>
      </c>
      <c r="BJ134" s="17" t="s">
        <v>86</v>
      </c>
      <c r="BK134" s="231">
        <f>ROUND(I134*H134,2)</f>
        <v>0</v>
      </c>
      <c r="BL134" s="17" t="s">
        <v>177</v>
      </c>
      <c r="BM134" s="230" t="s">
        <v>1885</v>
      </c>
    </row>
    <row r="135" spans="1:51" s="13" customFormat="1" ht="12">
      <c r="A135" s="13"/>
      <c r="B135" s="232"/>
      <c r="C135" s="233"/>
      <c r="D135" s="234" t="s">
        <v>182</v>
      </c>
      <c r="E135" s="235" t="s">
        <v>33</v>
      </c>
      <c r="F135" s="236" t="s">
        <v>1886</v>
      </c>
      <c r="G135" s="233"/>
      <c r="H135" s="237">
        <v>0.5</v>
      </c>
      <c r="I135" s="238"/>
      <c r="J135" s="233"/>
      <c r="K135" s="233"/>
      <c r="L135" s="239"/>
      <c r="M135" s="240"/>
      <c r="N135" s="241"/>
      <c r="O135" s="241"/>
      <c r="P135" s="241"/>
      <c r="Q135" s="241"/>
      <c r="R135" s="241"/>
      <c r="S135" s="241"/>
      <c r="T135" s="242"/>
      <c r="U135" s="13"/>
      <c r="V135" s="13"/>
      <c r="W135" s="13"/>
      <c r="X135" s="13"/>
      <c r="Y135" s="13"/>
      <c r="Z135" s="13"/>
      <c r="AA135" s="13"/>
      <c r="AB135" s="13"/>
      <c r="AC135" s="13"/>
      <c r="AD135" s="13"/>
      <c r="AE135" s="13"/>
      <c r="AT135" s="243" t="s">
        <v>182</v>
      </c>
      <c r="AU135" s="243" t="s">
        <v>184</v>
      </c>
      <c r="AV135" s="13" t="s">
        <v>88</v>
      </c>
      <c r="AW135" s="13" t="s">
        <v>39</v>
      </c>
      <c r="AX135" s="13" t="s">
        <v>86</v>
      </c>
      <c r="AY135" s="243" t="s">
        <v>170</v>
      </c>
    </row>
    <row r="136" spans="1:63" s="12" customFormat="1" ht="22.8" customHeight="1">
      <c r="A136" s="12"/>
      <c r="B136" s="203"/>
      <c r="C136" s="204"/>
      <c r="D136" s="205" t="s">
        <v>77</v>
      </c>
      <c r="E136" s="217" t="s">
        <v>1887</v>
      </c>
      <c r="F136" s="217" t="s">
        <v>1888</v>
      </c>
      <c r="G136" s="204"/>
      <c r="H136" s="204"/>
      <c r="I136" s="207"/>
      <c r="J136" s="218">
        <f>BK136</f>
        <v>0</v>
      </c>
      <c r="K136" s="204"/>
      <c r="L136" s="209"/>
      <c r="M136" s="210"/>
      <c r="N136" s="211"/>
      <c r="O136" s="211"/>
      <c r="P136" s="212">
        <f>SUM(P137:P142)</f>
        <v>0</v>
      </c>
      <c r="Q136" s="211"/>
      <c r="R136" s="212">
        <f>SUM(R137:R142)</f>
        <v>0</v>
      </c>
      <c r="S136" s="211"/>
      <c r="T136" s="213">
        <f>SUM(T137:T142)</f>
        <v>0</v>
      </c>
      <c r="U136" s="12"/>
      <c r="V136" s="12"/>
      <c r="W136" s="12"/>
      <c r="X136" s="12"/>
      <c r="Y136" s="12"/>
      <c r="Z136" s="12"/>
      <c r="AA136" s="12"/>
      <c r="AB136" s="12"/>
      <c r="AC136" s="12"/>
      <c r="AD136" s="12"/>
      <c r="AE136" s="12"/>
      <c r="AR136" s="214" t="s">
        <v>177</v>
      </c>
      <c r="AT136" s="215" t="s">
        <v>77</v>
      </c>
      <c r="AU136" s="215" t="s">
        <v>86</v>
      </c>
      <c r="AY136" s="214" t="s">
        <v>170</v>
      </c>
      <c r="BK136" s="216">
        <f>SUM(BK137:BK142)</f>
        <v>0</v>
      </c>
    </row>
    <row r="137" spans="1:65" s="2" customFormat="1" ht="16.5" customHeight="1">
      <c r="A137" s="39"/>
      <c r="B137" s="40"/>
      <c r="C137" s="219" t="s">
        <v>294</v>
      </c>
      <c r="D137" s="219" t="s">
        <v>172</v>
      </c>
      <c r="E137" s="220" t="s">
        <v>1889</v>
      </c>
      <c r="F137" s="221" t="s">
        <v>1890</v>
      </c>
      <c r="G137" s="222" t="s">
        <v>1217</v>
      </c>
      <c r="H137" s="223">
        <v>1</v>
      </c>
      <c r="I137" s="224"/>
      <c r="J137" s="225">
        <f>ROUND(I137*H137,2)</f>
        <v>0</v>
      </c>
      <c r="K137" s="221" t="s">
        <v>33</v>
      </c>
      <c r="L137" s="45"/>
      <c r="M137" s="226" t="s">
        <v>33</v>
      </c>
      <c r="N137" s="227" t="s">
        <v>49</v>
      </c>
      <c r="O137" s="85"/>
      <c r="P137" s="228">
        <f>O137*H137</f>
        <v>0</v>
      </c>
      <c r="Q137" s="228">
        <v>0</v>
      </c>
      <c r="R137" s="228">
        <f>Q137*H137</f>
        <v>0</v>
      </c>
      <c r="S137" s="228">
        <v>0</v>
      </c>
      <c r="T137" s="229">
        <f>S137*H137</f>
        <v>0</v>
      </c>
      <c r="U137" s="39"/>
      <c r="V137" s="39"/>
      <c r="W137" s="39"/>
      <c r="X137" s="39"/>
      <c r="Y137" s="39"/>
      <c r="Z137" s="39"/>
      <c r="AA137" s="39"/>
      <c r="AB137" s="39"/>
      <c r="AC137" s="39"/>
      <c r="AD137" s="39"/>
      <c r="AE137" s="39"/>
      <c r="AR137" s="230" t="s">
        <v>177</v>
      </c>
      <c r="AT137" s="230" t="s">
        <v>172</v>
      </c>
      <c r="AU137" s="230" t="s">
        <v>88</v>
      </c>
      <c r="AY137" s="17" t="s">
        <v>170</v>
      </c>
      <c r="BE137" s="231">
        <f>IF(N137="základní",J137,0)</f>
        <v>0</v>
      </c>
      <c r="BF137" s="231">
        <f>IF(N137="snížená",J137,0)</f>
        <v>0</v>
      </c>
      <c r="BG137" s="231">
        <f>IF(N137="zákl. přenesená",J137,0)</f>
        <v>0</v>
      </c>
      <c r="BH137" s="231">
        <f>IF(N137="sníž. přenesená",J137,0)</f>
        <v>0</v>
      </c>
      <c r="BI137" s="231">
        <f>IF(N137="nulová",J137,0)</f>
        <v>0</v>
      </c>
      <c r="BJ137" s="17" t="s">
        <v>86</v>
      </c>
      <c r="BK137" s="231">
        <f>ROUND(I137*H137,2)</f>
        <v>0</v>
      </c>
      <c r="BL137" s="17" t="s">
        <v>177</v>
      </c>
      <c r="BM137" s="230" t="s">
        <v>1891</v>
      </c>
    </row>
    <row r="138" spans="1:65" s="2" customFormat="1" ht="16.5" customHeight="1">
      <c r="A138" s="39"/>
      <c r="B138" s="40"/>
      <c r="C138" s="219" t="s">
        <v>299</v>
      </c>
      <c r="D138" s="219" t="s">
        <v>172</v>
      </c>
      <c r="E138" s="220" t="s">
        <v>1892</v>
      </c>
      <c r="F138" s="221" t="s">
        <v>1893</v>
      </c>
      <c r="G138" s="222" t="s">
        <v>1681</v>
      </c>
      <c r="H138" s="223">
        <v>1</v>
      </c>
      <c r="I138" s="224"/>
      <c r="J138" s="225">
        <f>ROUND(I138*H138,2)</f>
        <v>0</v>
      </c>
      <c r="K138" s="221" t="s">
        <v>33</v>
      </c>
      <c r="L138" s="45"/>
      <c r="M138" s="226" t="s">
        <v>33</v>
      </c>
      <c r="N138" s="227" t="s">
        <v>49</v>
      </c>
      <c r="O138" s="85"/>
      <c r="P138" s="228">
        <f>O138*H138</f>
        <v>0</v>
      </c>
      <c r="Q138" s="228">
        <v>0</v>
      </c>
      <c r="R138" s="228">
        <f>Q138*H138</f>
        <v>0</v>
      </c>
      <c r="S138" s="228">
        <v>0</v>
      </c>
      <c r="T138" s="229">
        <f>S138*H138</f>
        <v>0</v>
      </c>
      <c r="U138" s="39"/>
      <c r="V138" s="39"/>
      <c r="W138" s="39"/>
      <c r="X138" s="39"/>
      <c r="Y138" s="39"/>
      <c r="Z138" s="39"/>
      <c r="AA138" s="39"/>
      <c r="AB138" s="39"/>
      <c r="AC138" s="39"/>
      <c r="AD138" s="39"/>
      <c r="AE138" s="39"/>
      <c r="AR138" s="230" t="s">
        <v>177</v>
      </c>
      <c r="AT138" s="230" t="s">
        <v>172</v>
      </c>
      <c r="AU138" s="230" t="s">
        <v>88</v>
      </c>
      <c r="AY138" s="17" t="s">
        <v>170</v>
      </c>
      <c r="BE138" s="231">
        <f>IF(N138="základní",J138,0)</f>
        <v>0</v>
      </c>
      <c r="BF138" s="231">
        <f>IF(N138="snížená",J138,0)</f>
        <v>0</v>
      </c>
      <c r="BG138" s="231">
        <f>IF(N138="zákl. přenesená",J138,0)</f>
        <v>0</v>
      </c>
      <c r="BH138" s="231">
        <f>IF(N138="sníž. přenesená",J138,0)</f>
        <v>0</v>
      </c>
      <c r="BI138" s="231">
        <f>IF(N138="nulová",J138,0)</f>
        <v>0</v>
      </c>
      <c r="BJ138" s="17" t="s">
        <v>86</v>
      </c>
      <c r="BK138" s="231">
        <f>ROUND(I138*H138,2)</f>
        <v>0</v>
      </c>
      <c r="BL138" s="17" t="s">
        <v>177</v>
      </c>
      <c r="BM138" s="230" t="s">
        <v>1894</v>
      </c>
    </row>
    <row r="139" spans="1:47" s="2" customFormat="1" ht="12">
      <c r="A139" s="39"/>
      <c r="B139" s="40"/>
      <c r="C139" s="41"/>
      <c r="D139" s="234" t="s">
        <v>210</v>
      </c>
      <c r="E139" s="41"/>
      <c r="F139" s="255" t="s">
        <v>1895</v>
      </c>
      <c r="G139" s="41"/>
      <c r="H139" s="41"/>
      <c r="I139" s="137"/>
      <c r="J139" s="41"/>
      <c r="K139" s="41"/>
      <c r="L139" s="45"/>
      <c r="M139" s="256"/>
      <c r="N139" s="257"/>
      <c r="O139" s="85"/>
      <c r="P139" s="85"/>
      <c r="Q139" s="85"/>
      <c r="R139" s="85"/>
      <c r="S139" s="85"/>
      <c r="T139" s="86"/>
      <c r="U139" s="39"/>
      <c r="V139" s="39"/>
      <c r="W139" s="39"/>
      <c r="X139" s="39"/>
      <c r="Y139" s="39"/>
      <c r="Z139" s="39"/>
      <c r="AA139" s="39"/>
      <c r="AB139" s="39"/>
      <c r="AC139" s="39"/>
      <c r="AD139" s="39"/>
      <c r="AE139" s="39"/>
      <c r="AT139" s="17" t="s">
        <v>210</v>
      </c>
      <c r="AU139" s="17" t="s">
        <v>88</v>
      </c>
    </row>
    <row r="140" spans="1:65" s="2" customFormat="1" ht="16.5" customHeight="1">
      <c r="A140" s="39"/>
      <c r="B140" s="40"/>
      <c r="C140" s="219" t="s">
        <v>305</v>
      </c>
      <c r="D140" s="219" t="s">
        <v>172</v>
      </c>
      <c r="E140" s="220" t="s">
        <v>1896</v>
      </c>
      <c r="F140" s="221" t="s">
        <v>1897</v>
      </c>
      <c r="G140" s="222" t="s">
        <v>1898</v>
      </c>
      <c r="H140" s="223">
        <v>5</v>
      </c>
      <c r="I140" s="224"/>
      <c r="J140" s="225">
        <f>ROUND(I140*H140,2)</f>
        <v>0</v>
      </c>
      <c r="K140" s="221" t="s">
        <v>33</v>
      </c>
      <c r="L140" s="45"/>
      <c r="M140" s="226" t="s">
        <v>33</v>
      </c>
      <c r="N140" s="227" t="s">
        <v>49</v>
      </c>
      <c r="O140" s="85"/>
      <c r="P140" s="228">
        <f>O140*H140</f>
        <v>0</v>
      </c>
      <c r="Q140" s="228">
        <v>0</v>
      </c>
      <c r="R140" s="228">
        <f>Q140*H140</f>
        <v>0</v>
      </c>
      <c r="S140" s="228">
        <v>0</v>
      </c>
      <c r="T140" s="229">
        <f>S140*H140</f>
        <v>0</v>
      </c>
      <c r="U140" s="39"/>
      <c r="V140" s="39"/>
      <c r="W140" s="39"/>
      <c r="X140" s="39"/>
      <c r="Y140" s="39"/>
      <c r="Z140" s="39"/>
      <c r="AA140" s="39"/>
      <c r="AB140" s="39"/>
      <c r="AC140" s="39"/>
      <c r="AD140" s="39"/>
      <c r="AE140" s="39"/>
      <c r="AR140" s="230" t="s">
        <v>177</v>
      </c>
      <c r="AT140" s="230" t="s">
        <v>172</v>
      </c>
      <c r="AU140" s="230" t="s">
        <v>88</v>
      </c>
      <c r="AY140" s="17" t="s">
        <v>170</v>
      </c>
      <c r="BE140" s="231">
        <f>IF(N140="základní",J140,0)</f>
        <v>0</v>
      </c>
      <c r="BF140" s="231">
        <f>IF(N140="snížená",J140,0)</f>
        <v>0</v>
      </c>
      <c r="BG140" s="231">
        <f>IF(N140="zákl. přenesená",J140,0)</f>
        <v>0</v>
      </c>
      <c r="BH140" s="231">
        <f>IF(N140="sníž. přenesená",J140,0)</f>
        <v>0</v>
      </c>
      <c r="BI140" s="231">
        <f>IF(N140="nulová",J140,0)</f>
        <v>0</v>
      </c>
      <c r="BJ140" s="17" t="s">
        <v>86</v>
      </c>
      <c r="BK140" s="231">
        <f>ROUND(I140*H140,2)</f>
        <v>0</v>
      </c>
      <c r="BL140" s="17" t="s">
        <v>177</v>
      </c>
      <c r="BM140" s="230" t="s">
        <v>1899</v>
      </c>
    </row>
    <row r="141" spans="1:47" s="2" customFormat="1" ht="12">
      <c r="A141" s="39"/>
      <c r="B141" s="40"/>
      <c r="C141" s="41"/>
      <c r="D141" s="234" t="s">
        <v>210</v>
      </c>
      <c r="E141" s="41"/>
      <c r="F141" s="255" t="s">
        <v>1900</v>
      </c>
      <c r="G141" s="41"/>
      <c r="H141" s="41"/>
      <c r="I141" s="137"/>
      <c r="J141" s="41"/>
      <c r="K141" s="41"/>
      <c r="L141" s="45"/>
      <c r="M141" s="256"/>
      <c r="N141" s="257"/>
      <c r="O141" s="85"/>
      <c r="P141" s="85"/>
      <c r="Q141" s="85"/>
      <c r="R141" s="85"/>
      <c r="S141" s="85"/>
      <c r="T141" s="86"/>
      <c r="U141" s="39"/>
      <c r="V141" s="39"/>
      <c r="W141" s="39"/>
      <c r="X141" s="39"/>
      <c r="Y141" s="39"/>
      <c r="Z141" s="39"/>
      <c r="AA141" s="39"/>
      <c r="AB141" s="39"/>
      <c r="AC141" s="39"/>
      <c r="AD141" s="39"/>
      <c r="AE141" s="39"/>
      <c r="AT141" s="17" t="s">
        <v>210</v>
      </c>
      <c r="AU141" s="17" t="s">
        <v>88</v>
      </c>
    </row>
    <row r="142" spans="1:65" s="2" customFormat="1" ht="16.5" customHeight="1">
      <c r="A142" s="39"/>
      <c r="B142" s="40"/>
      <c r="C142" s="219" t="s">
        <v>310</v>
      </c>
      <c r="D142" s="219" t="s">
        <v>172</v>
      </c>
      <c r="E142" s="220" t="s">
        <v>1901</v>
      </c>
      <c r="F142" s="221" t="s">
        <v>1902</v>
      </c>
      <c r="G142" s="222" t="s">
        <v>232</v>
      </c>
      <c r="H142" s="223">
        <v>3</v>
      </c>
      <c r="I142" s="224"/>
      <c r="J142" s="225">
        <f>ROUND(I142*H142,2)</f>
        <v>0</v>
      </c>
      <c r="K142" s="221" t="s">
        <v>33</v>
      </c>
      <c r="L142" s="45"/>
      <c r="M142" s="268" t="s">
        <v>33</v>
      </c>
      <c r="N142" s="269" t="s">
        <v>49</v>
      </c>
      <c r="O142" s="270"/>
      <c r="P142" s="271">
        <f>O142*H142</f>
        <v>0</v>
      </c>
      <c r="Q142" s="271">
        <v>0</v>
      </c>
      <c r="R142" s="271">
        <f>Q142*H142</f>
        <v>0</v>
      </c>
      <c r="S142" s="271">
        <v>0</v>
      </c>
      <c r="T142" s="272">
        <f>S142*H142</f>
        <v>0</v>
      </c>
      <c r="U142" s="39"/>
      <c r="V142" s="39"/>
      <c r="W142" s="39"/>
      <c r="X142" s="39"/>
      <c r="Y142" s="39"/>
      <c r="Z142" s="39"/>
      <c r="AA142" s="39"/>
      <c r="AB142" s="39"/>
      <c r="AC142" s="39"/>
      <c r="AD142" s="39"/>
      <c r="AE142" s="39"/>
      <c r="AR142" s="230" t="s">
        <v>177</v>
      </c>
      <c r="AT142" s="230" t="s">
        <v>172</v>
      </c>
      <c r="AU142" s="230" t="s">
        <v>88</v>
      </c>
      <c r="AY142" s="17" t="s">
        <v>170</v>
      </c>
      <c r="BE142" s="231">
        <f>IF(N142="základní",J142,0)</f>
        <v>0</v>
      </c>
      <c r="BF142" s="231">
        <f>IF(N142="snížená",J142,0)</f>
        <v>0</v>
      </c>
      <c r="BG142" s="231">
        <f>IF(N142="zákl. přenesená",J142,0)</f>
        <v>0</v>
      </c>
      <c r="BH142" s="231">
        <f>IF(N142="sníž. přenesená",J142,0)</f>
        <v>0</v>
      </c>
      <c r="BI142" s="231">
        <f>IF(N142="nulová",J142,0)</f>
        <v>0</v>
      </c>
      <c r="BJ142" s="17" t="s">
        <v>86</v>
      </c>
      <c r="BK142" s="231">
        <f>ROUND(I142*H142,2)</f>
        <v>0</v>
      </c>
      <c r="BL142" s="17" t="s">
        <v>177</v>
      </c>
      <c r="BM142" s="230" t="s">
        <v>1903</v>
      </c>
    </row>
    <row r="143" spans="1:31" s="2" customFormat="1" ht="6.95" customHeight="1">
      <c r="A143" s="39"/>
      <c r="B143" s="60"/>
      <c r="C143" s="61"/>
      <c r="D143" s="61"/>
      <c r="E143" s="61"/>
      <c r="F143" s="61"/>
      <c r="G143" s="61"/>
      <c r="H143" s="61"/>
      <c r="I143" s="167"/>
      <c r="J143" s="61"/>
      <c r="K143" s="61"/>
      <c r="L143" s="45"/>
      <c r="M143" s="39"/>
      <c r="O143" s="39"/>
      <c r="P143" s="39"/>
      <c r="Q143" s="39"/>
      <c r="R143" s="39"/>
      <c r="S143" s="39"/>
      <c r="T143" s="39"/>
      <c r="U143" s="39"/>
      <c r="V143" s="39"/>
      <c r="W143" s="39"/>
      <c r="X143" s="39"/>
      <c r="Y143" s="39"/>
      <c r="Z143" s="39"/>
      <c r="AA143" s="39"/>
      <c r="AB143" s="39"/>
      <c r="AC143" s="39"/>
      <c r="AD143" s="39"/>
      <c r="AE143" s="39"/>
    </row>
  </sheetData>
  <sheetProtection password="CC35" sheet="1" objects="1" scenarios="1" formatColumns="0" formatRows="0" autoFilter="0"/>
  <autoFilter ref="C83:K142"/>
  <mergeCells count="9">
    <mergeCell ref="E7:H7"/>
    <mergeCell ref="E9:H9"/>
    <mergeCell ref="E18:H18"/>
    <mergeCell ref="E27:H27"/>
    <mergeCell ref="E48:H48"/>
    <mergeCell ref="E50:H50"/>
    <mergeCell ref="E74:H74"/>
    <mergeCell ref="E76:H76"/>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PC-SEVCIK\Jirka</dc:creator>
  <cp:keywords/>
  <dc:description/>
  <cp:lastModifiedBy>PC-SEVCIK\Jirka</cp:lastModifiedBy>
  <dcterms:created xsi:type="dcterms:W3CDTF">2020-12-14T06:01:13Z</dcterms:created>
  <dcterms:modified xsi:type="dcterms:W3CDTF">2020-12-14T06:01:31Z</dcterms:modified>
  <cp:category/>
  <cp:version/>
  <cp:contentType/>
  <cp:contentStatus/>
</cp:coreProperties>
</file>