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01 - SO 01 - Kanalizace v..." sheetId="2" r:id="rId2"/>
    <sheet name="02 - SO 02 - Vodovod výměna" sheetId="3" r:id="rId3"/>
    <sheet name="03 - vedlejší náklad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SO 01 - Kanalizace v...'!$C$127:$K$525</definedName>
    <definedName name="_xlnm.Print_Area" localSheetId="1">'01 - SO 01 - Kanalizace v...'!$C$4:$J$76,'01 - SO 01 - Kanalizace v...'!$C$82:$J$109,'01 - SO 01 - Kanalizace v...'!$C$115:$K$525</definedName>
    <definedName name="_xlnm.Print_Titles" localSheetId="1">'01 - SO 01 - Kanalizace v...'!$127:$127</definedName>
    <definedName name="_xlnm._FilterDatabase" localSheetId="2" hidden="1">'02 - SO 02 - Vodovod výměna'!$C$129:$K$470</definedName>
    <definedName name="_xlnm.Print_Area" localSheetId="2">'02 - SO 02 - Vodovod výměna'!$C$4:$J$76,'02 - SO 02 - Vodovod výměna'!$C$82:$J$111,'02 - SO 02 - Vodovod výměna'!$C$117:$K$470</definedName>
    <definedName name="_xlnm.Print_Titles" localSheetId="2">'02 - SO 02 - Vodovod výměna'!$129:$129</definedName>
    <definedName name="_xlnm._FilterDatabase" localSheetId="3" hidden="1">'03 - vedlejší náklady'!$C$116:$K$128</definedName>
    <definedName name="_xlnm.Print_Area" localSheetId="3">'03 - vedlejší náklady'!$C$4:$J$76,'03 - vedlejší náklady'!$C$82:$J$98,'03 - vedlejší náklady'!$C$104:$K$128</definedName>
    <definedName name="_xlnm.Print_Titles" localSheetId="3">'03 - vedlejší náklady'!$116:$116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3" r="J37"/>
  <c r="J36"/>
  <c i="1" r="AY96"/>
  <c i="3" r="J35"/>
  <c i="1" r="AX96"/>
  <c i="3" r="BI469"/>
  <c r="BH469"/>
  <c r="BG469"/>
  <c r="BF469"/>
  <c r="T469"/>
  <c r="T468"/>
  <c r="R469"/>
  <c r="R468"/>
  <c r="P469"/>
  <c r="P468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0"/>
  <c r="BH450"/>
  <c r="BG450"/>
  <c r="BF450"/>
  <c r="T450"/>
  <c r="R450"/>
  <c r="P450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29"/>
  <c r="BH429"/>
  <c r="BG429"/>
  <c r="BF429"/>
  <c r="T429"/>
  <c r="R429"/>
  <c r="P429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1"/>
  <c r="BH361"/>
  <c r="BG361"/>
  <c r="BF361"/>
  <c r="T361"/>
  <c r="R361"/>
  <c r="P361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T257"/>
  <c r="R258"/>
  <c r="R257"/>
  <c r="P258"/>
  <c r="P257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2" r="J37"/>
  <c r="J36"/>
  <c i="1" r="AY95"/>
  <c i="2" r="J35"/>
  <c i="1" r="AX95"/>
  <c i="2"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3"/>
  <c r="BH473"/>
  <c r="BG473"/>
  <c r="BF473"/>
  <c r="T473"/>
  <c r="R473"/>
  <c r="P473"/>
  <c r="BI470"/>
  <c r="BH470"/>
  <c r="BG470"/>
  <c r="BF470"/>
  <c r="T470"/>
  <c r="R470"/>
  <c r="P470"/>
  <c r="BI469"/>
  <c r="BH469"/>
  <c r="BG469"/>
  <c r="BF469"/>
  <c r="T469"/>
  <c r="R469"/>
  <c r="P469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14"/>
  <c r="BH414"/>
  <c r="BG414"/>
  <c r="BF414"/>
  <c r="T414"/>
  <c r="R414"/>
  <c r="P414"/>
  <c r="BI412"/>
  <c r="BH412"/>
  <c r="BG412"/>
  <c r="BF412"/>
  <c r="T412"/>
  <c r="R412"/>
  <c r="P412"/>
  <c r="BI403"/>
  <c r="BH403"/>
  <c r="BG403"/>
  <c r="BF403"/>
  <c r="T403"/>
  <c r="R403"/>
  <c r="P403"/>
  <c r="BI399"/>
  <c r="BH399"/>
  <c r="BG399"/>
  <c r="BF399"/>
  <c r="T399"/>
  <c r="R399"/>
  <c r="P399"/>
  <c r="BI398"/>
  <c r="BH398"/>
  <c r="BG398"/>
  <c r="BF398"/>
  <c r="T398"/>
  <c r="R398"/>
  <c r="P398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46"/>
  <c r="BH346"/>
  <c r="BG346"/>
  <c r="BF346"/>
  <c r="T346"/>
  <c r="R346"/>
  <c r="P346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4"/>
  <c r="BH304"/>
  <c r="BG304"/>
  <c r="BF304"/>
  <c r="T304"/>
  <c r="R304"/>
  <c r="P304"/>
  <c r="BI300"/>
  <c r="BH300"/>
  <c r="BG300"/>
  <c r="BF300"/>
  <c r="T300"/>
  <c r="T299"/>
  <c r="R300"/>
  <c r="R299"/>
  <c r="P300"/>
  <c r="P299"/>
  <c r="BI294"/>
  <c r="BH294"/>
  <c r="BG294"/>
  <c r="BF294"/>
  <c r="T294"/>
  <c r="R294"/>
  <c r="P294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7"/>
  <c r="BH207"/>
  <c r="BG207"/>
  <c r="BF207"/>
  <c r="T207"/>
  <c r="R207"/>
  <c r="P207"/>
  <c r="BI198"/>
  <c r="BH198"/>
  <c r="BG198"/>
  <c r="BF198"/>
  <c r="T198"/>
  <c r="R198"/>
  <c r="P198"/>
  <c r="BI194"/>
  <c r="BH194"/>
  <c r="BG194"/>
  <c r="BF194"/>
  <c r="T194"/>
  <c r="R194"/>
  <c r="P194"/>
  <c r="BI181"/>
  <c r="BH181"/>
  <c r="BG181"/>
  <c r="BF181"/>
  <c r="T181"/>
  <c r="R181"/>
  <c r="P181"/>
  <c r="BI180"/>
  <c r="BH180"/>
  <c r="BG180"/>
  <c r="BF180"/>
  <c r="T180"/>
  <c r="R180"/>
  <c r="P180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4" r="BK128"/>
  <c r="J128"/>
  <c r="BK127"/>
  <c r="BK126"/>
  <c r="J126"/>
  <c r="BK125"/>
  <c r="J125"/>
  <c r="BK124"/>
  <c r="J123"/>
  <c r="J122"/>
  <c r="BK121"/>
  <c r="BK120"/>
  <c r="J119"/>
  <c i="3" r="BK456"/>
  <c r="J450"/>
  <c r="J444"/>
  <c r="J442"/>
  <c r="BK440"/>
  <c r="J438"/>
  <c r="J437"/>
  <c r="BK435"/>
  <c r="BK433"/>
  <c r="BK424"/>
  <c r="J419"/>
  <c r="BK418"/>
  <c r="J416"/>
  <c r="J409"/>
  <c r="BK403"/>
  <c r="J402"/>
  <c r="J401"/>
  <c r="BK400"/>
  <c r="BK397"/>
  <c r="BK394"/>
  <c r="BK392"/>
  <c r="J382"/>
  <c r="J379"/>
  <c r="J378"/>
  <c r="J377"/>
  <c r="J374"/>
  <c r="J373"/>
  <c r="J371"/>
  <c r="J353"/>
  <c r="J348"/>
  <c r="J345"/>
  <c r="BK342"/>
  <c r="BK339"/>
  <c r="J337"/>
  <c r="BK336"/>
  <c r="J330"/>
  <c r="J329"/>
  <c r="J326"/>
  <c r="J325"/>
  <c r="BK324"/>
  <c r="J318"/>
  <c r="J317"/>
  <c r="BK314"/>
  <c r="BK311"/>
  <c r="BK308"/>
  <c r="BK307"/>
  <c r="BK303"/>
  <c r="BK299"/>
  <c r="J296"/>
  <c r="BK294"/>
  <c r="J293"/>
  <c r="J287"/>
  <c r="BK251"/>
  <c r="BK245"/>
  <c r="J235"/>
  <c r="BK228"/>
  <c r="J226"/>
  <c r="J212"/>
  <c r="BK190"/>
  <c r="BK186"/>
  <c r="J161"/>
  <c r="J136"/>
  <c r="J134"/>
  <c r="BK133"/>
  <c i="2" r="BK519"/>
  <c r="BK516"/>
  <c r="J513"/>
  <c r="J510"/>
  <c r="J504"/>
  <c r="BK498"/>
  <c r="BK484"/>
  <c r="J481"/>
  <c r="J480"/>
  <c r="BK477"/>
  <c r="BK474"/>
  <c r="J473"/>
  <c r="BK470"/>
  <c r="J469"/>
  <c r="J459"/>
  <c r="BK456"/>
  <c r="J453"/>
  <c r="J449"/>
  <c r="J445"/>
  <c r="BK435"/>
  <c r="J432"/>
  <c r="J425"/>
  <c r="J399"/>
  <c r="BK393"/>
  <c r="J392"/>
  <c r="BK385"/>
  <c r="J378"/>
  <c r="BK368"/>
  <c r="J360"/>
  <c r="J358"/>
  <c r="BK346"/>
  <c r="J335"/>
  <c r="J330"/>
  <c r="J328"/>
  <c r="J321"/>
  <c r="BK300"/>
  <c r="J288"/>
  <c r="BK272"/>
  <c r="BK256"/>
  <c r="BK249"/>
  <c r="BK247"/>
  <c r="BK245"/>
  <c r="J233"/>
  <c r="BK228"/>
  <c r="BK198"/>
  <c r="J194"/>
  <c r="BK181"/>
  <c r="J180"/>
  <c r="J172"/>
  <c r="BK164"/>
  <c r="J139"/>
  <c r="J137"/>
  <c r="BK131"/>
  <c i="4" r="J124"/>
  <c r="BK123"/>
  <c r="BK122"/>
  <c r="J121"/>
  <c r="J120"/>
  <c r="BK119"/>
  <c i="3" r="BK463"/>
  <c r="BK458"/>
  <c r="BK450"/>
  <c r="J440"/>
  <c r="BK438"/>
  <c r="J432"/>
  <c r="J429"/>
  <c r="J424"/>
  <c r="J422"/>
  <c r="J418"/>
  <c r="BK416"/>
  <c r="J413"/>
  <c r="J412"/>
  <c r="J410"/>
  <c r="J408"/>
  <c r="BK406"/>
  <c r="J404"/>
  <c r="BK398"/>
  <c r="J390"/>
  <c r="BK388"/>
  <c r="J384"/>
  <c r="J380"/>
  <c r="J372"/>
  <c r="J370"/>
  <c r="BK361"/>
  <c r="J357"/>
  <c r="J356"/>
  <c r="BK353"/>
  <c r="J350"/>
  <c r="BK329"/>
  <c r="BK326"/>
  <c r="BK325"/>
  <c r="J324"/>
  <c r="BK318"/>
  <c r="J303"/>
  <c r="BK293"/>
  <c r="BK281"/>
  <c r="J276"/>
  <c r="BK271"/>
  <c r="J268"/>
  <c r="BK262"/>
  <c r="BK258"/>
  <c r="J251"/>
  <c r="J240"/>
  <c r="BK235"/>
  <c r="J215"/>
  <c r="BK212"/>
  <c r="J207"/>
  <c r="BK202"/>
  <c r="J196"/>
  <c r="J190"/>
  <c r="J178"/>
  <c r="BK174"/>
  <c r="J171"/>
  <c r="J170"/>
  <c r="BK165"/>
  <c r="BK161"/>
  <c r="J157"/>
  <c r="BK140"/>
  <c r="J138"/>
  <c r="BK136"/>
  <c i="2" r="J519"/>
  <c r="J516"/>
  <c r="BK504"/>
  <c r="J500"/>
  <c r="BK493"/>
  <c r="BK490"/>
  <c r="BK482"/>
  <c r="BK469"/>
  <c r="J466"/>
  <c r="BK462"/>
  <c r="BK453"/>
  <c r="BK428"/>
  <c r="BK423"/>
  <c r="J412"/>
  <c r="BK399"/>
  <c r="BK398"/>
  <c r="J394"/>
  <c r="J389"/>
  <c r="J385"/>
  <c r="BK374"/>
  <c r="J364"/>
  <c r="J340"/>
  <c r="BK327"/>
  <c r="J318"/>
  <c r="BK315"/>
  <c r="J310"/>
  <c r="BK294"/>
  <c r="BK288"/>
  <c r="BK283"/>
  <c r="J249"/>
  <c r="J247"/>
  <c r="J245"/>
  <c r="BK242"/>
  <c r="BK239"/>
  <c r="J228"/>
  <c r="BK223"/>
  <c r="J217"/>
  <c r="BK207"/>
  <c r="J181"/>
  <c r="BK180"/>
  <c r="BK172"/>
  <c r="BK168"/>
  <c r="BK139"/>
  <c r="J133"/>
  <c r="J131"/>
  <c i="1" r="AS94"/>
  <c i="3" r="BK469"/>
  <c r="J469"/>
  <c r="BK465"/>
  <c r="J465"/>
  <c r="BK464"/>
  <c r="J464"/>
  <c r="BK461"/>
  <c r="J458"/>
  <c r="BK457"/>
  <c r="J456"/>
  <c r="BK437"/>
  <c r="BK436"/>
  <c r="BK412"/>
  <c r="BK409"/>
  <c r="BK408"/>
  <c r="J407"/>
  <c r="BK404"/>
  <c r="J403"/>
  <c r="BK402"/>
  <c r="BK401"/>
  <c r="J399"/>
  <c r="J398"/>
  <c r="J394"/>
  <c r="J392"/>
  <c r="BK390"/>
  <c r="J388"/>
  <c r="BK373"/>
  <c r="BK372"/>
  <c r="BK371"/>
  <c r="BK370"/>
  <c r="J369"/>
  <c r="BK368"/>
  <c r="J367"/>
  <c r="J361"/>
  <c r="BK357"/>
  <c r="J336"/>
  <c r="BK330"/>
  <c r="BK317"/>
  <c r="J314"/>
  <c r="J308"/>
  <c r="BK306"/>
  <c r="BK287"/>
  <c r="J281"/>
  <c r="BK276"/>
  <c r="J271"/>
  <c r="BK268"/>
  <c r="J265"/>
  <c r="J262"/>
  <c r="J245"/>
  <c r="BK226"/>
  <c r="BK224"/>
  <c r="J221"/>
  <c r="J218"/>
  <c r="BK207"/>
  <c r="J202"/>
  <c r="BK196"/>
  <c r="BK178"/>
  <c r="J174"/>
  <c r="BK171"/>
  <c r="BK170"/>
  <c r="J165"/>
  <c i="2" r="BK523"/>
  <c r="J523"/>
  <c r="BK522"/>
  <c r="J522"/>
  <c r="BK521"/>
  <c r="J521"/>
  <c r="BK513"/>
  <c r="BK510"/>
  <c r="BK496"/>
  <c r="J493"/>
  <c r="J490"/>
  <c r="BK487"/>
  <c r="J484"/>
  <c r="BK483"/>
  <c r="J482"/>
  <c r="BK481"/>
  <c r="BK480"/>
  <c r="BK466"/>
  <c r="J462"/>
  <c r="BK441"/>
  <c r="J437"/>
  <c r="BK436"/>
  <c r="J435"/>
  <c r="J426"/>
  <c r="J423"/>
  <c r="BK414"/>
  <c r="BK412"/>
  <c r="BK403"/>
  <c r="BK392"/>
  <c r="BK389"/>
  <c r="BK378"/>
  <c r="J374"/>
  <c r="BK371"/>
  <c r="J357"/>
  <c r="BK328"/>
  <c r="J327"/>
  <c r="J324"/>
  <c r="J315"/>
  <c r="BK310"/>
  <c r="BK304"/>
  <c r="J283"/>
  <c r="J278"/>
  <c r="BK266"/>
  <c r="J261"/>
  <c r="J256"/>
  <c r="BK236"/>
  <c r="J223"/>
  <c r="BK217"/>
  <c r="BK211"/>
  <c r="J207"/>
  <c r="J198"/>
  <c r="BK194"/>
  <c r="J164"/>
  <c r="J135"/>
  <c r="BK133"/>
  <c i="4" r="J127"/>
  <c i="3" r="J463"/>
  <c r="J461"/>
  <c r="J457"/>
  <c r="BK444"/>
  <c r="BK442"/>
  <c r="J436"/>
  <c r="J435"/>
  <c r="J433"/>
  <c r="BK432"/>
  <c r="BK429"/>
  <c r="BK422"/>
  <c r="BK419"/>
  <c r="BK413"/>
  <c r="BK410"/>
  <c r="BK407"/>
  <c r="J406"/>
  <c r="J400"/>
  <c r="BK399"/>
  <c r="J397"/>
  <c r="BK384"/>
  <c r="BK382"/>
  <c r="BK380"/>
  <c r="BK379"/>
  <c r="BK378"/>
  <c r="BK377"/>
  <c r="BK374"/>
  <c r="BK369"/>
  <c r="J368"/>
  <c r="BK367"/>
  <c r="BK356"/>
  <c r="BK350"/>
  <c r="BK348"/>
  <c r="BK345"/>
  <c r="J342"/>
  <c r="J339"/>
  <c r="BK337"/>
  <c r="J311"/>
  <c r="J307"/>
  <c r="J306"/>
  <c r="J299"/>
  <c r="BK296"/>
  <c r="J294"/>
  <c r="BK265"/>
  <c r="J258"/>
  <c r="BK240"/>
  <c r="J228"/>
  <c r="J224"/>
  <c r="BK221"/>
  <c r="BK218"/>
  <c r="BK215"/>
  <c r="J186"/>
  <c r="BK157"/>
  <c r="J140"/>
  <c r="BK138"/>
  <c r="BK134"/>
  <c r="J133"/>
  <c i="2" r="BK500"/>
  <c r="J498"/>
  <c r="J496"/>
  <c r="J487"/>
  <c r="J483"/>
  <c r="J477"/>
  <c r="J474"/>
  <c r="BK473"/>
  <c r="J470"/>
  <c r="BK459"/>
  <c r="J456"/>
  <c r="BK449"/>
  <c r="BK445"/>
  <c r="J441"/>
  <c r="BK437"/>
  <c r="J436"/>
  <c r="BK432"/>
  <c r="J428"/>
  <c r="BK426"/>
  <c r="BK425"/>
  <c r="J414"/>
  <c r="J403"/>
  <c r="J398"/>
  <c r="BK394"/>
  <c r="J393"/>
  <c r="J371"/>
  <c r="J368"/>
  <c r="BK364"/>
  <c r="BK360"/>
  <c r="BK358"/>
  <c r="BK357"/>
  <c r="J346"/>
  <c r="BK340"/>
  <c r="BK335"/>
  <c r="BK330"/>
  <c r="BK324"/>
  <c r="BK321"/>
  <c r="BK318"/>
  <c r="J304"/>
  <c r="J300"/>
  <c r="J294"/>
  <c r="BK278"/>
  <c r="J272"/>
  <c r="J266"/>
  <c r="BK261"/>
  <c r="J242"/>
  <c r="J239"/>
  <c r="J236"/>
  <c r="BK233"/>
  <c r="J211"/>
  <c r="J168"/>
  <c r="BK137"/>
  <c r="BK135"/>
  <c l="1" r="P130"/>
  <c r="R255"/>
  <c r="BK303"/>
  <c r="J303"/>
  <c r="J101"/>
  <c r="BK329"/>
  <c r="J329"/>
  <c r="J102"/>
  <c r="R359"/>
  <c r="R377"/>
  <c r="P427"/>
  <c r="P492"/>
  <c r="BK499"/>
  <c r="J499"/>
  <c r="J107"/>
  <c r="BK520"/>
  <c r="J520"/>
  <c r="J108"/>
  <c i="3" r="P132"/>
  <c r="R234"/>
  <c r="P261"/>
  <c r="P270"/>
  <c r="P295"/>
  <c r="P310"/>
  <c r="P338"/>
  <c i="2" r="R130"/>
  <c r="P255"/>
  <c r="R303"/>
  <c r="R329"/>
  <c r="T329"/>
  <c r="BK359"/>
  <c r="J359"/>
  <c r="J103"/>
  <c r="P377"/>
  <c r="R427"/>
  <c r="R492"/>
  <c r="T499"/>
  <c r="T520"/>
  <c i="3" r="BK132"/>
  <c r="J132"/>
  <c r="J98"/>
  <c r="BK234"/>
  <c r="J234"/>
  <c r="J99"/>
  <c r="BK261"/>
  <c r="J261"/>
  <c r="J101"/>
  <c r="R261"/>
  <c r="T270"/>
  <c r="T295"/>
  <c r="T310"/>
  <c r="R338"/>
  <c r="T396"/>
  <c r="P439"/>
  <c r="T439"/>
  <c r="P443"/>
  <c r="BK462"/>
  <c r="J462"/>
  <c r="J109"/>
  <c r="R462"/>
  <c i="2" r="BK130"/>
  <c r="J130"/>
  <c r="J98"/>
  <c r="BK255"/>
  <c r="J255"/>
  <c r="J99"/>
  <c r="P303"/>
  <c r="P329"/>
  <c r="P359"/>
  <c r="BK377"/>
  <c r="J377"/>
  <c r="J104"/>
  <c r="BK427"/>
  <c r="J427"/>
  <c r="J105"/>
  <c r="BK492"/>
  <c r="J492"/>
  <c r="J106"/>
  <c r="P499"/>
  <c r="P520"/>
  <c i="3" r="R132"/>
  <c r="P234"/>
  <c r="T261"/>
  <c r="R270"/>
  <c r="BK310"/>
  <c r="J310"/>
  <c r="J104"/>
  <c r="BK338"/>
  <c r="J338"/>
  <c r="J105"/>
  <c r="BK396"/>
  <c r="J396"/>
  <c r="J106"/>
  <c r="R396"/>
  <c r="BK443"/>
  <c r="J443"/>
  <c r="J108"/>
  <c r="T443"/>
  <c r="T462"/>
  <c i="4" r="R118"/>
  <c r="R117"/>
  <c i="2" r="T130"/>
  <c r="T255"/>
  <c r="T303"/>
  <c r="T359"/>
  <c r="T377"/>
  <c r="T427"/>
  <c r="T492"/>
  <c r="R499"/>
  <c r="R520"/>
  <c i="3" r="T132"/>
  <c r="T234"/>
  <c r="BK270"/>
  <c r="J270"/>
  <c r="J102"/>
  <c r="BK295"/>
  <c r="J295"/>
  <c r="J103"/>
  <c r="R295"/>
  <c r="R310"/>
  <c r="T338"/>
  <c r="P396"/>
  <c r="BK439"/>
  <c r="J439"/>
  <c r="J107"/>
  <c r="R439"/>
  <c r="R443"/>
  <c r="P462"/>
  <c i="4" r="BK118"/>
  <c r="J118"/>
  <c r="J97"/>
  <c r="P118"/>
  <c r="P117"/>
  <c i="1" r="AU97"/>
  <c i="4" r="T118"/>
  <c r="T117"/>
  <c i="2" r="E85"/>
  <c r="BE131"/>
  <c r="BE139"/>
  <c r="BE168"/>
  <c r="BE172"/>
  <c r="BE181"/>
  <c r="BE198"/>
  <c r="BE207"/>
  <c r="BE217"/>
  <c r="BE223"/>
  <c r="BE245"/>
  <c r="BE283"/>
  <c r="BE327"/>
  <c r="BE374"/>
  <c r="BE385"/>
  <c r="BE389"/>
  <c r="BE435"/>
  <c r="BE453"/>
  <c r="BE466"/>
  <c r="BE480"/>
  <c r="BE481"/>
  <c r="BE490"/>
  <c r="BE504"/>
  <c r="BE513"/>
  <c i="3" r="J89"/>
  <c r="F92"/>
  <c r="BE133"/>
  <c r="BE134"/>
  <c r="BE161"/>
  <c r="BE165"/>
  <c r="BE174"/>
  <c r="BE186"/>
  <c r="BE190"/>
  <c r="BE196"/>
  <c r="BE207"/>
  <c r="BE245"/>
  <c r="BE268"/>
  <c r="BE271"/>
  <c r="BE281"/>
  <c r="BE287"/>
  <c r="BE317"/>
  <c r="BE325"/>
  <c r="BE326"/>
  <c r="BE357"/>
  <c r="BE370"/>
  <c r="BE371"/>
  <c r="BE372"/>
  <c r="BE388"/>
  <c r="BE390"/>
  <c r="BE392"/>
  <c r="BE397"/>
  <c r="BE402"/>
  <c r="BE403"/>
  <c r="BE408"/>
  <c r="BE416"/>
  <c r="BE422"/>
  <c r="BE437"/>
  <c r="BE440"/>
  <c r="BE450"/>
  <c r="BE463"/>
  <c r="BE464"/>
  <c i="4" r="BE126"/>
  <c i="2" r="F92"/>
  <c r="BE137"/>
  <c r="BE164"/>
  <c r="BE180"/>
  <c r="BE228"/>
  <c r="BE242"/>
  <c r="BE247"/>
  <c r="BE288"/>
  <c r="BE294"/>
  <c r="BE318"/>
  <c r="BE330"/>
  <c r="BE335"/>
  <c r="BE340"/>
  <c r="BE360"/>
  <c r="BE364"/>
  <c r="BE393"/>
  <c r="BE394"/>
  <c r="BE398"/>
  <c r="BE423"/>
  <c r="BE425"/>
  <c r="BE428"/>
  <c r="BE432"/>
  <c r="BE445"/>
  <c r="BE449"/>
  <c r="BE459"/>
  <c r="BE469"/>
  <c r="BE470"/>
  <c r="BE473"/>
  <c r="BE498"/>
  <c r="BE500"/>
  <c r="BE516"/>
  <c r="BE519"/>
  <c r="BE521"/>
  <c r="BE522"/>
  <c r="BE523"/>
  <c i="3" r="E85"/>
  <c r="BE136"/>
  <c r="BE157"/>
  <c r="BE212"/>
  <c r="BE228"/>
  <c r="BE235"/>
  <c r="BE240"/>
  <c r="BE251"/>
  <c r="BE293"/>
  <c r="BE296"/>
  <c r="BE299"/>
  <c r="BE318"/>
  <c r="BE324"/>
  <c r="BE329"/>
  <c r="BE337"/>
  <c r="BE342"/>
  <c r="BE348"/>
  <c r="BE353"/>
  <c r="BE374"/>
  <c r="BE380"/>
  <c r="BE413"/>
  <c r="BE418"/>
  <c r="BE419"/>
  <c r="BE424"/>
  <c r="BE429"/>
  <c r="BE438"/>
  <c r="BE442"/>
  <c r="BE444"/>
  <c r="BE465"/>
  <c r="BE469"/>
  <c r="BK257"/>
  <c r="J257"/>
  <c r="J100"/>
  <c i="2" r="J89"/>
  <c r="BE135"/>
  <c r="BE194"/>
  <c r="BE211"/>
  <c r="BE233"/>
  <c r="BE236"/>
  <c r="BE249"/>
  <c r="BE256"/>
  <c r="BE266"/>
  <c r="BE272"/>
  <c r="BE300"/>
  <c r="BE304"/>
  <c r="BE321"/>
  <c r="BE328"/>
  <c r="BE346"/>
  <c r="BE358"/>
  <c r="BE368"/>
  <c r="BE378"/>
  <c r="BE392"/>
  <c r="BE403"/>
  <c r="BE456"/>
  <c r="BE474"/>
  <c r="BE477"/>
  <c r="BE483"/>
  <c r="BE484"/>
  <c r="BE496"/>
  <c r="BE510"/>
  <c r="BK299"/>
  <c r="J299"/>
  <c r="J100"/>
  <c i="3" r="BE178"/>
  <c r="BE224"/>
  <c r="BE226"/>
  <c r="BE294"/>
  <c r="BE303"/>
  <c r="BE306"/>
  <c r="BE307"/>
  <c r="BE308"/>
  <c r="BE311"/>
  <c r="BE314"/>
  <c r="BE330"/>
  <c r="BE336"/>
  <c r="BE339"/>
  <c r="BE345"/>
  <c r="BE368"/>
  <c r="BE373"/>
  <c r="BE377"/>
  <c r="BE378"/>
  <c r="BE382"/>
  <c r="BE394"/>
  <c r="BE399"/>
  <c r="BE400"/>
  <c r="BE401"/>
  <c r="BE409"/>
  <c r="BE432"/>
  <c r="BE433"/>
  <c r="BE435"/>
  <c r="BE436"/>
  <c r="BE456"/>
  <c r="BE457"/>
  <c i="4" r="E107"/>
  <c r="F114"/>
  <c r="BE122"/>
  <c r="BE123"/>
  <c i="2" r="BE133"/>
  <c r="BE239"/>
  <c r="BE261"/>
  <c r="BE278"/>
  <c r="BE310"/>
  <c r="BE315"/>
  <c r="BE324"/>
  <c r="BE357"/>
  <c r="BE371"/>
  <c r="BE399"/>
  <c r="BE412"/>
  <c r="BE414"/>
  <c r="BE426"/>
  <c r="BE436"/>
  <c r="BE437"/>
  <c r="BE441"/>
  <c r="BE462"/>
  <c r="BE482"/>
  <c r="BE487"/>
  <c r="BE493"/>
  <c i="3" r="BE138"/>
  <c r="BE140"/>
  <c r="BE170"/>
  <c r="BE171"/>
  <c r="BE202"/>
  <c r="BE215"/>
  <c r="BE218"/>
  <c r="BE221"/>
  <c r="BE258"/>
  <c r="BE262"/>
  <c r="BE265"/>
  <c r="BE276"/>
  <c r="BE350"/>
  <c r="BE356"/>
  <c r="BE361"/>
  <c r="BE367"/>
  <c r="BE369"/>
  <c r="BE379"/>
  <c r="BE384"/>
  <c r="BE398"/>
  <c r="BE404"/>
  <c r="BE406"/>
  <c r="BE407"/>
  <c r="BE410"/>
  <c r="BE412"/>
  <c r="BE458"/>
  <c r="BE461"/>
  <c r="BK468"/>
  <c r="J468"/>
  <c r="J110"/>
  <c i="4" r="J89"/>
  <c r="BE119"/>
  <c r="BE120"/>
  <c r="BE121"/>
  <c r="BE124"/>
  <c r="BE125"/>
  <c r="BE127"/>
  <c r="BE128"/>
  <c i="3" r="F36"/>
  <c i="1" r="BC96"/>
  <c i="3" r="F34"/>
  <c i="1" r="BA96"/>
  <c i="2" r="F35"/>
  <c i="1" r="BB95"/>
  <c i="4" r="F35"/>
  <c i="1" r="BB97"/>
  <c i="4" r="F36"/>
  <c i="1" r="BC97"/>
  <c i="2" r="F37"/>
  <c i="1" r="BD95"/>
  <c i="3" r="F37"/>
  <c i="1" r="BD96"/>
  <c i="2" r="F36"/>
  <c i="1" r="BC95"/>
  <c i="2" r="J34"/>
  <c i="1" r="AW95"/>
  <c i="4" r="J34"/>
  <c i="1" r="AW97"/>
  <c i="4" r="F37"/>
  <c i="1" r="BD97"/>
  <c i="3" r="F35"/>
  <c i="1" r="BB96"/>
  <c i="2" r="F34"/>
  <c i="1" r="BA95"/>
  <c i="3" r="J34"/>
  <c i="1" r="AW96"/>
  <c i="4" r="F34"/>
  <c i="1" r="BA97"/>
  <c i="2" l="1" r="T129"/>
  <c r="T128"/>
  <c i="3" r="T131"/>
  <c r="T130"/>
  <c r="P131"/>
  <c r="P130"/>
  <c i="1" r="AU96"/>
  <c i="3" r="R131"/>
  <c r="R130"/>
  <c i="2" r="R129"/>
  <c r="R128"/>
  <c r="P129"/>
  <c r="P128"/>
  <c i="1" r="AU95"/>
  <c i="3" r="BK131"/>
  <c r="J131"/>
  <c r="J97"/>
  <c i="2" r="BK129"/>
  <c r="J129"/>
  <c r="J97"/>
  <c i="4" r="BK117"/>
  <c r="J117"/>
  <c r="J96"/>
  <c i="1" r="BA94"/>
  <c r="W30"/>
  <c r="BC94"/>
  <c r="W32"/>
  <c r="BB94"/>
  <c r="W31"/>
  <c r="BD94"/>
  <c r="W33"/>
  <c i="3" r="F33"/>
  <c i="1" r="AZ96"/>
  <c i="2" r="F33"/>
  <c i="1" r="AZ95"/>
  <c i="4" r="J33"/>
  <c i="1" r="AV97"/>
  <c r="AT97"/>
  <c i="4" r="F33"/>
  <c i="1" r="AZ97"/>
  <c i="2" r="J33"/>
  <c i="1" r="AV95"/>
  <c r="AT95"/>
  <c i="3" r="J33"/>
  <c i="1" r="AV96"/>
  <c r="AT96"/>
  <c i="3" l="1" r="BK130"/>
  <c r="J130"/>
  <c i="2" r="BK128"/>
  <c r="J128"/>
  <c i="1" r="AU94"/>
  <c r="AX94"/>
  <c r="AW94"/>
  <c r="AK30"/>
  <c i="4" r="J30"/>
  <c i="1" r="AG97"/>
  <c r="AN97"/>
  <c r="AZ94"/>
  <c r="AV94"/>
  <c r="AK29"/>
  <c r="AY94"/>
  <c i="2" r="J30"/>
  <c i="1" r="AG95"/>
  <c r="AN95"/>
  <c i="3" r="J30"/>
  <c i="1" r="AG96"/>
  <c r="AN96"/>
  <c i="3" l="1" r="J39"/>
  <c r="J96"/>
  <c i="2" r="J39"/>
  <c r="J96"/>
  <c i="4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<sst xmlns="http://schemas.openxmlformats.org/spreadsheetml/2006/main">
  <si>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</si>
  <si>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</si>
  <si>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</si>
  <si>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</si>
  <si>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</si>
  <si>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{5cf26ee7-0bba-4453-9c46-e91b1715a59f}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</si>
  <si>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</si>
  <si>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</si>
  <si>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</si>
  <si>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</si>
  <si>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</si>
  <si>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</si>
  <si>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</si>
  <si>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SONA6512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</si>
  <si>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</si>
  <si>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</si>
  <si>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Kynšperk n/Ohří, ul.J.K.Tyla - kanalizace a vodovod výměna</t>
  </si>
  <si>
    <t>KSO:</t>
  </si>
  <si>
    <t>CC-CZ:</t>
  </si>
  <si>
    <t>Místo:</t>
  </si>
  <si>
    <t xml:space="preserve"> </t>
  </si>
  <si>
    <t>Datum:</t>
  </si>
  <si>
    <t>20. 2. 2020</t>
  </si>
  <si>
    <t>Zadavatel:</t>
  </si>
  <si>
    <t>IČ:</t>
  </si>
  <si>
    <t>Sokolovská vodárenská s.r.o.Sokolov</t>
  </si>
  <si>
    <t>DIČ:</t>
  </si>
  <si>
    <t>Uchazeč:</t>
  </si>
  <si>
    <t>Vyplň údaj</t>
  </si>
  <si>
    <t>Projektant:</t>
  </si>
  <si>
    <t>KV ENGINEERING s.r.o.Karlovy Vary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</si>
  <si>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</si>
  <si>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</si>
  <si>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</si>
  <si>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</si>
  <si>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</si>
  <si>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</si>
  <si>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</si>
  <si>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</si>
  <si>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</si>
  <si>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</si>
  <si>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</si>
  <si>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</si>
  <si>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</si>
  <si>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</si>
  <si>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</si>
  <si>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</si>
  <si>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</si>
  <si>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</si>
  <si>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</si>
  <si>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</si>
  <si>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</si>
  <si>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</si>
  <si>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</si>
  <si>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</si>
  <si>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</si>
  <si>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</si>
  <si>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</si>
  <si>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</si>
  <si>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</si>
  <si>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</si>
  <si>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</si>
  <si>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</si>
  <si>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</si>
  <si>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</si>
  <si>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</si>
  <si>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</si>
  <si>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</si>
  <si>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</si>
  <si>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</si>
  <si>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</si>
  <si>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</si>
  <si>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</si>
  <si>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</si>
  <si>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</si>
  <si>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</si>
  <si>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</si>
  <si>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</si>
  <si>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</si>
  <si>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</si>
  <si>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</si>
  <si>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Kanalizace výměna</t>
  </si>
  <si>
    <t>STA</t>
  </si>
  <si>
    <t>1</t>
  </si>
  <si>
    <t>{824667e2-ccd8-4bda-984c-0a09dbd44978}</t>
  </si>
  <si>
    <t>2</t>
  </si>
  <si>
    <t>02</t>
  </si>
  <si>
    <t>SO 02 - Vodovod výměna</t>
  </si>
  <si>
    <t>{42e11092-ee50-410a-8e06-b8dfaad9da27}</t>
  </si>
  <si>
    <t>03</t>
  </si>
  <si>
    <t>vedlejší náklady</t>
  </si>
  <si>
    <t>{33159e09-f21f-4fd7-9434-64f8a97fc56f}</t>
  </si>
  <si>
    <t>KRYCÍ LIST SOUPISU PRACÍ</t>
  </si>
  <si>
    <t>Objekt:</t>
  </si>
  <si>
    <t>01 - SO 01 - Kanalizace výměna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</si>
  <si>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</si>
  <si>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</si>
  <si>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</si>
  <si>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</si>
  <si>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</si>
  <si>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</si>
  <si>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</si>
  <si>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</si>
  <si>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3 - Svislé a kompletní konstrukce</t>
  </si>
  <si>
    <t xml:space="preserve">    45 - Podkladní a vedlejší konstrukce kromě vozovek a železničního svršku</t>
  </si>
  <si>
    <t xml:space="preserve">    5 - Komunikace pozemní</t>
  </si>
  <si>
    <t xml:space="preserve">    8 - Trubní vedení - bourání</t>
  </si>
  <si>
    <t xml:space="preserve">    87 - Potrubí z trub plastických a skleněných</t>
  </si>
  <si>
    <t xml:space="preserve">    89 - Ostatní konstrukce</t>
  </si>
  <si>
    <t xml:space="preserve">    91 - Doplňující konstrukce a práce pozemních komunikací, letišť a ploch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</si>
  <si>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</si>
  <si>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</si>
  <si>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</si>
  <si>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</si>
  <si>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</si>
  <si>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</si>
  <si>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</si>
  <si>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</si>
  <si>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</si>
  <si>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</si>
  <si>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</si>
  <si>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</si>
  <si>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</si>
  <si>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</si>
  <si>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</si>
  <si>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</si>
  <si>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</si>
  <si>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</si>
  <si>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</si>
  <si>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</si>
  <si>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</si>
  <si>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 mm</t>
  </si>
  <si>
    <t>m</t>
  </si>
  <si>
    <t>4</t>
  </si>
  <si>
    <t>-112219885</t>
  </si>
  <si>
    <t>VV</t>
  </si>
  <si>
    <t>1,50*4</t>
  </si>
  <si>
    <t>119001405</t>
  </si>
  <si>
    <t>Dočasné zajištění potrubí z PE DN do 200 mm</t>
  </si>
  <si>
    <t>1263626978</t>
  </si>
  <si>
    <t>1,5*23</t>
  </si>
  <si>
    <t>3</t>
  </si>
  <si>
    <t>119001421</t>
  </si>
  <si>
    <t>Dočasné zajištění kabelů a kabelových tratí ze 3 volně ložených kabelů</t>
  </si>
  <si>
    <t>-2069640617</t>
  </si>
  <si>
    <t>1,50*(2+7+7+19+7+18+1+3)</t>
  </si>
  <si>
    <t>139001101</t>
  </si>
  <si>
    <t>Příplatek za ztížení vykopávky v blízkosti podzemního vedení</t>
  </si>
  <si>
    <t>m3</t>
  </si>
  <si>
    <t>-692350752</t>
  </si>
  <si>
    <t>1,0*1,0*1,0*91</t>
  </si>
  <si>
    <t>5</t>
  </si>
  <si>
    <t>132254206</t>
  </si>
  <si>
    <t>Hloubení zapažených rýh š do 2000 mm v hornině třídy těžitelnosti I, skupiny 3 objem do 5000 m3</t>
  </si>
  <si>
    <t>-2121105737</t>
  </si>
  <si>
    <t>P</t>
  </si>
  <si>
    <t>Poznámka k položce:_x000d_
včetně svislého přemístění</t>
  </si>
  <si>
    <t>40% zatřídění</t>
  </si>
  <si>
    <t>výkop pro kanalizaci</t>
  </si>
  <si>
    <t>potrubí DN300</t>
  </si>
  <si>
    <t>1,1*3,0*95,10*0,40</t>
  </si>
  <si>
    <t>potrubí DN400</t>
  </si>
  <si>
    <t>1,30*3,6*269,90*0,40</t>
  </si>
  <si>
    <t>odpočet konstrukce komunikace řešené v jiné PD a rozpočtu</t>
  </si>
  <si>
    <t>-1,10*0,44*(95,1-3)*0,40</t>
  </si>
  <si>
    <t>-1,30*0,44*(269,9-47,6)*0,40</t>
  </si>
  <si>
    <t>odpočet konstrukce asf.komunikace mimo jinou PD</t>
  </si>
  <si>
    <t>náměstí SNP a ul.Chebská</t>
  </si>
  <si>
    <t>-1,10*0,48*3,0*0,40</t>
  </si>
  <si>
    <t>-1,30*0,48*47,60*0,40</t>
  </si>
  <si>
    <t>rozšíření pro nové kanalizační šachty</t>
  </si>
  <si>
    <t>4*10*0,40</t>
  </si>
  <si>
    <t>odpočet objemu vybouraného potrubí a šachet</t>
  </si>
  <si>
    <t>-3,14*0,23*0,23*123*0,40</t>
  </si>
  <si>
    <t>-3,14*0,175*0,175*95*0,40</t>
  </si>
  <si>
    <t>-3,0*10*0,40</t>
  </si>
  <si>
    <t>výkop pro přípojky</t>
  </si>
  <si>
    <t>1,0*(2,5-0,44)*138*0,40</t>
  </si>
  <si>
    <t>1,33*0,40</t>
  </si>
  <si>
    <t>Součet</t>
  </si>
  <si>
    <t>6</t>
  </si>
  <si>
    <t>132354206</t>
  </si>
  <si>
    <t>Hloubení zapažených rýh š do 2000 mm v hornině třídy těžitelnosti II, skupiny 4 objem do 5000 m3</t>
  </si>
  <si>
    <t>1618032489</t>
  </si>
  <si>
    <t>50% zatřídění</t>
  </si>
  <si>
    <t>1640*0,50</t>
  </si>
  <si>
    <t>7</t>
  </si>
  <si>
    <t>132454206</t>
  </si>
  <si>
    <t>Hloubení zapažených rýh š do 2000 mm v hornině třídy těžitelnosti II, skupiny 5 objem do 5000 m3</t>
  </si>
  <si>
    <t>-1176345799</t>
  </si>
  <si>
    <t>10% zatřídění</t>
  </si>
  <si>
    <t>1640*0,10</t>
  </si>
  <si>
    <t>8</t>
  </si>
  <si>
    <t>151101102</t>
  </si>
  <si>
    <t>Zřízení příložného pažení a rozepření stěn rýh hl do 4 m</t>
  </si>
  <si>
    <t>m2</t>
  </si>
  <si>
    <t>-1621331413</t>
  </si>
  <si>
    <t>pažení pro kanalizaci</t>
  </si>
  <si>
    <t>3,0*2*95,1</t>
  </si>
  <si>
    <t>3,6*2*269,9</t>
  </si>
  <si>
    <t>2,5*2*138</t>
  </si>
  <si>
    <t>odpočet pažení vodovodu, který jde v souběhu</t>
  </si>
  <si>
    <t>-1,52*(313-15)+0,08</t>
  </si>
  <si>
    <t>9</t>
  </si>
  <si>
    <t>151101112</t>
  </si>
  <si>
    <t>Odstranění příložného pažení a rozepření stěn rýh hl do 4 m</t>
  </si>
  <si>
    <t>-1340341274</t>
  </si>
  <si>
    <t>10</t>
  </si>
  <si>
    <t>175151101</t>
  </si>
  <si>
    <t>Obsypání potrubí strojně sypaninou bez prohození, uloženou do 3 m</t>
  </si>
  <si>
    <t>247466955</t>
  </si>
  <si>
    <t xml:space="preserve">obsyp potrubí </t>
  </si>
  <si>
    <t>DN 300</t>
  </si>
  <si>
    <t>1,10*0,45*95,10</t>
  </si>
  <si>
    <t>DN 400</t>
  </si>
  <si>
    <t>1,30*0,55*269,90</t>
  </si>
  <si>
    <t>přípojky DN 150</t>
  </si>
  <si>
    <t>1,0*0,30*138</t>
  </si>
  <si>
    <t>Mezisoučet</t>
  </si>
  <si>
    <t>odpočet objemu potrubí</t>
  </si>
  <si>
    <t>-1,10*0,15*0,15*95,1</t>
  </si>
  <si>
    <t>-1,30*0,2*0,2*269,90-0,07</t>
  </si>
  <si>
    <t>11</t>
  </si>
  <si>
    <t>M</t>
  </si>
  <si>
    <t>58333651</t>
  </si>
  <si>
    <t>kamenivo těžené hrubé frakce 8/16</t>
  </si>
  <si>
    <t>t</t>
  </si>
  <si>
    <t>-568095266</t>
  </si>
  <si>
    <t>pro obsyp potrubí</t>
  </si>
  <si>
    <t>265*1,7*1,2</t>
  </si>
  <si>
    <t>na zhutnění 20%</t>
  </si>
  <si>
    <t>12</t>
  </si>
  <si>
    <t>174151101</t>
  </si>
  <si>
    <t>Zásyp jam, šachet rýh nebo kolem objektů sypaninou se zhutněním</t>
  </si>
  <si>
    <t>-1778281435</t>
  </si>
  <si>
    <t xml:space="preserve">zpětný zásyp </t>
  </si>
  <si>
    <t xml:space="preserve">50% výkopem, 50% štěrkopískem pod komunikací </t>
  </si>
  <si>
    <t>výkop</t>
  </si>
  <si>
    <t>bez objemu vybouraných potrubí a šachet</t>
  </si>
  <si>
    <t>1640+60</t>
  </si>
  <si>
    <t>méně podsypy a obsypy a objem šachet</t>
  </si>
  <si>
    <t>-59,35-281,45-27-0,2</t>
  </si>
  <si>
    <t>13</t>
  </si>
  <si>
    <t>58331200</t>
  </si>
  <si>
    <t>štěrkopísek netříděný zásypový</t>
  </si>
  <si>
    <t>-351547054</t>
  </si>
  <si>
    <t>zpětný zásyp pod komunikací z 50% dle vzorového řezu uložení</t>
  </si>
  <si>
    <t>1332*0,50*1,7*1,2</t>
  </si>
  <si>
    <t>14</t>
  </si>
  <si>
    <t>162551108</t>
  </si>
  <si>
    <t>Vodorovné přemístění do 3000 m výkopku/sypaniny z horniny třídy těžitelnosti I, skupiny 1 až 3</t>
  </si>
  <si>
    <t>1315754542</t>
  </si>
  <si>
    <t>na mezideponii</t>
  </si>
  <si>
    <t>1640*0,40</t>
  </si>
  <si>
    <t>zpět zemina na zásyp</t>
  </si>
  <si>
    <t>666*0,40</t>
  </si>
  <si>
    <t>162551128</t>
  </si>
  <si>
    <t>Vodorovné přemístění do 3000 m výkopku/sypaniny z horniny třídy těžitelnosti II, skupiny 4 a 5</t>
  </si>
  <si>
    <t>227462084</t>
  </si>
  <si>
    <t>1640*0,60</t>
  </si>
  <si>
    <t>666*0,60</t>
  </si>
  <si>
    <t>16</t>
  </si>
  <si>
    <t>167151111</t>
  </si>
  <si>
    <t>Nakládání výkopku z hornin třídy těžitelnosti I, skupiny 1 až 3 přes 100 m3</t>
  </si>
  <si>
    <t>-1619441903</t>
  </si>
  <si>
    <t>výkop z deponie</t>
  </si>
  <si>
    <t>část zpět na zásyp</t>
  </si>
  <si>
    <t>přebytek do 20km na placenou skládku</t>
  </si>
  <si>
    <t>17</t>
  </si>
  <si>
    <t>167151112</t>
  </si>
  <si>
    <t>Nakládání výkopku z hornin třídy těžitelnosti II, skupiny 4 a 5 přes 100 m3</t>
  </si>
  <si>
    <t>963298018</t>
  </si>
  <si>
    <t>18</t>
  </si>
  <si>
    <t>162751117</t>
  </si>
  <si>
    <t>Vodorovné přemístění do 10000 m výkopku/sypaniny z horniny třídy těžitelnosti I, skupiny 1 až 3</t>
  </si>
  <si>
    <t>-1576510683</t>
  </si>
  <si>
    <t>přebytečná zemina</t>
  </si>
  <si>
    <t>(1640-666)*0,40</t>
  </si>
  <si>
    <t>19</t>
  </si>
  <si>
    <t>162751119</t>
  </si>
  <si>
    <t>Příplatek k vodorovnému přemístění výkopku/sypaniny z horniny třídy těžitelnosti I, skupiny 1 až 3 za každých dalších 1000 m přes 10000 m</t>
  </si>
  <si>
    <t>-1980189075</t>
  </si>
  <si>
    <t>celkem 20km</t>
  </si>
  <si>
    <t>389,60*10</t>
  </si>
  <si>
    <t>20</t>
  </si>
  <si>
    <t>162751137</t>
  </si>
  <si>
    <t>Vodorovné přemístění do 10000 m výkopku/sypaniny z horniny třídy těžitelnosti II, skupiny 4 a 5</t>
  </si>
  <si>
    <t>1370254354</t>
  </si>
  <si>
    <t>(1640-666)*0,60</t>
  </si>
  <si>
    <t>162751139</t>
  </si>
  <si>
    <t>Příplatek k vodorovnému přemístění výkopku/sypaniny z horniny třídy těžitelnosti II, skupiny 4 a 5 za každých dalších 1000 m přes 10000 m</t>
  </si>
  <si>
    <t>-1094513624</t>
  </si>
  <si>
    <t>584,4*10</t>
  </si>
  <si>
    <t>22</t>
  </si>
  <si>
    <t>171251201</t>
  </si>
  <si>
    <t>Uložení sypaniny na skládky nebo meziskládky</t>
  </si>
  <si>
    <t>-1559356406</t>
  </si>
  <si>
    <t>389,60+584,40</t>
  </si>
  <si>
    <t>23</t>
  </si>
  <si>
    <t>171201221</t>
  </si>
  <si>
    <t>Poplatek za uložení na skládce (skládkovné) zeminy a kamení kód odpadu 17 05 04</t>
  </si>
  <si>
    <t>1548709420</t>
  </si>
  <si>
    <t>974*1,7</t>
  </si>
  <si>
    <t>24</t>
  </si>
  <si>
    <t>162351103</t>
  </si>
  <si>
    <t>Vodorovné přemístění do 500 m výkopku/sypaniny z horniny třídy těžitelnosti I, skupiny 1 až 3</t>
  </si>
  <si>
    <t>-147289394</t>
  </si>
  <si>
    <t>přemístění materiálu pro podsypy a obsypy</t>
  </si>
  <si>
    <t>po stavbě k místu upotřebení</t>
  </si>
  <si>
    <t>náhrada přesunu hmot dle 827-1</t>
  </si>
  <si>
    <t>dle ÚRS Praha</t>
  </si>
  <si>
    <t>59,35+265</t>
  </si>
  <si>
    <t>Zemní práce - přípravné a přidružené práce</t>
  </si>
  <si>
    <t>25</t>
  </si>
  <si>
    <t>113107412</t>
  </si>
  <si>
    <t>Odstranění podkladu z kameniva těženého tl 200 mm při překopech strojně pl do 15 m2</t>
  </si>
  <si>
    <t>981916403</t>
  </si>
  <si>
    <t>bourání podkladu hlavní silnice náměstí SNP</t>
  </si>
  <si>
    <t>v samostatném výkopu pro kanalizaci</t>
  </si>
  <si>
    <t>mimo opravu komunikace v jiné PD</t>
  </si>
  <si>
    <t>1,10*3,0</t>
  </si>
  <si>
    <t>26</t>
  </si>
  <si>
    <t>113107422</t>
  </si>
  <si>
    <t>Odstranění podkladu z kameniva drceného tl 200 mm při překopech strojně pl do 15 m2</t>
  </si>
  <si>
    <t>-1509551831</t>
  </si>
  <si>
    <t>27</t>
  </si>
  <si>
    <t>113107442</t>
  </si>
  <si>
    <t>Odstranění krytu živičných tl 100 mm při překopech strojně pl do 15 m2</t>
  </si>
  <si>
    <t>1463839159</t>
  </si>
  <si>
    <t>včetně rozšíření</t>
  </si>
  <si>
    <t>(1,10+0,45*2)*3,0</t>
  </si>
  <si>
    <t>28</t>
  </si>
  <si>
    <t>113107441</t>
  </si>
  <si>
    <t>Odstranění krytu živičných tl 50 mm při překopech strojně pl do 15 m2</t>
  </si>
  <si>
    <t>-1994566770</t>
  </si>
  <si>
    <t>29</t>
  </si>
  <si>
    <t>113107512</t>
  </si>
  <si>
    <t>Odstranění podkladu z kameniva těženého tl 200 mm při překopech strojně pl přes 15 m2</t>
  </si>
  <si>
    <t>-1241526546</t>
  </si>
  <si>
    <t>bourání podkladu silnice Chebská ulice</t>
  </si>
  <si>
    <t>1,30*48+1,0*2,0*2</t>
  </si>
  <si>
    <t>30</t>
  </si>
  <si>
    <t>113107522</t>
  </si>
  <si>
    <t>Odstranění podkladu z kameniva drceného tl 200 mm při překopech strojně pl přes 15 m2</t>
  </si>
  <si>
    <t>-1561951427</t>
  </si>
  <si>
    <t>31</t>
  </si>
  <si>
    <t>113107542</t>
  </si>
  <si>
    <t>Odstranění podkladu živičných tl 100 mm při překopech strojně pl přes 15 m2</t>
  </si>
  <si>
    <t>1946618968</t>
  </si>
  <si>
    <t>(1,30+0,45*2)*48+(1,0+0,45*2)*2,0*2</t>
  </si>
  <si>
    <t>32</t>
  </si>
  <si>
    <t>113154123</t>
  </si>
  <si>
    <t>Frézování živičného krytu tl 50 mm pruh š 1 m pl do 500 m2 bez překážek v trase</t>
  </si>
  <si>
    <t>-988914198</t>
  </si>
  <si>
    <t>odfrézování celého krytu komunikace</t>
  </si>
  <si>
    <t>v Chebské ulici</t>
  </si>
  <si>
    <t>výměra dke PD - příčné řezy</t>
  </si>
  <si>
    <t>160</t>
  </si>
  <si>
    <t>Svislé a kompletní konstrukce</t>
  </si>
  <si>
    <t>33</t>
  </si>
  <si>
    <t>3889900R1</t>
  </si>
  <si>
    <t>Chránička kabelů z trub HDPE dělená DN 110 - montáž a dodávka</t>
  </si>
  <si>
    <t>-841022696</t>
  </si>
  <si>
    <t>pro stávající kabely</t>
  </si>
  <si>
    <t>1,5*(7+19+1+3)</t>
  </si>
  <si>
    <t>45</t>
  </si>
  <si>
    <t>Podkladní a vedlejší konstrukce kromě vozovek a železničního svršku</t>
  </si>
  <si>
    <t>34</t>
  </si>
  <si>
    <t>451572111</t>
  </si>
  <si>
    <t>Lože pod potrubí otevřený výkop z kameniva drobného těženého</t>
  </si>
  <si>
    <t>748786234</t>
  </si>
  <si>
    <t>pod potrubí</t>
  </si>
  <si>
    <t>1,10*0,10*95,1</t>
  </si>
  <si>
    <t>1,30*0,10*269,9</t>
  </si>
  <si>
    <t>1,0*0,10*138</t>
  </si>
  <si>
    <t>35</t>
  </si>
  <si>
    <t>452112111</t>
  </si>
  <si>
    <t>Osazení betonových prstenců nebo rámů v do 100 mm</t>
  </si>
  <si>
    <t>kus</t>
  </si>
  <si>
    <t>-1719917651</t>
  </si>
  <si>
    <t>pro šachty</t>
  </si>
  <si>
    <t>mimo RŠ1 + RŠ2, mají monolitické dno</t>
  </si>
  <si>
    <t>montáž skruží a prstenců pro RŠ1 a RŠ2 je započtena v položce 894411131</t>
  </si>
  <si>
    <t>5+4+4+1-3</t>
  </si>
  <si>
    <t>36</t>
  </si>
  <si>
    <t>59224184</t>
  </si>
  <si>
    <t>prstenec šachtový vyrovnávací betonový 625x120x40mm</t>
  </si>
  <si>
    <t>-1777590865</t>
  </si>
  <si>
    <t>dodávka pro všechny šachty</t>
  </si>
  <si>
    <t>37</t>
  </si>
  <si>
    <t>59224185</t>
  </si>
  <si>
    <t>prstenec šachtový vyrovnávací betonový 625x120x60mm</t>
  </si>
  <si>
    <t>1386979520</t>
  </si>
  <si>
    <t>38</t>
  </si>
  <si>
    <t>59224176</t>
  </si>
  <si>
    <t>prstenec šachtový vyrovnávací betonový 625x120x80mm</t>
  </si>
  <si>
    <t>-662673285</t>
  </si>
  <si>
    <t>39</t>
  </si>
  <si>
    <t>59224187</t>
  </si>
  <si>
    <t>prstenec šachtový vyrovnávací betonový 625x120x100mm</t>
  </si>
  <si>
    <t>1767563777</t>
  </si>
  <si>
    <t>40</t>
  </si>
  <si>
    <t>452112121</t>
  </si>
  <si>
    <t>Osazení betonových prstenců nebo rámů v do 200 mm</t>
  </si>
  <si>
    <t>1233398372</t>
  </si>
  <si>
    <t>41</t>
  </si>
  <si>
    <t>59224188</t>
  </si>
  <si>
    <t>prstenec šachtový vyrovnávací betonový 625x120x120mm</t>
  </si>
  <si>
    <t>-1475843526</t>
  </si>
  <si>
    <t>Komunikace pozemní</t>
  </si>
  <si>
    <t>42</t>
  </si>
  <si>
    <t>564861111</t>
  </si>
  <si>
    <t>Podklad ze štěrkodrtě ŠD tl 200 mm</t>
  </si>
  <si>
    <t>544545385</t>
  </si>
  <si>
    <t>obnova podkladu hlavní komunikace ul.SNP + Chebská</t>
  </si>
  <si>
    <t>1,10*3,0+1,30*48+1,0*2,0*2</t>
  </si>
  <si>
    <t>43</t>
  </si>
  <si>
    <t>564952111</t>
  </si>
  <si>
    <t>Podklad z mechanicky zpevněného kameniva MZK tl 150 mm</t>
  </si>
  <si>
    <t>1998882675</t>
  </si>
  <si>
    <t>44</t>
  </si>
  <si>
    <t>565165111</t>
  </si>
  <si>
    <t>Asfaltový beton vrstva podkladní ACP 16 (obalované kamenivo OKS) tl 80 mm š do 3 m</t>
  </si>
  <si>
    <t>-1341086298</t>
  </si>
  <si>
    <t>(1,10+0,45*2)*3,0+(1,30+0,45*2)*48+(1,0+0,45*2)*2,0*2</t>
  </si>
  <si>
    <t>577144111</t>
  </si>
  <si>
    <t>Asfaltový beton vrstva obrusná ACO 11 (ABS) tř. I tl 50 mm š do 3 m z nemodifikovaného asfaltu</t>
  </si>
  <si>
    <t>-1204512569</t>
  </si>
  <si>
    <t>obnova podkladu hlavní silnice ul.SNP</t>
  </si>
  <si>
    <t>obnova celého krytu komunikace</t>
  </si>
  <si>
    <t>46</t>
  </si>
  <si>
    <t>573111112</t>
  </si>
  <si>
    <t>Postřik živičný infiltrační s posypem z asfaltu množství 1 kg/m2</t>
  </si>
  <si>
    <t>1481508623</t>
  </si>
  <si>
    <t>47</t>
  </si>
  <si>
    <t>573211112</t>
  </si>
  <si>
    <t>Postřik živičný spojovací z asfaltu v množství 0,70 kg/m2</t>
  </si>
  <si>
    <t>977642309</t>
  </si>
  <si>
    <t>Trubní vedení - bourání</t>
  </si>
  <si>
    <t>48</t>
  </si>
  <si>
    <t>830311811</t>
  </si>
  <si>
    <t>Bourání stávajícího kameninového potrubí DN do 150</t>
  </si>
  <si>
    <t>-1834671189</t>
  </si>
  <si>
    <t>Poznámka k položce:_x000d_
v otevřeném výkopu</t>
  </si>
  <si>
    <t>stávající přípojky</t>
  </si>
  <si>
    <t>138</t>
  </si>
  <si>
    <t>49</t>
  </si>
  <si>
    <t>830391811</t>
  </si>
  <si>
    <t>Bourání stávajícího kameninového potrubí DN přes 205 do 400</t>
  </si>
  <si>
    <t>-1689480378</t>
  </si>
  <si>
    <t>mimo trasu RŠ5 - RŠ8</t>
  </si>
  <si>
    <t>95+123</t>
  </si>
  <si>
    <t>50</t>
  </si>
  <si>
    <t>8300000R1</t>
  </si>
  <si>
    <t>Výplň kameninového potrubí DN400 ponechaného v zemi vč.3ks šachet popílkem</t>
  </si>
  <si>
    <t>149652183</t>
  </si>
  <si>
    <t>mezi šachtou RŠ5 - RŠ8</t>
  </si>
  <si>
    <t>3,14*0,2*0,2*148+3,14*0,5*0,5*3,5*3+0,17</t>
  </si>
  <si>
    <t>51</t>
  </si>
  <si>
    <t>890411851</t>
  </si>
  <si>
    <t>Bourání šachet z prefabrikovaných skruží strojně obestavěného prostoru do 1,5 m3</t>
  </si>
  <si>
    <t>-1158330910</t>
  </si>
  <si>
    <t>vybourání stávajících šachet - 10ks (3ks se zasypou)</t>
  </si>
  <si>
    <t>1,5*10</t>
  </si>
  <si>
    <t>52</t>
  </si>
  <si>
    <t>899102211</t>
  </si>
  <si>
    <t>Demontáž poklopů litinových nebo ocelových včetně rámů hmotnosti přes 50 do 100 kg</t>
  </si>
  <si>
    <t>-1435188061</t>
  </si>
  <si>
    <t>vybourání stávajících šachet všech - 13ks</t>
  </si>
  <si>
    <t>87</t>
  </si>
  <si>
    <t>Potrubí z trub plastických a skleněných</t>
  </si>
  <si>
    <t>53</t>
  </si>
  <si>
    <t>871310320</t>
  </si>
  <si>
    <t>Montáž kanalizačního potrubí hladkého plnostěnného SN 12 z polypropylenu DN 150</t>
  </si>
  <si>
    <t>-1905930945</t>
  </si>
  <si>
    <t>přípojky splaškové kanalizace</t>
  </si>
  <si>
    <t>137,50</t>
  </si>
  <si>
    <t>přípojky k UV a k DS nejsou součástí tohoto rozpočtu</t>
  </si>
  <si>
    <t>navíc 1m od RŠ1 + RŠ2</t>
  </si>
  <si>
    <t>1+1</t>
  </si>
  <si>
    <t>54</t>
  </si>
  <si>
    <t>286170251</t>
  </si>
  <si>
    <t>trubka kanalizační PP plnostěnná SN12 DN150</t>
  </si>
  <si>
    <t>-998245101</t>
  </si>
  <si>
    <t>Poznámka k položce:_x000d_
např.ACARO</t>
  </si>
  <si>
    <t>139,5*1,015+0,41</t>
  </si>
  <si>
    <t>ztratné 1,5%</t>
  </si>
  <si>
    <t>55</t>
  </si>
  <si>
    <t>871350320</t>
  </si>
  <si>
    <t>Montáž kanalizačního potrubí hladkého plnostěnného SN 12 z polypropylenu DN 200</t>
  </si>
  <si>
    <t>-2125978220</t>
  </si>
  <si>
    <t>od RŠ2 - 1m</t>
  </si>
  <si>
    <t>56</t>
  </si>
  <si>
    <t>286170261</t>
  </si>
  <si>
    <t>trubka kanalizační PP plnostěnná SN12 DN 200</t>
  </si>
  <si>
    <t>-118393838</t>
  </si>
  <si>
    <t>57</t>
  </si>
  <si>
    <t>871370320</t>
  </si>
  <si>
    <t>Montáž kanalizačního potrubí hladkého plnostěnného SN 12 z polypropylenu DN 300</t>
  </si>
  <si>
    <t>1731884085</t>
  </si>
  <si>
    <t>58</t>
  </si>
  <si>
    <t>286170401</t>
  </si>
  <si>
    <t>trubka kanalizační PP plnostěnná SN12 DN300</t>
  </si>
  <si>
    <t>186895253</t>
  </si>
  <si>
    <t>95,10*1,015+0,47</t>
  </si>
  <si>
    <t>59</t>
  </si>
  <si>
    <t>871390320</t>
  </si>
  <si>
    <t>Montáž kanalizačního potrubí hladkého plnostěnného SN 12 z polypropylenu DN 400</t>
  </si>
  <si>
    <t>-365699341</t>
  </si>
  <si>
    <t>60</t>
  </si>
  <si>
    <t>286170411</t>
  </si>
  <si>
    <t>trubka kanalizační PP plnostěnná SN12 DN400</t>
  </si>
  <si>
    <t>-483399080</t>
  </si>
  <si>
    <t>269,9*1,015+0,05</t>
  </si>
  <si>
    <t>61</t>
  </si>
  <si>
    <t>877370320</t>
  </si>
  <si>
    <t>Montáž odboček na kanalizačním potrubí z PP trub hladkých plnostěnných DN 300</t>
  </si>
  <si>
    <t>1272661961</t>
  </si>
  <si>
    <t>odbočky 300/150 k č.p.</t>
  </si>
  <si>
    <t>odbočky 300/150 k DS</t>
  </si>
  <si>
    <t>odbočky 300/150k UV</t>
  </si>
  <si>
    <t>62</t>
  </si>
  <si>
    <t>286172141</t>
  </si>
  <si>
    <t>odbočka kanalizační PP 45° SN12 DN 300/150</t>
  </si>
  <si>
    <t>-1458894274</t>
  </si>
  <si>
    <t>63</t>
  </si>
  <si>
    <t>877390320</t>
  </si>
  <si>
    <t>Montáž odboček na kanalizačním potrubí z PP trub hladkých plnostěnných DN 400</t>
  </si>
  <si>
    <t>-708807628</t>
  </si>
  <si>
    <t>odbočky 400/150 k č.p.</t>
  </si>
  <si>
    <t>odbočky 400/150 k DS</t>
  </si>
  <si>
    <t>odbočky 400/150k UV</t>
  </si>
  <si>
    <t>64</t>
  </si>
  <si>
    <t>286172191</t>
  </si>
  <si>
    <t>odbočka kanalizační PP 45° SN12 DN 400/150</t>
  </si>
  <si>
    <t>781362369</t>
  </si>
  <si>
    <t>65</t>
  </si>
  <si>
    <t>8700000R1</t>
  </si>
  <si>
    <t>Přepojení kanalizačních přípojek</t>
  </si>
  <si>
    <t>-1379127692</t>
  </si>
  <si>
    <t>66</t>
  </si>
  <si>
    <t>8710000R1</t>
  </si>
  <si>
    <t>Zajištění provozu kanalizace po dobu výstavby pomocí obtoků</t>
  </si>
  <si>
    <t>kpl</t>
  </si>
  <si>
    <t>-1443996260</t>
  </si>
  <si>
    <t>89</t>
  </si>
  <si>
    <t>Ostatní konstrukce</t>
  </si>
  <si>
    <t>67</t>
  </si>
  <si>
    <t>894411131</t>
  </si>
  <si>
    <t>Zřízení šachet kanalizačních z betonových dílců na potrubí DN nad 300 do 400 dno beton tř. C 25/30</t>
  </si>
  <si>
    <t>383710369</t>
  </si>
  <si>
    <t xml:space="preserve">Poznámka k položce:_x000d_
monolitické dno + osazení skruží, prstenců... </t>
  </si>
  <si>
    <t>RŠ1 a RŠ2 (bude monolitické dno)</t>
  </si>
  <si>
    <t>68</t>
  </si>
  <si>
    <t>894414111</t>
  </si>
  <si>
    <t>Osazení betonových nebo železobetonových dílců pro šachty skruží základových (dno)</t>
  </si>
  <si>
    <t>-350375582</t>
  </si>
  <si>
    <t>mimo RŠ1 a RŠ2 (bude monolitické dno)</t>
  </si>
  <si>
    <t>69</t>
  </si>
  <si>
    <t>592243372</t>
  </si>
  <si>
    <t>dno betonové šachty kanalizační přímé Excelent 100/80</t>
  </si>
  <si>
    <t>-1944143656</t>
  </si>
  <si>
    <t>70</t>
  </si>
  <si>
    <t>592243373</t>
  </si>
  <si>
    <t>dno betonové šachty kanalizační přímé Excelent 100/100</t>
  </si>
  <si>
    <t>-109828011</t>
  </si>
  <si>
    <t>71</t>
  </si>
  <si>
    <t>28612250</t>
  </si>
  <si>
    <t>vložka šachtová kanalizační DN 160</t>
  </si>
  <si>
    <t>1089703500</t>
  </si>
  <si>
    <t>do prefabrikovaného dna při výrobě</t>
  </si>
  <si>
    <t>+ do monolitického dna</t>
  </si>
  <si>
    <t>72</t>
  </si>
  <si>
    <t>28612253</t>
  </si>
  <si>
    <t>vložka šachtová kanalizační DN 315</t>
  </si>
  <si>
    <t>-873289285</t>
  </si>
  <si>
    <t>73</t>
  </si>
  <si>
    <t>28612254</t>
  </si>
  <si>
    <t>vložka šachtová kanalizační DN 400</t>
  </si>
  <si>
    <t>-424552753</t>
  </si>
  <si>
    <t>74</t>
  </si>
  <si>
    <t>894411311</t>
  </si>
  <si>
    <t>Osazení betonových nebo železobetonových dílců pro šachty skruží rovných</t>
  </si>
  <si>
    <t>1711466432</t>
  </si>
  <si>
    <t>montáž skruží pro RŠ1 a RŠ2 je započtena v položce 894411131</t>
  </si>
  <si>
    <t>4+1+15-5</t>
  </si>
  <si>
    <t>75</t>
  </si>
  <si>
    <t>59224160</t>
  </si>
  <si>
    <t>skruž kanalizační s ocelovými stupadly 100x25x12cm</t>
  </si>
  <si>
    <t>-778013035</t>
  </si>
  <si>
    <t>76</t>
  </si>
  <si>
    <t>59224161</t>
  </si>
  <si>
    <t>skruž kanalizační s ocelovými stupadly 100x50x12cm</t>
  </si>
  <si>
    <t>-1443196912</t>
  </si>
  <si>
    <t>77</t>
  </si>
  <si>
    <t>59224162</t>
  </si>
  <si>
    <t>skruž kanalizační s ocelovými stupadly 100x100x12cm</t>
  </si>
  <si>
    <t>2113502966</t>
  </si>
  <si>
    <t>78</t>
  </si>
  <si>
    <t>894412411</t>
  </si>
  <si>
    <t>Osazení betonových nebo železobetonových dílců pro šachty skruží přechodových</t>
  </si>
  <si>
    <t>-1318858876</t>
  </si>
  <si>
    <t>10-2</t>
  </si>
  <si>
    <t>79</t>
  </si>
  <si>
    <t>59224168</t>
  </si>
  <si>
    <t>skruž betonová přechodová 62,5/100x60x12cm, stupadla poplastovaná kapsová</t>
  </si>
  <si>
    <t>-1592696311</t>
  </si>
  <si>
    <t>80</t>
  </si>
  <si>
    <t>59224348</t>
  </si>
  <si>
    <t>těsnění elastomerové pro spojení šachetních dílů DN 1000</t>
  </si>
  <si>
    <t>-589283044</t>
  </si>
  <si>
    <t>81</t>
  </si>
  <si>
    <t>899104112</t>
  </si>
  <si>
    <t>Osazení poklopů litinových nebo ocelových včetně rámů pro třídu zatížení D400</t>
  </si>
  <si>
    <t>1002127615</t>
  </si>
  <si>
    <t>82</t>
  </si>
  <si>
    <t>59224660</t>
  </si>
  <si>
    <t>poklop šachtový betonová výplň+litina 785(610)x16mm D400 bez odvětrání</t>
  </si>
  <si>
    <t>1862188386</t>
  </si>
  <si>
    <t>83</t>
  </si>
  <si>
    <t>894812313</t>
  </si>
  <si>
    <t>Revizní a čistící šachta z PP typ DN 600/160 šachtové dno s přítokem tvaru T</t>
  </si>
  <si>
    <t>374743761</t>
  </si>
  <si>
    <t>Š3 - Š6</t>
  </si>
  <si>
    <t>84</t>
  </si>
  <si>
    <t>894812314</t>
  </si>
  <si>
    <t>Revizní a čistící šachta z PP typ DN 600/160 šachtové dno s přítokem tvaru X</t>
  </si>
  <si>
    <t>362302303</t>
  </si>
  <si>
    <t>Š1 + Š2</t>
  </si>
  <si>
    <t>85</t>
  </si>
  <si>
    <t>894812331</t>
  </si>
  <si>
    <t>Revizní a čistící šachta z PP DN 600 šachtová roura korugovaná světlé hloubky 1000 mm</t>
  </si>
  <si>
    <t>-1409972549</t>
  </si>
  <si>
    <t>86</t>
  </si>
  <si>
    <t>894812332</t>
  </si>
  <si>
    <t>Revizní a čistící šachta z PP DN 600 šachtová roura korugovaná světlé hloubky 2000 mm</t>
  </si>
  <si>
    <t>266169172</t>
  </si>
  <si>
    <t>894812339</t>
  </si>
  <si>
    <t>Příplatek k rourám revizní a čistící šachty z PP DN 600 za uříznutí šachtové roury</t>
  </si>
  <si>
    <t>812444327</t>
  </si>
  <si>
    <t>88</t>
  </si>
  <si>
    <t>894812376</t>
  </si>
  <si>
    <t>Revizní a čistící šachta z PP DN 600 poklop litinový pro třídu zatížení D400 s betonovým prstencem</t>
  </si>
  <si>
    <t>-1552494392</t>
  </si>
  <si>
    <t>894812613</t>
  </si>
  <si>
    <t>Vyříznutí a utěsnění otvoru ve stěně šachty DN 200</t>
  </si>
  <si>
    <t>-1764005351</t>
  </si>
  <si>
    <t>v RŠ3 pro napojení 1m DN200</t>
  </si>
  <si>
    <t>90</t>
  </si>
  <si>
    <t>8948126R1</t>
  </si>
  <si>
    <t>Vyříznutí a utěsnění otvoru ve stěně šachty DN 300</t>
  </si>
  <si>
    <t>-600213979</t>
  </si>
  <si>
    <t>napojení na stávající kanalizační šachtu</t>
  </si>
  <si>
    <t>91</t>
  </si>
  <si>
    <t>8990000R1</t>
  </si>
  <si>
    <t xml:space="preserve">Vyčištění potrubí po pokládce, provedení zkoušky těsnosti a průchodnosti kanalizace vč.revizních šachet </t>
  </si>
  <si>
    <t>-1727396881</t>
  </si>
  <si>
    <t>365+138</t>
  </si>
  <si>
    <t>Doplňující konstrukce a práce pozemních komunikací, letišť a ploch</t>
  </si>
  <si>
    <t>92</t>
  </si>
  <si>
    <t>919735112</t>
  </si>
  <si>
    <t>Řezání stávajícího živičného krytu hl do 100 mm</t>
  </si>
  <si>
    <t>346406760</t>
  </si>
  <si>
    <t>spodní OK na odfrézované části</t>
  </si>
  <si>
    <t>48*2+2*2*2</t>
  </si>
  <si>
    <t>93</t>
  </si>
  <si>
    <t>919735113</t>
  </si>
  <si>
    <t>Řezání stávajícího živičného krytu hl do 150 mm</t>
  </si>
  <si>
    <t>-1281345235</t>
  </si>
  <si>
    <t>3*2</t>
  </si>
  <si>
    <t>94</t>
  </si>
  <si>
    <t>919732221</t>
  </si>
  <si>
    <t>Styčná spára napojení nového živičného povrchu na stávající za tepla š 15 mm hl 25 mm bez prořezání</t>
  </si>
  <si>
    <t>-871514167</t>
  </si>
  <si>
    <t>997</t>
  </si>
  <si>
    <t>Přesun sutě</t>
  </si>
  <si>
    <t>95</t>
  </si>
  <si>
    <t>997013501</t>
  </si>
  <si>
    <t>Odvoz suti a vybouraných hmot na skládku nebo meziskládku do 1 km se složením</t>
  </si>
  <si>
    <t>543592240</t>
  </si>
  <si>
    <t>vybourané kameninové potrubí vč.šachet do 20km</t>
  </si>
  <si>
    <t>poklopy do sběru</t>
  </si>
  <si>
    <t>67,90</t>
  </si>
  <si>
    <t>96</t>
  </si>
  <si>
    <t>997013509</t>
  </si>
  <si>
    <t>Příplatek k odvozu suti a vybouraných hmot na skládku za každý další 1 km přes 1 km</t>
  </si>
  <si>
    <t>1086304274</t>
  </si>
  <si>
    <t>poklopy do sběru 5km</t>
  </si>
  <si>
    <t>(67,9-1,3)*19</t>
  </si>
  <si>
    <t>1,3*4</t>
  </si>
  <si>
    <t>97</t>
  </si>
  <si>
    <t>997013609</t>
  </si>
  <si>
    <t>Poplatek za uložení na skládce (skládkovné) stavebního odpadu ze směsí nebo oddělených frakcí betonu, cihel a keramických výrobků kód odpadu 17 01 07</t>
  </si>
  <si>
    <t>1813345710</t>
  </si>
  <si>
    <t>mimo poklopy</t>
  </si>
  <si>
    <t>67,90-1,3</t>
  </si>
  <si>
    <t>98</t>
  </si>
  <si>
    <t>997221551</t>
  </si>
  <si>
    <t>Vodorovná doprava suti ze sypkých materiálů do 1 km</t>
  </si>
  <si>
    <t>1590562908</t>
  </si>
  <si>
    <t>z vybourané vozovky</t>
  </si>
  <si>
    <t>88,4</t>
  </si>
  <si>
    <t>99</t>
  </si>
  <si>
    <t>997221559</t>
  </si>
  <si>
    <t>Příplatek za každý další 1 km u vodorovné dopravy suti ze sypkých materiálů</t>
  </si>
  <si>
    <t>2006680864</t>
  </si>
  <si>
    <t>88,40*19</t>
  </si>
  <si>
    <t>100</t>
  </si>
  <si>
    <t>9972218R1</t>
  </si>
  <si>
    <t>Poplatek za uložení na skládce (skládkovné) odpadu - asfalt + podkladní štěrky</t>
  </si>
  <si>
    <t>197866062</t>
  </si>
  <si>
    <t>998</t>
  </si>
  <si>
    <t>Přesun hmot</t>
  </si>
  <si>
    <t>101</t>
  </si>
  <si>
    <t>998276101</t>
  </si>
  <si>
    <t>Přesun hmot pro trubní vedení z trub z plastických hmot otevřený výkop</t>
  </si>
  <si>
    <t>-1363340928</t>
  </si>
  <si>
    <t>102</t>
  </si>
  <si>
    <t>poznámka 1</t>
  </si>
  <si>
    <t>Přesun hmot pro podsypy a obsypy potrubí nakoupeným materiálem je započten v položce 162351103</t>
  </si>
  <si>
    <t>1539423146</t>
  </si>
  <si>
    <t>103</t>
  </si>
  <si>
    <t>998225111</t>
  </si>
  <si>
    <t>Přesun hmot pro pozemní komunikace s krytem z kamene, monolitickým betonovým nebo živičným</t>
  </si>
  <si>
    <t>1320277543</t>
  </si>
  <si>
    <t>pro obnovu komunikace</t>
  </si>
  <si>
    <t>105</t>
  </si>
  <si>
    <t>02 - SO 02 - Vodovod výměna</t>
  </si>
  <si>
    <t xml:space="preserve">    85 - Potrubí z trub litinových</t>
  </si>
  <si>
    <t xml:space="preserve">    PRE - Přeložka vodovodního potrubí</t>
  </si>
  <si>
    <t>412423801</t>
  </si>
  <si>
    <t>876804644</t>
  </si>
  <si>
    <t>1,0*25</t>
  </si>
  <si>
    <t>-1206590812</t>
  </si>
  <si>
    <t>1,0*43</t>
  </si>
  <si>
    <t>-2734033</t>
  </si>
  <si>
    <t>1,0*1,0*1,0*69</t>
  </si>
  <si>
    <t>-1110527439</t>
  </si>
  <si>
    <t>výkop v souběhu s kanalizací</t>
  </si>
  <si>
    <t>proto zatřídění do 5000m3</t>
  </si>
  <si>
    <t>započteno rozšíření pro vodovod</t>
  </si>
  <si>
    <t>1,0*1,52*313*0,40</t>
  </si>
  <si>
    <t xml:space="preserve">odpočet konstrukce komunikace řešené v jiné PD </t>
  </si>
  <si>
    <t>a rozpočtu</t>
  </si>
  <si>
    <t>-1,0*0,44*(313-7)*0,40</t>
  </si>
  <si>
    <t>náměstí SNP</t>
  </si>
  <si>
    <t>-1,0*0,48*7*0,40</t>
  </si>
  <si>
    <t>(1,0*1,50*108,50)*0,40</t>
  </si>
  <si>
    <t>(-1,0*0,44*108,50+0,23)*0,40</t>
  </si>
  <si>
    <t>2006173592</t>
  </si>
  <si>
    <t>453*0,50</t>
  </si>
  <si>
    <t>-143811921</t>
  </si>
  <si>
    <t>453*0,10</t>
  </si>
  <si>
    <t>151101101</t>
  </si>
  <si>
    <t>Zřízení příložného pažení a rozepření stěn rýh hl do 2 m</t>
  </si>
  <si>
    <t>-1588455362</t>
  </si>
  <si>
    <t>v souběhu s kanalizací pouze z jedné strany</t>
  </si>
  <si>
    <t>1,52*(313-15)+1,52*15*2</t>
  </si>
  <si>
    <t>1,5*2*108,50-0,06</t>
  </si>
  <si>
    <t>151101111</t>
  </si>
  <si>
    <t>Odstranění příložného pažení a rozepření stěn rýh hl do 2 m</t>
  </si>
  <si>
    <t>-1831401372</t>
  </si>
  <si>
    <t>1247934490</t>
  </si>
  <si>
    <t>1,0*0,20*(313+108,5)</t>
  </si>
  <si>
    <t>-1340829834</t>
  </si>
  <si>
    <t>84,3*1,7*1,2</t>
  </si>
  <si>
    <t>788802012</t>
  </si>
  <si>
    <t>453</t>
  </si>
  <si>
    <t>méně podsypyp a obsypy</t>
  </si>
  <si>
    <t>-42,15-84,30-0,55</t>
  </si>
  <si>
    <t>-591035083</t>
  </si>
  <si>
    <t>326*0,50*1,7*1,2</t>
  </si>
  <si>
    <t>1614390851</t>
  </si>
  <si>
    <t>453*0,40</t>
  </si>
  <si>
    <t>163*0,40</t>
  </si>
  <si>
    <t>510981631</t>
  </si>
  <si>
    <t>453*0,60</t>
  </si>
  <si>
    <t>163*0,60</t>
  </si>
  <si>
    <t>504606818</t>
  </si>
  <si>
    <t>-1201636957</t>
  </si>
  <si>
    <t>1108547317</t>
  </si>
  <si>
    <t>(453-163)*0,40</t>
  </si>
  <si>
    <t>-2028741174</t>
  </si>
  <si>
    <t>116*10</t>
  </si>
  <si>
    <t>829140524</t>
  </si>
  <si>
    <t>(453-163)*0,60</t>
  </si>
  <si>
    <t>-367678826</t>
  </si>
  <si>
    <t>174*10</t>
  </si>
  <si>
    <t>791316122</t>
  </si>
  <si>
    <t>116+174</t>
  </si>
  <si>
    <t>-1971360991</t>
  </si>
  <si>
    <t>290*1,7</t>
  </si>
  <si>
    <t>-968742481</t>
  </si>
  <si>
    <t>42,15+84,30</t>
  </si>
  <si>
    <t>-764037006</t>
  </si>
  <si>
    <t>v samostatném výkopu pro vodovod</t>
  </si>
  <si>
    <t>1,0*7,0</t>
  </si>
  <si>
    <t>591413704</t>
  </si>
  <si>
    <t>bourání podkladu hlavní silnice nám. SNP</t>
  </si>
  <si>
    <t>2000170286</t>
  </si>
  <si>
    <t>bourání podkladu hlavní silnice nám.SNP</t>
  </si>
  <si>
    <t>(1,0+0,45*2)*7,0</t>
  </si>
  <si>
    <t>1717286344</t>
  </si>
  <si>
    <t xml:space="preserve">Chránička kabelů z trub HDPE dělená DN 110 </t>
  </si>
  <si>
    <t>819983911</t>
  </si>
  <si>
    <t>1,0*17</t>
  </si>
  <si>
    <t>-943345341</t>
  </si>
  <si>
    <t>1,0*0,10*(313+108,5)</t>
  </si>
  <si>
    <t>452313131</t>
  </si>
  <si>
    <t>Podkladní bloky z betonu prostého tř. C 12/15 otevřený výkop</t>
  </si>
  <si>
    <t>1011639730</t>
  </si>
  <si>
    <t>pod T-kusy a hydranty</t>
  </si>
  <si>
    <t>0,40*0,40*0,30*4</t>
  </si>
  <si>
    <t>452353101</t>
  </si>
  <si>
    <t>Bednění podkladních bloků otevřený výkop</t>
  </si>
  <si>
    <t>207795288</t>
  </si>
  <si>
    <t>0,30*0,40*4*4</t>
  </si>
  <si>
    <t>1765541775</t>
  </si>
  <si>
    <t>obnova podkladu hlavní komunikace nám.SNP</t>
  </si>
  <si>
    <t>125352113</t>
  </si>
  <si>
    <t>1845158630</t>
  </si>
  <si>
    <t>obnova podkladu hlavní silnice náměstí SNP</t>
  </si>
  <si>
    <t>-1515267519</t>
  </si>
  <si>
    <t>-1841065996</t>
  </si>
  <si>
    <t>1339700796</t>
  </si>
  <si>
    <t>850311811</t>
  </si>
  <si>
    <t>Bourání stávajícího potrubí z trub litinových do DN 150</t>
  </si>
  <si>
    <t>-451839576</t>
  </si>
  <si>
    <t>stávající potrubí DN80</t>
  </si>
  <si>
    <t>313</t>
  </si>
  <si>
    <t>8600000R1</t>
  </si>
  <si>
    <t>Bourání stávajícího ocelového potrubí do DN 50</t>
  </si>
  <si>
    <t>1056944212</t>
  </si>
  <si>
    <t>potrubí přípojek</t>
  </si>
  <si>
    <t>včetně olověných</t>
  </si>
  <si>
    <t>21+9,5</t>
  </si>
  <si>
    <t>8750000R1</t>
  </si>
  <si>
    <t xml:space="preserve">Očištění vybouraných litinových a ocelových trubek </t>
  </si>
  <si>
    <t>-1067111790</t>
  </si>
  <si>
    <t>pro odvoz do sběru</t>
  </si>
  <si>
    <t>313+30,5</t>
  </si>
  <si>
    <t>871211811</t>
  </si>
  <si>
    <t>Bourání stávajícího potrubí z polyetylenu D 50 mm</t>
  </si>
  <si>
    <t>-565761778</t>
  </si>
  <si>
    <t>871251811</t>
  </si>
  <si>
    <t>Bourání stávajícího potrubí z polyetylenu D 90 mm</t>
  </si>
  <si>
    <t>-1556625112</t>
  </si>
  <si>
    <t>8911818R1</t>
  </si>
  <si>
    <t>Demontáž vodovodních armatur ve výkopu</t>
  </si>
  <si>
    <t>220053863</t>
  </si>
  <si>
    <t>Poznámka k položce:_x000d_
počet se upřesní při realizaci</t>
  </si>
  <si>
    <t>Potrubí z trub litinových</t>
  </si>
  <si>
    <t>850245121</t>
  </si>
  <si>
    <t>Výřez nebo výsek na potrubí z trub litinových tlakových nebo plastických hmot DN 80</t>
  </si>
  <si>
    <t>-1067025683</t>
  </si>
  <si>
    <t>na dvou místech</t>
  </si>
  <si>
    <t>852242122</t>
  </si>
  <si>
    <t>Montáž potrubí z trub litinových tlakových přírubových délky do 1 m otevřený výkop DN 80</t>
  </si>
  <si>
    <t>-1154213079</t>
  </si>
  <si>
    <t>TP kus k hydrantu</t>
  </si>
  <si>
    <t>55253241</t>
  </si>
  <si>
    <t xml:space="preserve">trouba přírubová litinová vodovodní  PN10/16 DN 80 dl 500mm</t>
  </si>
  <si>
    <t>-1786376417</t>
  </si>
  <si>
    <t>857242122</t>
  </si>
  <si>
    <t>Montáž litinových tvarovek jednoosých přírubových otevřený výkop DN 80</t>
  </si>
  <si>
    <t>1995825923</t>
  </si>
  <si>
    <t>patkové koleno</t>
  </si>
  <si>
    <t>příruba proti utržení</t>
  </si>
  <si>
    <t>55251820</t>
  </si>
  <si>
    <t>koleno přírubové prodloužené s patkou pro připojení k hydrantu 80/90mm</t>
  </si>
  <si>
    <t>-535472921</t>
  </si>
  <si>
    <t>552000001</t>
  </si>
  <si>
    <t>Speciální příruba jištěná proti posunu na LT potrubí DN 80</t>
  </si>
  <si>
    <t>-697033167</t>
  </si>
  <si>
    <t>857262122</t>
  </si>
  <si>
    <t>Montáž litinových tvarovek jednoosých přírubových otevřený výkop DN 100</t>
  </si>
  <si>
    <t>1763258015</t>
  </si>
  <si>
    <t>redukce 100/80</t>
  </si>
  <si>
    <t>55253858</t>
  </si>
  <si>
    <t>přechod hrdlový z tvárné litiny,práškový epoxid tl 250µm MMR-kus DN 100/80</t>
  </si>
  <si>
    <t>615741389</t>
  </si>
  <si>
    <t>857264122</t>
  </si>
  <si>
    <t>Montáž litinových tvarovek odbočných přírubových otevřený výkop DN 100</t>
  </si>
  <si>
    <t>1859522772</t>
  </si>
  <si>
    <t>T-kus 100/100</t>
  </si>
  <si>
    <t>T-kus 100/80</t>
  </si>
  <si>
    <t>55253515</t>
  </si>
  <si>
    <t>tvarovka přírubová litinová s přírubovou odbočkou,práškový epoxid tl 250µm T-kus DN 100/80</t>
  </si>
  <si>
    <t>2059598749</t>
  </si>
  <si>
    <t>55253516</t>
  </si>
  <si>
    <t>tvarovka přírubová litinová vodovodní s přírubovou odbočkou PN10/16 T-kus DN 100/100</t>
  </si>
  <si>
    <t>1907114573</t>
  </si>
  <si>
    <t>871161211</t>
  </si>
  <si>
    <t>Montáž potrubí z PE100 SDR 11 otevřený výkop svařovaných elektrotvarovkou D 32 x 3,0 mm</t>
  </si>
  <si>
    <t>1959473887</t>
  </si>
  <si>
    <t>přípojky</t>
  </si>
  <si>
    <t>28613170</t>
  </si>
  <si>
    <t>potrubí vodovodní PE100 SDR11 dvouvrstvé RC 100m 32x3,0mm</t>
  </si>
  <si>
    <t>1846896651</t>
  </si>
  <si>
    <t>Poznámka k položce:_x000d_
modrý pruh</t>
  </si>
  <si>
    <t>69*1,015-0,04</t>
  </si>
  <si>
    <t>871171211</t>
  </si>
  <si>
    <t>Montáž potrubí z PE100 SDR 11 otevřený výkop svařovaných elektrotvarovkou D 40 x 3,7 mm</t>
  </si>
  <si>
    <t>-299144932</t>
  </si>
  <si>
    <t>1,5</t>
  </si>
  <si>
    <t>28613171</t>
  </si>
  <si>
    <t>potrubí vodovodní PE100 SDR11 dvouvrstvé RC 100m 40x3,7mm</t>
  </si>
  <si>
    <t>1460705523</t>
  </si>
  <si>
    <t>871211211</t>
  </si>
  <si>
    <t>Montáž potrubí z PE100 SDR 11 otevřený výkop svařovaných elektrotvarovkou D 63 x 5,8 mm</t>
  </si>
  <si>
    <t>2110767719</t>
  </si>
  <si>
    <t>28613173</t>
  </si>
  <si>
    <t>potrubí vodovodní PE100 SDR11 dvouvrstvé RC 100m 63x5,8mm</t>
  </si>
  <si>
    <t>-230493372</t>
  </si>
  <si>
    <t>38*1,015+0,43</t>
  </si>
  <si>
    <t>871251211</t>
  </si>
  <si>
    <t>Montáž potrubí z PE100 SDR 11 otevřený výkop svařovaných elektrotvarovkou D 110 x 10,0 mm</t>
  </si>
  <si>
    <t>-338784267</t>
  </si>
  <si>
    <t>28613550</t>
  </si>
  <si>
    <t>potrubí dvouvrstvé PE100 RC SDR11 110x10 dl 100m</t>
  </si>
  <si>
    <t>1148342100</t>
  </si>
  <si>
    <t>Poznámka k položce:_x000d_
vodovodní - modrý pruh</t>
  </si>
  <si>
    <t>313*1,015+0,30</t>
  </si>
  <si>
    <t>877261101</t>
  </si>
  <si>
    <t>Montáž elektrospojek na vodovodním potrubí z PE trub d 110</t>
  </si>
  <si>
    <t>-340996154</t>
  </si>
  <si>
    <t>elektrospojky</t>
  </si>
  <si>
    <t>LN + příruba</t>
  </si>
  <si>
    <t>5+5</t>
  </si>
  <si>
    <t>28615975</t>
  </si>
  <si>
    <t>elektrospojka SDR11 PE 100 PN16 D 110mm</t>
  </si>
  <si>
    <t>22820663</t>
  </si>
  <si>
    <t>28653136</t>
  </si>
  <si>
    <t>nákružek lemový PE 100 SDR11 110mm</t>
  </si>
  <si>
    <t>-791320642</t>
  </si>
  <si>
    <t>28654410</t>
  </si>
  <si>
    <t>příruba volná k lemovému nákružku z polypropylénu 110</t>
  </si>
  <si>
    <t>-1386180036</t>
  </si>
  <si>
    <t>877261110</t>
  </si>
  <si>
    <t>Montáž elektrokolen 45° na vodovodním potrubí z PE trub d 110</t>
  </si>
  <si>
    <t>1343562872</t>
  </si>
  <si>
    <t>28614949</t>
  </si>
  <si>
    <t>elektrokoleno 45° PE 100 PN16 D 110mm</t>
  </si>
  <si>
    <t>-1519854762</t>
  </si>
  <si>
    <t>877261112</t>
  </si>
  <si>
    <t>Montáž elektrokolen 90° na vodovodním potrubí z PE trub d 110</t>
  </si>
  <si>
    <t>-1086763560</t>
  </si>
  <si>
    <t>28614937</t>
  </si>
  <si>
    <t>elektrokoleno 90° PE 100 PN16 D 110mm</t>
  </si>
  <si>
    <t>-449289049</t>
  </si>
  <si>
    <t>877261201</t>
  </si>
  <si>
    <t>Montáž oblouků svařovaných na tupo na vodovodním potrubí z PE trub d 110</t>
  </si>
  <si>
    <t>-1745540487</t>
  </si>
  <si>
    <t>oblouk 22°</t>
  </si>
  <si>
    <t>286140001</t>
  </si>
  <si>
    <t>Oblouk PE SDR 11 22° d110</t>
  </si>
  <si>
    <t>85080577</t>
  </si>
  <si>
    <t>877261127</t>
  </si>
  <si>
    <t>Montáž elektro navrtávacích T-kusů ventil a 360° otočná odbočka na vodovodním potrubí z PE trub d 110/63</t>
  </si>
  <si>
    <t>-1925361130</t>
  </si>
  <si>
    <t>28614051</t>
  </si>
  <si>
    <t>tvarovka T-kus navrtávací s ventilem, s odbočkou 360° D 110-63mm</t>
  </si>
  <si>
    <t>946333592</t>
  </si>
  <si>
    <t>877261126</t>
  </si>
  <si>
    <t>Montáž elektro navrtávacích T-kusů ventil a 360° otočná odbočka na vodovodním potrubí z PE trub d 110/32</t>
  </si>
  <si>
    <t>244326685</t>
  </si>
  <si>
    <t>Poznámka k položce:_x000d_
110/40</t>
  </si>
  <si>
    <t>28614050</t>
  </si>
  <si>
    <t>tvarovka T-kus navrtávací s ventilem, s odbočkou 360° D 110-32mm</t>
  </si>
  <si>
    <t>549656627</t>
  </si>
  <si>
    <t xml:space="preserve">Poznámka k položce:_x000d_
110/40_x000d_
</t>
  </si>
  <si>
    <t>2860000R1</t>
  </si>
  <si>
    <t>Zemní souprava pro navrtávací odbočkový ventil teleskopická</t>
  </si>
  <si>
    <t>1118514897</t>
  </si>
  <si>
    <t>pro odbočkové ventily pro přípojky</t>
  </si>
  <si>
    <t>pokopy jsou započteny v oddíle 89</t>
  </si>
  <si>
    <t>8770000R1</t>
  </si>
  <si>
    <t>Přepojení přípojek d32</t>
  </si>
  <si>
    <t>-1348728723</t>
  </si>
  <si>
    <t>Poznámka k položce:_x000d_
včetně mechanické spojky</t>
  </si>
  <si>
    <t>8770000R2</t>
  </si>
  <si>
    <t>Přepojení přípojek d40</t>
  </si>
  <si>
    <t>-880330020</t>
  </si>
  <si>
    <t>8770000R3</t>
  </si>
  <si>
    <t>Přepojení přípojek d63</t>
  </si>
  <si>
    <t>-1548104197</t>
  </si>
  <si>
    <t>Montáž a demontáž suchovodu (dočasného obtoku) vč.materiálu pro zajištění dodávky pitné vody po dobu stavby</t>
  </si>
  <si>
    <t>638248220</t>
  </si>
  <si>
    <t>Poznámka k položce:_x000d_
použije se potrubí PE63 v délce 60-100m_x000d_
a pro přepojení přípojek PE32_x000d_
včetně tvarovek</t>
  </si>
  <si>
    <t>891241112</t>
  </si>
  <si>
    <t>Montáž vodovodních šoupátek otevřený výkop DN 80 s osazením zemní soupravy</t>
  </si>
  <si>
    <t>167220010</t>
  </si>
  <si>
    <t>42221303</t>
  </si>
  <si>
    <t>šoupátko pitná voda litina GGG 50 krátká stavební dl PN10/16 DN 80x180mm</t>
  </si>
  <si>
    <t>1858711801</t>
  </si>
  <si>
    <t>422000011</t>
  </si>
  <si>
    <t>Teleskopická zemní souprava pro šoupátka DN 50-80</t>
  </si>
  <si>
    <t>-1165619645</t>
  </si>
  <si>
    <t>891261112</t>
  </si>
  <si>
    <t>Montáž vodovodních šoupátek otevřený výkop DN 100 s osazením zemní soupravy</t>
  </si>
  <si>
    <t>1311704688</t>
  </si>
  <si>
    <t>42221304</t>
  </si>
  <si>
    <t>šoupátko pitná voda litina GGG 50 krátká stavební dl PN10/16 DN 100x190mm</t>
  </si>
  <si>
    <t>588447582</t>
  </si>
  <si>
    <t>422000012</t>
  </si>
  <si>
    <t>Teleskopická zemní souprava pro šoupátka DN 100</t>
  </si>
  <si>
    <t>-1603509965</t>
  </si>
  <si>
    <t>899401112</t>
  </si>
  <si>
    <t>Osazení poklopů litinových šoupátkových</t>
  </si>
  <si>
    <t>-684268945</t>
  </si>
  <si>
    <t>422913521</t>
  </si>
  <si>
    <t>poklop litinový šoupátkový pro zemní soupravy osazení do terénu a do vozovky</t>
  </si>
  <si>
    <t>713200204</t>
  </si>
  <si>
    <t>Poznámka k položce:_x000d_
samonivelační</t>
  </si>
  <si>
    <t>56230636</t>
  </si>
  <si>
    <t>deska podkladová uličního poklopu plastového ventilkového a šoupatového</t>
  </si>
  <si>
    <t>-631161484</t>
  </si>
  <si>
    <t>891247111</t>
  </si>
  <si>
    <t>Montáž hydrantů podzemních DN 80</t>
  </si>
  <si>
    <t>1262012459</t>
  </si>
  <si>
    <t>42273592</t>
  </si>
  <si>
    <t>hydrant podzemní DN 80 PN 16 dvojitý uzávěr s koulí krycí v 1000mm</t>
  </si>
  <si>
    <t>-1873948395</t>
  </si>
  <si>
    <t>899401113</t>
  </si>
  <si>
    <t>Osazení poklopů litinových hydrantových</t>
  </si>
  <si>
    <t>-1783564151</t>
  </si>
  <si>
    <t>422914521</t>
  </si>
  <si>
    <t>poklop litinový hydrantový</t>
  </si>
  <si>
    <t>1080156595</t>
  </si>
  <si>
    <t>56230638</t>
  </si>
  <si>
    <t>deska podkladová uličního poklopu plastového hydrantového</t>
  </si>
  <si>
    <t>70719231</t>
  </si>
  <si>
    <t>899121101</t>
  </si>
  <si>
    <t>Osazení poklopů plastových ventilových</t>
  </si>
  <si>
    <t>-1153206486</t>
  </si>
  <si>
    <t>pro přípojky</t>
  </si>
  <si>
    <t>562306311</t>
  </si>
  <si>
    <t>poklop uliční ventilkový pro domovní přípojky</t>
  </si>
  <si>
    <t>523467824</t>
  </si>
  <si>
    <t>-156774690</t>
  </si>
  <si>
    <t>892241111</t>
  </si>
  <si>
    <t>Tlaková zkouška vodou potrubí do 80</t>
  </si>
  <si>
    <t>1797842244</t>
  </si>
  <si>
    <t>108,50</t>
  </si>
  <si>
    <t>892271111</t>
  </si>
  <si>
    <t>Tlaková zkouška vodou potrubí DN 100 nebo 125</t>
  </si>
  <si>
    <t>1514011236</t>
  </si>
  <si>
    <t>892372111</t>
  </si>
  <si>
    <t>Zabezpečení konců potrubí DN do 300 při tlakových zkouškách vodou</t>
  </si>
  <si>
    <t>-1388540503</t>
  </si>
  <si>
    <t>předběžná výměra</t>
  </si>
  <si>
    <t xml:space="preserve">některé konce mohou být uzavřeny </t>
  </si>
  <si>
    <t>nově osazenými armaturami</t>
  </si>
  <si>
    <t>892233122</t>
  </si>
  <si>
    <t>Proplach a dezinfekce vodovodního potrubí DN do 70</t>
  </si>
  <si>
    <t>515172356</t>
  </si>
  <si>
    <t>104</t>
  </si>
  <si>
    <t>892273122</t>
  </si>
  <si>
    <t>Proplach a dezinfekce vodovodního potrubí DN od 80 do 125</t>
  </si>
  <si>
    <t>1496653742</t>
  </si>
  <si>
    <t>899721111</t>
  </si>
  <si>
    <t>Signalizační vodič DN do 150 mm na potrubí</t>
  </si>
  <si>
    <t>-1203035373</t>
  </si>
  <si>
    <t>313+109</t>
  </si>
  <si>
    <t>106</t>
  </si>
  <si>
    <t>8994000R1</t>
  </si>
  <si>
    <t>Ukončení zjišťovacího kabelu v šoupátkových poklopech</t>
  </si>
  <si>
    <t>301496700</t>
  </si>
  <si>
    <t>107</t>
  </si>
  <si>
    <t>899722111</t>
  </si>
  <si>
    <t>Krytí potrubí z plastů výstražnou fólií z PVC 20 cm</t>
  </si>
  <si>
    <t>-1705998818</t>
  </si>
  <si>
    <t>108</t>
  </si>
  <si>
    <t>899713111</t>
  </si>
  <si>
    <t>Orientační tabulky na sloupku ocelovém</t>
  </si>
  <si>
    <t>-994060634</t>
  </si>
  <si>
    <t>109</t>
  </si>
  <si>
    <t>404452250</t>
  </si>
  <si>
    <t xml:space="preserve">sloupek </t>
  </si>
  <si>
    <t>-1230381803</t>
  </si>
  <si>
    <t>110</t>
  </si>
  <si>
    <t>891784947</t>
  </si>
  <si>
    <t>7*2</t>
  </si>
  <si>
    <t>111</t>
  </si>
  <si>
    <t>1197151101</t>
  </si>
  <si>
    <t>112</t>
  </si>
  <si>
    <t>1296893222</t>
  </si>
  <si>
    <t>odvoz kovových trubek do sběru</t>
  </si>
  <si>
    <t>313*0,013+30*0,004</t>
  </si>
  <si>
    <t>odvoz plastových trubek</t>
  </si>
  <si>
    <t>0,1</t>
  </si>
  <si>
    <t>113</t>
  </si>
  <si>
    <t>-1997725650</t>
  </si>
  <si>
    <t>4,19*4</t>
  </si>
  <si>
    <t>odvoz plastových trubek na skládku</t>
  </si>
  <si>
    <t>0,1*19</t>
  </si>
  <si>
    <t>114</t>
  </si>
  <si>
    <t>997013813</t>
  </si>
  <si>
    <t>Poplatek za uložení na skládce (skládkovné) stavebního odpadu z plastických hmot kód odpadu 17 02 03</t>
  </si>
  <si>
    <t>163429374</t>
  </si>
  <si>
    <t>115</t>
  </si>
  <si>
    <t>-424124658</t>
  </si>
  <si>
    <t>116</t>
  </si>
  <si>
    <t>-264670008</t>
  </si>
  <si>
    <t>8,36*19</t>
  </si>
  <si>
    <t>117</t>
  </si>
  <si>
    <t>1566164307</t>
  </si>
  <si>
    <t>118</t>
  </si>
  <si>
    <t>-1990526789</t>
  </si>
  <si>
    <t>119</t>
  </si>
  <si>
    <t>-1650119558</t>
  </si>
  <si>
    <t>120</t>
  </si>
  <si>
    <t>2007587493</t>
  </si>
  <si>
    <t>10,5</t>
  </si>
  <si>
    <t>PRE</t>
  </si>
  <si>
    <t>Přeložka vodovodního potrubí</t>
  </si>
  <si>
    <t>121</t>
  </si>
  <si>
    <t>Přeložka stávajícího vodovodního potrubí d90 mezi RŠ1-RŠ3</t>
  </si>
  <si>
    <t>1559968540</t>
  </si>
  <si>
    <t>Poznámka k položce:_x000d_
Chebská ulice</t>
  </si>
  <si>
    <t>03 - vedlejší náklady</t>
  </si>
  <si>
    <t>VRN - Vedlejší rozpočtové náklady</t>
  </si>
  <si>
    <t>VRN</t>
  </si>
  <si>
    <t>Vedlejší rozpočtové náklady</t>
  </si>
  <si>
    <t>0100000R1</t>
  </si>
  <si>
    <t>Výškové a polohové vytýčení všech inženýrských sítí na staveništi a jejich ověření u správců</t>
  </si>
  <si>
    <t>kč</t>
  </si>
  <si>
    <t>1024</t>
  </si>
  <si>
    <t>1015165200</t>
  </si>
  <si>
    <t>0100000R2</t>
  </si>
  <si>
    <t>Vytýčení základních směrových a výškových bodů stavby</t>
  </si>
  <si>
    <t>-1016979390</t>
  </si>
  <si>
    <t>0100000R3</t>
  </si>
  <si>
    <t>Zaměření skutečného provedení stavby</t>
  </si>
  <si>
    <t>511049914</t>
  </si>
  <si>
    <t>0130000R2.1</t>
  </si>
  <si>
    <t>Dokumentace skutečného provedení stavby</t>
  </si>
  <si>
    <t>-1127524812</t>
  </si>
  <si>
    <t>0300000R1</t>
  </si>
  <si>
    <t>Zařízení staveniště - vybavení (buňky, TOI), zabezpečení, zrušení staveniště, připojení na inženýrské sítě</t>
  </si>
  <si>
    <t>701492797</t>
  </si>
  <si>
    <t>0300000R2</t>
  </si>
  <si>
    <t>Dopravní opatření po dobu výstavby vč.projednání</t>
  </si>
  <si>
    <t>-690338553</t>
  </si>
  <si>
    <t>0300000R3</t>
  </si>
  <si>
    <t>Úklid dokončené stavby a okolí</t>
  </si>
  <si>
    <t>-630314304</t>
  </si>
  <si>
    <t>0300000R4</t>
  </si>
  <si>
    <t>Čištění veřejných komunikací po dobu výstavby</t>
  </si>
  <si>
    <t>-584841993</t>
  </si>
  <si>
    <t>0400000R2</t>
  </si>
  <si>
    <t>Zkoušky hutnění konstrukce vozovky</t>
  </si>
  <si>
    <t>-147432586</t>
  </si>
  <si>
    <t>0130000R3</t>
  </si>
  <si>
    <t>Fotodokumentace</t>
  </si>
  <si>
    <t>117390984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</si>
</sst>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4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12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SONA6512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15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Kynšperk n/Ohří, ul.J.K.Tyla - kanalizace a vodovod výměna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0" t="str">
        <f>IF(AN8= "","",AN8)</f>
        <v>20. 2. 2020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Sokolovská vodárenská s.r.o.Sokolov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>KV ENGINEERING s.r.o.Karlovy Vary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Neubauerová Soňa, SK-Projekt Ostrov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SO 01 - Kanalizace 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'01 - SO 01 - Kanalizace v...'!P128</f>
        <v>0</v>
      </c>
      <c r="AV95" s="129">
        <f>'01 - SO 01 - Kanalizace v...'!J33</f>
        <v>0</v>
      </c>
      <c r="AW95" s="129">
        <f>'01 - SO 01 - Kanalizace v...'!J34</f>
        <v>0</v>
      </c>
      <c r="AX95" s="129">
        <f>'01 - SO 01 - Kanalizace v...'!J35</f>
        <v>0</v>
      </c>
      <c r="AY95" s="129">
        <f>'01 - SO 01 - Kanalizace v...'!J36</f>
        <v>0</v>
      </c>
      <c r="AZ95" s="129">
        <f>'01 - SO 01 - Kanalizace v...'!F33</f>
        <v>0</v>
      </c>
      <c r="BA95" s="129">
        <f>'01 - SO 01 - Kanalizace v...'!F34</f>
        <v>0</v>
      </c>
      <c r="BB95" s="129">
        <f>'01 - SO 01 - Kanalizace v...'!F35</f>
        <v>0</v>
      </c>
      <c r="BC95" s="129">
        <f>'01 - SO 01 - Kanalizace v...'!F36</f>
        <v>0</v>
      </c>
      <c r="BD95" s="131">
        <f>'01 - SO 01 - Kanalizace v...'!F37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SO 02 - Vodovod výměna'!J30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'02 - SO 02 - Vodovod výměna'!P130</f>
        <v>0</v>
      </c>
      <c r="AV96" s="129">
        <f>'02 - SO 02 - Vodovod výměna'!J33</f>
        <v>0</v>
      </c>
      <c r="AW96" s="129">
        <f>'02 - SO 02 - Vodovod výměna'!J34</f>
        <v>0</v>
      </c>
      <c r="AX96" s="129">
        <f>'02 - SO 02 - Vodovod výměna'!J35</f>
        <v>0</v>
      </c>
      <c r="AY96" s="129">
        <f>'02 - SO 02 - Vodovod výměna'!J36</f>
        <v>0</v>
      </c>
      <c r="AZ96" s="129">
        <f>'02 - SO 02 - Vodovod výměna'!F33</f>
        <v>0</v>
      </c>
      <c r="BA96" s="129">
        <f>'02 - SO 02 - Vodovod výměna'!F34</f>
        <v>0</v>
      </c>
      <c r="BB96" s="129">
        <f>'02 - SO 02 - Vodovod výměna'!F35</f>
        <v>0</v>
      </c>
      <c r="BC96" s="129">
        <f>'02 - SO 02 - Vodovod výměna'!F36</f>
        <v>0</v>
      </c>
      <c r="BD96" s="131">
        <f>'02 - SO 02 - Vodovod výměna'!F37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vedlejší náklady'!J30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33">
        <v>0</v>
      </c>
      <c r="AT97" s="134">
        <f>ROUND(SUM(AV97:AW97),2)</f>
        <v>0</v>
      </c>
      <c r="AU97" s="135">
        <f>'03 - vedlejší náklady'!P117</f>
        <v>0</v>
      </c>
      <c r="AV97" s="134">
        <f>'03 - vedlejší náklady'!J33</f>
        <v>0</v>
      </c>
      <c r="AW97" s="134">
        <f>'03 - vedlejší náklady'!J34</f>
        <v>0</v>
      </c>
      <c r="AX97" s="134">
        <f>'03 - vedlejší náklady'!J35</f>
        <v>0</v>
      </c>
      <c r="AY97" s="134">
        <f>'03 - vedlejší náklady'!J36</f>
        <v>0</v>
      </c>
      <c r="AZ97" s="134">
        <f>'03 - vedlejší náklady'!F33</f>
        <v>0</v>
      </c>
      <c r="BA97" s="134">
        <f>'03 - vedlejší náklady'!F34</f>
        <v>0</v>
      </c>
      <c r="BB97" s="134">
        <f>'03 - vedlejší náklady'!F35</f>
        <v>0</v>
      </c>
      <c r="BC97" s="134">
        <f>'03 - vedlejší náklady'!F36</f>
        <v>0</v>
      </c>
      <c r="BD97" s="136">
        <f>'03 - vedlejší náklady'!F37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/RLjxIPdKC5mDbiE5sQMM7xzqgTC15qBXkXVmPynvjTCWzg/WRUz9xoeTYMqbzfo7PO1Bf1oKwZoeHjFz+OWrQ==" hashValue="ScIRTl98Cv3ZRwGqRJ3fCtb4SpyNzpE9QUhV0hXwTk3jRj13vjKgKehVSdL3RxL9dnkCp1bWIRefKvUhh8GWG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O 01 - Kanalizace v...'!C2" display="/"/>
    <hyperlink ref="A96" location="'02 - SO 02 - Vodovod výměna'!C2" display="/"/>
    <hyperlink ref="A97" location="'03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85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15</v>
      </c>
      <c r="I6" s="137"/>
      <c r="L6" s="21"/>
    </row>
    <row r="7" s="1" customFormat="1" ht="16.5" customHeight="1">
      <c r="B7" s="21"/>
      <c r="E7" s="144" t="str">
        <f>'Rekapitulace stavby'!K6</f>
        <v>Kynšperk n/Ohří, ul.J.K.Tyla - kanalizace a vodovod výměna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17</v>
      </c>
      <c r="E11" s="39"/>
      <c r="F11" s="147" t="s">
        <v>1</v>
      </c>
      <c r="G11" s="39"/>
      <c r="H11" s="39"/>
      <c r="I11" s="148" t="s">
        <v>18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19</v>
      </c>
      <c r="E12" s="39"/>
      <c r="F12" s="147" t="s">
        <v>20</v>
      </c>
      <c r="G12" s="39"/>
      <c r="H12" s="39"/>
      <c r="I12" s="148" t="s">
        <v>21</v>
      </c>
      <c r="J12" s="149" t="str">
        <f>'Rekapitulace stavby'!AN8</f>
        <v>20. 2. 2020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23</v>
      </c>
      <c r="E14" s="39"/>
      <c r="F14" s="39"/>
      <c r="G14" s="39"/>
      <c r="H14" s="39"/>
      <c r="I14" s="148" t="s">
        <v>24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25</v>
      </c>
      <c r="F15" s="39"/>
      <c r="G15" s="39"/>
      <c r="H15" s="39"/>
      <c r="I15" s="148" t="s">
        <v>26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24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30</v>
      </c>
      <c r="F21" s="39"/>
      <c r="G21" s="39"/>
      <c r="H21" s="39"/>
      <c r="I21" s="148" t="s">
        <v>26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8" t="s">
        <v>24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33</v>
      </c>
      <c r="F24" s="39"/>
      <c r="G24" s="39"/>
      <c r="H24" s="39"/>
      <c r="I24" s="148" t="s">
        <v>26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35</v>
      </c>
      <c r="E30" s="39"/>
      <c r="F30" s="39"/>
      <c r="G30" s="39"/>
      <c r="H30" s="39"/>
      <c r="I30" s="145"/>
      <c r="J30" s="158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37</v>
      </c>
      <c r="G32" s="39"/>
      <c r="H32" s="39"/>
      <c r="I32" s="160" t="s">
        <v>36</v>
      </c>
      <c r="J32" s="15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39</v>
      </c>
      <c r="E33" s="143" t="s">
        <v>40</v>
      </c>
      <c r="F33" s="162">
        <f>ROUND((SUM(BE128:BE525)),  2)</f>
        <v>0</v>
      </c>
      <c r="G33" s="39"/>
      <c r="H33" s="39"/>
      <c r="I33" s="163">
        <v>0.20999999999999999</v>
      </c>
      <c r="J33" s="162">
        <f>ROUND(((SUM(BE128:BE525))*I33),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62">
        <f>ROUND((SUM(BF128:BF525)),  2)</f>
        <v>0</v>
      </c>
      <c r="G34" s="39"/>
      <c r="H34" s="39"/>
      <c r="I34" s="163">
        <v>0.14999999999999999</v>
      </c>
      <c r="J34" s="162">
        <f>ROUND(((SUM(BF128:BF525))*I34),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62">
        <f>ROUND((SUM(BG128:BG525)),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62">
        <f>ROUND((SUM(BH128:BH525)),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62">
        <f>ROUND((SUM(BI128:BI525)),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48</v>
      </c>
      <c r="E50" s="173"/>
      <c r="F50" s="173"/>
      <c r="G50" s="172" t="s">
        <v>49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52</v>
      </c>
      <c r="E65" s="180"/>
      <c r="F65" s="180"/>
      <c r="G65" s="172" t="s">
        <v>53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Kynšperk n/Ohří, ul.J.K.Tyla - kanalizace a vodovod výměna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SO 01 - Kanalizace výměna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148" t="s">
        <v>21</v>
      </c>
      <c r="J89" s="80" t="str">
        <f>IF(J12="","",J12)</f>
        <v>20. 2. 2020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Sokolovská vodárenská s.r.o.Sokolov</v>
      </c>
      <c r="G91" s="41"/>
      <c r="H91" s="41"/>
      <c r="I91" s="148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96</v>
      </c>
      <c r="D94" s="190"/>
      <c r="E94" s="190"/>
      <c r="F94" s="190"/>
      <c r="G94" s="190"/>
      <c r="H94" s="190"/>
      <c r="I94" s="191"/>
      <c r="J94" s="192" t="s">
        <v>97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98</v>
      </c>
      <c r="D96" s="41"/>
      <c r="E96" s="41"/>
      <c r="F96" s="41"/>
      <c r="G96" s="41"/>
      <c r="H96" s="41"/>
      <c r="I96" s="145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94"/>
      <c r="C97" s="195"/>
      <c r="D97" s="196" t="s">
        <v>100</v>
      </c>
      <c r="E97" s="197"/>
      <c r="F97" s="197"/>
      <c r="G97" s="197"/>
      <c r="H97" s="197"/>
      <c r="I97" s="198"/>
      <c r="J97" s="199">
        <f>J129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101</v>
      </c>
      <c r="E98" s="204"/>
      <c r="F98" s="204"/>
      <c r="G98" s="204"/>
      <c r="H98" s="204"/>
      <c r="I98" s="205"/>
      <c r="J98" s="206">
        <f>J130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102</v>
      </c>
      <c r="E99" s="204"/>
      <c r="F99" s="204"/>
      <c r="G99" s="204"/>
      <c r="H99" s="204"/>
      <c r="I99" s="205"/>
      <c r="J99" s="206">
        <f>J255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</v>
      </c>
      <c r="E100" s="204"/>
      <c r="F100" s="204"/>
      <c r="G100" s="204"/>
      <c r="H100" s="204"/>
      <c r="I100" s="205"/>
      <c r="J100" s="206">
        <f>J299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104</v>
      </c>
      <c r="E101" s="204"/>
      <c r="F101" s="204"/>
      <c r="G101" s="204"/>
      <c r="H101" s="204"/>
      <c r="I101" s="205"/>
      <c r="J101" s="206">
        <f>J303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105</v>
      </c>
      <c r="E102" s="204"/>
      <c r="F102" s="204"/>
      <c r="G102" s="204"/>
      <c r="H102" s="204"/>
      <c r="I102" s="205"/>
      <c r="J102" s="206">
        <f>J329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106</v>
      </c>
      <c r="E103" s="204"/>
      <c r="F103" s="204"/>
      <c r="G103" s="204"/>
      <c r="H103" s="204"/>
      <c r="I103" s="205"/>
      <c r="J103" s="206">
        <f>J359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107</v>
      </c>
      <c r="E104" s="204"/>
      <c r="F104" s="204"/>
      <c r="G104" s="204"/>
      <c r="H104" s="204"/>
      <c r="I104" s="205"/>
      <c r="J104" s="206">
        <f>J377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108</v>
      </c>
      <c r="E105" s="204"/>
      <c r="F105" s="204"/>
      <c r="G105" s="204"/>
      <c r="H105" s="204"/>
      <c r="I105" s="205"/>
      <c r="J105" s="206">
        <f>J427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109</v>
      </c>
      <c r="E106" s="204"/>
      <c r="F106" s="204"/>
      <c r="G106" s="204"/>
      <c r="H106" s="204"/>
      <c r="I106" s="205"/>
      <c r="J106" s="206">
        <f>J492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110</v>
      </c>
      <c r="E107" s="204"/>
      <c r="F107" s="204"/>
      <c r="G107" s="204"/>
      <c r="H107" s="204"/>
      <c r="I107" s="205"/>
      <c r="J107" s="206">
        <f>J499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111</v>
      </c>
      <c r="E108" s="204"/>
      <c r="F108" s="204"/>
      <c r="G108" s="204"/>
      <c r="H108" s="204"/>
      <c r="I108" s="205"/>
      <c r="J108" s="206">
        <f>J520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184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187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112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15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8" t="str">
        <f>E7</f>
        <v>Kynšperk n/Ohří, ul.J.K.Tyla - kanalizace a vodovod výměna</v>
      </c>
      <c r="F118" s="33"/>
      <c r="G118" s="33"/>
      <c r="H118" s="33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93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01 - SO 01 - Kanalizace výměna</v>
      </c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19</v>
      </c>
      <c r="D122" s="41"/>
      <c r="E122" s="41"/>
      <c r="F122" s="28" t="str">
        <f>F12</f>
        <v xml:space="preserve"> </v>
      </c>
      <c r="G122" s="41"/>
      <c r="H122" s="41"/>
      <c r="I122" s="148" t="s">
        <v>21</v>
      </c>
      <c r="J122" s="80" t="str">
        <f>IF(J12="","",J12)</f>
        <v>20. 2. 2020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23</v>
      </c>
      <c r="D124" s="41"/>
      <c r="E124" s="41"/>
      <c r="F124" s="28" t="str">
        <f>E15</f>
        <v>Sokolovská vodárenská s.r.o.Sokolov</v>
      </c>
      <c r="G124" s="41"/>
      <c r="H124" s="41"/>
      <c r="I124" s="148" t="s">
        <v>29</v>
      </c>
      <c r="J124" s="37" t="str">
        <f>E21</f>
        <v>KV ENGINEERING s.r.o.Karlovy Vary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27</v>
      </c>
      <c r="D125" s="41"/>
      <c r="E125" s="41"/>
      <c r="F125" s="28" t="str">
        <f>IF(E18="","",E18)</f>
        <v>Vyplň údaj</v>
      </c>
      <c r="G125" s="41"/>
      <c r="H125" s="41"/>
      <c r="I125" s="148" t="s">
        <v>32</v>
      </c>
      <c r="J125" s="37" t="str">
        <f>E24</f>
        <v>Neubauerová Soňa, SK-Projekt Ostrov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8"/>
      <c r="B127" s="209"/>
      <c r="C127" s="210" t="s">
        <v>113</v>
      </c>
      <c r="D127" s="211" t="s">
        <v>60</v>
      </c>
      <c r="E127" s="211" t="s">
        <v>56</v>
      </c>
      <c r="F127" s="211" t="s">
        <v>57</v>
      </c>
      <c r="G127" s="211" t="s">
        <v>114</v>
      </c>
      <c r="H127" s="211" t="s">
        <v>115</v>
      </c>
      <c r="I127" s="212" t="s">
        <v>116</v>
      </c>
      <c r="J127" s="213" t="s">
        <v>97</v>
      </c>
      <c r="K127" s="214" t="s">
        <v>117</v>
      </c>
      <c r="L127" s="215"/>
      <c r="M127" s="101" t="s">
        <v>1</v>
      </c>
      <c r="N127" s="102" t="s">
        <v>39</v>
      </c>
      <c r="O127" s="102" t="s">
        <v>118</v>
      </c>
      <c r="P127" s="102" t="s">
        <v>119</v>
      </c>
      <c r="Q127" s="102" t="s">
        <v>120</v>
      </c>
      <c r="R127" s="102" t="s">
        <v>121</v>
      </c>
      <c r="S127" s="102" t="s">
        <v>122</v>
      </c>
      <c r="T127" s="103" t="s">
        <v>123</v>
      </c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</row>
    <row r="128" s="2" customFormat="1" ht="22.8" customHeight="1">
      <c r="A128" s="39"/>
      <c r="B128" s="40"/>
      <c r="C128" s="108" t="s">
        <v>124</v>
      </c>
      <c r="D128" s="41"/>
      <c r="E128" s="41"/>
      <c r="F128" s="41"/>
      <c r="G128" s="41"/>
      <c r="H128" s="41"/>
      <c r="I128" s="145"/>
      <c r="J128" s="216">
        <f>BK128</f>
        <v>0</v>
      </c>
      <c r="K128" s="41"/>
      <c r="L128" s="45"/>
      <c r="M128" s="104"/>
      <c r="N128" s="217"/>
      <c r="O128" s="105"/>
      <c r="P128" s="218">
        <f>P129</f>
        <v>0</v>
      </c>
      <c r="Q128" s="105"/>
      <c r="R128" s="218">
        <f>R129</f>
        <v>69.737933999999996</v>
      </c>
      <c r="S128" s="105"/>
      <c r="T128" s="219">
        <f>T129</f>
        <v>156.30699999999999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74</v>
      </c>
      <c r="AU128" s="18" t="s">
        <v>99</v>
      </c>
      <c r="BK128" s="220">
        <f>BK129</f>
        <v>0</v>
      </c>
    </row>
    <row r="129" s="12" customFormat="1" ht="25.92" customHeight="1">
      <c r="A129" s="12"/>
      <c r="B129" s="221"/>
      <c r="C129" s="222"/>
      <c r="D129" s="223" t="s">
        <v>74</v>
      </c>
      <c r="E129" s="224" t="s">
        <v>125</v>
      </c>
      <c r="F129" s="224" t="s">
        <v>126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P130+P255+P299+P303+P329+P359+P377+P427+P492+P499+P520</f>
        <v>0</v>
      </c>
      <c r="Q129" s="229"/>
      <c r="R129" s="230">
        <f>R130+R255+R299+R303+R329+R359+R377+R427+R492+R499+R520</f>
        <v>69.737933999999996</v>
      </c>
      <c r="S129" s="229"/>
      <c r="T129" s="231">
        <f>T130+T255+T299+T303+T329+T359+T377+T427+T492+T499+T520</f>
        <v>156.30699999999999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83</v>
      </c>
      <c r="AT129" s="233" t="s">
        <v>74</v>
      </c>
      <c r="AU129" s="233" t="s">
        <v>75</v>
      </c>
      <c r="AY129" s="232" t="s">
        <v>127</v>
      </c>
      <c r="BK129" s="234">
        <f>BK130+BK255+BK299+BK303+BK329+BK359+BK377+BK427+BK492+BK499+BK520</f>
        <v>0</v>
      </c>
    </row>
    <row r="130" s="12" customFormat="1" ht="22.8" customHeight="1">
      <c r="A130" s="12"/>
      <c r="B130" s="221"/>
      <c r="C130" s="222"/>
      <c r="D130" s="223" t="s">
        <v>74</v>
      </c>
      <c r="E130" s="235" t="s">
        <v>83</v>
      </c>
      <c r="F130" s="235" t="s">
        <v>128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SUM(P131:P254)</f>
        <v>0</v>
      </c>
      <c r="Q130" s="229"/>
      <c r="R130" s="230">
        <f>SUM(R131:R254)</f>
        <v>7.2058800000000005</v>
      </c>
      <c r="S130" s="229"/>
      <c r="T130" s="231">
        <f>SUM(T131:T254)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83</v>
      </c>
      <c r="AT130" s="233" t="s">
        <v>74</v>
      </c>
      <c r="AU130" s="233" t="s">
        <v>83</v>
      </c>
      <c r="AY130" s="232" t="s">
        <v>127</v>
      </c>
      <c r="BK130" s="234">
        <f>SUM(BK131:BK254)</f>
        <v>0</v>
      </c>
    </row>
    <row r="131" s="2" customFormat="1" ht="21.75" customHeight="1">
      <c r="A131" s="39"/>
      <c r="B131" s="40"/>
      <c r="C131" s="237" t="s">
        <v>83</v>
      </c>
      <c r="D131" s="237" t="s">
        <v>129</v>
      </c>
      <c r="E131" s="238" t="s">
        <v>130</v>
      </c>
      <c r="F131" s="239" t="s">
        <v>131</v>
      </c>
      <c r="G131" s="240" t="s">
        <v>132</v>
      </c>
      <c r="H131" s="241">
        <v>6</v>
      </c>
      <c r="I131" s="242"/>
      <c r="J131" s="241">
        <f>ROUND(I131*H131,2)</f>
        <v>0</v>
      </c>
      <c r="K131" s="243"/>
      <c r="L131" s="45"/>
      <c r="M131" s="244" t="s">
        <v>1</v>
      </c>
      <c r="N131" s="245" t="s">
        <v>40</v>
      </c>
      <c r="O131" s="92"/>
      <c r="P131" s="246">
        <f>O131*H131</f>
        <v>0</v>
      </c>
      <c r="Q131" s="246">
        <v>0.0086800000000000002</v>
      </c>
      <c r="R131" s="246">
        <f>Q131*H131</f>
        <v>0.052080000000000001</v>
      </c>
      <c r="S131" s="246">
        <v>0</v>
      </c>
      <c r="T131" s="24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8" t="s">
        <v>133</v>
      </c>
      <c r="AT131" s="248" t="s">
        <v>129</v>
      </c>
      <c r="AU131" s="248" t="s">
        <v>85</v>
      </c>
      <c r="AY131" s="18" t="s">
        <v>127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8" t="s">
        <v>83</v>
      </c>
      <c r="BK131" s="249">
        <f>ROUND(I131*H131,2)</f>
        <v>0</v>
      </c>
      <c r="BL131" s="18" t="s">
        <v>133</v>
      </c>
      <c r="BM131" s="248" t="s">
        <v>134</v>
      </c>
    </row>
    <row r="132" s="13" customFormat="1">
      <c r="A132" s="13"/>
      <c r="B132" s="250"/>
      <c r="C132" s="251"/>
      <c r="D132" s="252" t="s">
        <v>135</v>
      </c>
      <c r="E132" s="253" t="s">
        <v>1</v>
      </c>
      <c r="F132" s="254" t="s">
        <v>136</v>
      </c>
      <c r="G132" s="251"/>
      <c r="H132" s="255">
        <v>6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135</v>
      </c>
      <c r="AU132" s="261" t="s">
        <v>85</v>
      </c>
      <c r="AV132" s="13" t="s">
        <v>85</v>
      </c>
      <c r="AW132" s="13" t="s">
        <v>31</v>
      </c>
      <c r="AX132" s="13" t="s">
        <v>83</v>
      </c>
      <c r="AY132" s="261" t="s">
        <v>127</v>
      </c>
    </row>
    <row r="133" s="2" customFormat="1" ht="16.5" customHeight="1">
      <c r="A133" s="39"/>
      <c r="B133" s="40"/>
      <c r="C133" s="237" t="s">
        <v>85</v>
      </c>
      <c r="D133" s="237" t="s">
        <v>129</v>
      </c>
      <c r="E133" s="238" t="s">
        <v>137</v>
      </c>
      <c r="F133" s="239" t="s">
        <v>138</v>
      </c>
      <c r="G133" s="240" t="s">
        <v>132</v>
      </c>
      <c r="H133" s="241">
        <v>34.5</v>
      </c>
      <c r="I133" s="242"/>
      <c r="J133" s="241">
        <f>ROUND(I133*H133,2)</f>
        <v>0</v>
      </c>
      <c r="K133" s="243"/>
      <c r="L133" s="45"/>
      <c r="M133" s="244" t="s">
        <v>1</v>
      </c>
      <c r="N133" s="245" t="s">
        <v>40</v>
      </c>
      <c r="O133" s="92"/>
      <c r="P133" s="246">
        <f>O133*H133</f>
        <v>0</v>
      </c>
      <c r="Q133" s="246">
        <v>0.036900000000000002</v>
      </c>
      <c r="R133" s="246">
        <f>Q133*H133</f>
        <v>1.27305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133</v>
      </c>
      <c r="AT133" s="248" t="s">
        <v>129</v>
      </c>
      <c r="AU133" s="248" t="s">
        <v>85</v>
      </c>
      <c r="AY133" s="18" t="s">
        <v>127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83</v>
      </c>
      <c r="BK133" s="249">
        <f>ROUND(I133*H133,2)</f>
        <v>0</v>
      </c>
      <c r="BL133" s="18" t="s">
        <v>133</v>
      </c>
      <c r="BM133" s="248" t="s">
        <v>139</v>
      </c>
    </row>
    <row r="134" s="13" customFormat="1">
      <c r="A134" s="13"/>
      <c r="B134" s="250"/>
      <c r="C134" s="251"/>
      <c r="D134" s="252" t="s">
        <v>135</v>
      </c>
      <c r="E134" s="253" t="s">
        <v>1</v>
      </c>
      <c r="F134" s="254" t="s">
        <v>140</v>
      </c>
      <c r="G134" s="251"/>
      <c r="H134" s="255">
        <v>34.5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135</v>
      </c>
      <c r="AU134" s="261" t="s">
        <v>85</v>
      </c>
      <c r="AV134" s="13" t="s">
        <v>85</v>
      </c>
      <c r="AW134" s="13" t="s">
        <v>31</v>
      </c>
      <c r="AX134" s="13" t="s">
        <v>83</v>
      </c>
      <c r="AY134" s="261" t="s">
        <v>127</v>
      </c>
    </row>
    <row r="135" s="2" customFormat="1" ht="21.75" customHeight="1">
      <c r="A135" s="39"/>
      <c r="B135" s="40"/>
      <c r="C135" s="237" t="s">
        <v>141</v>
      </c>
      <c r="D135" s="237" t="s">
        <v>129</v>
      </c>
      <c r="E135" s="238" t="s">
        <v>142</v>
      </c>
      <c r="F135" s="239" t="s">
        <v>143</v>
      </c>
      <c r="G135" s="240" t="s">
        <v>132</v>
      </c>
      <c r="H135" s="241">
        <v>96</v>
      </c>
      <c r="I135" s="242"/>
      <c r="J135" s="241">
        <f>ROUND(I135*H135,2)</f>
        <v>0</v>
      </c>
      <c r="K135" s="243"/>
      <c r="L135" s="45"/>
      <c r="M135" s="244" t="s">
        <v>1</v>
      </c>
      <c r="N135" s="245" t="s">
        <v>40</v>
      </c>
      <c r="O135" s="92"/>
      <c r="P135" s="246">
        <f>O135*H135</f>
        <v>0</v>
      </c>
      <c r="Q135" s="246">
        <v>0.036900000000000002</v>
      </c>
      <c r="R135" s="246">
        <f>Q135*H135</f>
        <v>3.5424000000000002</v>
      </c>
      <c r="S135" s="246">
        <v>0</v>
      </c>
      <c r="T135" s="24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8" t="s">
        <v>133</v>
      </c>
      <c r="AT135" s="248" t="s">
        <v>129</v>
      </c>
      <c r="AU135" s="248" t="s">
        <v>85</v>
      </c>
      <c r="AY135" s="18" t="s">
        <v>127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83</v>
      </c>
      <c r="BK135" s="249">
        <f>ROUND(I135*H135,2)</f>
        <v>0</v>
      </c>
      <c r="BL135" s="18" t="s">
        <v>133</v>
      </c>
      <c r="BM135" s="248" t="s">
        <v>144</v>
      </c>
    </row>
    <row r="136" s="13" customFormat="1">
      <c r="A136" s="13"/>
      <c r="B136" s="250"/>
      <c r="C136" s="251"/>
      <c r="D136" s="252" t="s">
        <v>135</v>
      </c>
      <c r="E136" s="253" t="s">
        <v>1</v>
      </c>
      <c r="F136" s="254" t="s">
        <v>145</v>
      </c>
      <c r="G136" s="251"/>
      <c r="H136" s="255">
        <v>96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135</v>
      </c>
      <c r="AU136" s="261" t="s">
        <v>85</v>
      </c>
      <c r="AV136" s="13" t="s">
        <v>85</v>
      </c>
      <c r="AW136" s="13" t="s">
        <v>31</v>
      </c>
      <c r="AX136" s="13" t="s">
        <v>83</v>
      </c>
      <c r="AY136" s="261" t="s">
        <v>127</v>
      </c>
    </row>
    <row r="137" s="2" customFormat="1" ht="21.75" customHeight="1">
      <c r="A137" s="39"/>
      <c r="B137" s="40"/>
      <c r="C137" s="237" t="s">
        <v>133</v>
      </c>
      <c r="D137" s="237" t="s">
        <v>129</v>
      </c>
      <c r="E137" s="238" t="s">
        <v>146</v>
      </c>
      <c r="F137" s="239" t="s">
        <v>147</v>
      </c>
      <c r="G137" s="240" t="s">
        <v>148</v>
      </c>
      <c r="H137" s="241">
        <v>91</v>
      </c>
      <c r="I137" s="242"/>
      <c r="J137" s="241">
        <f>ROUND(I137*H137,2)</f>
        <v>0</v>
      </c>
      <c r="K137" s="243"/>
      <c r="L137" s="45"/>
      <c r="M137" s="244" t="s">
        <v>1</v>
      </c>
      <c r="N137" s="245" t="s">
        <v>40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133</v>
      </c>
      <c r="AT137" s="248" t="s">
        <v>129</v>
      </c>
      <c r="AU137" s="248" t="s">
        <v>85</v>
      </c>
      <c r="AY137" s="18" t="s">
        <v>127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83</v>
      </c>
      <c r="BK137" s="249">
        <f>ROUND(I137*H137,2)</f>
        <v>0</v>
      </c>
      <c r="BL137" s="18" t="s">
        <v>133</v>
      </c>
      <c r="BM137" s="248" t="s">
        <v>149</v>
      </c>
    </row>
    <row r="138" s="13" customFormat="1">
      <c r="A138" s="13"/>
      <c r="B138" s="250"/>
      <c r="C138" s="251"/>
      <c r="D138" s="252" t="s">
        <v>135</v>
      </c>
      <c r="E138" s="253" t="s">
        <v>1</v>
      </c>
      <c r="F138" s="254" t="s">
        <v>150</v>
      </c>
      <c r="G138" s="251"/>
      <c r="H138" s="255">
        <v>91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135</v>
      </c>
      <c r="AU138" s="261" t="s">
        <v>85</v>
      </c>
      <c r="AV138" s="13" t="s">
        <v>85</v>
      </c>
      <c r="AW138" s="13" t="s">
        <v>31</v>
      </c>
      <c r="AX138" s="13" t="s">
        <v>83</v>
      </c>
      <c r="AY138" s="261" t="s">
        <v>127</v>
      </c>
    </row>
    <row r="139" s="2" customFormat="1" ht="21.75" customHeight="1">
      <c r="A139" s="39"/>
      <c r="B139" s="40"/>
      <c r="C139" s="237" t="s">
        <v>151</v>
      </c>
      <c r="D139" s="237" t="s">
        <v>129</v>
      </c>
      <c r="E139" s="238" t="s">
        <v>152</v>
      </c>
      <c r="F139" s="239" t="s">
        <v>153</v>
      </c>
      <c r="G139" s="240" t="s">
        <v>148</v>
      </c>
      <c r="H139" s="241">
        <v>656</v>
      </c>
      <c r="I139" s="242"/>
      <c r="J139" s="241">
        <f>ROUND(I139*H139,2)</f>
        <v>0</v>
      </c>
      <c r="K139" s="243"/>
      <c r="L139" s="45"/>
      <c r="M139" s="244" t="s">
        <v>1</v>
      </c>
      <c r="N139" s="245" t="s">
        <v>40</v>
      </c>
      <c r="O139" s="92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8" t="s">
        <v>133</v>
      </c>
      <c r="AT139" s="248" t="s">
        <v>129</v>
      </c>
      <c r="AU139" s="248" t="s">
        <v>85</v>
      </c>
      <c r="AY139" s="18" t="s">
        <v>127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8" t="s">
        <v>83</v>
      </c>
      <c r="BK139" s="249">
        <f>ROUND(I139*H139,2)</f>
        <v>0</v>
      </c>
      <c r="BL139" s="18" t="s">
        <v>133</v>
      </c>
      <c r="BM139" s="248" t="s">
        <v>154</v>
      </c>
    </row>
    <row r="140" s="2" customFormat="1">
      <c r="A140" s="39"/>
      <c r="B140" s="40"/>
      <c r="C140" s="41"/>
      <c r="D140" s="252" t="s">
        <v>155</v>
      </c>
      <c r="E140" s="41"/>
      <c r="F140" s="262" t="s">
        <v>156</v>
      </c>
      <c r="G140" s="41"/>
      <c r="H140" s="41"/>
      <c r="I140" s="145"/>
      <c r="J140" s="41"/>
      <c r="K140" s="41"/>
      <c r="L140" s="45"/>
      <c r="M140" s="263"/>
      <c r="N140" s="26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155</v>
      </c>
      <c r="AU140" s="18" t="s">
        <v>85</v>
      </c>
    </row>
    <row r="141" s="14" customFormat="1">
      <c r="A141" s="14"/>
      <c r="B141" s="265"/>
      <c r="C141" s="266"/>
      <c r="D141" s="252" t="s">
        <v>135</v>
      </c>
      <c r="E141" s="267" t="s">
        <v>1</v>
      </c>
      <c r="F141" s="268" t="s">
        <v>157</v>
      </c>
      <c r="G141" s="266"/>
      <c r="H141" s="267" t="s">
        <v>1</v>
      </c>
      <c r="I141" s="269"/>
      <c r="J141" s="266"/>
      <c r="K141" s="266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135</v>
      </c>
      <c r="AU141" s="274" t="s">
        <v>85</v>
      </c>
      <c r="AV141" s="14" t="s">
        <v>83</v>
      </c>
      <c r="AW141" s="14" t="s">
        <v>31</v>
      </c>
      <c r="AX141" s="14" t="s">
        <v>75</v>
      </c>
      <c r="AY141" s="274" t="s">
        <v>127</v>
      </c>
    </row>
    <row r="142" s="14" customFormat="1">
      <c r="A142" s="14"/>
      <c r="B142" s="265"/>
      <c r="C142" s="266"/>
      <c r="D142" s="252" t="s">
        <v>135</v>
      </c>
      <c r="E142" s="267" t="s">
        <v>1</v>
      </c>
      <c r="F142" s="268" t="s">
        <v>158</v>
      </c>
      <c r="G142" s="266"/>
      <c r="H142" s="267" t="s">
        <v>1</v>
      </c>
      <c r="I142" s="269"/>
      <c r="J142" s="266"/>
      <c r="K142" s="266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135</v>
      </c>
      <c r="AU142" s="274" t="s">
        <v>85</v>
      </c>
      <c r="AV142" s="14" t="s">
        <v>83</v>
      </c>
      <c r="AW142" s="14" t="s">
        <v>31</v>
      </c>
      <c r="AX142" s="14" t="s">
        <v>75</v>
      </c>
      <c r="AY142" s="274" t="s">
        <v>127</v>
      </c>
    </row>
    <row r="143" s="14" customFormat="1">
      <c r="A143" s="14"/>
      <c r="B143" s="265"/>
      <c r="C143" s="266"/>
      <c r="D143" s="252" t="s">
        <v>135</v>
      </c>
      <c r="E143" s="267" t="s">
        <v>1</v>
      </c>
      <c r="F143" s="268" t="s">
        <v>159</v>
      </c>
      <c r="G143" s="266"/>
      <c r="H143" s="267" t="s">
        <v>1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135</v>
      </c>
      <c r="AU143" s="274" t="s">
        <v>85</v>
      </c>
      <c r="AV143" s="14" t="s">
        <v>83</v>
      </c>
      <c r="AW143" s="14" t="s">
        <v>31</v>
      </c>
      <c r="AX143" s="14" t="s">
        <v>75</v>
      </c>
      <c r="AY143" s="274" t="s">
        <v>127</v>
      </c>
    </row>
    <row r="144" s="13" customFormat="1">
      <c r="A144" s="13"/>
      <c r="B144" s="250"/>
      <c r="C144" s="251"/>
      <c r="D144" s="252" t="s">
        <v>135</v>
      </c>
      <c r="E144" s="253" t="s">
        <v>1</v>
      </c>
      <c r="F144" s="254" t="s">
        <v>160</v>
      </c>
      <c r="G144" s="251"/>
      <c r="H144" s="255">
        <v>125.53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135</v>
      </c>
      <c r="AU144" s="261" t="s">
        <v>85</v>
      </c>
      <c r="AV144" s="13" t="s">
        <v>85</v>
      </c>
      <c r="AW144" s="13" t="s">
        <v>31</v>
      </c>
      <c r="AX144" s="13" t="s">
        <v>75</v>
      </c>
      <c r="AY144" s="261" t="s">
        <v>127</v>
      </c>
    </row>
    <row r="145" s="14" customFormat="1">
      <c r="A145" s="14"/>
      <c r="B145" s="265"/>
      <c r="C145" s="266"/>
      <c r="D145" s="252" t="s">
        <v>135</v>
      </c>
      <c r="E145" s="267" t="s">
        <v>1</v>
      </c>
      <c r="F145" s="268" t="s">
        <v>161</v>
      </c>
      <c r="G145" s="266"/>
      <c r="H145" s="267" t="s">
        <v>1</v>
      </c>
      <c r="I145" s="269"/>
      <c r="J145" s="266"/>
      <c r="K145" s="266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135</v>
      </c>
      <c r="AU145" s="274" t="s">
        <v>85</v>
      </c>
      <c r="AV145" s="14" t="s">
        <v>83</v>
      </c>
      <c r="AW145" s="14" t="s">
        <v>31</v>
      </c>
      <c r="AX145" s="14" t="s">
        <v>75</v>
      </c>
      <c r="AY145" s="274" t="s">
        <v>127</v>
      </c>
    </row>
    <row r="146" s="13" customFormat="1">
      <c r="A146" s="13"/>
      <c r="B146" s="250"/>
      <c r="C146" s="251"/>
      <c r="D146" s="252" t="s">
        <v>135</v>
      </c>
      <c r="E146" s="253" t="s">
        <v>1</v>
      </c>
      <c r="F146" s="254" t="s">
        <v>162</v>
      </c>
      <c r="G146" s="251"/>
      <c r="H146" s="255">
        <v>505.25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135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127</v>
      </c>
    </row>
    <row r="147" s="14" customFormat="1">
      <c r="A147" s="14"/>
      <c r="B147" s="265"/>
      <c r="C147" s="266"/>
      <c r="D147" s="252" t="s">
        <v>135</v>
      </c>
      <c r="E147" s="267" t="s">
        <v>1</v>
      </c>
      <c r="F147" s="268" t="s">
        <v>163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135</v>
      </c>
      <c r="AU147" s="274" t="s">
        <v>85</v>
      </c>
      <c r="AV147" s="14" t="s">
        <v>83</v>
      </c>
      <c r="AW147" s="14" t="s">
        <v>31</v>
      </c>
      <c r="AX147" s="14" t="s">
        <v>75</v>
      </c>
      <c r="AY147" s="274" t="s">
        <v>127</v>
      </c>
    </row>
    <row r="148" s="13" customFormat="1">
      <c r="A148" s="13"/>
      <c r="B148" s="250"/>
      <c r="C148" s="251"/>
      <c r="D148" s="252" t="s">
        <v>135</v>
      </c>
      <c r="E148" s="253" t="s">
        <v>1</v>
      </c>
      <c r="F148" s="254" t="s">
        <v>164</v>
      </c>
      <c r="G148" s="251"/>
      <c r="H148" s="255">
        <v>-17.829999999999998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135</v>
      </c>
      <c r="AU148" s="261" t="s">
        <v>85</v>
      </c>
      <c r="AV148" s="13" t="s">
        <v>85</v>
      </c>
      <c r="AW148" s="13" t="s">
        <v>31</v>
      </c>
      <c r="AX148" s="13" t="s">
        <v>75</v>
      </c>
      <c r="AY148" s="261" t="s">
        <v>127</v>
      </c>
    </row>
    <row r="149" s="13" customFormat="1">
      <c r="A149" s="13"/>
      <c r="B149" s="250"/>
      <c r="C149" s="251"/>
      <c r="D149" s="252" t="s">
        <v>135</v>
      </c>
      <c r="E149" s="253" t="s">
        <v>1</v>
      </c>
      <c r="F149" s="254" t="s">
        <v>165</v>
      </c>
      <c r="G149" s="251"/>
      <c r="H149" s="255">
        <v>-50.859999999999999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135</v>
      </c>
      <c r="AU149" s="261" t="s">
        <v>85</v>
      </c>
      <c r="AV149" s="13" t="s">
        <v>85</v>
      </c>
      <c r="AW149" s="13" t="s">
        <v>31</v>
      </c>
      <c r="AX149" s="13" t="s">
        <v>75</v>
      </c>
      <c r="AY149" s="261" t="s">
        <v>127</v>
      </c>
    </row>
    <row r="150" s="14" customFormat="1">
      <c r="A150" s="14"/>
      <c r="B150" s="265"/>
      <c r="C150" s="266"/>
      <c r="D150" s="252" t="s">
        <v>135</v>
      </c>
      <c r="E150" s="267" t="s">
        <v>1</v>
      </c>
      <c r="F150" s="268" t="s">
        <v>166</v>
      </c>
      <c r="G150" s="266"/>
      <c r="H150" s="267" t="s">
        <v>1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135</v>
      </c>
      <c r="AU150" s="274" t="s">
        <v>85</v>
      </c>
      <c r="AV150" s="14" t="s">
        <v>83</v>
      </c>
      <c r="AW150" s="14" t="s">
        <v>31</v>
      </c>
      <c r="AX150" s="14" t="s">
        <v>75</v>
      </c>
      <c r="AY150" s="274" t="s">
        <v>127</v>
      </c>
    </row>
    <row r="151" s="14" customFormat="1">
      <c r="A151" s="14"/>
      <c r="B151" s="265"/>
      <c r="C151" s="266"/>
      <c r="D151" s="252" t="s">
        <v>135</v>
      </c>
      <c r="E151" s="267" t="s">
        <v>1</v>
      </c>
      <c r="F151" s="268" t="s">
        <v>167</v>
      </c>
      <c r="G151" s="266"/>
      <c r="H151" s="267" t="s">
        <v>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135</v>
      </c>
      <c r="AU151" s="274" t="s">
        <v>85</v>
      </c>
      <c r="AV151" s="14" t="s">
        <v>83</v>
      </c>
      <c r="AW151" s="14" t="s">
        <v>31</v>
      </c>
      <c r="AX151" s="14" t="s">
        <v>75</v>
      </c>
      <c r="AY151" s="274" t="s">
        <v>127</v>
      </c>
    </row>
    <row r="152" s="13" customFormat="1">
      <c r="A152" s="13"/>
      <c r="B152" s="250"/>
      <c r="C152" s="251"/>
      <c r="D152" s="252" t="s">
        <v>135</v>
      </c>
      <c r="E152" s="253" t="s">
        <v>1</v>
      </c>
      <c r="F152" s="254" t="s">
        <v>168</v>
      </c>
      <c r="G152" s="251"/>
      <c r="H152" s="255">
        <v>-0.63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135</v>
      </c>
      <c r="AU152" s="261" t="s">
        <v>85</v>
      </c>
      <c r="AV152" s="13" t="s">
        <v>85</v>
      </c>
      <c r="AW152" s="13" t="s">
        <v>31</v>
      </c>
      <c r="AX152" s="13" t="s">
        <v>75</v>
      </c>
      <c r="AY152" s="261" t="s">
        <v>127</v>
      </c>
    </row>
    <row r="153" s="13" customFormat="1">
      <c r="A153" s="13"/>
      <c r="B153" s="250"/>
      <c r="C153" s="251"/>
      <c r="D153" s="252" t="s">
        <v>135</v>
      </c>
      <c r="E153" s="253" t="s">
        <v>1</v>
      </c>
      <c r="F153" s="254" t="s">
        <v>169</v>
      </c>
      <c r="G153" s="251"/>
      <c r="H153" s="255">
        <v>-11.880000000000001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135</v>
      </c>
      <c r="AU153" s="261" t="s">
        <v>85</v>
      </c>
      <c r="AV153" s="13" t="s">
        <v>85</v>
      </c>
      <c r="AW153" s="13" t="s">
        <v>31</v>
      </c>
      <c r="AX153" s="13" t="s">
        <v>75</v>
      </c>
      <c r="AY153" s="261" t="s">
        <v>127</v>
      </c>
    </row>
    <row r="154" s="14" customFormat="1">
      <c r="A154" s="14"/>
      <c r="B154" s="265"/>
      <c r="C154" s="266"/>
      <c r="D154" s="252" t="s">
        <v>135</v>
      </c>
      <c r="E154" s="267" t="s">
        <v>1</v>
      </c>
      <c r="F154" s="268" t="s">
        <v>170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135</v>
      </c>
      <c r="AU154" s="274" t="s">
        <v>85</v>
      </c>
      <c r="AV154" s="14" t="s">
        <v>83</v>
      </c>
      <c r="AW154" s="14" t="s">
        <v>31</v>
      </c>
      <c r="AX154" s="14" t="s">
        <v>75</v>
      </c>
      <c r="AY154" s="274" t="s">
        <v>127</v>
      </c>
    </row>
    <row r="155" s="13" customFormat="1">
      <c r="A155" s="13"/>
      <c r="B155" s="250"/>
      <c r="C155" s="251"/>
      <c r="D155" s="252" t="s">
        <v>135</v>
      </c>
      <c r="E155" s="253" t="s">
        <v>1</v>
      </c>
      <c r="F155" s="254" t="s">
        <v>171</v>
      </c>
      <c r="G155" s="251"/>
      <c r="H155" s="255">
        <v>16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135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127</v>
      </c>
    </row>
    <row r="156" s="14" customFormat="1">
      <c r="A156" s="14"/>
      <c r="B156" s="265"/>
      <c r="C156" s="266"/>
      <c r="D156" s="252" t="s">
        <v>135</v>
      </c>
      <c r="E156" s="267" t="s">
        <v>1</v>
      </c>
      <c r="F156" s="268" t="s">
        <v>172</v>
      </c>
      <c r="G156" s="266"/>
      <c r="H156" s="267" t="s">
        <v>1</v>
      </c>
      <c r="I156" s="269"/>
      <c r="J156" s="266"/>
      <c r="K156" s="266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135</v>
      </c>
      <c r="AU156" s="274" t="s">
        <v>85</v>
      </c>
      <c r="AV156" s="14" t="s">
        <v>83</v>
      </c>
      <c r="AW156" s="14" t="s">
        <v>31</v>
      </c>
      <c r="AX156" s="14" t="s">
        <v>75</v>
      </c>
      <c r="AY156" s="274" t="s">
        <v>127</v>
      </c>
    </row>
    <row r="157" s="13" customFormat="1">
      <c r="A157" s="13"/>
      <c r="B157" s="250"/>
      <c r="C157" s="251"/>
      <c r="D157" s="252" t="s">
        <v>135</v>
      </c>
      <c r="E157" s="253" t="s">
        <v>1</v>
      </c>
      <c r="F157" s="254" t="s">
        <v>173</v>
      </c>
      <c r="G157" s="251"/>
      <c r="H157" s="255">
        <v>-8.1699999999999999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135</v>
      </c>
      <c r="AU157" s="261" t="s">
        <v>85</v>
      </c>
      <c r="AV157" s="13" t="s">
        <v>85</v>
      </c>
      <c r="AW157" s="13" t="s">
        <v>31</v>
      </c>
      <c r="AX157" s="13" t="s">
        <v>75</v>
      </c>
      <c r="AY157" s="261" t="s">
        <v>127</v>
      </c>
    </row>
    <row r="158" s="13" customFormat="1">
      <c r="A158" s="13"/>
      <c r="B158" s="250"/>
      <c r="C158" s="251"/>
      <c r="D158" s="252" t="s">
        <v>135</v>
      </c>
      <c r="E158" s="253" t="s">
        <v>1</v>
      </c>
      <c r="F158" s="254" t="s">
        <v>174</v>
      </c>
      <c r="G158" s="251"/>
      <c r="H158" s="255">
        <v>-3.6499999999999999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135</v>
      </c>
      <c r="AU158" s="261" t="s">
        <v>85</v>
      </c>
      <c r="AV158" s="13" t="s">
        <v>85</v>
      </c>
      <c r="AW158" s="13" t="s">
        <v>31</v>
      </c>
      <c r="AX158" s="13" t="s">
        <v>75</v>
      </c>
      <c r="AY158" s="261" t="s">
        <v>127</v>
      </c>
    </row>
    <row r="159" s="13" customFormat="1">
      <c r="A159" s="13"/>
      <c r="B159" s="250"/>
      <c r="C159" s="251"/>
      <c r="D159" s="252" t="s">
        <v>135</v>
      </c>
      <c r="E159" s="253" t="s">
        <v>1</v>
      </c>
      <c r="F159" s="254" t="s">
        <v>175</v>
      </c>
      <c r="G159" s="251"/>
      <c r="H159" s="255">
        <v>-12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135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127</v>
      </c>
    </row>
    <row r="160" s="14" customFormat="1">
      <c r="A160" s="14"/>
      <c r="B160" s="265"/>
      <c r="C160" s="266"/>
      <c r="D160" s="252" t="s">
        <v>135</v>
      </c>
      <c r="E160" s="267" t="s">
        <v>1</v>
      </c>
      <c r="F160" s="268" t="s">
        <v>176</v>
      </c>
      <c r="G160" s="266"/>
      <c r="H160" s="267" t="s">
        <v>1</v>
      </c>
      <c r="I160" s="269"/>
      <c r="J160" s="266"/>
      <c r="K160" s="266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135</v>
      </c>
      <c r="AU160" s="274" t="s">
        <v>85</v>
      </c>
      <c r="AV160" s="14" t="s">
        <v>83</v>
      </c>
      <c r="AW160" s="14" t="s">
        <v>31</v>
      </c>
      <c r="AX160" s="14" t="s">
        <v>75</v>
      </c>
      <c r="AY160" s="274" t="s">
        <v>127</v>
      </c>
    </row>
    <row r="161" s="13" customFormat="1">
      <c r="A161" s="13"/>
      <c r="B161" s="250"/>
      <c r="C161" s="251"/>
      <c r="D161" s="252" t="s">
        <v>135</v>
      </c>
      <c r="E161" s="253" t="s">
        <v>1</v>
      </c>
      <c r="F161" s="254" t="s">
        <v>177</v>
      </c>
      <c r="G161" s="251"/>
      <c r="H161" s="255">
        <v>113.70999999999999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135</v>
      </c>
      <c r="AU161" s="261" t="s">
        <v>85</v>
      </c>
      <c r="AV161" s="13" t="s">
        <v>85</v>
      </c>
      <c r="AW161" s="13" t="s">
        <v>31</v>
      </c>
      <c r="AX161" s="13" t="s">
        <v>75</v>
      </c>
      <c r="AY161" s="261" t="s">
        <v>127</v>
      </c>
    </row>
    <row r="162" s="13" customFormat="1">
      <c r="A162" s="13"/>
      <c r="B162" s="250"/>
      <c r="C162" s="251"/>
      <c r="D162" s="252" t="s">
        <v>135</v>
      </c>
      <c r="E162" s="253" t="s">
        <v>1</v>
      </c>
      <c r="F162" s="254" t="s">
        <v>178</v>
      </c>
      <c r="G162" s="251"/>
      <c r="H162" s="255">
        <v>0.53000000000000003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135</v>
      </c>
      <c r="AU162" s="261" t="s">
        <v>85</v>
      </c>
      <c r="AV162" s="13" t="s">
        <v>85</v>
      </c>
      <c r="AW162" s="13" t="s">
        <v>31</v>
      </c>
      <c r="AX162" s="13" t="s">
        <v>75</v>
      </c>
      <c r="AY162" s="261" t="s">
        <v>127</v>
      </c>
    </row>
    <row r="163" s="15" customFormat="1">
      <c r="A163" s="15"/>
      <c r="B163" s="275"/>
      <c r="C163" s="276"/>
      <c r="D163" s="252" t="s">
        <v>135</v>
      </c>
      <c r="E163" s="277" t="s">
        <v>1</v>
      </c>
      <c r="F163" s="278" t="s">
        <v>179</v>
      </c>
      <c r="G163" s="276"/>
      <c r="H163" s="279">
        <v>656</v>
      </c>
      <c r="I163" s="280"/>
      <c r="J163" s="276"/>
      <c r="K163" s="276"/>
      <c r="L163" s="281"/>
      <c r="M163" s="282"/>
      <c r="N163" s="283"/>
      <c r="O163" s="283"/>
      <c r="P163" s="283"/>
      <c r="Q163" s="283"/>
      <c r="R163" s="283"/>
      <c r="S163" s="283"/>
      <c r="T163" s="28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5" t="s">
        <v>135</v>
      </c>
      <c r="AU163" s="285" t="s">
        <v>85</v>
      </c>
      <c r="AV163" s="15" t="s">
        <v>133</v>
      </c>
      <c r="AW163" s="15" t="s">
        <v>31</v>
      </c>
      <c r="AX163" s="15" t="s">
        <v>83</v>
      </c>
      <c r="AY163" s="285" t="s">
        <v>127</v>
      </c>
    </row>
    <row r="164" s="2" customFormat="1" ht="21.75" customHeight="1">
      <c r="A164" s="39"/>
      <c r="B164" s="40"/>
      <c r="C164" s="237" t="s">
        <v>180</v>
      </c>
      <c r="D164" s="237" t="s">
        <v>129</v>
      </c>
      <c r="E164" s="238" t="s">
        <v>181</v>
      </c>
      <c r="F164" s="239" t="s">
        <v>182</v>
      </c>
      <c r="G164" s="240" t="s">
        <v>148</v>
      </c>
      <c r="H164" s="241">
        <v>820</v>
      </c>
      <c r="I164" s="242"/>
      <c r="J164" s="241">
        <f>ROUND(I164*H164,2)</f>
        <v>0</v>
      </c>
      <c r="K164" s="243"/>
      <c r="L164" s="45"/>
      <c r="M164" s="244" t="s">
        <v>1</v>
      </c>
      <c r="N164" s="245" t="s">
        <v>40</v>
      </c>
      <c r="O164" s="92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8" t="s">
        <v>133</v>
      </c>
      <c r="AT164" s="248" t="s">
        <v>129</v>
      </c>
      <c r="AU164" s="248" t="s">
        <v>85</v>
      </c>
      <c r="AY164" s="18" t="s">
        <v>127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8" t="s">
        <v>83</v>
      </c>
      <c r="BK164" s="249">
        <f>ROUND(I164*H164,2)</f>
        <v>0</v>
      </c>
      <c r="BL164" s="18" t="s">
        <v>133</v>
      </c>
      <c r="BM164" s="248" t="s">
        <v>183</v>
      </c>
    </row>
    <row r="165" s="2" customFormat="1">
      <c r="A165" s="39"/>
      <c r="B165" s="40"/>
      <c r="C165" s="41"/>
      <c r="D165" s="252" t="s">
        <v>155</v>
      </c>
      <c r="E165" s="41"/>
      <c r="F165" s="262" t="s">
        <v>156</v>
      </c>
      <c r="G165" s="41"/>
      <c r="H165" s="41"/>
      <c r="I165" s="145"/>
      <c r="J165" s="41"/>
      <c r="K165" s="41"/>
      <c r="L165" s="45"/>
      <c r="M165" s="263"/>
      <c r="N165" s="26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155</v>
      </c>
      <c r="AU165" s="18" t="s">
        <v>85</v>
      </c>
    </row>
    <row r="166" s="14" customFormat="1">
      <c r="A166" s="14"/>
      <c r="B166" s="265"/>
      <c r="C166" s="266"/>
      <c r="D166" s="252" t="s">
        <v>135</v>
      </c>
      <c r="E166" s="267" t="s">
        <v>1</v>
      </c>
      <c r="F166" s="268" t="s">
        <v>184</v>
      </c>
      <c r="G166" s="266"/>
      <c r="H166" s="267" t="s">
        <v>1</v>
      </c>
      <c r="I166" s="269"/>
      <c r="J166" s="266"/>
      <c r="K166" s="266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135</v>
      </c>
      <c r="AU166" s="274" t="s">
        <v>85</v>
      </c>
      <c r="AV166" s="14" t="s">
        <v>83</v>
      </c>
      <c r="AW166" s="14" t="s">
        <v>31</v>
      </c>
      <c r="AX166" s="14" t="s">
        <v>75</v>
      </c>
      <c r="AY166" s="274" t="s">
        <v>127</v>
      </c>
    </row>
    <row r="167" s="13" customFormat="1">
      <c r="A167" s="13"/>
      <c r="B167" s="250"/>
      <c r="C167" s="251"/>
      <c r="D167" s="252" t="s">
        <v>135</v>
      </c>
      <c r="E167" s="253" t="s">
        <v>1</v>
      </c>
      <c r="F167" s="254" t="s">
        <v>185</v>
      </c>
      <c r="G167" s="251"/>
      <c r="H167" s="255">
        <v>820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135</v>
      </c>
      <c r="AU167" s="261" t="s">
        <v>85</v>
      </c>
      <c r="AV167" s="13" t="s">
        <v>85</v>
      </c>
      <c r="AW167" s="13" t="s">
        <v>31</v>
      </c>
      <c r="AX167" s="13" t="s">
        <v>83</v>
      </c>
      <c r="AY167" s="261" t="s">
        <v>127</v>
      </c>
    </row>
    <row r="168" s="2" customFormat="1" ht="21.75" customHeight="1">
      <c r="A168" s="39"/>
      <c r="B168" s="40"/>
      <c r="C168" s="237" t="s">
        <v>186</v>
      </c>
      <c r="D168" s="237" t="s">
        <v>129</v>
      </c>
      <c r="E168" s="238" t="s">
        <v>187</v>
      </c>
      <c r="F168" s="239" t="s">
        <v>188</v>
      </c>
      <c r="G168" s="240" t="s">
        <v>148</v>
      </c>
      <c r="H168" s="241">
        <v>164</v>
      </c>
      <c r="I168" s="242"/>
      <c r="J168" s="241">
        <f>ROUND(I168*H168,2)</f>
        <v>0</v>
      </c>
      <c r="K168" s="243"/>
      <c r="L168" s="45"/>
      <c r="M168" s="244" t="s">
        <v>1</v>
      </c>
      <c r="N168" s="245" t="s">
        <v>40</v>
      </c>
      <c r="O168" s="92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8" t="s">
        <v>133</v>
      </c>
      <c r="AT168" s="248" t="s">
        <v>129</v>
      </c>
      <c r="AU168" s="248" t="s">
        <v>85</v>
      </c>
      <c r="AY168" s="18" t="s">
        <v>127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8" t="s">
        <v>83</v>
      </c>
      <c r="BK168" s="249">
        <f>ROUND(I168*H168,2)</f>
        <v>0</v>
      </c>
      <c r="BL168" s="18" t="s">
        <v>133</v>
      </c>
      <c r="BM168" s="248" t="s">
        <v>189</v>
      </c>
    </row>
    <row r="169" s="2" customFormat="1">
      <c r="A169" s="39"/>
      <c r="B169" s="40"/>
      <c r="C169" s="41"/>
      <c r="D169" s="252" t="s">
        <v>155</v>
      </c>
      <c r="E169" s="41"/>
      <c r="F169" s="262" t="s">
        <v>156</v>
      </c>
      <c r="G169" s="41"/>
      <c r="H169" s="41"/>
      <c r="I169" s="145"/>
      <c r="J169" s="41"/>
      <c r="K169" s="41"/>
      <c r="L169" s="45"/>
      <c r="M169" s="263"/>
      <c r="N169" s="26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155</v>
      </c>
      <c r="AU169" s="18" t="s">
        <v>85</v>
      </c>
    </row>
    <row r="170" s="14" customFormat="1">
      <c r="A170" s="14"/>
      <c r="B170" s="265"/>
      <c r="C170" s="266"/>
      <c r="D170" s="252" t="s">
        <v>135</v>
      </c>
      <c r="E170" s="267" t="s">
        <v>1</v>
      </c>
      <c r="F170" s="268" t="s">
        <v>190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135</v>
      </c>
      <c r="AU170" s="274" t="s">
        <v>85</v>
      </c>
      <c r="AV170" s="14" t="s">
        <v>83</v>
      </c>
      <c r="AW170" s="14" t="s">
        <v>31</v>
      </c>
      <c r="AX170" s="14" t="s">
        <v>75</v>
      </c>
      <c r="AY170" s="274" t="s">
        <v>127</v>
      </c>
    </row>
    <row r="171" s="13" customFormat="1">
      <c r="A171" s="13"/>
      <c r="B171" s="250"/>
      <c r="C171" s="251"/>
      <c r="D171" s="252" t="s">
        <v>135</v>
      </c>
      <c r="E171" s="253" t="s">
        <v>1</v>
      </c>
      <c r="F171" s="254" t="s">
        <v>191</v>
      </c>
      <c r="G171" s="251"/>
      <c r="H171" s="255">
        <v>164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135</v>
      </c>
      <c r="AU171" s="261" t="s">
        <v>85</v>
      </c>
      <c r="AV171" s="13" t="s">
        <v>85</v>
      </c>
      <c r="AW171" s="13" t="s">
        <v>31</v>
      </c>
      <c r="AX171" s="13" t="s">
        <v>83</v>
      </c>
      <c r="AY171" s="261" t="s">
        <v>127</v>
      </c>
    </row>
    <row r="172" s="2" customFormat="1" ht="16.5" customHeight="1">
      <c r="A172" s="39"/>
      <c r="B172" s="40"/>
      <c r="C172" s="237" t="s">
        <v>192</v>
      </c>
      <c r="D172" s="237" t="s">
        <v>129</v>
      </c>
      <c r="E172" s="238" t="s">
        <v>193</v>
      </c>
      <c r="F172" s="239" t="s">
        <v>194</v>
      </c>
      <c r="G172" s="240" t="s">
        <v>195</v>
      </c>
      <c r="H172" s="241">
        <v>2751</v>
      </c>
      <c r="I172" s="242"/>
      <c r="J172" s="241">
        <f>ROUND(I172*H172,2)</f>
        <v>0</v>
      </c>
      <c r="K172" s="243"/>
      <c r="L172" s="45"/>
      <c r="M172" s="244" t="s">
        <v>1</v>
      </c>
      <c r="N172" s="245" t="s">
        <v>40</v>
      </c>
      <c r="O172" s="92"/>
      <c r="P172" s="246">
        <f>O172*H172</f>
        <v>0</v>
      </c>
      <c r="Q172" s="246">
        <v>0.00084999999999999995</v>
      </c>
      <c r="R172" s="246">
        <f>Q172*H172</f>
        <v>2.3383499999999997</v>
      </c>
      <c r="S172" s="246">
        <v>0</v>
      </c>
      <c r="T172" s="24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8" t="s">
        <v>133</v>
      </c>
      <c r="AT172" s="248" t="s">
        <v>129</v>
      </c>
      <c r="AU172" s="248" t="s">
        <v>85</v>
      </c>
      <c r="AY172" s="18" t="s">
        <v>127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8" t="s">
        <v>83</v>
      </c>
      <c r="BK172" s="249">
        <f>ROUND(I172*H172,2)</f>
        <v>0</v>
      </c>
      <c r="BL172" s="18" t="s">
        <v>133</v>
      </c>
      <c r="BM172" s="248" t="s">
        <v>196</v>
      </c>
    </row>
    <row r="173" s="14" customFormat="1">
      <c r="A173" s="14"/>
      <c r="B173" s="265"/>
      <c r="C173" s="266"/>
      <c r="D173" s="252" t="s">
        <v>135</v>
      </c>
      <c r="E173" s="267" t="s">
        <v>1</v>
      </c>
      <c r="F173" s="268" t="s">
        <v>197</v>
      </c>
      <c r="G173" s="266"/>
      <c r="H173" s="267" t="s">
        <v>1</v>
      </c>
      <c r="I173" s="269"/>
      <c r="J173" s="266"/>
      <c r="K173" s="266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135</v>
      </c>
      <c r="AU173" s="274" t="s">
        <v>85</v>
      </c>
      <c r="AV173" s="14" t="s">
        <v>83</v>
      </c>
      <c r="AW173" s="14" t="s">
        <v>31</v>
      </c>
      <c r="AX173" s="14" t="s">
        <v>75</v>
      </c>
      <c r="AY173" s="274" t="s">
        <v>127</v>
      </c>
    </row>
    <row r="174" s="13" customFormat="1">
      <c r="A174" s="13"/>
      <c r="B174" s="250"/>
      <c r="C174" s="251"/>
      <c r="D174" s="252" t="s">
        <v>135</v>
      </c>
      <c r="E174" s="253" t="s">
        <v>1</v>
      </c>
      <c r="F174" s="254" t="s">
        <v>198</v>
      </c>
      <c r="G174" s="251"/>
      <c r="H174" s="255">
        <v>570.60000000000002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135</v>
      </c>
      <c r="AU174" s="261" t="s">
        <v>85</v>
      </c>
      <c r="AV174" s="13" t="s">
        <v>85</v>
      </c>
      <c r="AW174" s="13" t="s">
        <v>31</v>
      </c>
      <c r="AX174" s="13" t="s">
        <v>75</v>
      </c>
      <c r="AY174" s="261" t="s">
        <v>127</v>
      </c>
    </row>
    <row r="175" s="13" customFormat="1">
      <c r="A175" s="13"/>
      <c r="B175" s="250"/>
      <c r="C175" s="251"/>
      <c r="D175" s="252" t="s">
        <v>135</v>
      </c>
      <c r="E175" s="253" t="s">
        <v>1</v>
      </c>
      <c r="F175" s="254" t="s">
        <v>199</v>
      </c>
      <c r="G175" s="251"/>
      <c r="H175" s="255">
        <v>1943.28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135</v>
      </c>
      <c r="AU175" s="261" t="s">
        <v>85</v>
      </c>
      <c r="AV175" s="13" t="s">
        <v>85</v>
      </c>
      <c r="AW175" s="13" t="s">
        <v>31</v>
      </c>
      <c r="AX175" s="13" t="s">
        <v>75</v>
      </c>
      <c r="AY175" s="261" t="s">
        <v>127</v>
      </c>
    </row>
    <row r="176" s="13" customFormat="1">
      <c r="A176" s="13"/>
      <c r="B176" s="250"/>
      <c r="C176" s="251"/>
      <c r="D176" s="252" t="s">
        <v>135</v>
      </c>
      <c r="E176" s="253" t="s">
        <v>1</v>
      </c>
      <c r="F176" s="254" t="s">
        <v>200</v>
      </c>
      <c r="G176" s="251"/>
      <c r="H176" s="255">
        <v>690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135</v>
      </c>
      <c r="AU176" s="261" t="s">
        <v>85</v>
      </c>
      <c r="AV176" s="13" t="s">
        <v>85</v>
      </c>
      <c r="AW176" s="13" t="s">
        <v>31</v>
      </c>
      <c r="AX176" s="13" t="s">
        <v>75</v>
      </c>
      <c r="AY176" s="261" t="s">
        <v>127</v>
      </c>
    </row>
    <row r="177" s="14" customFormat="1">
      <c r="A177" s="14"/>
      <c r="B177" s="265"/>
      <c r="C177" s="266"/>
      <c r="D177" s="252" t="s">
        <v>135</v>
      </c>
      <c r="E177" s="267" t="s">
        <v>1</v>
      </c>
      <c r="F177" s="268" t="s">
        <v>201</v>
      </c>
      <c r="G177" s="266"/>
      <c r="H177" s="267" t="s">
        <v>1</v>
      </c>
      <c r="I177" s="269"/>
      <c r="J177" s="266"/>
      <c r="K177" s="266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135</v>
      </c>
      <c r="AU177" s="274" t="s">
        <v>85</v>
      </c>
      <c r="AV177" s="14" t="s">
        <v>83</v>
      </c>
      <c r="AW177" s="14" t="s">
        <v>31</v>
      </c>
      <c r="AX177" s="14" t="s">
        <v>75</v>
      </c>
      <c r="AY177" s="274" t="s">
        <v>127</v>
      </c>
    </row>
    <row r="178" s="13" customFormat="1">
      <c r="A178" s="13"/>
      <c r="B178" s="250"/>
      <c r="C178" s="251"/>
      <c r="D178" s="252" t="s">
        <v>135</v>
      </c>
      <c r="E178" s="253" t="s">
        <v>1</v>
      </c>
      <c r="F178" s="254" t="s">
        <v>202</v>
      </c>
      <c r="G178" s="251"/>
      <c r="H178" s="255">
        <v>-452.88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135</v>
      </c>
      <c r="AU178" s="261" t="s">
        <v>85</v>
      </c>
      <c r="AV178" s="13" t="s">
        <v>85</v>
      </c>
      <c r="AW178" s="13" t="s">
        <v>31</v>
      </c>
      <c r="AX178" s="13" t="s">
        <v>75</v>
      </c>
      <c r="AY178" s="261" t="s">
        <v>127</v>
      </c>
    </row>
    <row r="179" s="15" customFormat="1">
      <c r="A179" s="15"/>
      <c r="B179" s="275"/>
      <c r="C179" s="276"/>
      <c r="D179" s="252" t="s">
        <v>135</v>
      </c>
      <c r="E179" s="277" t="s">
        <v>1</v>
      </c>
      <c r="F179" s="278" t="s">
        <v>179</v>
      </c>
      <c r="G179" s="276"/>
      <c r="H179" s="279">
        <v>2751</v>
      </c>
      <c r="I179" s="280"/>
      <c r="J179" s="276"/>
      <c r="K179" s="276"/>
      <c r="L179" s="281"/>
      <c r="M179" s="282"/>
      <c r="N179" s="283"/>
      <c r="O179" s="283"/>
      <c r="P179" s="283"/>
      <c r="Q179" s="283"/>
      <c r="R179" s="283"/>
      <c r="S179" s="283"/>
      <c r="T179" s="28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5" t="s">
        <v>135</v>
      </c>
      <c r="AU179" s="285" t="s">
        <v>85</v>
      </c>
      <c r="AV179" s="15" t="s">
        <v>133</v>
      </c>
      <c r="AW179" s="15" t="s">
        <v>31</v>
      </c>
      <c r="AX179" s="15" t="s">
        <v>83</v>
      </c>
      <c r="AY179" s="285" t="s">
        <v>127</v>
      </c>
    </row>
    <row r="180" s="2" customFormat="1" ht="21.75" customHeight="1">
      <c r="A180" s="39"/>
      <c r="B180" s="40"/>
      <c r="C180" s="237" t="s">
        <v>203</v>
      </c>
      <c r="D180" s="237" t="s">
        <v>129</v>
      </c>
      <c r="E180" s="238" t="s">
        <v>204</v>
      </c>
      <c r="F180" s="239" t="s">
        <v>205</v>
      </c>
      <c r="G180" s="240" t="s">
        <v>195</v>
      </c>
      <c r="H180" s="241">
        <v>2751</v>
      </c>
      <c r="I180" s="242"/>
      <c r="J180" s="241">
        <f>ROUND(I180*H180,2)</f>
        <v>0</v>
      </c>
      <c r="K180" s="243"/>
      <c r="L180" s="45"/>
      <c r="M180" s="244" t="s">
        <v>1</v>
      </c>
      <c r="N180" s="245" t="s">
        <v>40</v>
      </c>
      <c r="O180" s="92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8" t="s">
        <v>133</v>
      </c>
      <c r="AT180" s="248" t="s">
        <v>129</v>
      </c>
      <c r="AU180" s="248" t="s">
        <v>85</v>
      </c>
      <c r="AY180" s="18" t="s">
        <v>127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83</v>
      </c>
      <c r="BK180" s="249">
        <f>ROUND(I180*H180,2)</f>
        <v>0</v>
      </c>
      <c r="BL180" s="18" t="s">
        <v>133</v>
      </c>
      <c r="BM180" s="248" t="s">
        <v>206</v>
      </c>
    </row>
    <row r="181" s="2" customFormat="1" ht="21.75" customHeight="1">
      <c r="A181" s="39"/>
      <c r="B181" s="40"/>
      <c r="C181" s="237" t="s">
        <v>207</v>
      </c>
      <c r="D181" s="237" t="s">
        <v>129</v>
      </c>
      <c r="E181" s="238" t="s">
        <v>208</v>
      </c>
      <c r="F181" s="239" t="s">
        <v>209</v>
      </c>
      <c r="G181" s="240" t="s">
        <v>148</v>
      </c>
      <c r="H181" s="241">
        <v>265</v>
      </c>
      <c r="I181" s="242"/>
      <c r="J181" s="241">
        <f>ROUND(I181*H181,2)</f>
        <v>0</v>
      </c>
      <c r="K181" s="243"/>
      <c r="L181" s="45"/>
      <c r="M181" s="244" t="s">
        <v>1</v>
      </c>
      <c r="N181" s="245" t="s">
        <v>40</v>
      </c>
      <c r="O181" s="92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8" t="s">
        <v>133</v>
      </c>
      <c r="AT181" s="248" t="s">
        <v>129</v>
      </c>
      <c r="AU181" s="248" t="s">
        <v>85</v>
      </c>
      <c r="AY181" s="18" t="s">
        <v>127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8" t="s">
        <v>83</v>
      </c>
      <c r="BK181" s="249">
        <f>ROUND(I181*H181,2)</f>
        <v>0</v>
      </c>
      <c r="BL181" s="18" t="s">
        <v>133</v>
      </c>
      <c r="BM181" s="248" t="s">
        <v>210</v>
      </c>
    </row>
    <row r="182" s="14" customFormat="1">
      <c r="A182" s="14"/>
      <c r="B182" s="265"/>
      <c r="C182" s="266"/>
      <c r="D182" s="252" t="s">
        <v>135</v>
      </c>
      <c r="E182" s="267" t="s">
        <v>1</v>
      </c>
      <c r="F182" s="268" t="s">
        <v>211</v>
      </c>
      <c r="G182" s="266"/>
      <c r="H182" s="267" t="s">
        <v>1</v>
      </c>
      <c r="I182" s="269"/>
      <c r="J182" s="266"/>
      <c r="K182" s="266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135</v>
      </c>
      <c r="AU182" s="274" t="s">
        <v>85</v>
      </c>
      <c r="AV182" s="14" t="s">
        <v>83</v>
      </c>
      <c r="AW182" s="14" t="s">
        <v>31</v>
      </c>
      <c r="AX182" s="14" t="s">
        <v>75</v>
      </c>
      <c r="AY182" s="274" t="s">
        <v>127</v>
      </c>
    </row>
    <row r="183" s="14" customFormat="1">
      <c r="A183" s="14"/>
      <c r="B183" s="265"/>
      <c r="C183" s="266"/>
      <c r="D183" s="252" t="s">
        <v>135</v>
      </c>
      <c r="E183" s="267" t="s">
        <v>1</v>
      </c>
      <c r="F183" s="268" t="s">
        <v>212</v>
      </c>
      <c r="G183" s="266"/>
      <c r="H183" s="267" t="s">
        <v>1</v>
      </c>
      <c r="I183" s="269"/>
      <c r="J183" s="266"/>
      <c r="K183" s="266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135</v>
      </c>
      <c r="AU183" s="274" t="s">
        <v>85</v>
      </c>
      <c r="AV183" s="14" t="s">
        <v>83</v>
      </c>
      <c r="AW183" s="14" t="s">
        <v>31</v>
      </c>
      <c r="AX183" s="14" t="s">
        <v>75</v>
      </c>
      <c r="AY183" s="274" t="s">
        <v>127</v>
      </c>
    </row>
    <row r="184" s="13" customFormat="1">
      <c r="A184" s="13"/>
      <c r="B184" s="250"/>
      <c r="C184" s="251"/>
      <c r="D184" s="252" t="s">
        <v>135</v>
      </c>
      <c r="E184" s="253" t="s">
        <v>1</v>
      </c>
      <c r="F184" s="254" t="s">
        <v>213</v>
      </c>
      <c r="G184" s="251"/>
      <c r="H184" s="255">
        <v>47.07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135</v>
      </c>
      <c r="AU184" s="261" t="s">
        <v>85</v>
      </c>
      <c r="AV184" s="13" t="s">
        <v>85</v>
      </c>
      <c r="AW184" s="13" t="s">
        <v>31</v>
      </c>
      <c r="AX184" s="13" t="s">
        <v>75</v>
      </c>
      <c r="AY184" s="261" t="s">
        <v>127</v>
      </c>
    </row>
    <row r="185" s="14" customFormat="1">
      <c r="A185" s="14"/>
      <c r="B185" s="265"/>
      <c r="C185" s="266"/>
      <c r="D185" s="252" t="s">
        <v>135</v>
      </c>
      <c r="E185" s="267" t="s">
        <v>1</v>
      </c>
      <c r="F185" s="268" t="s">
        <v>214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4" t="s">
        <v>135</v>
      </c>
      <c r="AU185" s="274" t="s">
        <v>85</v>
      </c>
      <c r="AV185" s="14" t="s">
        <v>83</v>
      </c>
      <c r="AW185" s="14" t="s">
        <v>31</v>
      </c>
      <c r="AX185" s="14" t="s">
        <v>75</v>
      </c>
      <c r="AY185" s="274" t="s">
        <v>127</v>
      </c>
    </row>
    <row r="186" s="13" customFormat="1">
      <c r="A186" s="13"/>
      <c r="B186" s="250"/>
      <c r="C186" s="251"/>
      <c r="D186" s="252" t="s">
        <v>135</v>
      </c>
      <c r="E186" s="253" t="s">
        <v>1</v>
      </c>
      <c r="F186" s="254" t="s">
        <v>215</v>
      </c>
      <c r="G186" s="251"/>
      <c r="H186" s="255">
        <v>192.97999999999999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135</v>
      </c>
      <c r="AU186" s="261" t="s">
        <v>85</v>
      </c>
      <c r="AV186" s="13" t="s">
        <v>85</v>
      </c>
      <c r="AW186" s="13" t="s">
        <v>31</v>
      </c>
      <c r="AX186" s="13" t="s">
        <v>75</v>
      </c>
      <c r="AY186" s="261" t="s">
        <v>127</v>
      </c>
    </row>
    <row r="187" s="14" customFormat="1">
      <c r="A187" s="14"/>
      <c r="B187" s="265"/>
      <c r="C187" s="266"/>
      <c r="D187" s="252" t="s">
        <v>135</v>
      </c>
      <c r="E187" s="267" t="s">
        <v>1</v>
      </c>
      <c r="F187" s="268" t="s">
        <v>216</v>
      </c>
      <c r="G187" s="266"/>
      <c r="H187" s="267" t="s">
        <v>1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135</v>
      </c>
      <c r="AU187" s="274" t="s">
        <v>85</v>
      </c>
      <c r="AV187" s="14" t="s">
        <v>83</v>
      </c>
      <c r="AW187" s="14" t="s">
        <v>31</v>
      </c>
      <c r="AX187" s="14" t="s">
        <v>75</v>
      </c>
      <c r="AY187" s="274" t="s">
        <v>127</v>
      </c>
    </row>
    <row r="188" s="13" customFormat="1">
      <c r="A188" s="13"/>
      <c r="B188" s="250"/>
      <c r="C188" s="251"/>
      <c r="D188" s="252" t="s">
        <v>135</v>
      </c>
      <c r="E188" s="253" t="s">
        <v>1</v>
      </c>
      <c r="F188" s="254" t="s">
        <v>217</v>
      </c>
      <c r="G188" s="251"/>
      <c r="H188" s="255">
        <v>41.399999999999999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135</v>
      </c>
      <c r="AU188" s="261" t="s">
        <v>85</v>
      </c>
      <c r="AV188" s="13" t="s">
        <v>85</v>
      </c>
      <c r="AW188" s="13" t="s">
        <v>31</v>
      </c>
      <c r="AX188" s="13" t="s">
        <v>75</v>
      </c>
      <c r="AY188" s="261" t="s">
        <v>127</v>
      </c>
    </row>
    <row r="189" s="16" customFormat="1">
      <c r="A189" s="16"/>
      <c r="B189" s="286"/>
      <c r="C189" s="287"/>
      <c r="D189" s="252" t="s">
        <v>135</v>
      </c>
      <c r="E189" s="288" t="s">
        <v>1</v>
      </c>
      <c r="F189" s="289" t="s">
        <v>218</v>
      </c>
      <c r="G189" s="287"/>
      <c r="H189" s="290">
        <v>281.44999999999999</v>
      </c>
      <c r="I189" s="291"/>
      <c r="J189" s="287"/>
      <c r="K189" s="287"/>
      <c r="L189" s="292"/>
      <c r="M189" s="293"/>
      <c r="N189" s="294"/>
      <c r="O189" s="294"/>
      <c r="P189" s="294"/>
      <c r="Q189" s="294"/>
      <c r="R189" s="294"/>
      <c r="S189" s="294"/>
      <c r="T189" s="295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96" t="s">
        <v>135</v>
      </c>
      <c r="AU189" s="296" t="s">
        <v>85</v>
      </c>
      <c r="AV189" s="16" t="s">
        <v>141</v>
      </c>
      <c r="AW189" s="16" t="s">
        <v>31</v>
      </c>
      <c r="AX189" s="16" t="s">
        <v>75</v>
      </c>
      <c r="AY189" s="296" t="s">
        <v>127</v>
      </c>
    </row>
    <row r="190" s="14" customFormat="1">
      <c r="A190" s="14"/>
      <c r="B190" s="265"/>
      <c r="C190" s="266"/>
      <c r="D190" s="252" t="s">
        <v>135</v>
      </c>
      <c r="E190" s="267" t="s">
        <v>1</v>
      </c>
      <c r="F190" s="268" t="s">
        <v>219</v>
      </c>
      <c r="G190" s="266"/>
      <c r="H190" s="267" t="s">
        <v>1</v>
      </c>
      <c r="I190" s="269"/>
      <c r="J190" s="266"/>
      <c r="K190" s="266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135</v>
      </c>
      <c r="AU190" s="274" t="s">
        <v>85</v>
      </c>
      <c r="AV190" s="14" t="s">
        <v>83</v>
      </c>
      <c r="AW190" s="14" t="s">
        <v>31</v>
      </c>
      <c r="AX190" s="14" t="s">
        <v>75</v>
      </c>
      <c r="AY190" s="274" t="s">
        <v>127</v>
      </c>
    </row>
    <row r="191" s="13" customFormat="1">
      <c r="A191" s="13"/>
      <c r="B191" s="250"/>
      <c r="C191" s="251"/>
      <c r="D191" s="252" t="s">
        <v>135</v>
      </c>
      <c r="E191" s="253" t="s">
        <v>1</v>
      </c>
      <c r="F191" s="254" t="s">
        <v>220</v>
      </c>
      <c r="G191" s="251"/>
      <c r="H191" s="255">
        <v>-2.3500000000000001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135</v>
      </c>
      <c r="AU191" s="261" t="s">
        <v>85</v>
      </c>
      <c r="AV191" s="13" t="s">
        <v>85</v>
      </c>
      <c r="AW191" s="13" t="s">
        <v>31</v>
      </c>
      <c r="AX191" s="13" t="s">
        <v>75</v>
      </c>
      <c r="AY191" s="261" t="s">
        <v>127</v>
      </c>
    </row>
    <row r="192" s="13" customFormat="1">
      <c r="A192" s="13"/>
      <c r="B192" s="250"/>
      <c r="C192" s="251"/>
      <c r="D192" s="252" t="s">
        <v>135</v>
      </c>
      <c r="E192" s="253" t="s">
        <v>1</v>
      </c>
      <c r="F192" s="254" t="s">
        <v>221</v>
      </c>
      <c r="G192" s="251"/>
      <c r="H192" s="255">
        <v>-14.1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135</v>
      </c>
      <c r="AU192" s="261" t="s">
        <v>85</v>
      </c>
      <c r="AV192" s="13" t="s">
        <v>85</v>
      </c>
      <c r="AW192" s="13" t="s">
        <v>31</v>
      </c>
      <c r="AX192" s="13" t="s">
        <v>75</v>
      </c>
      <c r="AY192" s="261" t="s">
        <v>127</v>
      </c>
    </row>
    <row r="193" s="15" customFormat="1">
      <c r="A193" s="15"/>
      <c r="B193" s="275"/>
      <c r="C193" s="276"/>
      <c r="D193" s="252" t="s">
        <v>135</v>
      </c>
      <c r="E193" s="277" t="s">
        <v>1</v>
      </c>
      <c r="F193" s="278" t="s">
        <v>179</v>
      </c>
      <c r="G193" s="276"/>
      <c r="H193" s="279">
        <v>264.99999999999994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5" t="s">
        <v>135</v>
      </c>
      <c r="AU193" s="285" t="s">
        <v>85</v>
      </c>
      <c r="AV193" s="15" t="s">
        <v>133</v>
      </c>
      <c r="AW193" s="15" t="s">
        <v>31</v>
      </c>
      <c r="AX193" s="15" t="s">
        <v>83</v>
      </c>
      <c r="AY193" s="285" t="s">
        <v>127</v>
      </c>
    </row>
    <row r="194" s="2" customFormat="1" ht="16.5" customHeight="1">
      <c r="A194" s="39"/>
      <c r="B194" s="40"/>
      <c r="C194" s="297" t="s">
        <v>222</v>
      </c>
      <c r="D194" s="297" t="s">
        <v>223</v>
      </c>
      <c r="E194" s="298" t="s">
        <v>224</v>
      </c>
      <c r="F194" s="299" t="s">
        <v>225</v>
      </c>
      <c r="G194" s="300" t="s">
        <v>226</v>
      </c>
      <c r="H194" s="301">
        <v>540.60000000000002</v>
      </c>
      <c r="I194" s="302"/>
      <c r="J194" s="301">
        <f>ROUND(I194*H194,2)</f>
        <v>0</v>
      </c>
      <c r="K194" s="303"/>
      <c r="L194" s="304"/>
      <c r="M194" s="305" t="s">
        <v>1</v>
      </c>
      <c r="N194" s="306" t="s">
        <v>40</v>
      </c>
      <c r="O194" s="92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8" t="s">
        <v>192</v>
      </c>
      <c r="AT194" s="248" t="s">
        <v>223</v>
      </c>
      <c r="AU194" s="248" t="s">
        <v>85</v>
      </c>
      <c r="AY194" s="18" t="s">
        <v>127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8" t="s">
        <v>83</v>
      </c>
      <c r="BK194" s="249">
        <f>ROUND(I194*H194,2)</f>
        <v>0</v>
      </c>
      <c r="BL194" s="18" t="s">
        <v>133</v>
      </c>
      <c r="BM194" s="248" t="s">
        <v>227</v>
      </c>
    </row>
    <row r="195" s="14" customFormat="1">
      <c r="A195" s="14"/>
      <c r="B195" s="265"/>
      <c r="C195" s="266"/>
      <c r="D195" s="252" t="s">
        <v>135</v>
      </c>
      <c r="E195" s="267" t="s">
        <v>1</v>
      </c>
      <c r="F195" s="268" t="s">
        <v>228</v>
      </c>
      <c r="G195" s="266"/>
      <c r="H195" s="267" t="s">
        <v>1</v>
      </c>
      <c r="I195" s="269"/>
      <c r="J195" s="266"/>
      <c r="K195" s="266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135</v>
      </c>
      <c r="AU195" s="274" t="s">
        <v>85</v>
      </c>
      <c r="AV195" s="14" t="s">
        <v>83</v>
      </c>
      <c r="AW195" s="14" t="s">
        <v>31</v>
      </c>
      <c r="AX195" s="14" t="s">
        <v>75</v>
      </c>
      <c r="AY195" s="274" t="s">
        <v>127</v>
      </c>
    </row>
    <row r="196" s="13" customFormat="1">
      <c r="A196" s="13"/>
      <c r="B196" s="250"/>
      <c r="C196" s="251"/>
      <c r="D196" s="252" t="s">
        <v>135</v>
      </c>
      <c r="E196" s="253" t="s">
        <v>1</v>
      </c>
      <c r="F196" s="254" t="s">
        <v>229</v>
      </c>
      <c r="G196" s="251"/>
      <c r="H196" s="255">
        <v>540.60000000000002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135</v>
      </c>
      <c r="AU196" s="261" t="s">
        <v>85</v>
      </c>
      <c r="AV196" s="13" t="s">
        <v>85</v>
      </c>
      <c r="AW196" s="13" t="s">
        <v>31</v>
      </c>
      <c r="AX196" s="13" t="s">
        <v>83</v>
      </c>
      <c r="AY196" s="261" t="s">
        <v>127</v>
      </c>
    </row>
    <row r="197" s="14" customFormat="1">
      <c r="A197" s="14"/>
      <c r="B197" s="265"/>
      <c r="C197" s="266"/>
      <c r="D197" s="252" t="s">
        <v>135</v>
      </c>
      <c r="E197" s="267" t="s">
        <v>1</v>
      </c>
      <c r="F197" s="268" t="s">
        <v>230</v>
      </c>
      <c r="G197" s="266"/>
      <c r="H197" s="267" t="s">
        <v>1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4" t="s">
        <v>135</v>
      </c>
      <c r="AU197" s="274" t="s">
        <v>85</v>
      </c>
      <c r="AV197" s="14" t="s">
        <v>83</v>
      </c>
      <c r="AW197" s="14" t="s">
        <v>31</v>
      </c>
      <c r="AX197" s="14" t="s">
        <v>75</v>
      </c>
      <c r="AY197" s="274" t="s">
        <v>127</v>
      </c>
    </row>
    <row r="198" s="2" customFormat="1" ht="21.75" customHeight="1">
      <c r="A198" s="39"/>
      <c r="B198" s="40"/>
      <c r="C198" s="237" t="s">
        <v>231</v>
      </c>
      <c r="D198" s="237" t="s">
        <v>129</v>
      </c>
      <c r="E198" s="238" t="s">
        <v>232</v>
      </c>
      <c r="F198" s="239" t="s">
        <v>233</v>
      </c>
      <c r="G198" s="240" t="s">
        <v>148</v>
      </c>
      <c r="H198" s="241">
        <v>1332</v>
      </c>
      <c r="I198" s="242"/>
      <c r="J198" s="241">
        <f>ROUND(I198*H198,2)</f>
        <v>0</v>
      </c>
      <c r="K198" s="243"/>
      <c r="L198" s="45"/>
      <c r="M198" s="244" t="s">
        <v>1</v>
      </c>
      <c r="N198" s="245" t="s">
        <v>40</v>
      </c>
      <c r="O198" s="92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8" t="s">
        <v>133</v>
      </c>
      <c r="AT198" s="248" t="s">
        <v>129</v>
      </c>
      <c r="AU198" s="248" t="s">
        <v>85</v>
      </c>
      <c r="AY198" s="18" t="s">
        <v>127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8" t="s">
        <v>83</v>
      </c>
      <c r="BK198" s="249">
        <f>ROUND(I198*H198,2)</f>
        <v>0</v>
      </c>
      <c r="BL198" s="18" t="s">
        <v>133</v>
      </c>
      <c r="BM198" s="248" t="s">
        <v>234</v>
      </c>
    </row>
    <row r="199" s="14" customFormat="1">
      <c r="A199" s="14"/>
      <c r="B199" s="265"/>
      <c r="C199" s="266"/>
      <c r="D199" s="252" t="s">
        <v>135</v>
      </c>
      <c r="E199" s="267" t="s">
        <v>1</v>
      </c>
      <c r="F199" s="268" t="s">
        <v>235</v>
      </c>
      <c r="G199" s="266"/>
      <c r="H199" s="267" t="s">
        <v>1</v>
      </c>
      <c r="I199" s="269"/>
      <c r="J199" s="266"/>
      <c r="K199" s="266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135</v>
      </c>
      <c r="AU199" s="274" t="s">
        <v>85</v>
      </c>
      <c r="AV199" s="14" t="s">
        <v>83</v>
      </c>
      <c r="AW199" s="14" t="s">
        <v>31</v>
      </c>
      <c r="AX199" s="14" t="s">
        <v>75</v>
      </c>
      <c r="AY199" s="274" t="s">
        <v>127</v>
      </c>
    </row>
    <row r="200" s="14" customFormat="1">
      <c r="A200" s="14"/>
      <c r="B200" s="265"/>
      <c r="C200" s="266"/>
      <c r="D200" s="252" t="s">
        <v>135</v>
      </c>
      <c r="E200" s="267" t="s">
        <v>1</v>
      </c>
      <c r="F200" s="268" t="s">
        <v>236</v>
      </c>
      <c r="G200" s="266"/>
      <c r="H200" s="267" t="s">
        <v>1</v>
      </c>
      <c r="I200" s="269"/>
      <c r="J200" s="266"/>
      <c r="K200" s="266"/>
      <c r="L200" s="270"/>
      <c r="M200" s="271"/>
      <c r="N200" s="272"/>
      <c r="O200" s="272"/>
      <c r="P200" s="272"/>
      <c r="Q200" s="272"/>
      <c r="R200" s="272"/>
      <c r="S200" s="272"/>
      <c r="T200" s="27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4" t="s">
        <v>135</v>
      </c>
      <c r="AU200" s="274" t="s">
        <v>85</v>
      </c>
      <c r="AV200" s="14" t="s">
        <v>83</v>
      </c>
      <c r="AW200" s="14" t="s">
        <v>31</v>
      </c>
      <c r="AX200" s="14" t="s">
        <v>75</v>
      </c>
      <c r="AY200" s="274" t="s">
        <v>127</v>
      </c>
    </row>
    <row r="201" s="14" customFormat="1">
      <c r="A201" s="14"/>
      <c r="B201" s="265"/>
      <c r="C201" s="266"/>
      <c r="D201" s="252" t="s">
        <v>135</v>
      </c>
      <c r="E201" s="267" t="s">
        <v>1</v>
      </c>
      <c r="F201" s="268" t="s">
        <v>237</v>
      </c>
      <c r="G201" s="266"/>
      <c r="H201" s="267" t="s">
        <v>1</v>
      </c>
      <c r="I201" s="269"/>
      <c r="J201" s="266"/>
      <c r="K201" s="266"/>
      <c r="L201" s="270"/>
      <c r="M201" s="271"/>
      <c r="N201" s="272"/>
      <c r="O201" s="272"/>
      <c r="P201" s="272"/>
      <c r="Q201" s="272"/>
      <c r="R201" s="272"/>
      <c r="S201" s="272"/>
      <c r="T201" s="27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4" t="s">
        <v>135</v>
      </c>
      <c r="AU201" s="274" t="s">
        <v>85</v>
      </c>
      <c r="AV201" s="14" t="s">
        <v>83</v>
      </c>
      <c r="AW201" s="14" t="s">
        <v>31</v>
      </c>
      <c r="AX201" s="14" t="s">
        <v>75</v>
      </c>
      <c r="AY201" s="274" t="s">
        <v>127</v>
      </c>
    </row>
    <row r="202" s="14" customFormat="1">
      <c r="A202" s="14"/>
      <c r="B202" s="265"/>
      <c r="C202" s="266"/>
      <c r="D202" s="252" t="s">
        <v>135</v>
      </c>
      <c r="E202" s="267" t="s">
        <v>1</v>
      </c>
      <c r="F202" s="268" t="s">
        <v>238</v>
      </c>
      <c r="G202" s="266"/>
      <c r="H202" s="267" t="s">
        <v>1</v>
      </c>
      <c r="I202" s="269"/>
      <c r="J202" s="266"/>
      <c r="K202" s="266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135</v>
      </c>
      <c r="AU202" s="274" t="s">
        <v>85</v>
      </c>
      <c r="AV202" s="14" t="s">
        <v>83</v>
      </c>
      <c r="AW202" s="14" t="s">
        <v>31</v>
      </c>
      <c r="AX202" s="14" t="s">
        <v>75</v>
      </c>
      <c r="AY202" s="274" t="s">
        <v>127</v>
      </c>
    </row>
    <row r="203" s="13" customFormat="1">
      <c r="A203" s="13"/>
      <c r="B203" s="250"/>
      <c r="C203" s="251"/>
      <c r="D203" s="252" t="s">
        <v>135</v>
      </c>
      <c r="E203" s="253" t="s">
        <v>1</v>
      </c>
      <c r="F203" s="254" t="s">
        <v>239</v>
      </c>
      <c r="G203" s="251"/>
      <c r="H203" s="255">
        <v>1700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135</v>
      </c>
      <c r="AU203" s="261" t="s">
        <v>85</v>
      </c>
      <c r="AV203" s="13" t="s">
        <v>85</v>
      </c>
      <c r="AW203" s="13" t="s">
        <v>31</v>
      </c>
      <c r="AX203" s="13" t="s">
        <v>75</v>
      </c>
      <c r="AY203" s="261" t="s">
        <v>127</v>
      </c>
    </row>
    <row r="204" s="14" customFormat="1">
      <c r="A204" s="14"/>
      <c r="B204" s="265"/>
      <c r="C204" s="266"/>
      <c r="D204" s="252" t="s">
        <v>135</v>
      </c>
      <c r="E204" s="267" t="s">
        <v>1</v>
      </c>
      <c r="F204" s="268" t="s">
        <v>240</v>
      </c>
      <c r="G204" s="266"/>
      <c r="H204" s="267" t="s">
        <v>1</v>
      </c>
      <c r="I204" s="269"/>
      <c r="J204" s="266"/>
      <c r="K204" s="266"/>
      <c r="L204" s="270"/>
      <c r="M204" s="271"/>
      <c r="N204" s="272"/>
      <c r="O204" s="272"/>
      <c r="P204" s="272"/>
      <c r="Q204" s="272"/>
      <c r="R204" s="272"/>
      <c r="S204" s="272"/>
      <c r="T204" s="27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4" t="s">
        <v>135</v>
      </c>
      <c r="AU204" s="274" t="s">
        <v>85</v>
      </c>
      <c r="AV204" s="14" t="s">
        <v>83</v>
      </c>
      <c r="AW204" s="14" t="s">
        <v>31</v>
      </c>
      <c r="AX204" s="14" t="s">
        <v>75</v>
      </c>
      <c r="AY204" s="274" t="s">
        <v>127</v>
      </c>
    </row>
    <row r="205" s="13" customFormat="1">
      <c r="A205" s="13"/>
      <c r="B205" s="250"/>
      <c r="C205" s="251"/>
      <c r="D205" s="252" t="s">
        <v>135</v>
      </c>
      <c r="E205" s="253" t="s">
        <v>1</v>
      </c>
      <c r="F205" s="254" t="s">
        <v>241</v>
      </c>
      <c r="G205" s="251"/>
      <c r="H205" s="255">
        <v>-368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135</v>
      </c>
      <c r="AU205" s="261" t="s">
        <v>85</v>
      </c>
      <c r="AV205" s="13" t="s">
        <v>85</v>
      </c>
      <c r="AW205" s="13" t="s">
        <v>31</v>
      </c>
      <c r="AX205" s="13" t="s">
        <v>75</v>
      </c>
      <c r="AY205" s="261" t="s">
        <v>127</v>
      </c>
    </row>
    <row r="206" s="15" customFormat="1">
      <c r="A206" s="15"/>
      <c r="B206" s="275"/>
      <c r="C206" s="276"/>
      <c r="D206" s="252" t="s">
        <v>135</v>
      </c>
      <c r="E206" s="277" t="s">
        <v>1</v>
      </c>
      <c r="F206" s="278" t="s">
        <v>179</v>
      </c>
      <c r="G206" s="276"/>
      <c r="H206" s="279">
        <v>1332</v>
      </c>
      <c r="I206" s="280"/>
      <c r="J206" s="276"/>
      <c r="K206" s="276"/>
      <c r="L206" s="281"/>
      <c r="M206" s="282"/>
      <c r="N206" s="283"/>
      <c r="O206" s="283"/>
      <c r="P206" s="283"/>
      <c r="Q206" s="283"/>
      <c r="R206" s="283"/>
      <c r="S206" s="283"/>
      <c r="T206" s="28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5" t="s">
        <v>135</v>
      </c>
      <c r="AU206" s="285" t="s">
        <v>85</v>
      </c>
      <c r="AV206" s="15" t="s">
        <v>133</v>
      </c>
      <c r="AW206" s="15" t="s">
        <v>31</v>
      </c>
      <c r="AX206" s="15" t="s">
        <v>83</v>
      </c>
      <c r="AY206" s="285" t="s">
        <v>127</v>
      </c>
    </row>
    <row r="207" s="2" customFormat="1" ht="16.5" customHeight="1">
      <c r="A207" s="39"/>
      <c r="B207" s="40"/>
      <c r="C207" s="297" t="s">
        <v>242</v>
      </c>
      <c r="D207" s="297" t="s">
        <v>223</v>
      </c>
      <c r="E207" s="298" t="s">
        <v>243</v>
      </c>
      <c r="F207" s="299" t="s">
        <v>244</v>
      </c>
      <c r="G207" s="300" t="s">
        <v>226</v>
      </c>
      <c r="H207" s="301">
        <v>1358.6400000000001</v>
      </c>
      <c r="I207" s="302"/>
      <c r="J207" s="301">
        <f>ROUND(I207*H207,2)</f>
        <v>0</v>
      </c>
      <c r="K207" s="303"/>
      <c r="L207" s="304"/>
      <c r="M207" s="305" t="s">
        <v>1</v>
      </c>
      <c r="N207" s="306" t="s">
        <v>40</v>
      </c>
      <c r="O207" s="92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8" t="s">
        <v>192</v>
      </c>
      <c r="AT207" s="248" t="s">
        <v>223</v>
      </c>
      <c r="AU207" s="248" t="s">
        <v>85</v>
      </c>
      <c r="AY207" s="18" t="s">
        <v>127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8" t="s">
        <v>83</v>
      </c>
      <c r="BK207" s="249">
        <f>ROUND(I207*H207,2)</f>
        <v>0</v>
      </c>
      <c r="BL207" s="18" t="s">
        <v>133</v>
      </c>
      <c r="BM207" s="248" t="s">
        <v>245</v>
      </c>
    </row>
    <row r="208" s="14" customFormat="1">
      <c r="A208" s="14"/>
      <c r="B208" s="265"/>
      <c r="C208" s="266"/>
      <c r="D208" s="252" t="s">
        <v>135</v>
      </c>
      <c r="E208" s="267" t="s">
        <v>1</v>
      </c>
      <c r="F208" s="268" t="s">
        <v>246</v>
      </c>
      <c r="G208" s="266"/>
      <c r="H208" s="267" t="s">
        <v>1</v>
      </c>
      <c r="I208" s="269"/>
      <c r="J208" s="266"/>
      <c r="K208" s="266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135</v>
      </c>
      <c r="AU208" s="274" t="s">
        <v>85</v>
      </c>
      <c r="AV208" s="14" t="s">
        <v>83</v>
      </c>
      <c r="AW208" s="14" t="s">
        <v>31</v>
      </c>
      <c r="AX208" s="14" t="s">
        <v>75</v>
      </c>
      <c r="AY208" s="274" t="s">
        <v>127</v>
      </c>
    </row>
    <row r="209" s="13" customFormat="1">
      <c r="A209" s="13"/>
      <c r="B209" s="250"/>
      <c r="C209" s="251"/>
      <c r="D209" s="252" t="s">
        <v>135</v>
      </c>
      <c r="E209" s="253" t="s">
        <v>1</v>
      </c>
      <c r="F209" s="254" t="s">
        <v>247</v>
      </c>
      <c r="G209" s="251"/>
      <c r="H209" s="255">
        <v>1358.6400000000001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135</v>
      </c>
      <c r="AU209" s="261" t="s">
        <v>85</v>
      </c>
      <c r="AV209" s="13" t="s">
        <v>85</v>
      </c>
      <c r="AW209" s="13" t="s">
        <v>31</v>
      </c>
      <c r="AX209" s="13" t="s">
        <v>83</v>
      </c>
      <c r="AY209" s="261" t="s">
        <v>127</v>
      </c>
    </row>
    <row r="210" s="14" customFormat="1">
      <c r="A210" s="14"/>
      <c r="B210" s="265"/>
      <c r="C210" s="266"/>
      <c r="D210" s="252" t="s">
        <v>135</v>
      </c>
      <c r="E210" s="267" t="s">
        <v>1</v>
      </c>
      <c r="F210" s="268" t="s">
        <v>230</v>
      </c>
      <c r="G210" s="266"/>
      <c r="H210" s="267" t="s">
        <v>1</v>
      </c>
      <c r="I210" s="269"/>
      <c r="J210" s="266"/>
      <c r="K210" s="266"/>
      <c r="L210" s="270"/>
      <c r="M210" s="271"/>
      <c r="N210" s="272"/>
      <c r="O210" s="272"/>
      <c r="P210" s="272"/>
      <c r="Q210" s="272"/>
      <c r="R210" s="272"/>
      <c r="S210" s="272"/>
      <c r="T210" s="27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4" t="s">
        <v>135</v>
      </c>
      <c r="AU210" s="274" t="s">
        <v>85</v>
      </c>
      <c r="AV210" s="14" t="s">
        <v>83</v>
      </c>
      <c r="AW210" s="14" t="s">
        <v>31</v>
      </c>
      <c r="AX210" s="14" t="s">
        <v>75</v>
      </c>
      <c r="AY210" s="274" t="s">
        <v>127</v>
      </c>
    </row>
    <row r="211" s="2" customFormat="1" ht="21.75" customHeight="1">
      <c r="A211" s="39"/>
      <c r="B211" s="40"/>
      <c r="C211" s="237" t="s">
        <v>248</v>
      </c>
      <c r="D211" s="237" t="s">
        <v>129</v>
      </c>
      <c r="E211" s="238" t="s">
        <v>249</v>
      </c>
      <c r="F211" s="239" t="s">
        <v>250</v>
      </c>
      <c r="G211" s="240" t="s">
        <v>148</v>
      </c>
      <c r="H211" s="241">
        <v>922.39999999999998</v>
      </c>
      <c r="I211" s="242"/>
      <c r="J211" s="241">
        <f>ROUND(I211*H211,2)</f>
        <v>0</v>
      </c>
      <c r="K211" s="243"/>
      <c r="L211" s="45"/>
      <c r="M211" s="244" t="s">
        <v>1</v>
      </c>
      <c r="N211" s="245" t="s">
        <v>40</v>
      </c>
      <c r="O211" s="92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8" t="s">
        <v>133</v>
      </c>
      <c r="AT211" s="248" t="s">
        <v>129</v>
      </c>
      <c r="AU211" s="248" t="s">
        <v>85</v>
      </c>
      <c r="AY211" s="18" t="s">
        <v>127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8" t="s">
        <v>83</v>
      </c>
      <c r="BK211" s="249">
        <f>ROUND(I211*H211,2)</f>
        <v>0</v>
      </c>
      <c r="BL211" s="18" t="s">
        <v>133</v>
      </c>
      <c r="BM211" s="248" t="s">
        <v>251</v>
      </c>
    </row>
    <row r="212" s="14" customFormat="1">
      <c r="A212" s="14"/>
      <c r="B212" s="265"/>
      <c r="C212" s="266"/>
      <c r="D212" s="252" t="s">
        <v>135</v>
      </c>
      <c r="E212" s="267" t="s">
        <v>1</v>
      </c>
      <c r="F212" s="268" t="s">
        <v>252</v>
      </c>
      <c r="G212" s="266"/>
      <c r="H212" s="267" t="s">
        <v>1</v>
      </c>
      <c r="I212" s="269"/>
      <c r="J212" s="266"/>
      <c r="K212" s="266"/>
      <c r="L212" s="270"/>
      <c r="M212" s="271"/>
      <c r="N212" s="272"/>
      <c r="O212" s="272"/>
      <c r="P212" s="272"/>
      <c r="Q212" s="272"/>
      <c r="R212" s="272"/>
      <c r="S212" s="272"/>
      <c r="T212" s="27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4" t="s">
        <v>135</v>
      </c>
      <c r="AU212" s="274" t="s">
        <v>85</v>
      </c>
      <c r="AV212" s="14" t="s">
        <v>83</v>
      </c>
      <c r="AW212" s="14" t="s">
        <v>31</v>
      </c>
      <c r="AX212" s="14" t="s">
        <v>75</v>
      </c>
      <c r="AY212" s="274" t="s">
        <v>127</v>
      </c>
    </row>
    <row r="213" s="13" customFormat="1">
      <c r="A213" s="13"/>
      <c r="B213" s="250"/>
      <c r="C213" s="251"/>
      <c r="D213" s="252" t="s">
        <v>135</v>
      </c>
      <c r="E213" s="253" t="s">
        <v>1</v>
      </c>
      <c r="F213" s="254" t="s">
        <v>253</v>
      </c>
      <c r="G213" s="251"/>
      <c r="H213" s="255">
        <v>656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135</v>
      </c>
      <c r="AU213" s="261" t="s">
        <v>85</v>
      </c>
      <c r="AV213" s="13" t="s">
        <v>85</v>
      </c>
      <c r="AW213" s="13" t="s">
        <v>31</v>
      </c>
      <c r="AX213" s="13" t="s">
        <v>75</v>
      </c>
      <c r="AY213" s="261" t="s">
        <v>127</v>
      </c>
    </row>
    <row r="214" s="14" customFormat="1">
      <c r="A214" s="14"/>
      <c r="B214" s="265"/>
      <c r="C214" s="266"/>
      <c r="D214" s="252" t="s">
        <v>135</v>
      </c>
      <c r="E214" s="267" t="s">
        <v>1</v>
      </c>
      <c r="F214" s="268" t="s">
        <v>254</v>
      </c>
      <c r="G214" s="266"/>
      <c r="H214" s="267" t="s">
        <v>1</v>
      </c>
      <c r="I214" s="269"/>
      <c r="J214" s="266"/>
      <c r="K214" s="266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135</v>
      </c>
      <c r="AU214" s="274" t="s">
        <v>85</v>
      </c>
      <c r="AV214" s="14" t="s">
        <v>83</v>
      </c>
      <c r="AW214" s="14" t="s">
        <v>31</v>
      </c>
      <c r="AX214" s="14" t="s">
        <v>75</v>
      </c>
      <c r="AY214" s="274" t="s">
        <v>127</v>
      </c>
    </row>
    <row r="215" s="13" customFormat="1">
      <c r="A215" s="13"/>
      <c r="B215" s="250"/>
      <c r="C215" s="251"/>
      <c r="D215" s="252" t="s">
        <v>135</v>
      </c>
      <c r="E215" s="253" t="s">
        <v>1</v>
      </c>
      <c r="F215" s="254" t="s">
        <v>255</v>
      </c>
      <c r="G215" s="251"/>
      <c r="H215" s="255">
        <v>266.39999999999998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135</v>
      </c>
      <c r="AU215" s="261" t="s">
        <v>85</v>
      </c>
      <c r="AV215" s="13" t="s">
        <v>85</v>
      </c>
      <c r="AW215" s="13" t="s">
        <v>31</v>
      </c>
      <c r="AX215" s="13" t="s">
        <v>75</v>
      </c>
      <c r="AY215" s="261" t="s">
        <v>127</v>
      </c>
    </row>
    <row r="216" s="15" customFormat="1">
      <c r="A216" s="15"/>
      <c r="B216" s="275"/>
      <c r="C216" s="276"/>
      <c r="D216" s="252" t="s">
        <v>135</v>
      </c>
      <c r="E216" s="277" t="s">
        <v>1</v>
      </c>
      <c r="F216" s="278" t="s">
        <v>179</v>
      </c>
      <c r="G216" s="276"/>
      <c r="H216" s="279">
        <v>922.39999999999998</v>
      </c>
      <c r="I216" s="280"/>
      <c r="J216" s="276"/>
      <c r="K216" s="276"/>
      <c r="L216" s="281"/>
      <c r="M216" s="282"/>
      <c r="N216" s="283"/>
      <c r="O216" s="283"/>
      <c r="P216" s="283"/>
      <c r="Q216" s="283"/>
      <c r="R216" s="283"/>
      <c r="S216" s="283"/>
      <c r="T216" s="28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5" t="s">
        <v>135</v>
      </c>
      <c r="AU216" s="285" t="s">
        <v>85</v>
      </c>
      <c r="AV216" s="15" t="s">
        <v>133</v>
      </c>
      <c r="AW216" s="15" t="s">
        <v>31</v>
      </c>
      <c r="AX216" s="15" t="s">
        <v>83</v>
      </c>
      <c r="AY216" s="285" t="s">
        <v>127</v>
      </c>
    </row>
    <row r="217" s="2" customFormat="1" ht="21.75" customHeight="1">
      <c r="A217" s="39"/>
      <c r="B217" s="40"/>
      <c r="C217" s="237" t="s">
        <v>8</v>
      </c>
      <c r="D217" s="237" t="s">
        <v>129</v>
      </c>
      <c r="E217" s="238" t="s">
        <v>256</v>
      </c>
      <c r="F217" s="239" t="s">
        <v>257</v>
      </c>
      <c r="G217" s="240" t="s">
        <v>148</v>
      </c>
      <c r="H217" s="241">
        <v>1383.5999999999999</v>
      </c>
      <c r="I217" s="242"/>
      <c r="J217" s="241">
        <f>ROUND(I217*H217,2)</f>
        <v>0</v>
      </c>
      <c r="K217" s="243"/>
      <c r="L217" s="45"/>
      <c r="M217" s="244" t="s">
        <v>1</v>
      </c>
      <c r="N217" s="245" t="s">
        <v>40</v>
      </c>
      <c r="O217" s="92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8" t="s">
        <v>133</v>
      </c>
      <c r="AT217" s="248" t="s">
        <v>129</v>
      </c>
      <c r="AU217" s="248" t="s">
        <v>85</v>
      </c>
      <c r="AY217" s="18" t="s">
        <v>127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8" t="s">
        <v>83</v>
      </c>
      <c r="BK217" s="249">
        <f>ROUND(I217*H217,2)</f>
        <v>0</v>
      </c>
      <c r="BL217" s="18" t="s">
        <v>133</v>
      </c>
      <c r="BM217" s="248" t="s">
        <v>258</v>
      </c>
    </row>
    <row r="218" s="14" customFormat="1">
      <c r="A218" s="14"/>
      <c r="B218" s="265"/>
      <c r="C218" s="266"/>
      <c r="D218" s="252" t="s">
        <v>135</v>
      </c>
      <c r="E218" s="267" t="s">
        <v>1</v>
      </c>
      <c r="F218" s="268" t="s">
        <v>252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135</v>
      </c>
      <c r="AU218" s="274" t="s">
        <v>85</v>
      </c>
      <c r="AV218" s="14" t="s">
        <v>83</v>
      </c>
      <c r="AW218" s="14" t="s">
        <v>31</v>
      </c>
      <c r="AX218" s="14" t="s">
        <v>75</v>
      </c>
      <c r="AY218" s="274" t="s">
        <v>127</v>
      </c>
    </row>
    <row r="219" s="13" customFormat="1">
      <c r="A219" s="13"/>
      <c r="B219" s="250"/>
      <c r="C219" s="251"/>
      <c r="D219" s="252" t="s">
        <v>135</v>
      </c>
      <c r="E219" s="253" t="s">
        <v>1</v>
      </c>
      <c r="F219" s="254" t="s">
        <v>259</v>
      </c>
      <c r="G219" s="251"/>
      <c r="H219" s="255">
        <v>984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135</v>
      </c>
      <c r="AU219" s="261" t="s">
        <v>85</v>
      </c>
      <c r="AV219" s="13" t="s">
        <v>85</v>
      </c>
      <c r="AW219" s="13" t="s">
        <v>31</v>
      </c>
      <c r="AX219" s="13" t="s">
        <v>75</v>
      </c>
      <c r="AY219" s="261" t="s">
        <v>127</v>
      </c>
    </row>
    <row r="220" s="14" customFormat="1">
      <c r="A220" s="14"/>
      <c r="B220" s="265"/>
      <c r="C220" s="266"/>
      <c r="D220" s="252" t="s">
        <v>135</v>
      </c>
      <c r="E220" s="267" t="s">
        <v>1</v>
      </c>
      <c r="F220" s="268" t="s">
        <v>254</v>
      </c>
      <c r="G220" s="266"/>
      <c r="H220" s="267" t="s">
        <v>1</v>
      </c>
      <c r="I220" s="269"/>
      <c r="J220" s="266"/>
      <c r="K220" s="266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135</v>
      </c>
      <c r="AU220" s="274" t="s">
        <v>85</v>
      </c>
      <c r="AV220" s="14" t="s">
        <v>83</v>
      </c>
      <c r="AW220" s="14" t="s">
        <v>31</v>
      </c>
      <c r="AX220" s="14" t="s">
        <v>75</v>
      </c>
      <c r="AY220" s="274" t="s">
        <v>127</v>
      </c>
    </row>
    <row r="221" s="13" customFormat="1">
      <c r="A221" s="13"/>
      <c r="B221" s="250"/>
      <c r="C221" s="251"/>
      <c r="D221" s="252" t="s">
        <v>135</v>
      </c>
      <c r="E221" s="253" t="s">
        <v>1</v>
      </c>
      <c r="F221" s="254" t="s">
        <v>260</v>
      </c>
      <c r="G221" s="251"/>
      <c r="H221" s="255">
        <v>399.60000000000002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135</v>
      </c>
      <c r="AU221" s="261" t="s">
        <v>85</v>
      </c>
      <c r="AV221" s="13" t="s">
        <v>85</v>
      </c>
      <c r="AW221" s="13" t="s">
        <v>31</v>
      </c>
      <c r="AX221" s="13" t="s">
        <v>75</v>
      </c>
      <c r="AY221" s="261" t="s">
        <v>127</v>
      </c>
    </row>
    <row r="222" s="15" customFormat="1">
      <c r="A222" s="15"/>
      <c r="B222" s="275"/>
      <c r="C222" s="276"/>
      <c r="D222" s="252" t="s">
        <v>135</v>
      </c>
      <c r="E222" s="277" t="s">
        <v>1</v>
      </c>
      <c r="F222" s="278" t="s">
        <v>179</v>
      </c>
      <c r="G222" s="276"/>
      <c r="H222" s="279">
        <v>1383.5999999999999</v>
      </c>
      <c r="I222" s="280"/>
      <c r="J222" s="276"/>
      <c r="K222" s="276"/>
      <c r="L222" s="281"/>
      <c r="M222" s="282"/>
      <c r="N222" s="283"/>
      <c r="O222" s="283"/>
      <c r="P222" s="283"/>
      <c r="Q222" s="283"/>
      <c r="R222" s="283"/>
      <c r="S222" s="283"/>
      <c r="T222" s="28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5" t="s">
        <v>135</v>
      </c>
      <c r="AU222" s="285" t="s">
        <v>85</v>
      </c>
      <c r="AV222" s="15" t="s">
        <v>133</v>
      </c>
      <c r="AW222" s="15" t="s">
        <v>31</v>
      </c>
      <c r="AX222" s="15" t="s">
        <v>83</v>
      </c>
      <c r="AY222" s="285" t="s">
        <v>127</v>
      </c>
    </row>
    <row r="223" s="2" customFormat="1" ht="21.75" customHeight="1">
      <c r="A223" s="39"/>
      <c r="B223" s="40"/>
      <c r="C223" s="237" t="s">
        <v>261</v>
      </c>
      <c r="D223" s="237" t="s">
        <v>129</v>
      </c>
      <c r="E223" s="238" t="s">
        <v>262</v>
      </c>
      <c r="F223" s="239" t="s">
        <v>263</v>
      </c>
      <c r="G223" s="240" t="s">
        <v>148</v>
      </c>
      <c r="H223" s="241">
        <v>656</v>
      </c>
      <c r="I223" s="242"/>
      <c r="J223" s="241">
        <f>ROUND(I223*H223,2)</f>
        <v>0</v>
      </c>
      <c r="K223" s="243"/>
      <c r="L223" s="45"/>
      <c r="M223" s="244" t="s">
        <v>1</v>
      </c>
      <c r="N223" s="245" t="s">
        <v>40</v>
      </c>
      <c r="O223" s="92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8" t="s">
        <v>133</v>
      </c>
      <c r="AT223" s="248" t="s">
        <v>129</v>
      </c>
      <c r="AU223" s="248" t="s">
        <v>85</v>
      </c>
      <c r="AY223" s="18" t="s">
        <v>127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8" t="s">
        <v>83</v>
      </c>
      <c r="BK223" s="249">
        <f>ROUND(I223*H223,2)</f>
        <v>0</v>
      </c>
      <c r="BL223" s="18" t="s">
        <v>133</v>
      </c>
      <c r="BM223" s="248" t="s">
        <v>264</v>
      </c>
    </row>
    <row r="224" s="14" customFormat="1">
      <c r="A224" s="14"/>
      <c r="B224" s="265"/>
      <c r="C224" s="266"/>
      <c r="D224" s="252" t="s">
        <v>135</v>
      </c>
      <c r="E224" s="267" t="s">
        <v>1</v>
      </c>
      <c r="F224" s="268" t="s">
        <v>265</v>
      </c>
      <c r="G224" s="266"/>
      <c r="H224" s="267" t="s">
        <v>1</v>
      </c>
      <c r="I224" s="269"/>
      <c r="J224" s="266"/>
      <c r="K224" s="266"/>
      <c r="L224" s="270"/>
      <c r="M224" s="271"/>
      <c r="N224" s="272"/>
      <c r="O224" s="272"/>
      <c r="P224" s="272"/>
      <c r="Q224" s="272"/>
      <c r="R224" s="272"/>
      <c r="S224" s="272"/>
      <c r="T224" s="27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4" t="s">
        <v>135</v>
      </c>
      <c r="AU224" s="274" t="s">
        <v>85</v>
      </c>
      <c r="AV224" s="14" t="s">
        <v>83</v>
      </c>
      <c r="AW224" s="14" t="s">
        <v>31</v>
      </c>
      <c r="AX224" s="14" t="s">
        <v>75</v>
      </c>
      <c r="AY224" s="274" t="s">
        <v>127</v>
      </c>
    </row>
    <row r="225" s="14" customFormat="1">
      <c r="A225" s="14"/>
      <c r="B225" s="265"/>
      <c r="C225" s="266"/>
      <c r="D225" s="252" t="s">
        <v>135</v>
      </c>
      <c r="E225" s="267" t="s">
        <v>1</v>
      </c>
      <c r="F225" s="268" t="s">
        <v>266</v>
      </c>
      <c r="G225" s="266"/>
      <c r="H225" s="267" t="s">
        <v>1</v>
      </c>
      <c r="I225" s="269"/>
      <c r="J225" s="266"/>
      <c r="K225" s="266"/>
      <c r="L225" s="270"/>
      <c r="M225" s="271"/>
      <c r="N225" s="272"/>
      <c r="O225" s="272"/>
      <c r="P225" s="272"/>
      <c r="Q225" s="272"/>
      <c r="R225" s="272"/>
      <c r="S225" s="272"/>
      <c r="T225" s="27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4" t="s">
        <v>135</v>
      </c>
      <c r="AU225" s="274" t="s">
        <v>85</v>
      </c>
      <c r="AV225" s="14" t="s">
        <v>83</v>
      </c>
      <c r="AW225" s="14" t="s">
        <v>31</v>
      </c>
      <c r="AX225" s="14" t="s">
        <v>75</v>
      </c>
      <c r="AY225" s="274" t="s">
        <v>127</v>
      </c>
    </row>
    <row r="226" s="14" customFormat="1">
      <c r="A226" s="14"/>
      <c r="B226" s="265"/>
      <c r="C226" s="266"/>
      <c r="D226" s="252" t="s">
        <v>135</v>
      </c>
      <c r="E226" s="267" t="s">
        <v>1</v>
      </c>
      <c r="F226" s="268" t="s">
        <v>267</v>
      </c>
      <c r="G226" s="266"/>
      <c r="H226" s="267" t="s">
        <v>1</v>
      </c>
      <c r="I226" s="269"/>
      <c r="J226" s="266"/>
      <c r="K226" s="266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135</v>
      </c>
      <c r="AU226" s="274" t="s">
        <v>85</v>
      </c>
      <c r="AV226" s="14" t="s">
        <v>83</v>
      </c>
      <c r="AW226" s="14" t="s">
        <v>31</v>
      </c>
      <c r="AX226" s="14" t="s">
        <v>75</v>
      </c>
      <c r="AY226" s="274" t="s">
        <v>127</v>
      </c>
    </row>
    <row r="227" s="13" customFormat="1">
      <c r="A227" s="13"/>
      <c r="B227" s="250"/>
      <c r="C227" s="251"/>
      <c r="D227" s="252" t="s">
        <v>135</v>
      </c>
      <c r="E227" s="253" t="s">
        <v>1</v>
      </c>
      <c r="F227" s="254" t="s">
        <v>253</v>
      </c>
      <c r="G227" s="251"/>
      <c r="H227" s="255">
        <v>656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135</v>
      </c>
      <c r="AU227" s="261" t="s">
        <v>85</v>
      </c>
      <c r="AV227" s="13" t="s">
        <v>85</v>
      </c>
      <c r="AW227" s="13" t="s">
        <v>31</v>
      </c>
      <c r="AX227" s="13" t="s">
        <v>83</v>
      </c>
      <c r="AY227" s="261" t="s">
        <v>127</v>
      </c>
    </row>
    <row r="228" s="2" customFormat="1" ht="21.75" customHeight="1">
      <c r="A228" s="39"/>
      <c r="B228" s="40"/>
      <c r="C228" s="237" t="s">
        <v>268</v>
      </c>
      <c r="D228" s="237" t="s">
        <v>129</v>
      </c>
      <c r="E228" s="238" t="s">
        <v>269</v>
      </c>
      <c r="F228" s="239" t="s">
        <v>270</v>
      </c>
      <c r="G228" s="240" t="s">
        <v>148</v>
      </c>
      <c r="H228" s="241">
        <v>984</v>
      </c>
      <c r="I228" s="242"/>
      <c r="J228" s="241">
        <f>ROUND(I228*H228,2)</f>
        <v>0</v>
      </c>
      <c r="K228" s="243"/>
      <c r="L228" s="45"/>
      <c r="M228" s="244" t="s">
        <v>1</v>
      </c>
      <c r="N228" s="245" t="s">
        <v>40</v>
      </c>
      <c r="O228" s="92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8" t="s">
        <v>133</v>
      </c>
      <c r="AT228" s="248" t="s">
        <v>129</v>
      </c>
      <c r="AU228" s="248" t="s">
        <v>85</v>
      </c>
      <c r="AY228" s="18" t="s">
        <v>127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83</v>
      </c>
      <c r="BK228" s="249">
        <f>ROUND(I228*H228,2)</f>
        <v>0</v>
      </c>
      <c r="BL228" s="18" t="s">
        <v>133</v>
      </c>
      <c r="BM228" s="248" t="s">
        <v>271</v>
      </c>
    </row>
    <row r="229" s="14" customFormat="1">
      <c r="A229" s="14"/>
      <c r="B229" s="265"/>
      <c r="C229" s="266"/>
      <c r="D229" s="252" t="s">
        <v>135</v>
      </c>
      <c r="E229" s="267" t="s">
        <v>1</v>
      </c>
      <c r="F229" s="268" t="s">
        <v>265</v>
      </c>
      <c r="G229" s="266"/>
      <c r="H229" s="267" t="s">
        <v>1</v>
      </c>
      <c r="I229" s="269"/>
      <c r="J229" s="266"/>
      <c r="K229" s="266"/>
      <c r="L229" s="270"/>
      <c r="M229" s="271"/>
      <c r="N229" s="272"/>
      <c r="O229" s="272"/>
      <c r="P229" s="272"/>
      <c r="Q229" s="272"/>
      <c r="R229" s="272"/>
      <c r="S229" s="272"/>
      <c r="T229" s="27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4" t="s">
        <v>135</v>
      </c>
      <c r="AU229" s="274" t="s">
        <v>85</v>
      </c>
      <c r="AV229" s="14" t="s">
        <v>83</v>
      </c>
      <c r="AW229" s="14" t="s">
        <v>31</v>
      </c>
      <c r="AX229" s="14" t="s">
        <v>75</v>
      </c>
      <c r="AY229" s="274" t="s">
        <v>127</v>
      </c>
    </row>
    <row r="230" s="14" customFormat="1">
      <c r="A230" s="14"/>
      <c r="B230" s="265"/>
      <c r="C230" s="266"/>
      <c r="D230" s="252" t="s">
        <v>135</v>
      </c>
      <c r="E230" s="267" t="s">
        <v>1</v>
      </c>
      <c r="F230" s="268" t="s">
        <v>266</v>
      </c>
      <c r="G230" s="266"/>
      <c r="H230" s="267" t="s">
        <v>1</v>
      </c>
      <c r="I230" s="269"/>
      <c r="J230" s="266"/>
      <c r="K230" s="266"/>
      <c r="L230" s="270"/>
      <c r="M230" s="271"/>
      <c r="N230" s="272"/>
      <c r="O230" s="272"/>
      <c r="P230" s="272"/>
      <c r="Q230" s="272"/>
      <c r="R230" s="272"/>
      <c r="S230" s="272"/>
      <c r="T230" s="27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4" t="s">
        <v>135</v>
      </c>
      <c r="AU230" s="274" t="s">
        <v>85</v>
      </c>
      <c r="AV230" s="14" t="s">
        <v>83</v>
      </c>
      <c r="AW230" s="14" t="s">
        <v>31</v>
      </c>
      <c r="AX230" s="14" t="s">
        <v>75</v>
      </c>
      <c r="AY230" s="274" t="s">
        <v>127</v>
      </c>
    </row>
    <row r="231" s="14" customFormat="1">
      <c r="A231" s="14"/>
      <c r="B231" s="265"/>
      <c r="C231" s="266"/>
      <c r="D231" s="252" t="s">
        <v>135</v>
      </c>
      <c r="E231" s="267" t="s">
        <v>1</v>
      </c>
      <c r="F231" s="268" t="s">
        <v>267</v>
      </c>
      <c r="G231" s="266"/>
      <c r="H231" s="267" t="s">
        <v>1</v>
      </c>
      <c r="I231" s="269"/>
      <c r="J231" s="266"/>
      <c r="K231" s="266"/>
      <c r="L231" s="270"/>
      <c r="M231" s="271"/>
      <c r="N231" s="272"/>
      <c r="O231" s="272"/>
      <c r="P231" s="272"/>
      <c r="Q231" s="272"/>
      <c r="R231" s="272"/>
      <c r="S231" s="272"/>
      <c r="T231" s="27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4" t="s">
        <v>135</v>
      </c>
      <c r="AU231" s="274" t="s">
        <v>85</v>
      </c>
      <c r="AV231" s="14" t="s">
        <v>83</v>
      </c>
      <c r="AW231" s="14" t="s">
        <v>31</v>
      </c>
      <c r="AX231" s="14" t="s">
        <v>75</v>
      </c>
      <c r="AY231" s="274" t="s">
        <v>127</v>
      </c>
    </row>
    <row r="232" s="13" customFormat="1">
      <c r="A232" s="13"/>
      <c r="B232" s="250"/>
      <c r="C232" s="251"/>
      <c r="D232" s="252" t="s">
        <v>135</v>
      </c>
      <c r="E232" s="253" t="s">
        <v>1</v>
      </c>
      <c r="F232" s="254" t="s">
        <v>259</v>
      </c>
      <c r="G232" s="251"/>
      <c r="H232" s="255">
        <v>984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135</v>
      </c>
      <c r="AU232" s="261" t="s">
        <v>85</v>
      </c>
      <c r="AV232" s="13" t="s">
        <v>85</v>
      </c>
      <c r="AW232" s="13" t="s">
        <v>31</v>
      </c>
      <c r="AX232" s="13" t="s">
        <v>83</v>
      </c>
      <c r="AY232" s="261" t="s">
        <v>127</v>
      </c>
    </row>
    <row r="233" s="2" customFormat="1" ht="21.75" customHeight="1">
      <c r="A233" s="39"/>
      <c r="B233" s="40"/>
      <c r="C233" s="237" t="s">
        <v>272</v>
      </c>
      <c r="D233" s="237" t="s">
        <v>129</v>
      </c>
      <c r="E233" s="238" t="s">
        <v>273</v>
      </c>
      <c r="F233" s="239" t="s">
        <v>274</v>
      </c>
      <c r="G233" s="240" t="s">
        <v>148</v>
      </c>
      <c r="H233" s="241">
        <v>389.60000000000002</v>
      </c>
      <c r="I233" s="242"/>
      <c r="J233" s="241">
        <f>ROUND(I233*H233,2)</f>
        <v>0</v>
      </c>
      <c r="K233" s="243"/>
      <c r="L233" s="45"/>
      <c r="M233" s="244" t="s">
        <v>1</v>
      </c>
      <c r="N233" s="245" t="s">
        <v>40</v>
      </c>
      <c r="O233" s="92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8" t="s">
        <v>133</v>
      </c>
      <c r="AT233" s="248" t="s">
        <v>129</v>
      </c>
      <c r="AU233" s="248" t="s">
        <v>85</v>
      </c>
      <c r="AY233" s="18" t="s">
        <v>127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8" t="s">
        <v>83</v>
      </c>
      <c r="BK233" s="249">
        <f>ROUND(I233*H233,2)</f>
        <v>0</v>
      </c>
      <c r="BL233" s="18" t="s">
        <v>133</v>
      </c>
      <c r="BM233" s="248" t="s">
        <v>275</v>
      </c>
    </row>
    <row r="234" s="14" customFormat="1">
      <c r="A234" s="14"/>
      <c r="B234" s="265"/>
      <c r="C234" s="266"/>
      <c r="D234" s="252" t="s">
        <v>135</v>
      </c>
      <c r="E234" s="267" t="s">
        <v>1</v>
      </c>
      <c r="F234" s="268" t="s">
        <v>276</v>
      </c>
      <c r="G234" s="266"/>
      <c r="H234" s="267" t="s">
        <v>1</v>
      </c>
      <c r="I234" s="269"/>
      <c r="J234" s="266"/>
      <c r="K234" s="266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135</v>
      </c>
      <c r="AU234" s="274" t="s">
        <v>85</v>
      </c>
      <c r="AV234" s="14" t="s">
        <v>83</v>
      </c>
      <c r="AW234" s="14" t="s">
        <v>31</v>
      </c>
      <c r="AX234" s="14" t="s">
        <v>75</v>
      </c>
      <c r="AY234" s="274" t="s">
        <v>127</v>
      </c>
    </row>
    <row r="235" s="13" customFormat="1">
      <c r="A235" s="13"/>
      <c r="B235" s="250"/>
      <c r="C235" s="251"/>
      <c r="D235" s="252" t="s">
        <v>135</v>
      </c>
      <c r="E235" s="253" t="s">
        <v>1</v>
      </c>
      <c r="F235" s="254" t="s">
        <v>277</v>
      </c>
      <c r="G235" s="251"/>
      <c r="H235" s="255">
        <v>389.60000000000002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135</v>
      </c>
      <c r="AU235" s="261" t="s">
        <v>85</v>
      </c>
      <c r="AV235" s="13" t="s">
        <v>85</v>
      </c>
      <c r="AW235" s="13" t="s">
        <v>31</v>
      </c>
      <c r="AX235" s="13" t="s">
        <v>83</v>
      </c>
      <c r="AY235" s="261" t="s">
        <v>127</v>
      </c>
    </row>
    <row r="236" s="2" customFormat="1" ht="33" customHeight="1">
      <c r="A236" s="39"/>
      <c r="B236" s="40"/>
      <c r="C236" s="237" t="s">
        <v>278</v>
      </c>
      <c r="D236" s="237" t="s">
        <v>129</v>
      </c>
      <c r="E236" s="238" t="s">
        <v>279</v>
      </c>
      <c r="F236" s="239" t="s">
        <v>280</v>
      </c>
      <c r="G236" s="240" t="s">
        <v>148</v>
      </c>
      <c r="H236" s="241">
        <v>3896</v>
      </c>
      <c r="I236" s="242"/>
      <c r="J236" s="241">
        <f>ROUND(I236*H236,2)</f>
        <v>0</v>
      </c>
      <c r="K236" s="243"/>
      <c r="L236" s="45"/>
      <c r="M236" s="244" t="s">
        <v>1</v>
      </c>
      <c r="N236" s="245" t="s">
        <v>40</v>
      </c>
      <c r="O236" s="92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8" t="s">
        <v>133</v>
      </c>
      <c r="AT236" s="248" t="s">
        <v>129</v>
      </c>
      <c r="AU236" s="248" t="s">
        <v>85</v>
      </c>
      <c r="AY236" s="18" t="s">
        <v>127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8" t="s">
        <v>83</v>
      </c>
      <c r="BK236" s="249">
        <f>ROUND(I236*H236,2)</f>
        <v>0</v>
      </c>
      <c r="BL236" s="18" t="s">
        <v>133</v>
      </c>
      <c r="BM236" s="248" t="s">
        <v>281</v>
      </c>
    </row>
    <row r="237" s="14" customFormat="1">
      <c r="A237" s="14"/>
      <c r="B237" s="265"/>
      <c r="C237" s="266"/>
      <c r="D237" s="252" t="s">
        <v>135</v>
      </c>
      <c r="E237" s="267" t="s">
        <v>1</v>
      </c>
      <c r="F237" s="268" t="s">
        <v>282</v>
      </c>
      <c r="G237" s="266"/>
      <c r="H237" s="267" t="s">
        <v>1</v>
      </c>
      <c r="I237" s="269"/>
      <c r="J237" s="266"/>
      <c r="K237" s="266"/>
      <c r="L237" s="270"/>
      <c r="M237" s="271"/>
      <c r="N237" s="272"/>
      <c r="O237" s="272"/>
      <c r="P237" s="272"/>
      <c r="Q237" s="272"/>
      <c r="R237" s="272"/>
      <c r="S237" s="272"/>
      <c r="T237" s="27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4" t="s">
        <v>135</v>
      </c>
      <c r="AU237" s="274" t="s">
        <v>85</v>
      </c>
      <c r="AV237" s="14" t="s">
        <v>83</v>
      </c>
      <c r="AW237" s="14" t="s">
        <v>31</v>
      </c>
      <c r="AX237" s="14" t="s">
        <v>75</v>
      </c>
      <c r="AY237" s="274" t="s">
        <v>127</v>
      </c>
    </row>
    <row r="238" s="13" customFormat="1">
      <c r="A238" s="13"/>
      <c r="B238" s="250"/>
      <c r="C238" s="251"/>
      <c r="D238" s="252" t="s">
        <v>135</v>
      </c>
      <c r="E238" s="253" t="s">
        <v>1</v>
      </c>
      <c r="F238" s="254" t="s">
        <v>283</v>
      </c>
      <c r="G238" s="251"/>
      <c r="H238" s="255">
        <v>3896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135</v>
      </c>
      <c r="AU238" s="261" t="s">
        <v>85</v>
      </c>
      <c r="AV238" s="13" t="s">
        <v>85</v>
      </c>
      <c r="AW238" s="13" t="s">
        <v>31</v>
      </c>
      <c r="AX238" s="13" t="s">
        <v>83</v>
      </c>
      <c r="AY238" s="261" t="s">
        <v>127</v>
      </c>
    </row>
    <row r="239" s="2" customFormat="1" ht="21.75" customHeight="1">
      <c r="A239" s="39"/>
      <c r="B239" s="40"/>
      <c r="C239" s="237" t="s">
        <v>284</v>
      </c>
      <c r="D239" s="237" t="s">
        <v>129</v>
      </c>
      <c r="E239" s="238" t="s">
        <v>285</v>
      </c>
      <c r="F239" s="239" t="s">
        <v>286</v>
      </c>
      <c r="G239" s="240" t="s">
        <v>148</v>
      </c>
      <c r="H239" s="241">
        <v>584.39999999999998</v>
      </c>
      <c r="I239" s="242"/>
      <c r="J239" s="241">
        <f>ROUND(I239*H239,2)</f>
        <v>0</v>
      </c>
      <c r="K239" s="243"/>
      <c r="L239" s="45"/>
      <c r="M239" s="244" t="s">
        <v>1</v>
      </c>
      <c r="N239" s="245" t="s">
        <v>40</v>
      </c>
      <c r="O239" s="92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8" t="s">
        <v>133</v>
      </c>
      <c r="AT239" s="248" t="s">
        <v>129</v>
      </c>
      <c r="AU239" s="248" t="s">
        <v>85</v>
      </c>
      <c r="AY239" s="18" t="s">
        <v>127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8" t="s">
        <v>83</v>
      </c>
      <c r="BK239" s="249">
        <f>ROUND(I239*H239,2)</f>
        <v>0</v>
      </c>
      <c r="BL239" s="18" t="s">
        <v>133</v>
      </c>
      <c r="BM239" s="248" t="s">
        <v>287</v>
      </c>
    </row>
    <row r="240" s="14" customFormat="1">
      <c r="A240" s="14"/>
      <c r="B240" s="265"/>
      <c r="C240" s="266"/>
      <c r="D240" s="252" t="s">
        <v>135</v>
      </c>
      <c r="E240" s="267" t="s">
        <v>1</v>
      </c>
      <c r="F240" s="268" t="s">
        <v>276</v>
      </c>
      <c r="G240" s="266"/>
      <c r="H240" s="267" t="s">
        <v>1</v>
      </c>
      <c r="I240" s="269"/>
      <c r="J240" s="266"/>
      <c r="K240" s="266"/>
      <c r="L240" s="270"/>
      <c r="M240" s="271"/>
      <c r="N240" s="272"/>
      <c r="O240" s="272"/>
      <c r="P240" s="272"/>
      <c r="Q240" s="272"/>
      <c r="R240" s="272"/>
      <c r="S240" s="272"/>
      <c r="T240" s="27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4" t="s">
        <v>135</v>
      </c>
      <c r="AU240" s="274" t="s">
        <v>85</v>
      </c>
      <c r="AV240" s="14" t="s">
        <v>83</v>
      </c>
      <c r="AW240" s="14" t="s">
        <v>31</v>
      </c>
      <c r="AX240" s="14" t="s">
        <v>75</v>
      </c>
      <c r="AY240" s="274" t="s">
        <v>127</v>
      </c>
    </row>
    <row r="241" s="13" customFormat="1">
      <c r="A241" s="13"/>
      <c r="B241" s="250"/>
      <c r="C241" s="251"/>
      <c r="D241" s="252" t="s">
        <v>135</v>
      </c>
      <c r="E241" s="253" t="s">
        <v>1</v>
      </c>
      <c r="F241" s="254" t="s">
        <v>288</v>
      </c>
      <c r="G241" s="251"/>
      <c r="H241" s="255">
        <v>584.39999999999998</v>
      </c>
      <c r="I241" s="256"/>
      <c r="J241" s="251"/>
      <c r="K241" s="251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135</v>
      </c>
      <c r="AU241" s="261" t="s">
        <v>85</v>
      </c>
      <c r="AV241" s="13" t="s">
        <v>85</v>
      </c>
      <c r="AW241" s="13" t="s">
        <v>31</v>
      </c>
      <c r="AX241" s="13" t="s">
        <v>83</v>
      </c>
      <c r="AY241" s="261" t="s">
        <v>127</v>
      </c>
    </row>
    <row r="242" s="2" customFormat="1" ht="33" customHeight="1">
      <c r="A242" s="39"/>
      <c r="B242" s="40"/>
      <c r="C242" s="237" t="s">
        <v>7</v>
      </c>
      <c r="D242" s="237" t="s">
        <v>129</v>
      </c>
      <c r="E242" s="238" t="s">
        <v>289</v>
      </c>
      <c r="F242" s="239" t="s">
        <v>290</v>
      </c>
      <c r="G242" s="240" t="s">
        <v>148</v>
      </c>
      <c r="H242" s="241">
        <v>5844</v>
      </c>
      <c r="I242" s="242"/>
      <c r="J242" s="241">
        <f>ROUND(I242*H242,2)</f>
        <v>0</v>
      </c>
      <c r="K242" s="243"/>
      <c r="L242" s="45"/>
      <c r="M242" s="244" t="s">
        <v>1</v>
      </c>
      <c r="N242" s="245" t="s">
        <v>40</v>
      </c>
      <c r="O242" s="92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8" t="s">
        <v>133</v>
      </c>
      <c r="AT242" s="248" t="s">
        <v>129</v>
      </c>
      <c r="AU242" s="248" t="s">
        <v>85</v>
      </c>
      <c r="AY242" s="18" t="s">
        <v>127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8" t="s">
        <v>83</v>
      </c>
      <c r="BK242" s="249">
        <f>ROUND(I242*H242,2)</f>
        <v>0</v>
      </c>
      <c r="BL242" s="18" t="s">
        <v>133</v>
      </c>
      <c r="BM242" s="248" t="s">
        <v>291</v>
      </c>
    </row>
    <row r="243" s="14" customFormat="1">
      <c r="A243" s="14"/>
      <c r="B243" s="265"/>
      <c r="C243" s="266"/>
      <c r="D243" s="252" t="s">
        <v>135</v>
      </c>
      <c r="E243" s="267" t="s">
        <v>1</v>
      </c>
      <c r="F243" s="268" t="s">
        <v>282</v>
      </c>
      <c r="G243" s="266"/>
      <c r="H243" s="267" t="s">
        <v>1</v>
      </c>
      <c r="I243" s="269"/>
      <c r="J243" s="266"/>
      <c r="K243" s="266"/>
      <c r="L243" s="270"/>
      <c r="M243" s="271"/>
      <c r="N243" s="272"/>
      <c r="O243" s="272"/>
      <c r="P243" s="272"/>
      <c r="Q243" s="272"/>
      <c r="R243" s="272"/>
      <c r="S243" s="272"/>
      <c r="T243" s="27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4" t="s">
        <v>135</v>
      </c>
      <c r="AU243" s="274" t="s">
        <v>85</v>
      </c>
      <c r="AV243" s="14" t="s">
        <v>83</v>
      </c>
      <c r="AW243" s="14" t="s">
        <v>31</v>
      </c>
      <c r="AX243" s="14" t="s">
        <v>75</v>
      </c>
      <c r="AY243" s="274" t="s">
        <v>127</v>
      </c>
    </row>
    <row r="244" s="13" customFormat="1">
      <c r="A244" s="13"/>
      <c r="B244" s="250"/>
      <c r="C244" s="251"/>
      <c r="D244" s="252" t="s">
        <v>135</v>
      </c>
      <c r="E244" s="253" t="s">
        <v>1</v>
      </c>
      <c r="F244" s="254" t="s">
        <v>292</v>
      </c>
      <c r="G244" s="251"/>
      <c r="H244" s="255">
        <v>5844</v>
      </c>
      <c r="I244" s="256"/>
      <c r="J244" s="251"/>
      <c r="K244" s="251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135</v>
      </c>
      <c r="AU244" s="261" t="s">
        <v>85</v>
      </c>
      <c r="AV244" s="13" t="s">
        <v>85</v>
      </c>
      <c r="AW244" s="13" t="s">
        <v>31</v>
      </c>
      <c r="AX244" s="13" t="s">
        <v>83</v>
      </c>
      <c r="AY244" s="261" t="s">
        <v>127</v>
      </c>
    </row>
    <row r="245" s="2" customFormat="1" ht="16.5" customHeight="1">
      <c r="A245" s="39"/>
      <c r="B245" s="40"/>
      <c r="C245" s="237" t="s">
        <v>293</v>
      </c>
      <c r="D245" s="237" t="s">
        <v>129</v>
      </c>
      <c r="E245" s="238" t="s">
        <v>294</v>
      </c>
      <c r="F245" s="239" t="s">
        <v>295</v>
      </c>
      <c r="G245" s="240" t="s">
        <v>148</v>
      </c>
      <c r="H245" s="241">
        <v>974</v>
      </c>
      <c r="I245" s="242"/>
      <c r="J245" s="241">
        <f>ROUND(I245*H245,2)</f>
        <v>0</v>
      </c>
      <c r="K245" s="243"/>
      <c r="L245" s="45"/>
      <c r="M245" s="244" t="s">
        <v>1</v>
      </c>
      <c r="N245" s="245" t="s">
        <v>40</v>
      </c>
      <c r="O245" s="92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8" t="s">
        <v>133</v>
      </c>
      <c r="AT245" s="248" t="s">
        <v>129</v>
      </c>
      <c r="AU245" s="248" t="s">
        <v>85</v>
      </c>
      <c r="AY245" s="18" t="s">
        <v>127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83</v>
      </c>
      <c r="BK245" s="249">
        <f>ROUND(I245*H245,2)</f>
        <v>0</v>
      </c>
      <c r="BL245" s="18" t="s">
        <v>133</v>
      </c>
      <c r="BM245" s="248" t="s">
        <v>296</v>
      </c>
    </row>
    <row r="246" s="13" customFormat="1">
      <c r="A246" s="13"/>
      <c r="B246" s="250"/>
      <c r="C246" s="251"/>
      <c r="D246" s="252" t="s">
        <v>135</v>
      </c>
      <c r="E246" s="253" t="s">
        <v>1</v>
      </c>
      <c r="F246" s="254" t="s">
        <v>297</v>
      </c>
      <c r="G246" s="251"/>
      <c r="H246" s="255">
        <v>974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135</v>
      </c>
      <c r="AU246" s="261" t="s">
        <v>85</v>
      </c>
      <c r="AV246" s="13" t="s">
        <v>85</v>
      </c>
      <c r="AW246" s="13" t="s">
        <v>31</v>
      </c>
      <c r="AX246" s="13" t="s">
        <v>83</v>
      </c>
      <c r="AY246" s="261" t="s">
        <v>127</v>
      </c>
    </row>
    <row r="247" s="2" customFormat="1" ht="21.75" customHeight="1">
      <c r="A247" s="39"/>
      <c r="B247" s="40"/>
      <c r="C247" s="237" t="s">
        <v>298</v>
      </c>
      <c r="D247" s="237" t="s">
        <v>129</v>
      </c>
      <c r="E247" s="238" t="s">
        <v>299</v>
      </c>
      <c r="F247" s="239" t="s">
        <v>300</v>
      </c>
      <c r="G247" s="240" t="s">
        <v>226</v>
      </c>
      <c r="H247" s="241">
        <v>1655.8</v>
      </c>
      <c r="I247" s="242"/>
      <c r="J247" s="241">
        <f>ROUND(I247*H247,2)</f>
        <v>0</v>
      </c>
      <c r="K247" s="243"/>
      <c r="L247" s="45"/>
      <c r="M247" s="244" t="s">
        <v>1</v>
      </c>
      <c r="N247" s="245" t="s">
        <v>40</v>
      </c>
      <c r="O247" s="92"/>
      <c r="P247" s="246">
        <f>O247*H247</f>
        <v>0</v>
      </c>
      <c r="Q247" s="246">
        <v>0</v>
      </c>
      <c r="R247" s="246">
        <f>Q247*H247</f>
        <v>0</v>
      </c>
      <c r="S247" s="246">
        <v>0</v>
      </c>
      <c r="T247" s="24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8" t="s">
        <v>133</v>
      </c>
      <c r="AT247" s="248" t="s">
        <v>129</v>
      </c>
      <c r="AU247" s="248" t="s">
        <v>85</v>
      </c>
      <c r="AY247" s="18" t="s">
        <v>127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8" t="s">
        <v>83</v>
      </c>
      <c r="BK247" s="249">
        <f>ROUND(I247*H247,2)</f>
        <v>0</v>
      </c>
      <c r="BL247" s="18" t="s">
        <v>133</v>
      </c>
      <c r="BM247" s="248" t="s">
        <v>301</v>
      </c>
    </row>
    <row r="248" s="13" customFormat="1">
      <c r="A248" s="13"/>
      <c r="B248" s="250"/>
      <c r="C248" s="251"/>
      <c r="D248" s="252" t="s">
        <v>135</v>
      </c>
      <c r="E248" s="253" t="s">
        <v>1</v>
      </c>
      <c r="F248" s="254" t="s">
        <v>302</v>
      </c>
      <c r="G248" s="251"/>
      <c r="H248" s="255">
        <v>1655.8</v>
      </c>
      <c r="I248" s="256"/>
      <c r="J248" s="251"/>
      <c r="K248" s="251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135</v>
      </c>
      <c r="AU248" s="261" t="s">
        <v>85</v>
      </c>
      <c r="AV248" s="13" t="s">
        <v>85</v>
      </c>
      <c r="AW248" s="13" t="s">
        <v>31</v>
      </c>
      <c r="AX248" s="13" t="s">
        <v>83</v>
      </c>
      <c r="AY248" s="261" t="s">
        <v>127</v>
      </c>
    </row>
    <row r="249" s="2" customFormat="1" ht="21.75" customHeight="1">
      <c r="A249" s="39"/>
      <c r="B249" s="40"/>
      <c r="C249" s="237" t="s">
        <v>303</v>
      </c>
      <c r="D249" s="237" t="s">
        <v>129</v>
      </c>
      <c r="E249" s="238" t="s">
        <v>304</v>
      </c>
      <c r="F249" s="239" t="s">
        <v>305</v>
      </c>
      <c r="G249" s="240" t="s">
        <v>148</v>
      </c>
      <c r="H249" s="241">
        <v>324.35000000000002</v>
      </c>
      <c r="I249" s="242"/>
      <c r="J249" s="241">
        <f>ROUND(I249*H249,2)</f>
        <v>0</v>
      </c>
      <c r="K249" s="243"/>
      <c r="L249" s="45"/>
      <c r="M249" s="244" t="s">
        <v>1</v>
      </c>
      <c r="N249" s="245" t="s">
        <v>40</v>
      </c>
      <c r="O249" s="92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8" t="s">
        <v>133</v>
      </c>
      <c r="AT249" s="248" t="s">
        <v>129</v>
      </c>
      <c r="AU249" s="248" t="s">
        <v>85</v>
      </c>
      <c r="AY249" s="18" t="s">
        <v>127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83</v>
      </c>
      <c r="BK249" s="249">
        <f>ROUND(I249*H249,2)</f>
        <v>0</v>
      </c>
      <c r="BL249" s="18" t="s">
        <v>133</v>
      </c>
      <c r="BM249" s="248" t="s">
        <v>306</v>
      </c>
    </row>
    <row r="250" s="14" customFormat="1">
      <c r="A250" s="14"/>
      <c r="B250" s="265"/>
      <c r="C250" s="266"/>
      <c r="D250" s="252" t="s">
        <v>135</v>
      </c>
      <c r="E250" s="267" t="s">
        <v>1</v>
      </c>
      <c r="F250" s="268" t="s">
        <v>307</v>
      </c>
      <c r="G250" s="266"/>
      <c r="H250" s="267" t="s">
        <v>1</v>
      </c>
      <c r="I250" s="269"/>
      <c r="J250" s="266"/>
      <c r="K250" s="266"/>
      <c r="L250" s="270"/>
      <c r="M250" s="271"/>
      <c r="N250" s="272"/>
      <c r="O250" s="272"/>
      <c r="P250" s="272"/>
      <c r="Q250" s="272"/>
      <c r="R250" s="272"/>
      <c r="S250" s="272"/>
      <c r="T250" s="27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4" t="s">
        <v>135</v>
      </c>
      <c r="AU250" s="274" t="s">
        <v>85</v>
      </c>
      <c r="AV250" s="14" t="s">
        <v>83</v>
      </c>
      <c r="AW250" s="14" t="s">
        <v>31</v>
      </c>
      <c r="AX250" s="14" t="s">
        <v>75</v>
      </c>
      <c r="AY250" s="274" t="s">
        <v>127</v>
      </c>
    </row>
    <row r="251" s="14" customFormat="1">
      <c r="A251" s="14"/>
      <c r="B251" s="265"/>
      <c r="C251" s="266"/>
      <c r="D251" s="252" t="s">
        <v>135</v>
      </c>
      <c r="E251" s="267" t="s">
        <v>1</v>
      </c>
      <c r="F251" s="268" t="s">
        <v>308</v>
      </c>
      <c r="G251" s="266"/>
      <c r="H251" s="267" t="s">
        <v>1</v>
      </c>
      <c r="I251" s="269"/>
      <c r="J251" s="266"/>
      <c r="K251" s="266"/>
      <c r="L251" s="270"/>
      <c r="M251" s="271"/>
      <c r="N251" s="272"/>
      <c r="O251" s="272"/>
      <c r="P251" s="272"/>
      <c r="Q251" s="272"/>
      <c r="R251" s="272"/>
      <c r="S251" s="272"/>
      <c r="T251" s="27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4" t="s">
        <v>135</v>
      </c>
      <c r="AU251" s="274" t="s">
        <v>85</v>
      </c>
      <c r="AV251" s="14" t="s">
        <v>83</v>
      </c>
      <c r="AW251" s="14" t="s">
        <v>31</v>
      </c>
      <c r="AX251" s="14" t="s">
        <v>75</v>
      </c>
      <c r="AY251" s="274" t="s">
        <v>127</v>
      </c>
    </row>
    <row r="252" s="14" customFormat="1">
      <c r="A252" s="14"/>
      <c r="B252" s="265"/>
      <c r="C252" s="266"/>
      <c r="D252" s="252" t="s">
        <v>135</v>
      </c>
      <c r="E252" s="267" t="s">
        <v>1</v>
      </c>
      <c r="F252" s="268" t="s">
        <v>309</v>
      </c>
      <c r="G252" s="266"/>
      <c r="H252" s="267" t="s">
        <v>1</v>
      </c>
      <c r="I252" s="269"/>
      <c r="J252" s="266"/>
      <c r="K252" s="266"/>
      <c r="L252" s="270"/>
      <c r="M252" s="271"/>
      <c r="N252" s="272"/>
      <c r="O252" s="272"/>
      <c r="P252" s="272"/>
      <c r="Q252" s="272"/>
      <c r="R252" s="272"/>
      <c r="S252" s="272"/>
      <c r="T252" s="27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4" t="s">
        <v>135</v>
      </c>
      <c r="AU252" s="274" t="s">
        <v>85</v>
      </c>
      <c r="AV252" s="14" t="s">
        <v>83</v>
      </c>
      <c r="AW252" s="14" t="s">
        <v>31</v>
      </c>
      <c r="AX252" s="14" t="s">
        <v>75</v>
      </c>
      <c r="AY252" s="274" t="s">
        <v>127</v>
      </c>
    </row>
    <row r="253" s="14" customFormat="1">
      <c r="A253" s="14"/>
      <c r="B253" s="265"/>
      <c r="C253" s="266"/>
      <c r="D253" s="252" t="s">
        <v>135</v>
      </c>
      <c r="E253" s="267" t="s">
        <v>1</v>
      </c>
      <c r="F253" s="268" t="s">
        <v>310</v>
      </c>
      <c r="G253" s="266"/>
      <c r="H253" s="267" t="s">
        <v>1</v>
      </c>
      <c r="I253" s="269"/>
      <c r="J253" s="266"/>
      <c r="K253" s="266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135</v>
      </c>
      <c r="AU253" s="274" t="s">
        <v>85</v>
      </c>
      <c r="AV253" s="14" t="s">
        <v>83</v>
      </c>
      <c r="AW253" s="14" t="s">
        <v>31</v>
      </c>
      <c r="AX253" s="14" t="s">
        <v>75</v>
      </c>
      <c r="AY253" s="274" t="s">
        <v>127</v>
      </c>
    </row>
    <row r="254" s="13" customFormat="1">
      <c r="A254" s="13"/>
      <c r="B254" s="250"/>
      <c r="C254" s="251"/>
      <c r="D254" s="252" t="s">
        <v>135</v>
      </c>
      <c r="E254" s="253" t="s">
        <v>1</v>
      </c>
      <c r="F254" s="254" t="s">
        <v>311</v>
      </c>
      <c r="G254" s="251"/>
      <c r="H254" s="255">
        <v>324.35000000000002</v>
      </c>
      <c r="I254" s="256"/>
      <c r="J254" s="251"/>
      <c r="K254" s="251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135</v>
      </c>
      <c r="AU254" s="261" t="s">
        <v>85</v>
      </c>
      <c r="AV254" s="13" t="s">
        <v>85</v>
      </c>
      <c r="AW254" s="13" t="s">
        <v>31</v>
      </c>
      <c r="AX254" s="13" t="s">
        <v>83</v>
      </c>
      <c r="AY254" s="261" t="s">
        <v>127</v>
      </c>
    </row>
    <row r="255" s="12" customFormat="1" ht="22.8" customHeight="1">
      <c r="A255" s="12"/>
      <c r="B255" s="221"/>
      <c r="C255" s="222"/>
      <c r="D255" s="223" t="s">
        <v>74</v>
      </c>
      <c r="E255" s="235" t="s">
        <v>222</v>
      </c>
      <c r="F255" s="235" t="s">
        <v>312</v>
      </c>
      <c r="G255" s="222"/>
      <c r="H255" s="222"/>
      <c r="I255" s="225"/>
      <c r="J255" s="236">
        <f>BK255</f>
        <v>0</v>
      </c>
      <c r="K255" s="222"/>
      <c r="L255" s="227"/>
      <c r="M255" s="228"/>
      <c r="N255" s="229"/>
      <c r="O255" s="229"/>
      <c r="P255" s="230">
        <f>SUM(P256:P298)</f>
        <v>0</v>
      </c>
      <c r="Q255" s="229"/>
      <c r="R255" s="230">
        <f>SUM(R256:R298)</f>
        <v>0.0080000000000000002</v>
      </c>
      <c r="S255" s="229"/>
      <c r="T255" s="231">
        <f>SUM(T256:T298)</f>
        <v>88.414999999999992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2" t="s">
        <v>83</v>
      </c>
      <c r="AT255" s="233" t="s">
        <v>74</v>
      </c>
      <c r="AU255" s="233" t="s">
        <v>83</v>
      </c>
      <c r="AY255" s="232" t="s">
        <v>127</v>
      </c>
      <c r="BK255" s="234">
        <f>SUM(BK256:BK298)</f>
        <v>0</v>
      </c>
    </row>
    <row r="256" s="2" customFormat="1" ht="21.75" customHeight="1">
      <c r="A256" s="39"/>
      <c r="B256" s="40"/>
      <c r="C256" s="237" t="s">
        <v>313</v>
      </c>
      <c r="D256" s="237" t="s">
        <v>129</v>
      </c>
      <c r="E256" s="238" t="s">
        <v>314</v>
      </c>
      <c r="F256" s="239" t="s">
        <v>315</v>
      </c>
      <c r="G256" s="240" t="s">
        <v>195</v>
      </c>
      <c r="H256" s="241">
        <v>3.2999999999999998</v>
      </c>
      <c r="I256" s="242"/>
      <c r="J256" s="241">
        <f>ROUND(I256*H256,2)</f>
        <v>0</v>
      </c>
      <c r="K256" s="243"/>
      <c r="L256" s="45"/>
      <c r="M256" s="244" t="s">
        <v>1</v>
      </c>
      <c r="N256" s="245" t="s">
        <v>40</v>
      </c>
      <c r="O256" s="92"/>
      <c r="P256" s="246">
        <f>O256*H256</f>
        <v>0</v>
      </c>
      <c r="Q256" s="246">
        <v>0</v>
      </c>
      <c r="R256" s="246">
        <f>Q256*H256</f>
        <v>0</v>
      </c>
      <c r="S256" s="246">
        <v>0.29999999999999999</v>
      </c>
      <c r="T256" s="247">
        <f>S256*H256</f>
        <v>0.98999999999999988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8" t="s">
        <v>133</v>
      </c>
      <c r="AT256" s="248" t="s">
        <v>129</v>
      </c>
      <c r="AU256" s="248" t="s">
        <v>85</v>
      </c>
      <c r="AY256" s="18" t="s">
        <v>127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8" t="s">
        <v>83</v>
      </c>
      <c r="BK256" s="249">
        <f>ROUND(I256*H256,2)</f>
        <v>0</v>
      </c>
      <c r="BL256" s="18" t="s">
        <v>133</v>
      </c>
      <c r="BM256" s="248" t="s">
        <v>316</v>
      </c>
    </row>
    <row r="257" s="14" customFormat="1">
      <c r="A257" s="14"/>
      <c r="B257" s="265"/>
      <c r="C257" s="266"/>
      <c r="D257" s="252" t="s">
        <v>135</v>
      </c>
      <c r="E257" s="267" t="s">
        <v>1</v>
      </c>
      <c r="F257" s="268" t="s">
        <v>317</v>
      </c>
      <c r="G257" s="266"/>
      <c r="H257" s="267" t="s">
        <v>1</v>
      </c>
      <c r="I257" s="269"/>
      <c r="J257" s="266"/>
      <c r="K257" s="266"/>
      <c r="L257" s="270"/>
      <c r="M257" s="271"/>
      <c r="N257" s="272"/>
      <c r="O257" s="272"/>
      <c r="P257" s="272"/>
      <c r="Q257" s="272"/>
      <c r="R257" s="272"/>
      <c r="S257" s="272"/>
      <c r="T257" s="27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4" t="s">
        <v>135</v>
      </c>
      <c r="AU257" s="274" t="s">
        <v>85</v>
      </c>
      <c r="AV257" s="14" t="s">
        <v>83</v>
      </c>
      <c r="AW257" s="14" t="s">
        <v>31</v>
      </c>
      <c r="AX257" s="14" t="s">
        <v>75</v>
      </c>
      <c r="AY257" s="274" t="s">
        <v>127</v>
      </c>
    </row>
    <row r="258" s="14" customFormat="1">
      <c r="A258" s="14"/>
      <c r="B258" s="265"/>
      <c r="C258" s="266"/>
      <c r="D258" s="252" t="s">
        <v>135</v>
      </c>
      <c r="E258" s="267" t="s">
        <v>1</v>
      </c>
      <c r="F258" s="268" t="s">
        <v>318</v>
      </c>
      <c r="G258" s="266"/>
      <c r="H258" s="267" t="s">
        <v>1</v>
      </c>
      <c r="I258" s="269"/>
      <c r="J258" s="266"/>
      <c r="K258" s="266"/>
      <c r="L258" s="270"/>
      <c r="M258" s="271"/>
      <c r="N258" s="272"/>
      <c r="O258" s="272"/>
      <c r="P258" s="272"/>
      <c r="Q258" s="272"/>
      <c r="R258" s="272"/>
      <c r="S258" s="272"/>
      <c r="T258" s="27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4" t="s">
        <v>135</v>
      </c>
      <c r="AU258" s="274" t="s">
        <v>85</v>
      </c>
      <c r="AV258" s="14" t="s">
        <v>83</v>
      </c>
      <c r="AW258" s="14" t="s">
        <v>31</v>
      </c>
      <c r="AX258" s="14" t="s">
        <v>75</v>
      </c>
      <c r="AY258" s="274" t="s">
        <v>127</v>
      </c>
    </row>
    <row r="259" s="14" customFormat="1">
      <c r="A259" s="14"/>
      <c r="B259" s="265"/>
      <c r="C259" s="266"/>
      <c r="D259" s="252" t="s">
        <v>135</v>
      </c>
      <c r="E259" s="267" t="s">
        <v>1</v>
      </c>
      <c r="F259" s="268" t="s">
        <v>319</v>
      </c>
      <c r="G259" s="266"/>
      <c r="H259" s="267" t="s">
        <v>1</v>
      </c>
      <c r="I259" s="269"/>
      <c r="J259" s="266"/>
      <c r="K259" s="266"/>
      <c r="L259" s="270"/>
      <c r="M259" s="271"/>
      <c r="N259" s="272"/>
      <c r="O259" s="272"/>
      <c r="P259" s="272"/>
      <c r="Q259" s="272"/>
      <c r="R259" s="272"/>
      <c r="S259" s="272"/>
      <c r="T259" s="27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4" t="s">
        <v>135</v>
      </c>
      <c r="AU259" s="274" t="s">
        <v>85</v>
      </c>
      <c r="AV259" s="14" t="s">
        <v>83</v>
      </c>
      <c r="AW259" s="14" t="s">
        <v>31</v>
      </c>
      <c r="AX259" s="14" t="s">
        <v>75</v>
      </c>
      <c r="AY259" s="274" t="s">
        <v>127</v>
      </c>
    </row>
    <row r="260" s="13" customFormat="1">
      <c r="A260" s="13"/>
      <c r="B260" s="250"/>
      <c r="C260" s="251"/>
      <c r="D260" s="252" t="s">
        <v>135</v>
      </c>
      <c r="E260" s="253" t="s">
        <v>1</v>
      </c>
      <c r="F260" s="254" t="s">
        <v>320</v>
      </c>
      <c r="G260" s="251"/>
      <c r="H260" s="255">
        <v>3.2999999999999998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135</v>
      </c>
      <c r="AU260" s="261" t="s">
        <v>85</v>
      </c>
      <c r="AV260" s="13" t="s">
        <v>85</v>
      </c>
      <c r="AW260" s="13" t="s">
        <v>31</v>
      </c>
      <c r="AX260" s="13" t="s">
        <v>83</v>
      </c>
      <c r="AY260" s="261" t="s">
        <v>127</v>
      </c>
    </row>
    <row r="261" s="2" customFormat="1" ht="21.75" customHeight="1">
      <c r="A261" s="39"/>
      <c r="B261" s="40"/>
      <c r="C261" s="237" t="s">
        <v>321</v>
      </c>
      <c r="D261" s="237" t="s">
        <v>129</v>
      </c>
      <c r="E261" s="238" t="s">
        <v>322</v>
      </c>
      <c r="F261" s="239" t="s">
        <v>323</v>
      </c>
      <c r="G261" s="240" t="s">
        <v>195</v>
      </c>
      <c r="H261" s="241">
        <v>3.2999999999999998</v>
      </c>
      <c r="I261" s="242"/>
      <c r="J261" s="241">
        <f>ROUND(I261*H261,2)</f>
        <v>0</v>
      </c>
      <c r="K261" s="243"/>
      <c r="L261" s="45"/>
      <c r="M261" s="244" t="s">
        <v>1</v>
      </c>
      <c r="N261" s="245" t="s">
        <v>40</v>
      </c>
      <c r="O261" s="92"/>
      <c r="P261" s="246">
        <f>O261*H261</f>
        <v>0</v>
      </c>
      <c r="Q261" s="246">
        <v>0</v>
      </c>
      <c r="R261" s="246">
        <f>Q261*H261</f>
        <v>0</v>
      </c>
      <c r="S261" s="246">
        <v>0.28999999999999998</v>
      </c>
      <c r="T261" s="247">
        <f>S261*H261</f>
        <v>0.95699999999999985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8" t="s">
        <v>133</v>
      </c>
      <c r="AT261" s="248" t="s">
        <v>129</v>
      </c>
      <c r="AU261" s="248" t="s">
        <v>85</v>
      </c>
      <c r="AY261" s="18" t="s">
        <v>127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8" t="s">
        <v>83</v>
      </c>
      <c r="BK261" s="249">
        <f>ROUND(I261*H261,2)</f>
        <v>0</v>
      </c>
      <c r="BL261" s="18" t="s">
        <v>133</v>
      </c>
      <c r="BM261" s="248" t="s">
        <v>324</v>
      </c>
    </row>
    <row r="262" s="14" customFormat="1">
      <c r="A262" s="14"/>
      <c r="B262" s="265"/>
      <c r="C262" s="266"/>
      <c r="D262" s="252" t="s">
        <v>135</v>
      </c>
      <c r="E262" s="267" t="s">
        <v>1</v>
      </c>
      <c r="F262" s="268" t="s">
        <v>317</v>
      </c>
      <c r="G262" s="266"/>
      <c r="H262" s="267" t="s">
        <v>1</v>
      </c>
      <c r="I262" s="269"/>
      <c r="J262" s="266"/>
      <c r="K262" s="266"/>
      <c r="L262" s="270"/>
      <c r="M262" s="271"/>
      <c r="N262" s="272"/>
      <c r="O262" s="272"/>
      <c r="P262" s="272"/>
      <c r="Q262" s="272"/>
      <c r="R262" s="272"/>
      <c r="S262" s="272"/>
      <c r="T262" s="27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4" t="s">
        <v>135</v>
      </c>
      <c r="AU262" s="274" t="s">
        <v>85</v>
      </c>
      <c r="AV262" s="14" t="s">
        <v>83</v>
      </c>
      <c r="AW262" s="14" t="s">
        <v>31</v>
      </c>
      <c r="AX262" s="14" t="s">
        <v>75</v>
      </c>
      <c r="AY262" s="274" t="s">
        <v>127</v>
      </c>
    </row>
    <row r="263" s="14" customFormat="1">
      <c r="A263" s="14"/>
      <c r="B263" s="265"/>
      <c r="C263" s="266"/>
      <c r="D263" s="252" t="s">
        <v>135</v>
      </c>
      <c r="E263" s="267" t="s">
        <v>1</v>
      </c>
      <c r="F263" s="268" t="s">
        <v>318</v>
      </c>
      <c r="G263" s="266"/>
      <c r="H263" s="267" t="s">
        <v>1</v>
      </c>
      <c r="I263" s="269"/>
      <c r="J263" s="266"/>
      <c r="K263" s="266"/>
      <c r="L263" s="270"/>
      <c r="M263" s="271"/>
      <c r="N263" s="272"/>
      <c r="O263" s="272"/>
      <c r="P263" s="272"/>
      <c r="Q263" s="272"/>
      <c r="R263" s="272"/>
      <c r="S263" s="272"/>
      <c r="T263" s="27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4" t="s">
        <v>135</v>
      </c>
      <c r="AU263" s="274" t="s">
        <v>85</v>
      </c>
      <c r="AV263" s="14" t="s">
        <v>83</v>
      </c>
      <c r="AW263" s="14" t="s">
        <v>31</v>
      </c>
      <c r="AX263" s="14" t="s">
        <v>75</v>
      </c>
      <c r="AY263" s="274" t="s">
        <v>127</v>
      </c>
    </row>
    <row r="264" s="14" customFormat="1">
      <c r="A264" s="14"/>
      <c r="B264" s="265"/>
      <c r="C264" s="266"/>
      <c r="D264" s="252" t="s">
        <v>135</v>
      </c>
      <c r="E264" s="267" t="s">
        <v>1</v>
      </c>
      <c r="F264" s="268" t="s">
        <v>319</v>
      </c>
      <c r="G264" s="266"/>
      <c r="H264" s="267" t="s">
        <v>1</v>
      </c>
      <c r="I264" s="269"/>
      <c r="J264" s="266"/>
      <c r="K264" s="266"/>
      <c r="L264" s="270"/>
      <c r="M264" s="271"/>
      <c r="N264" s="272"/>
      <c r="O264" s="272"/>
      <c r="P264" s="272"/>
      <c r="Q264" s="272"/>
      <c r="R264" s="272"/>
      <c r="S264" s="272"/>
      <c r="T264" s="27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4" t="s">
        <v>135</v>
      </c>
      <c r="AU264" s="274" t="s">
        <v>85</v>
      </c>
      <c r="AV264" s="14" t="s">
        <v>83</v>
      </c>
      <c r="AW264" s="14" t="s">
        <v>31</v>
      </c>
      <c r="AX264" s="14" t="s">
        <v>75</v>
      </c>
      <c r="AY264" s="274" t="s">
        <v>127</v>
      </c>
    </row>
    <row r="265" s="13" customFormat="1">
      <c r="A265" s="13"/>
      <c r="B265" s="250"/>
      <c r="C265" s="251"/>
      <c r="D265" s="252" t="s">
        <v>135</v>
      </c>
      <c r="E265" s="253" t="s">
        <v>1</v>
      </c>
      <c r="F265" s="254" t="s">
        <v>320</v>
      </c>
      <c r="G265" s="251"/>
      <c r="H265" s="255">
        <v>3.2999999999999998</v>
      </c>
      <c r="I265" s="256"/>
      <c r="J265" s="251"/>
      <c r="K265" s="251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135</v>
      </c>
      <c r="AU265" s="261" t="s">
        <v>85</v>
      </c>
      <c r="AV265" s="13" t="s">
        <v>85</v>
      </c>
      <c r="AW265" s="13" t="s">
        <v>31</v>
      </c>
      <c r="AX265" s="13" t="s">
        <v>83</v>
      </c>
      <c r="AY265" s="261" t="s">
        <v>127</v>
      </c>
    </row>
    <row r="266" s="2" customFormat="1" ht="21.75" customHeight="1">
      <c r="A266" s="39"/>
      <c r="B266" s="40"/>
      <c r="C266" s="237" t="s">
        <v>325</v>
      </c>
      <c r="D266" s="237" t="s">
        <v>129</v>
      </c>
      <c r="E266" s="238" t="s">
        <v>326</v>
      </c>
      <c r="F266" s="239" t="s">
        <v>327</v>
      </c>
      <c r="G266" s="240" t="s">
        <v>195</v>
      </c>
      <c r="H266" s="241">
        <v>6</v>
      </c>
      <c r="I266" s="242"/>
      <c r="J266" s="241">
        <f>ROUND(I266*H266,2)</f>
        <v>0</v>
      </c>
      <c r="K266" s="243"/>
      <c r="L266" s="45"/>
      <c r="M266" s="244" t="s">
        <v>1</v>
      </c>
      <c r="N266" s="245" t="s">
        <v>40</v>
      </c>
      <c r="O266" s="92"/>
      <c r="P266" s="246">
        <f>O266*H266</f>
        <v>0</v>
      </c>
      <c r="Q266" s="246">
        <v>0</v>
      </c>
      <c r="R266" s="246">
        <f>Q266*H266</f>
        <v>0</v>
      </c>
      <c r="S266" s="246">
        <v>0.22</v>
      </c>
      <c r="T266" s="247">
        <f>S266*H266</f>
        <v>1.3200000000000001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8" t="s">
        <v>133</v>
      </c>
      <c r="AT266" s="248" t="s">
        <v>129</v>
      </c>
      <c r="AU266" s="248" t="s">
        <v>85</v>
      </c>
      <c r="AY266" s="18" t="s">
        <v>127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8" t="s">
        <v>83</v>
      </c>
      <c r="BK266" s="249">
        <f>ROUND(I266*H266,2)</f>
        <v>0</v>
      </c>
      <c r="BL266" s="18" t="s">
        <v>133</v>
      </c>
      <c r="BM266" s="248" t="s">
        <v>328</v>
      </c>
    </row>
    <row r="267" s="14" customFormat="1">
      <c r="A267" s="14"/>
      <c r="B267" s="265"/>
      <c r="C267" s="266"/>
      <c r="D267" s="252" t="s">
        <v>135</v>
      </c>
      <c r="E267" s="267" t="s">
        <v>1</v>
      </c>
      <c r="F267" s="268" t="s">
        <v>317</v>
      </c>
      <c r="G267" s="266"/>
      <c r="H267" s="267" t="s">
        <v>1</v>
      </c>
      <c r="I267" s="269"/>
      <c r="J267" s="266"/>
      <c r="K267" s="266"/>
      <c r="L267" s="270"/>
      <c r="M267" s="271"/>
      <c r="N267" s="272"/>
      <c r="O267" s="272"/>
      <c r="P267" s="272"/>
      <c r="Q267" s="272"/>
      <c r="R267" s="272"/>
      <c r="S267" s="272"/>
      <c r="T267" s="27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4" t="s">
        <v>135</v>
      </c>
      <c r="AU267" s="274" t="s">
        <v>85</v>
      </c>
      <c r="AV267" s="14" t="s">
        <v>83</v>
      </c>
      <c r="AW267" s="14" t="s">
        <v>31</v>
      </c>
      <c r="AX267" s="14" t="s">
        <v>75</v>
      </c>
      <c r="AY267" s="274" t="s">
        <v>127</v>
      </c>
    </row>
    <row r="268" s="14" customFormat="1">
      <c r="A268" s="14"/>
      <c r="B268" s="265"/>
      <c r="C268" s="266"/>
      <c r="D268" s="252" t="s">
        <v>135</v>
      </c>
      <c r="E268" s="267" t="s">
        <v>1</v>
      </c>
      <c r="F268" s="268" t="s">
        <v>318</v>
      </c>
      <c r="G268" s="266"/>
      <c r="H268" s="267" t="s">
        <v>1</v>
      </c>
      <c r="I268" s="269"/>
      <c r="J268" s="266"/>
      <c r="K268" s="266"/>
      <c r="L268" s="270"/>
      <c r="M268" s="271"/>
      <c r="N268" s="272"/>
      <c r="O268" s="272"/>
      <c r="P268" s="272"/>
      <c r="Q268" s="272"/>
      <c r="R268" s="272"/>
      <c r="S268" s="272"/>
      <c r="T268" s="27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4" t="s">
        <v>135</v>
      </c>
      <c r="AU268" s="274" t="s">
        <v>85</v>
      </c>
      <c r="AV268" s="14" t="s">
        <v>83</v>
      </c>
      <c r="AW268" s="14" t="s">
        <v>31</v>
      </c>
      <c r="AX268" s="14" t="s">
        <v>75</v>
      </c>
      <c r="AY268" s="274" t="s">
        <v>127</v>
      </c>
    </row>
    <row r="269" s="14" customFormat="1">
      <c r="A269" s="14"/>
      <c r="B269" s="265"/>
      <c r="C269" s="266"/>
      <c r="D269" s="252" t="s">
        <v>135</v>
      </c>
      <c r="E269" s="267" t="s">
        <v>1</v>
      </c>
      <c r="F269" s="268" t="s">
        <v>319</v>
      </c>
      <c r="G269" s="266"/>
      <c r="H269" s="267" t="s">
        <v>1</v>
      </c>
      <c r="I269" s="269"/>
      <c r="J269" s="266"/>
      <c r="K269" s="266"/>
      <c r="L269" s="270"/>
      <c r="M269" s="271"/>
      <c r="N269" s="272"/>
      <c r="O269" s="272"/>
      <c r="P269" s="272"/>
      <c r="Q269" s="272"/>
      <c r="R269" s="272"/>
      <c r="S269" s="272"/>
      <c r="T269" s="27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4" t="s">
        <v>135</v>
      </c>
      <c r="AU269" s="274" t="s">
        <v>85</v>
      </c>
      <c r="AV269" s="14" t="s">
        <v>83</v>
      </c>
      <c r="AW269" s="14" t="s">
        <v>31</v>
      </c>
      <c r="AX269" s="14" t="s">
        <v>75</v>
      </c>
      <c r="AY269" s="274" t="s">
        <v>127</v>
      </c>
    </row>
    <row r="270" s="14" customFormat="1">
      <c r="A270" s="14"/>
      <c r="B270" s="265"/>
      <c r="C270" s="266"/>
      <c r="D270" s="252" t="s">
        <v>135</v>
      </c>
      <c r="E270" s="267" t="s">
        <v>1</v>
      </c>
      <c r="F270" s="268" t="s">
        <v>329</v>
      </c>
      <c r="G270" s="266"/>
      <c r="H270" s="267" t="s">
        <v>1</v>
      </c>
      <c r="I270" s="269"/>
      <c r="J270" s="266"/>
      <c r="K270" s="266"/>
      <c r="L270" s="270"/>
      <c r="M270" s="271"/>
      <c r="N270" s="272"/>
      <c r="O270" s="272"/>
      <c r="P270" s="272"/>
      <c r="Q270" s="272"/>
      <c r="R270" s="272"/>
      <c r="S270" s="272"/>
      <c r="T270" s="27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4" t="s">
        <v>135</v>
      </c>
      <c r="AU270" s="274" t="s">
        <v>85</v>
      </c>
      <c r="AV270" s="14" t="s">
        <v>83</v>
      </c>
      <c r="AW270" s="14" t="s">
        <v>31</v>
      </c>
      <c r="AX270" s="14" t="s">
        <v>75</v>
      </c>
      <c r="AY270" s="274" t="s">
        <v>127</v>
      </c>
    </row>
    <row r="271" s="13" customFormat="1">
      <c r="A271" s="13"/>
      <c r="B271" s="250"/>
      <c r="C271" s="251"/>
      <c r="D271" s="252" t="s">
        <v>135</v>
      </c>
      <c r="E271" s="253" t="s">
        <v>1</v>
      </c>
      <c r="F271" s="254" t="s">
        <v>330</v>
      </c>
      <c r="G271" s="251"/>
      <c r="H271" s="255">
        <v>6</v>
      </c>
      <c r="I271" s="256"/>
      <c r="J271" s="251"/>
      <c r="K271" s="251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135</v>
      </c>
      <c r="AU271" s="261" t="s">
        <v>85</v>
      </c>
      <c r="AV271" s="13" t="s">
        <v>85</v>
      </c>
      <c r="AW271" s="13" t="s">
        <v>31</v>
      </c>
      <c r="AX271" s="13" t="s">
        <v>83</v>
      </c>
      <c r="AY271" s="261" t="s">
        <v>127</v>
      </c>
    </row>
    <row r="272" s="2" customFormat="1" ht="21.75" customHeight="1">
      <c r="A272" s="39"/>
      <c r="B272" s="40"/>
      <c r="C272" s="237" t="s">
        <v>331</v>
      </c>
      <c r="D272" s="237" t="s">
        <v>129</v>
      </c>
      <c r="E272" s="238" t="s">
        <v>332</v>
      </c>
      <c r="F272" s="239" t="s">
        <v>333</v>
      </c>
      <c r="G272" s="240" t="s">
        <v>195</v>
      </c>
      <c r="H272" s="241">
        <v>6</v>
      </c>
      <c r="I272" s="242"/>
      <c r="J272" s="241">
        <f>ROUND(I272*H272,2)</f>
        <v>0</v>
      </c>
      <c r="K272" s="243"/>
      <c r="L272" s="45"/>
      <c r="M272" s="244" t="s">
        <v>1</v>
      </c>
      <c r="N272" s="245" t="s">
        <v>40</v>
      </c>
      <c r="O272" s="92"/>
      <c r="P272" s="246">
        <f>O272*H272</f>
        <v>0</v>
      </c>
      <c r="Q272" s="246">
        <v>0</v>
      </c>
      <c r="R272" s="246">
        <f>Q272*H272</f>
        <v>0</v>
      </c>
      <c r="S272" s="246">
        <v>0.098000000000000004</v>
      </c>
      <c r="T272" s="247">
        <f>S272*H272</f>
        <v>0.58800000000000008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8" t="s">
        <v>133</v>
      </c>
      <c r="AT272" s="248" t="s">
        <v>129</v>
      </c>
      <c r="AU272" s="248" t="s">
        <v>85</v>
      </c>
      <c r="AY272" s="18" t="s">
        <v>127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8" t="s">
        <v>83</v>
      </c>
      <c r="BK272" s="249">
        <f>ROUND(I272*H272,2)</f>
        <v>0</v>
      </c>
      <c r="BL272" s="18" t="s">
        <v>133</v>
      </c>
      <c r="BM272" s="248" t="s">
        <v>334</v>
      </c>
    </row>
    <row r="273" s="14" customFormat="1">
      <c r="A273" s="14"/>
      <c r="B273" s="265"/>
      <c r="C273" s="266"/>
      <c r="D273" s="252" t="s">
        <v>135</v>
      </c>
      <c r="E273" s="267" t="s">
        <v>1</v>
      </c>
      <c r="F273" s="268" t="s">
        <v>317</v>
      </c>
      <c r="G273" s="266"/>
      <c r="H273" s="267" t="s">
        <v>1</v>
      </c>
      <c r="I273" s="269"/>
      <c r="J273" s="266"/>
      <c r="K273" s="266"/>
      <c r="L273" s="270"/>
      <c r="M273" s="271"/>
      <c r="N273" s="272"/>
      <c r="O273" s="272"/>
      <c r="P273" s="272"/>
      <c r="Q273" s="272"/>
      <c r="R273" s="272"/>
      <c r="S273" s="272"/>
      <c r="T273" s="27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4" t="s">
        <v>135</v>
      </c>
      <c r="AU273" s="274" t="s">
        <v>85</v>
      </c>
      <c r="AV273" s="14" t="s">
        <v>83</v>
      </c>
      <c r="AW273" s="14" t="s">
        <v>31</v>
      </c>
      <c r="AX273" s="14" t="s">
        <v>75</v>
      </c>
      <c r="AY273" s="274" t="s">
        <v>127</v>
      </c>
    </row>
    <row r="274" s="14" customFormat="1">
      <c r="A274" s="14"/>
      <c r="B274" s="265"/>
      <c r="C274" s="266"/>
      <c r="D274" s="252" t="s">
        <v>135</v>
      </c>
      <c r="E274" s="267" t="s">
        <v>1</v>
      </c>
      <c r="F274" s="268" t="s">
        <v>318</v>
      </c>
      <c r="G274" s="266"/>
      <c r="H274" s="267" t="s">
        <v>1</v>
      </c>
      <c r="I274" s="269"/>
      <c r="J274" s="266"/>
      <c r="K274" s="266"/>
      <c r="L274" s="270"/>
      <c r="M274" s="271"/>
      <c r="N274" s="272"/>
      <c r="O274" s="272"/>
      <c r="P274" s="272"/>
      <c r="Q274" s="272"/>
      <c r="R274" s="272"/>
      <c r="S274" s="272"/>
      <c r="T274" s="27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4" t="s">
        <v>135</v>
      </c>
      <c r="AU274" s="274" t="s">
        <v>85</v>
      </c>
      <c r="AV274" s="14" t="s">
        <v>83</v>
      </c>
      <c r="AW274" s="14" t="s">
        <v>31</v>
      </c>
      <c r="AX274" s="14" t="s">
        <v>75</v>
      </c>
      <c r="AY274" s="274" t="s">
        <v>127</v>
      </c>
    </row>
    <row r="275" s="14" customFormat="1">
      <c r="A275" s="14"/>
      <c r="B275" s="265"/>
      <c r="C275" s="266"/>
      <c r="D275" s="252" t="s">
        <v>135</v>
      </c>
      <c r="E275" s="267" t="s">
        <v>1</v>
      </c>
      <c r="F275" s="268" t="s">
        <v>319</v>
      </c>
      <c r="G275" s="266"/>
      <c r="H275" s="267" t="s">
        <v>1</v>
      </c>
      <c r="I275" s="269"/>
      <c r="J275" s="266"/>
      <c r="K275" s="266"/>
      <c r="L275" s="270"/>
      <c r="M275" s="271"/>
      <c r="N275" s="272"/>
      <c r="O275" s="272"/>
      <c r="P275" s="272"/>
      <c r="Q275" s="272"/>
      <c r="R275" s="272"/>
      <c r="S275" s="272"/>
      <c r="T275" s="27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4" t="s">
        <v>135</v>
      </c>
      <c r="AU275" s="274" t="s">
        <v>85</v>
      </c>
      <c r="AV275" s="14" t="s">
        <v>83</v>
      </c>
      <c r="AW275" s="14" t="s">
        <v>31</v>
      </c>
      <c r="AX275" s="14" t="s">
        <v>75</v>
      </c>
      <c r="AY275" s="274" t="s">
        <v>127</v>
      </c>
    </row>
    <row r="276" s="14" customFormat="1">
      <c r="A276" s="14"/>
      <c r="B276" s="265"/>
      <c r="C276" s="266"/>
      <c r="D276" s="252" t="s">
        <v>135</v>
      </c>
      <c r="E276" s="267" t="s">
        <v>1</v>
      </c>
      <c r="F276" s="268" t="s">
        <v>329</v>
      </c>
      <c r="G276" s="266"/>
      <c r="H276" s="267" t="s">
        <v>1</v>
      </c>
      <c r="I276" s="269"/>
      <c r="J276" s="266"/>
      <c r="K276" s="266"/>
      <c r="L276" s="270"/>
      <c r="M276" s="271"/>
      <c r="N276" s="272"/>
      <c r="O276" s="272"/>
      <c r="P276" s="272"/>
      <c r="Q276" s="272"/>
      <c r="R276" s="272"/>
      <c r="S276" s="272"/>
      <c r="T276" s="27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4" t="s">
        <v>135</v>
      </c>
      <c r="AU276" s="274" t="s">
        <v>85</v>
      </c>
      <c r="AV276" s="14" t="s">
        <v>83</v>
      </c>
      <c r="AW276" s="14" t="s">
        <v>31</v>
      </c>
      <c r="AX276" s="14" t="s">
        <v>75</v>
      </c>
      <c r="AY276" s="274" t="s">
        <v>127</v>
      </c>
    </row>
    <row r="277" s="13" customFormat="1">
      <c r="A277" s="13"/>
      <c r="B277" s="250"/>
      <c r="C277" s="251"/>
      <c r="D277" s="252" t="s">
        <v>135</v>
      </c>
      <c r="E277" s="253" t="s">
        <v>1</v>
      </c>
      <c r="F277" s="254" t="s">
        <v>330</v>
      </c>
      <c r="G277" s="251"/>
      <c r="H277" s="255">
        <v>6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135</v>
      </c>
      <c r="AU277" s="261" t="s">
        <v>85</v>
      </c>
      <c r="AV277" s="13" t="s">
        <v>85</v>
      </c>
      <c r="AW277" s="13" t="s">
        <v>31</v>
      </c>
      <c r="AX277" s="13" t="s">
        <v>83</v>
      </c>
      <c r="AY277" s="261" t="s">
        <v>127</v>
      </c>
    </row>
    <row r="278" s="2" customFormat="1" ht="21.75" customHeight="1">
      <c r="A278" s="39"/>
      <c r="B278" s="40"/>
      <c r="C278" s="237" t="s">
        <v>335</v>
      </c>
      <c r="D278" s="237" t="s">
        <v>129</v>
      </c>
      <c r="E278" s="238" t="s">
        <v>336</v>
      </c>
      <c r="F278" s="239" t="s">
        <v>337</v>
      </c>
      <c r="G278" s="240" t="s">
        <v>195</v>
      </c>
      <c r="H278" s="241">
        <v>66.400000000000006</v>
      </c>
      <c r="I278" s="242"/>
      <c r="J278" s="241">
        <f>ROUND(I278*H278,2)</f>
        <v>0</v>
      </c>
      <c r="K278" s="243"/>
      <c r="L278" s="45"/>
      <c r="M278" s="244" t="s">
        <v>1</v>
      </c>
      <c r="N278" s="245" t="s">
        <v>40</v>
      </c>
      <c r="O278" s="92"/>
      <c r="P278" s="246">
        <f>O278*H278</f>
        <v>0</v>
      </c>
      <c r="Q278" s="246">
        <v>0</v>
      </c>
      <c r="R278" s="246">
        <f>Q278*H278</f>
        <v>0</v>
      </c>
      <c r="S278" s="246">
        <v>0.29999999999999999</v>
      </c>
      <c r="T278" s="247">
        <f>S278*H278</f>
        <v>19.920000000000002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8" t="s">
        <v>133</v>
      </c>
      <c r="AT278" s="248" t="s">
        <v>129</v>
      </c>
      <c r="AU278" s="248" t="s">
        <v>85</v>
      </c>
      <c r="AY278" s="18" t="s">
        <v>127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8" t="s">
        <v>83</v>
      </c>
      <c r="BK278" s="249">
        <f>ROUND(I278*H278,2)</f>
        <v>0</v>
      </c>
      <c r="BL278" s="18" t="s">
        <v>133</v>
      </c>
      <c r="BM278" s="248" t="s">
        <v>338</v>
      </c>
    </row>
    <row r="279" s="14" customFormat="1">
      <c r="A279" s="14"/>
      <c r="B279" s="265"/>
      <c r="C279" s="266"/>
      <c r="D279" s="252" t="s">
        <v>135</v>
      </c>
      <c r="E279" s="267" t="s">
        <v>1</v>
      </c>
      <c r="F279" s="268" t="s">
        <v>339</v>
      </c>
      <c r="G279" s="266"/>
      <c r="H279" s="267" t="s">
        <v>1</v>
      </c>
      <c r="I279" s="269"/>
      <c r="J279" s="266"/>
      <c r="K279" s="266"/>
      <c r="L279" s="270"/>
      <c r="M279" s="271"/>
      <c r="N279" s="272"/>
      <c r="O279" s="272"/>
      <c r="P279" s="272"/>
      <c r="Q279" s="272"/>
      <c r="R279" s="272"/>
      <c r="S279" s="272"/>
      <c r="T279" s="27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4" t="s">
        <v>135</v>
      </c>
      <c r="AU279" s="274" t="s">
        <v>85</v>
      </c>
      <c r="AV279" s="14" t="s">
        <v>83</v>
      </c>
      <c r="AW279" s="14" t="s">
        <v>31</v>
      </c>
      <c r="AX279" s="14" t="s">
        <v>75</v>
      </c>
      <c r="AY279" s="274" t="s">
        <v>127</v>
      </c>
    </row>
    <row r="280" s="14" customFormat="1">
      <c r="A280" s="14"/>
      <c r="B280" s="265"/>
      <c r="C280" s="266"/>
      <c r="D280" s="252" t="s">
        <v>135</v>
      </c>
      <c r="E280" s="267" t="s">
        <v>1</v>
      </c>
      <c r="F280" s="268" t="s">
        <v>318</v>
      </c>
      <c r="G280" s="266"/>
      <c r="H280" s="267" t="s">
        <v>1</v>
      </c>
      <c r="I280" s="269"/>
      <c r="J280" s="266"/>
      <c r="K280" s="266"/>
      <c r="L280" s="270"/>
      <c r="M280" s="271"/>
      <c r="N280" s="272"/>
      <c r="O280" s="272"/>
      <c r="P280" s="272"/>
      <c r="Q280" s="272"/>
      <c r="R280" s="272"/>
      <c r="S280" s="272"/>
      <c r="T280" s="27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4" t="s">
        <v>135</v>
      </c>
      <c r="AU280" s="274" t="s">
        <v>85</v>
      </c>
      <c r="AV280" s="14" t="s">
        <v>83</v>
      </c>
      <c r="AW280" s="14" t="s">
        <v>31</v>
      </c>
      <c r="AX280" s="14" t="s">
        <v>75</v>
      </c>
      <c r="AY280" s="274" t="s">
        <v>127</v>
      </c>
    </row>
    <row r="281" s="14" customFormat="1">
      <c r="A281" s="14"/>
      <c r="B281" s="265"/>
      <c r="C281" s="266"/>
      <c r="D281" s="252" t="s">
        <v>135</v>
      </c>
      <c r="E281" s="267" t="s">
        <v>1</v>
      </c>
      <c r="F281" s="268" t="s">
        <v>319</v>
      </c>
      <c r="G281" s="266"/>
      <c r="H281" s="267" t="s">
        <v>1</v>
      </c>
      <c r="I281" s="269"/>
      <c r="J281" s="266"/>
      <c r="K281" s="266"/>
      <c r="L281" s="270"/>
      <c r="M281" s="271"/>
      <c r="N281" s="272"/>
      <c r="O281" s="272"/>
      <c r="P281" s="272"/>
      <c r="Q281" s="272"/>
      <c r="R281" s="272"/>
      <c r="S281" s="272"/>
      <c r="T281" s="27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4" t="s">
        <v>135</v>
      </c>
      <c r="AU281" s="274" t="s">
        <v>85</v>
      </c>
      <c r="AV281" s="14" t="s">
        <v>83</v>
      </c>
      <c r="AW281" s="14" t="s">
        <v>31</v>
      </c>
      <c r="AX281" s="14" t="s">
        <v>75</v>
      </c>
      <c r="AY281" s="274" t="s">
        <v>127</v>
      </c>
    </row>
    <row r="282" s="13" customFormat="1">
      <c r="A282" s="13"/>
      <c r="B282" s="250"/>
      <c r="C282" s="251"/>
      <c r="D282" s="252" t="s">
        <v>135</v>
      </c>
      <c r="E282" s="253" t="s">
        <v>1</v>
      </c>
      <c r="F282" s="254" t="s">
        <v>340</v>
      </c>
      <c r="G282" s="251"/>
      <c r="H282" s="255">
        <v>66.400000000000006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135</v>
      </c>
      <c r="AU282" s="261" t="s">
        <v>85</v>
      </c>
      <c r="AV282" s="13" t="s">
        <v>85</v>
      </c>
      <c r="AW282" s="13" t="s">
        <v>31</v>
      </c>
      <c r="AX282" s="13" t="s">
        <v>83</v>
      </c>
      <c r="AY282" s="261" t="s">
        <v>127</v>
      </c>
    </row>
    <row r="283" s="2" customFormat="1" ht="21.75" customHeight="1">
      <c r="A283" s="39"/>
      <c r="B283" s="40"/>
      <c r="C283" s="237" t="s">
        <v>341</v>
      </c>
      <c r="D283" s="237" t="s">
        <v>129</v>
      </c>
      <c r="E283" s="238" t="s">
        <v>342</v>
      </c>
      <c r="F283" s="239" t="s">
        <v>343</v>
      </c>
      <c r="G283" s="240" t="s">
        <v>195</v>
      </c>
      <c r="H283" s="241">
        <v>66.400000000000006</v>
      </c>
      <c r="I283" s="242"/>
      <c r="J283" s="241">
        <f>ROUND(I283*H283,2)</f>
        <v>0</v>
      </c>
      <c r="K283" s="243"/>
      <c r="L283" s="45"/>
      <c r="M283" s="244" t="s">
        <v>1</v>
      </c>
      <c r="N283" s="245" t="s">
        <v>40</v>
      </c>
      <c r="O283" s="92"/>
      <c r="P283" s="246">
        <f>O283*H283</f>
        <v>0</v>
      </c>
      <c r="Q283" s="246">
        <v>0</v>
      </c>
      <c r="R283" s="246">
        <f>Q283*H283</f>
        <v>0</v>
      </c>
      <c r="S283" s="246">
        <v>0.28999999999999998</v>
      </c>
      <c r="T283" s="247">
        <f>S283*H283</f>
        <v>19.256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8" t="s">
        <v>133</v>
      </c>
      <c r="AT283" s="248" t="s">
        <v>129</v>
      </c>
      <c r="AU283" s="248" t="s">
        <v>85</v>
      </c>
      <c r="AY283" s="18" t="s">
        <v>127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8" t="s">
        <v>83</v>
      </c>
      <c r="BK283" s="249">
        <f>ROUND(I283*H283,2)</f>
        <v>0</v>
      </c>
      <c r="BL283" s="18" t="s">
        <v>133</v>
      </c>
      <c r="BM283" s="248" t="s">
        <v>344</v>
      </c>
    </row>
    <row r="284" s="14" customFormat="1">
      <c r="A284" s="14"/>
      <c r="B284" s="265"/>
      <c r="C284" s="266"/>
      <c r="D284" s="252" t="s">
        <v>135</v>
      </c>
      <c r="E284" s="267" t="s">
        <v>1</v>
      </c>
      <c r="F284" s="268" t="s">
        <v>339</v>
      </c>
      <c r="G284" s="266"/>
      <c r="H284" s="267" t="s">
        <v>1</v>
      </c>
      <c r="I284" s="269"/>
      <c r="J284" s="266"/>
      <c r="K284" s="266"/>
      <c r="L284" s="270"/>
      <c r="M284" s="271"/>
      <c r="N284" s="272"/>
      <c r="O284" s="272"/>
      <c r="P284" s="272"/>
      <c r="Q284" s="272"/>
      <c r="R284" s="272"/>
      <c r="S284" s="272"/>
      <c r="T284" s="27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4" t="s">
        <v>135</v>
      </c>
      <c r="AU284" s="274" t="s">
        <v>85</v>
      </c>
      <c r="AV284" s="14" t="s">
        <v>83</v>
      </c>
      <c r="AW284" s="14" t="s">
        <v>31</v>
      </c>
      <c r="AX284" s="14" t="s">
        <v>75</v>
      </c>
      <c r="AY284" s="274" t="s">
        <v>127</v>
      </c>
    </row>
    <row r="285" s="14" customFormat="1">
      <c r="A285" s="14"/>
      <c r="B285" s="265"/>
      <c r="C285" s="266"/>
      <c r="D285" s="252" t="s">
        <v>135</v>
      </c>
      <c r="E285" s="267" t="s">
        <v>1</v>
      </c>
      <c r="F285" s="268" t="s">
        <v>318</v>
      </c>
      <c r="G285" s="266"/>
      <c r="H285" s="267" t="s">
        <v>1</v>
      </c>
      <c r="I285" s="269"/>
      <c r="J285" s="266"/>
      <c r="K285" s="266"/>
      <c r="L285" s="270"/>
      <c r="M285" s="271"/>
      <c r="N285" s="272"/>
      <c r="O285" s="272"/>
      <c r="P285" s="272"/>
      <c r="Q285" s="272"/>
      <c r="R285" s="272"/>
      <c r="S285" s="272"/>
      <c r="T285" s="27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4" t="s">
        <v>135</v>
      </c>
      <c r="AU285" s="274" t="s">
        <v>85</v>
      </c>
      <c r="AV285" s="14" t="s">
        <v>83</v>
      </c>
      <c r="AW285" s="14" t="s">
        <v>31</v>
      </c>
      <c r="AX285" s="14" t="s">
        <v>75</v>
      </c>
      <c r="AY285" s="274" t="s">
        <v>127</v>
      </c>
    </row>
    <row r="286" s="14" customFormat="1">
      <c r="A286" s="14"/>
      <c r="B286" s="265"/>
      <c r="C286" s="266"/>
      <c r="D286" s="252" t="s">
        <v>135</v>
      </c>
      <c r="E286" s="267" t="s">
        <v>1</v>
      </c>
      <c r="F286" s="268" t="s">
        <v>319</v>
      </c>
      <c r="G286" s="266"/>
      <c r="H286" s="267" t="s">
        <v>1</v>
      </c>
      <c r="I286" s="269"/>
      <c r="J286" s="266"/>
      <c r="K286" s="266"/>
      <c r="L286" s="270"/>
      <c r="M286" s="271"/>
      <c r="N286" s="272"/>
      <c r="O286" s="272"/>
      <c r="P286" s="272"/>
      <c r="Q286" s="272"/>
      <c r="R286" s="272"/>
      <c r="S286" s="272"/>
      <c r="T286" s="27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4" t="s">
        <v>135</v>
      </c>
      <c r="AU286" s="274" t="s">
        <v>85</v>
      </c>
      <c r="AV286" s="14" t="s">
        <v>83</v>
      </c>
      <c r="AW286" s="14" t="s">
        <v>31</v>
      </c>
      <c r="AX286" s="14" t="s">
        <v>75</v>
      </c>
      <c r="AY286" s="274" t="s">
        <v>127</v>
      </c>
    </row>
    <row r="287" s="13" customFormat="1">
      <c r="A287" s="13"/>
      <c r="B287" s="250"/>
      <c r="C287" s="251"/>
      <c r="D287" s="252" t="s">
        <v>135</v>
      </c>
      <c r="E287" s="253" t="s">
        <v>1</v>
      </c>
      <c r="F287" s="254" t="s">
        <v>340</v>
      </c>
      <c r="G287" s="251"/>
      <c r="H287" s="255">
        <v>66.400000000000006</v>
      </c>
      <c r="I287" s="256"/>
      <c r="J287" s="251"/>
      <c r="K287" s="251"/>
      <c r="L287" s="257"/>
      <c r="M287" s="258"/>
      <c r="N287" s="259"/>
      <c r="O287" s="259"/>
      <c r="P287" s="259"/>
      <c r="Q287" s="259"/>
      <c r="R287" s="259"/>
      <c r="S287" s="259"/>
      <c r="T287" s="26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1" t="s">
        <v>135</v>
      </c>
      <c r="AU287" s="261" t="s">
        <v>85</v>
      </c>
      <c r="AV287" s="13" t="s">
        <v>85</v>
      </c>
      <c r="AW287" s="13" t="s">
        <v>31</v>
      </c>
      <c r="AX287" s="13" t="s">
        <v>83</v>
      </c>
      <c r="AY287" s="261" t="s">
        <v>127</v>
      </c>
    </row>
    <row r="288" s="2" customFormat="1" ht="21.75" customHeight="1">
      <c r="A288" s="39"/>
      <c r="B288" s="40"/>
      <c r="C288" s="237" t="s">
        <v>345</v>
      </c>
      <c r="D288" s="237" t="s">
        <v>129</v>
      </c>
      <c r="E288" s="238" t="s">
        <v>346</v>
      </c>
      <c r="F288" s="239" t="s">
        <v>347</v>
      </c>
      <c r="G288" s="240" t="s">
        <v>195</v>
      </c>
      <c r="H288" s="241">
        <v>113.2</v>
      </c>
      <c r="I288" s="242"/>
      <c r="J288" s="241">
        <f>ROUND(I288*H288,2)</f>
        <v>0</v>
      </c>
      <c r="K288" s="243"/>
      <c r="L288" s="45"/>
      <c r="M288" s="244" t="s">
        <v>1</v>
      </c>
      <c r="N288" s="245" t="s">
        <v>40</v>
      </c>
      <c r="O288" s="92"/>
      <c r="P288" s="246">
        <f>O288*H288</f>
        <v>0</v>
      </c>
      <c r="Q288" s="246">
        <v>0</v>
      </c>
      <c r="R288" s="246">
        <f>Q288*H288</f>
        <v>0</v>
      </c>
      <c r="S288" s="246">
        <v>0.22</v>
      </c>
      <c r="T288" s="247">
        <f>S288*H288</f>
        <v>24.904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8" t="s">
        <v>133</v>
      </c>
      <c r="AT288" s="248" t="s">
        <v>129</v>
      </c>
      <c r="AU288" s="248" t="s">
        <v>85</v>
      </c>
      <c r="AY288" s="18" t="s">
        <v>127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8" t="s">
        <v>83</v>
      </c>
      <c r="BK288" s="249">
        <f>ROUND(I288*H288,2)</f>
        <v>0</v>
      </c>
      <c r="BL288" s="18" t="s">
        <v>133</v>
      </c>
      <c r="BM288" s="248" t="s">
        <v>348</v>
      </c>
    </row>
    <row r="289" s="14" customFormat="1">
      <c r="A289" s="14"/>
      <c r="B289" s="265"/>
      <c r="C289" s="266"/>
      <c r="D289" s="252" t="s">
        <v>135</v>
      </c>
      <c r="E289" s="267" t="s">
        <v>1</v>
      </c>
      <c r="F289" s="268" t="s">
        <v>339</v>
      </c>
      <c r="G289" s="266"/>
      <c r="H289" s="267" t="s">
        <v>1</v>
      </c>
      <c r="I289" s="269"/>
      <c r="J289" s="266"/>
      <c r="K289" s="266"/>
      <c r="L289" s="270"/>
      <c r="M289" s="271"/>
      <c r="N289" s="272"/>
      <c r="O289" s="272"/>
      <c r="P289" s="272"/>
      <c r="Q289" s="272"/>
      <c r="R289" s="272"/>
      <c r="S289" s="272"/>
      <c r="T289" s="27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4" t="s">
        <v>135</v>
      </c>
      <c r="AU289" s="274" t="s">
        <v>85</v>
      </c>
      <c r="AV289" s="14" t="s">
        <v>83</v>
      </c>
      <c r="AW289" s="14" t="s">
        <v>31</v>
      </c>
      <c r="AX289" s="14" t="s">
        <v>75</v>
      </c>
      <c r="AY289" s="274" t="s">
        <v>127</v>
      </c>
    </row>
    <row r="290" s="14" customFormat="1">
      <c r="A290" s="14"/>
      <c r="B290" s="265"/>
      <c r="C290" s="266"/>
      <c r="D290" s="252" t="s">
        <v>135</v>
      </c>
      <c r="E290" s="267" t="s">
        <v>1</v>
      </c>
      <c r="F290" s="268" t="s">
        <v>318</v>
      </c>
      <c r="G290" s="266"/>
      <c r="H290" s="267" t="s">
        <v>1</v>
      </c>
      <c r="I290" s="269"/>
      <c r="J290" s="266"/>
      <c r="K290" s="266"/>
      <c r="L290" s="270"/>
      <c r="M290" s="271"/>
      <c r="N290" s="272"/>
      <c r="O290" s="272"/>
      <c r="P290" s="272"/>
      <c r="Q290" s="272"/>
      <c r="R290" s="272"/>
      <c r="S290" s="272"/>
      <c r="T290" s="27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4" t="s">
        <v>135</v>
      </c>
      <c r="AU290" s="274" t="s">
        <v>85</v>
      </c>
      <c r="AV290" s="14" t="s">
        <v>83</v>
      </c>
      <c r="AW290" s="14" t="s">
        <v>31</v>
      </c>
      <c r="AX290" s="14" t="s">
        <v>75</v>
      </c>
      <c r="AY290" s="274" t="s">
        <v>127</v>
      </c>
    </row>
    <row r="291" s="14" customFormat="1">
      <c r="A291" s="14"/>
      <c r="B291" s="265"/>
      <c r="C291" s="266"/>
      <c r="D291" s="252" t="s">
        <v>135</v>
      </c>
      <c r="E291" s="267" t="s">
        <v>1</v>
      </c>
      <c r="F291" s="268" t="s">
        <v>319</v>
      </c>
      <c r="G291" s="266"/>
      <c r="H291" s="267" t="s">
        <v>1</v>
      </c>
      <c r="I291" s="269"/>
      <c r="J291" s="266"/>
      <c r="K291" s="266"/>
      <c r="L291" s="270"/>
      <c r="M291" s="271"/>
      <c r="N291" s="272"/>
      <c r="O291" s="272"/>
      <c r="P291" s="272"/>
      <c r="Q291" s="272"/>
      <c r="R291" s="272"/>
      <c r="S291" s="272"/>
      <c r="T291" s="27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4" t="s">
        <v>135</v>
      </c>
      <c r="AU291" s="274" t="s">
        <v>85</v>
      </c>
      <c r="AV291" s="14" t="s">
        <v>83</v>
      </c>
      <c r="AW291" s="14" t="s">
        <v>31</v>
      </c>
      <c r="AX291" s="14" t="s">
        <v>75</v>
      </c>
      <c r="AY291" s="274" t="s">
        <v>127</v>
      </c>
    </row>
    <row r="292" s="14" customFormat="1">
      <c r="A292" s="14"/>
      <c r="B292" s="265"/>
      <c r="C292" s="266"/>
      <c r="D292" s="252" t="s">
        <v>135</v>
      </c>
      <c r="E292" s="267" t="s">
        <v>1</v>
      </c>
      <c r="F292" s="268" t="s">
        <v>329</v>
      </c>
      <c r="G292" s="266"/>
      <c r="H292" s="267" t="s">
        <v>1</v>
      </c>
      <c r="I292" s="269"/>
      <c r="J292" s="266"/>
      <c r="K292" s="266"/>
      <c r="L292" s="270"/>
      <c r="M292" s="271"/>
      <c r="N292" s="272"/>
      <c r="O292" s="272"/>
      <c r="P292" s="272"/>
      <c r="Q292" s="272"/>
      <c r="R292" s="272"/>
      <c r="S292" s="272"/>
      <c r="T292" s="27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4" t="s">
        <v>135</v>
      </c>
      <c r="AU292" s="274" t="s">
        <v>85</v>
      </c>
      <c r="AV292" s="14" t="s">
        <v>83</v>
      </c>
      <c r="AW292" s="14" t="s">
        <v>31</v>
      </c>
      <c r="AX292" s="14" t="s">
        <v>75</v>
      </c>
      <c r="AY292" s="274" t="s">
        <v>127</v>
      </c>
    </row>
    <row r="293" s="13" customFormat="1">
      <c r="A293" s="13"/>
      <c r="B293" s="250"/>
      <c r="C293" s="251"/>
      <c r="D293" s="252" t="s">
        <v>135</v>
      </c>
      <c r="E293" s="253" t="s">
        <v>1</v>
      </c>
      <c r="F293" s="254" t="s">
        <v>349</v>
      </c>
      <c r="G293" s="251"/>
      <c r="H293" s="255">
        <v>113.2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135</v>
      </c>
      <c r="AU293" s="261" t="s">
        <v>85</v>
      </c>
      <c r="AV293" s="13" t="s">
        <v>85</v>
      </c>
      <c r="AW293" s="13" t="s">
        <v>31</v>
      </c>
      <c r="AX293" s="13" t="s">
        <v>83</v>
      </c>
      <c r="AY293" s="261" t="s">
        <v>127</v>
      </c>
    </row>
    <row r="294" s="2" customFormat="1" ht="21.75" customHeight="1">
      <c r="A294" s="39"/>
      <c r="B294" s="40"/>
      <c r="C294" s="237" t="s">
        <v>350</v>
      </c>
      <c r="D294" s="237" t="s">
        <v>129</v>
      </c>
      <c r="E294" s="238" t="s">
        <v>351</v>
      </c>
      <c r="F294" s="239" t="s">
        <v>352</v>
      </c>
      <c r="G294" s="240" t="s">
        <v>195</v>
      </c>
      <c r="H294" s="241">
        <v>160</v>
      </c>
      <c r="I294" s="242"/>
      <c r="J294" s="241">
        <f>ROUND(I294*H294,2)</f>
        <v>0</v>
      </c>
      <c r="K294" s="243"/>
      <c r="L294" s="45"/>
      <c r="M294" s="244" t="s">
        <v>1</v>
      </c>
      <c r="N294" s="245" t="s">
        <v>40</v>
      </c>
      <c r="O294" s="92"/>
      <c r="P294" s="246">
        <f>O294*H294</f>
        <v>0</v>
      </c>
      <c r="Q294" s="246">
        <v>5.0000000000000002E-05</v>
      </c>
      <c r="R294" s="246">
        <f>Q294*H294</f>
        <v>0.0080000000000000002</v>
      </c>
      <c r="S294" s="246">
        <v>0.128</v>
      </c>
      <c r="T294" s="247">
        <f>S294*H294</f>
        <v>20.48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8" t="s">
        <v>133</v>
      </c>
      <c r="AT294" s="248" t="s">
        <v>129</v>
      </c>
      <c r="AU294" s="248" t="s">
        <v>85</v>
      </c>
      <c r="AY294" s="18" t="s">
        <v>127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8" t="s">
        <v>83</v>
      </c>
      <c r="BK294" s="249">
        <f>ROUND(I294*H294,2)</f>
        <v>0</v>
      </c>
      <c r="BL294" s="18" t="s">
        <v>133</v>
      </c>
      <c r="BM294" s="248" t="s">
        <v>353</v>
      </c>
    </row>
    <row r="295" s="14" customFormat="1">
      <c r="A295" s="14"/>
      <c r="B295" s="265"/>
      <c r="C295" s="266"/>
      <c r="D295" s="252" t="s">
        <v>135</v>
      </c>
      <c r="E295" s="267" t="s">
        <v>1</v>
      </c>
      <c r="F295" s="268" t="s">
        <v>354</v>
      </c>
      <c r="G295" s="266"/>
      <c r="H295" s="267" t="s">
        <v>1</v>
      </c>
      <c r="I295" s="269"/>
      <c r="J295" s="266"/>
      <c r="K295" s="266"/>
      <c r="L295" s="270"/>
      <c r="M295" s="271"/>
      <c r="N295" s="272"/>
      <c r="O295" s="272"/>
      <c r="P295" s="272"/>
      <c r="Q295" s="272"/>
      <c r="R295" s="272"/>
      <c r="S295" s="272"/>
      <c r="T295" s="27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4" t="s">
        <v>135</v>
      </c>
      <c r="AU295" s="274" t="s">
        <v>85</v>
      </c>
      <c r="AV295" s="14" t="s">
        <v>83</v>
      </c>
      <c r="AW295" s="14" t="s">
        <v>31</v>
      </c>
      <c r="AX295" s="14" t="s">
        <v>75</v>
      </c>
      <c r="AY295" s="274" t="s">
        <v>127</v>
      </c>
    </row>
    <row r="296" s="14" customFormat="1">
      <c r="A296" s="14"/>
      <c r="B296" s="265"/>
      <c r="C296" s="266"/>
      <c r="D296" s="252" t="s">
        <v>135</v>
      </c>
      <c r="E296" s="267" t="s">
        <v>1</v>
      </c>
      <c r="F296" s="268" t="s">
        <v>355</v>
      </c>
      <c r="G296" s="266"/>
      <c r="H296" s="267" t="s">
        <v>1</v>
      </c>
      <c r="I296" s="269"/>
      <c r="J296" s="266"/>
      <c r="K296" s="266"/>
      <c r="L296" s="270"/>
      <c r="M296" s="271"/>
      <c r="N296" s="272"/>
      <c r="O296" s="272"/>
      <c r="P296" s="272"/>
      <c r="Q296" s="272"/>
      <c r="R296" s="272"/>
      <c r="S296" s="272"/>
      <c r="T296" s="27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4" t="s">
        <v>135</v>
      </c>
      <c r="AU296" s="274" t="s">
        <v>85</v>
      </c>
      <c r="AV296" s="14" t="s">
        <v>83</v>
      </c>
      <c r="AW296" s="14" t="s">
        <v>31</v>
      </c>
      <c r="AX296" s="14" t="s">
        <v>75</v>
      </c>
      <c r="AY296" s="274" t="s">
        <v>127</v>
      </c>
    </row>
    <row r="297" s="14" customFormat="1">
      <c r="A297" s="14"/>
      <c r="B297" s="265"/>
      <c r="C297" s="266"/>
      <c r="D297" s="252" t="s">
        <v>135</v>
      </c>
      <c r="E297" s="267" t="s">
        <v>1</v>
      </c>
      <c r="F297" s="268" t="s">
        <v>356</v>
      </c>
      <c r="G297" s="266"/>
      <c r="H297" s="267" t="s">
        <v>1</v>
      </c>
      <c r="I297" s="269"/>
      <c r="J297" s="266"/>
      <c r="K297" s="266"/>
      <c r="L297" s="270"/>
      <c r="M297" s="271"/>
      <c r="N297" s="272"/>
      <c r="O297" s="272"/>
      <c r="P297" s="272"/>
      <c r="Q297" s="272"/>
      <c r="R297" s="272"/>
      <c r="S297" s="272"/>
      <c r="T297" s="27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4" t="s">
        <v>135</v>
      </c>
      <c r="AU297" s="274" t="s">
        <v>85</v>
      </c>
      <c r="AV297" s="14" t="s">
        <v>83</v>
      </c>
      <c r="AW297" s="14" t="s">
        <v>31</v>
      </c>
      <c r="AX297" s="14" t="s">
        <v>75</v>
      </c>
      <c r="AY297" s="274" t="s">
        <v>127</v>
      </c>
    </row>
    <row r="298" s="13" customFormat="1">
      <c r="A298" s="13"/>
      <c r="B298" s="250"/>
      <c r="C298" s="251"/>
      <c r="D298" s="252" t="s">
        <v>135</v>
      </c>
      <c r="E298" s="253" t="s">
        <v>1</v>
      </c>
      <c r="F298" s="254" t="s">
        <v>357</v>
      </c>
      <c r="G298" s="251"/>
      <c r="H298" s="255">
        <v>160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135</v>
      </c>
      <c r="AU298" s="261" t="s">
        <v>85</v>
      </c>
      <c r="AV298" s="13" t="s">
        <v>85</v>
      </c>
      <c r="AW298" s="13" t="s">
        <v>31</v>
      </c>
      <c r="AX298" s="13" t="s">
        <v>83</v>
      </c>
      <c r="AY298" s="261" t="s">
        <v>127</v>
      </c>
    </row>
    <row r="299" s="12" customFormat="1" ht="22.8" customHeight="1">
      <c r="A299" s="12"/>
      <c r="B299" s="221"/>
      <c r="C299" s="222"/>
      <c r="D299" s="223" t="s">
        <v>74</v>
      </c>
      <c r="E299" s="235" t="s">
        <v>141</v>
      </c>
      <c r="F299" s="235" t="s">
        <v>358</v>
      </c>
      <c r="G299" s="222"/>
      <c r="H299" s="222"/>
      <c r="I299" s="225"/>
      <c r="J299" s="236">
        <f>BK299</f>
        <v>0</v>
      </c>
      <c r="K299" s="222"/>
      <c r="L299" s="227"/>
      <c r="M299" s="228"/>
      <c r="N299" s="229"/>
      <c r="O299" s="229"/>
      <c r="P299" s="230">
        <f>SUM(P300:P302)</f>
        <v>0</v>
      </c>
      <c r="Q299" s="229"/>
      <c r="R299" s="230">
        <f>SUM(R300:R302)</f>
        <v>0.036449999999999996</v>
      </c>
      <c r="S299" s="229"/>
      <c r="T299" s="231">
        <f>SUM(T300:T302)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2" t="s">
        <v>83</v>
      </c>
      <c r="AT299" s="233" t="s">
        <v>74</v>
      </c>
      <c r="AU299" s="233" t="s">
        <v>83</v>
      </c>
      <c r="AY299" s="232" t="s">
        <v>127</v>
      </c>
      <c r="BK299" s="234">
        <f>SUM(BK300:BK302)</f>
        <v>0</v>
      </c>
    </row>
    <row r="300" s="2" customFormat="1" ht="21.75" customHeight="1">
      <c r="A300" s="39"/>
      <c r="B300" s="40"/>
      <c r="C300" s="237" t="s">
        <v>359</v>
      </c>
      <c r="D300" s="237" t="s">
        <v>129</v>
      </c>
      <c r="E300" s="238" t="s">
        <v>360</v>
      </c>
      <c r="F300" s="239" t="s">
        <v>361</v>
      </c>
      <c r="G300" s="240" t="s">
        <v>132</v>
      </c>
      <c r="H300" s="241">
        <v>45</v>
      </c>
      <c r="I300" s="242"/>
      <c r="J300" s="241">
        <f>ROUND(I300*H300,2)</f>
        <v>0</v>
      </c>
      <c r="K300" s="243"/>
      <c r="L300" s="45"/>
      <c r="M300" s="244" t="s">
        <v>1</v>
      </c>
      <c r="N300" s="245" t="s">
        <v>40</v>
      </c>
      <c r="O300" s="92"/>
      <c r="P300" s="246">
        <f>O300*H300</f>
        <v>0</v>
      </c>
      <c r="Q300" s="246">
        <v>0.00080999999999999996</v>
      </c>
      <c r="R300" s="246">
        <f>Q300*H300</f>
        <v>0.036449999999999996</v>
      </c>
      <c r="S300" s="246">
        <v>0</v>
      </c>
      <c r="T300" s="24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8" t="s">
        <v>133</v>
      </c>
      <c r="AT300" s="248" t="s">
        <v>129</v>
      </c>
      <c r="AU300" s="248" t="s">
        <v>85</v>
      </c>
      <c r="AY300" s="18" t="s">
        <v>127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8" t="s">
        <v>83</v>
      </c>
      <c r="BK300" s="249">
        <f>ROUND(I300*H300,2)</f>
        <v>0</v>
      </c>
      <c r="BL300" s="18" t="s">
        <v>133</v>
      </c>
      <c r="BM300" s="248" t="s">
        <v>362</v>
      </c>
    </row>
    <row r="301" s="14" customFormat="1">
      <c r="A301" s="14"/>
      <c r="B301" s="265"/>
      <c r="C301" s="266"/>
      <c r="D301" s="252" t="s">
        <v>135</v>
      </c>
      <c r="E301" s="267" t="s">
        <v>1</v>
      </c>
      <c r="F301" s="268" t="s">
        <v>363</v>
      </c>
      <c r="G301" s="266"/>
      <c r="H301" s="267" t="s">
        <v>1</v>
      </c>
      <c r="I301" s="269"/>
      <c r="J301" s="266"/>
      <c r="K301" s="266"/>
      <c r="L301" s="270"/>
      <c r="M301" s="271"/>
      <c r="N301" s="272"/>
      <c r="O301" s="272"/>
      <c r="P301" s="272"/>
      <c r="Q301" s="272"/>
      <c r="R301" s="272"/>
      <c r="S301" s="272"/>
      <c r="T301" s="27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4" t="s">
        <v>135</v>
      </c>
      <c r="AU301" s="274" t="s">
        <v>85</v>
      </c>
      <c r="AV301" s="14" t="s">
        <v>83</v>
      </c>
      <c r="AW301" s="14" t="s">
        <v>31</v>
      </c>
      <c r="AX301" s="14" t="s">
        <v>75</v>
      </c>
      <c r="AY301" s="274" t="s">
        <v>127</v>
      </c>
    </row>
    <row r="302" s="13" customFormat="1">
      <c r="A302" s="13"/>
      <c r="B302" s="250"/>
      <c r="C302" s="251"/>
      <c r="D302" s="252" t="s">
        <v>135</v>
      </c>
      <c r="E302" s="253" t="s">
        <v>1</v>
      </c>
      <c r="F302" s="254" t="s">
        <v>364</v>
      </c>
      <c r="G302" s="251"/>
      <c r="H302" s="255">
        <v>45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135</v>
      </c>
      <c r="AU302" s="261" t="s">
        <v>85</v>
      </c>
      <c r="AV302" s="13" t="s">
        <v>85</v>
      </c>
      <c r="AW302" s="13" t="s">
        <v>31</v>
      </c>
      <c r="AX302" s="13" t="s">
        <v>83</v>
      </c>
      <c r="AY302" s="261" t="s">
        <v>127</v>
      </c>
    </row>
    <row r="303" s="12" customFormat="1" ht="22.8" customHeight="1">
      <c r="A303" s="12"/>
      <c r="B303" s="221"/>
      <c r="C303" s="222"/>
      <c r="D303" s="223" t="s">
        <v>74</v>
      </c>
      <c r="E303" s="235" t="s">
        <v>365</v>
      </c>
      <c r="F303" s="235" t="s">
        <v>366</v>
      </c>
      <c r="G303" s="222"/>
      <c r="H303" s="222"/>
      <c r="I303" s="225"/>
      <c r="J303" s="236">
        <f>BK303</f>
        <v>0</v>
      </c>
      <c r="K303" s="222"/>
      <c r="L303" s="227"/>
      <c r="M303" s="228"/>
      <c r="N303" s="229"/>
      <c r="O303" s="229"/>
      <c r="P303" s="230">
        <f>SUM(P304:P328)</f>
        <v>0</v>
      </c>
      <c r="Q303" s="229"/>
      <c r="R303" s="230">
        <f>SUM(R304:R328)</f>
        <v>0.8922000000000001</v>
      </c>
      <c r="S303" s="229"/>
      <c r="T303" s="231">
        <f>SUM(T304:T328)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2" t="s">
        <v>83</v>
      </c>
      <c r="AT303" s="233" t="s">
        <v>74</v>
      </c>
      <c r="AU303" s="233" t="s">
        <v>83</v>
      </c>
      <c r="AY303" s="232" t="s">
        <v>127</v>
      </c>
      <c r="BK303" s="234">
        <f>SUM(BK304:BK328)</f>
        <v>0</v>
      </c>
    </row>
    <row r="304" s="2" customFormat="1" ht="21.75" customHeight="1">
      <c r="A304" s="39"/>
      <c r="B304" s="40"/>
      <c r="C304" s="237" t="s">
        <v>367</v>
      </c>
      <c r="D304" s="237" t="s">
        <v>129</v>
      </c>
      <c r="E304" s="238" t="s">
        <v>368</v>
      </c>
      <c r="F304" s="239" t="s">
        <v>369</v>
      </c>
      <c r="G304" s="240" t="s">
        <v>148</v>
      </c>
      <c r="H304" s="241">
        <v>59.350000000000001</v>
      </c>
      <c r="I304" s="242"/>
      <c r="J304" s="241">
        <f>ROUND(I304*H304,2)</f>
        <v>0</v>
      </c>
      <c r="K304" s="243"/>
      <c r="L304" s="45"/>
      <c r="M304" s="244" t="s">
        <v>1</v>
      </c>
      <c r="N304" s="245" t="s">
        <v>40</v>
      </c>
      <c r="O304" s="92"/>
      <c r="P304" s="246">
        <f>O304*H304</f>
        <v>0</v>
      </c>
      <c r="Q304" s="246">
        <v>0</v>
      </c>
      <c r="R304" s="246">
        <f>Q304*H304</f>
        <v>0</v>
      </c>
      <c r="S304" s="246">
        <v>0</v>
      </c>
      <c r="T304" s="24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8" t="s">
        <v>133</v>
      </c>
      <c r="AT304" s="248" t="s">
        <v>129</v>
      </c>
      <c r="AU304" s="248" t="s">
        <v>85</v>
      </c>
      <c r="AY304" s="18" t="s">
        <v>127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8" t="s">
        <v>83</v>
      </c>
      <c r="BK304" s="249">
        <f>ROUND(I304*H304,2)</f>
        <v>0</v>
      </c>
      <c r="BL304" s="18" t="s">
        <v>133</v>
      </c>
      <c r="BM304" s="248" t="s">
        <v>370</v>
      </c>
    </row>
    <row r="305" s="14" customFormat="1">
      <c r="A305" s="14"/>
      <c r="B305" s="265"/>
      <c r="C305" s="266"/>
      <c r="D305" s="252" t="s">
        <v>135</v>
      </c>
      <c r="E305" s="267" t="s">
        <v>1</v>
      </c>
      <c r="F305" s="268" t="s">
        <v>371</v>
      </c>
      <c r="G305" s="266"/>
      <c r="H305" s="267" t="s">
        <v>1</v>
      </c>
      <c r="I305" s="269"/>
      <c r="J305" s="266"/>
      <c r="K305" s="266"/>
      <c r="L305" s="270"/>
      <c r="M305" s="271"/>
      <c r="N305" s="272"/>
      <c r="O305" s="272"/>
      <c r="P305" s="272"/>
      <c r="Q305" s="272"/>
      <c r="R305" s="272"/>
      <c r="S305" s="272"/>
      <c r="T305" s="27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4" t="s">
        <v>135</v>
      </c>
      <c r="AU305" s="274" t="s">
        <v>85</v>
      </c>
      <c r="AV305" s="14" t="s">
        <v>83</v>
      </c>
      <c r="AW305" s="14" t="s">
        <v>31</v>
      </c>
      <c r="AX305" s="14" t="s">
        <v>75</v>
      </c>
      <c r="AY305" s="274" t="s">
        <v>127</v>
      </c>
    </row>
    <row r="306" s="13" customFormat="1">
      <c r="A306" s="13"/>
      <c r="B306" s="250"/>
      <c r="C306" s="251"/>
      <c r="D306" s="252" t="s">
        <v>135</v>
      </c>
      <c r="E306" s="253" t="s">
        <v>1</v>
      </c>
      <c r="F306" s="254" t="s">
        <v>372</v>
      </c>
      <c r="G306" s="251"/>
      <c r="H306" s="255">
        <v>10.460000000000001</v>
      </c>
      <c r="I306" s="256"/>
      <c r="J306" s="251"/>
      <c r="K306" s="251"/>
      <c r="L306" s="257"/>
      <c r="M306" s="258"/>
      <c r="N306" s="259"/>
      <c r="O306" s="259"/>
      <c r="P306" s="259"/>
      <c r="Q306" s="259"/>
      <c r="R306" s="259"/>
      <c r="S306" s="259"/>
      <c r="T306" s="26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1" t="s">
        <v>135</v>
      </c>
      <c r="AU306" s="261" t="s">
        <v>85</v>
      </c>
      <c r="AV306" s="13" t="s">
        <v>85</v>
      </c>
      <c r="AW306" s="13" t="s">
        <v>31</v>
      </c>
      <c r="AX306" s="13" t="s">
        <v>75</v>
      </c>
      <c r="AY306" s="261" t="s">
        <v>127</v>
      </c>
    </row>
    <row r="307" s="13" customFormat="1">
      <c r="A307" s="13"/>
      <c r="B307" s="250"/>
      <c r="C307" s="251"/>
      <c r="D307" s="252" t="s">
        <v>135</v>
      </c>
      <c r="E307" s="253" t="s">
        <v>1</v>
      </c>
      <c r="F307" s="254" t="s">
        <v>373</v>
      </c>
      <c r="G307" s="251"/>
      <c r="H307" s="255">
        <v>35.090000000000003</v>
      </c>
      <c r="I307" s="256"/>
      <c r="J307" s="251"/>
      <c r="K307" s="251"/>
      <c r="L307" s="257"/>
      <c r="M307" s="258"/>
      <c r="N307" s="259"/>
      <c r="O307" s="259"/>
      <c r="P307" s="259"/>
      <c r="Q307" s="259"/>
      <c r="R307" s="259"/>
      <c r="S307" s="259"/>
      <c r="T307" s="26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1" t="s">
        <v>135</v>
      </c>
      <c r="AU307" s="261" t="s">
        <v>85</v>
      </c>
      <c r="AV307" s="13" t="s">
        <v>85</v>
      </c>
      <c r="AW307" s="13" t="s">
        <v>31</v>
      </c>
      <c r="AX307" s="13" t="s">
        <v>75</v>
      </c>
      <c r="AY307" s="261" t="s">
        <v>127</v>
      </c>
    </row>
    <row r="308" s="13" customFormat="1">
      <c r="A308" s="13"/>
      <c r="B308" s="250"/>
      <c r="C308" s="251"/>
      <c r="D308" s="252" t="s">
        <v>135</v>
      </c>
      <c r="E308" s="253" t="s">
        <v>1</v>
      </c>
      <c r="F308" s="254" t="s">
        <v>374</v>
      </c>
      <c r="G308" s="251"/>
      <c r="H308" s="255">
        <v>13.800000000000001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135</v>
      </c>
      <c r="AU308" s="261" t="s">
        <v>85</v>
      </c>
      <c r="AV308" s="13" t="s">
        <v>85</v>
      </c>
      <c r="AW308" s="13" t="s">
        <v>31</v>
      </c>
      <c r="AX308" s="13" t="s">
        <v>75</v>
      </c>
      <c r="AY308" s="261" t="s">
        <v>127</v>
      </c>
    </row>
    <row r="309" s="15" customFormat="1">
      <c r="A309" s="15"/>
      <c r="B309" s="275"/>
      <c r="C309" s="276"/>
      <c r="D309" s="252" t="s">
        <v>135</v>
      </c>
      <c r="E309" s="277" t="s">
        <v>1</v>
      </c>
      <c r="F309" s="278" t="s">
        <v>179</v>
      </c>
      <c r="G309" s="276"/>
      <c r="H309" s="279">
        <v>59.350000000000009</v>
      </c>
      <c r="I309" s="280"/>
      <c r="J309" s="276"/>
      <c r="K309" s="276"/>
      <c r="L309" s="281"/>
      <c r="M309" s="282"/>
      <c r="N309" s="283"/>
      <c r="O309" s="283"/>
      <c r="P309" s="283"/>
      <c r="Q309" s="283"/>
      <c r="R309" s="283"/>
      <c r="S309" s="283"/>
      <c r="T309" s="28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5" t="s">
        <v>135</v>
      </c>
      <c r="AU309" s="285" t="s">
        <v>85</v>
      </c>
      <c r="AV309" s="15" t="s">
        <v>133</v>
      </c>
      <c r="AW309" s="15" t="s">
        <v>31</v>
      </c>
      <c r="AX309" s="15" t="s">
        <v>83</v>
      </c>
      <c r="AY309" s="285" t="s">
        <v>127</v>
      </c>
    </row>
    <row r="310" s="2" customFormat="1" ht="16.5" customHeight="1">
      <c r="A310" s="39"/>
      <c r="B310" s="40"/>
      <c r="C310" s="237" t="s">
        <v>375</v>
      </c>
      <c r="D310" s="237" t="s">
        <v>129</v>
      </c>
      <c r="E310" s="238" t="s">
        <v>376</v>
      </c>
      <c r="F310" s="239" t="s">
        <v>377</v>
      </c>
      <c r="G310" s="240" t="s">
        <v>378</v>
      </c>
      <c r="H310" s="241">
        <v>11</v>
      </c>
      <c r="I310" s="242"/>
      <c r="J310" s="241">
        <f>ROUND(I310*H310,2)</f>
        <v>0</v>
      </c>
      <c r="K310" s="243"/>
      <c r="L310" s="45"/>
      <c r="M310" s="244" t="s">
        <v>1</v>
      </c>
      <c r="N310" s="245" t="s">
        <v>40</v>
      </c>
      <c r="O310" s="92"/>
      <c r="P310" s="246">
        <f>O310*H310</f>
        <v>0</v>
      </c>
      <c r="Q310" s="246">
        <v>0.0066</v>
      </c>
      <c r="R310" s="246">
        <f>Q310*H310</f>
        <v>0.072599999999999998</v>
      </c>
      <c r="S310" s="246">
        <v>0</v>
      </c>
      <c r="T310" s="24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8" t="s">
        <v>133</v>
      </c>
      <c r="AT310" s="248" t="s">
        <v>129</v>
      </c>
      <c r="AU310" s="248" t="s">
        <v>85</v>
      </c>
      <c r="AY310" s="18" t="s">
        <v>127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8" t="s">
        <v>83</v>
      </c>
      <c r="BK310" s="249">
        <f>ROUND(I310*H310,2)</f>
        <v>0</v>
      </c>
      <c r="BL310" s="18" t="s">
        <v>133</v>
      </c>
      <c r="BM310" s="248" t="s">
        <v>379</v>
      </c>
    </row>
    <row r="311" s="14" customFormat="1">
      <c r="A311" s="14"/>
      <c r="B311" s="265"/>
      <c r="C311" s="266"/>
      <c r="D311" s="252" t="s">
        <v>135</v>
      </c>
      <c r="E311" s="267" t="s">
        <v>1</v>
      </c>
      <c r="F311" s="268" t="s">
        <v>380</v>
      </c>
      <c r="G311" s="266"/>
      <c r="H311" s="267" t="s">
        <v>1</v>
      </c>
      <c r="I311" s="269"/>
      <c r="J311" s="266"/>
      <c r="K311" s="266"/>
      <c r="L311" s="270"/>
      <c r="M311" s="271"/>
      <c r="N311" s="272"/>
      <c r="O311" s="272"/>
      <c r="P311" s="272"/>
      <c r="Q311" s="272"/>
      <c r="R311" s="272"/>
      <c r="S311" s="272"/>
      <c r="T311" s="27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4" t="s">
        <v>135</v>
      </c>
      <c r="AU311" s="274" t="s">
        <v>85</v>
      </c>
      <c r="AV311" s="14" t="s">
        <v>83</v>
      </c>
      <c r="AW311" s="14" t="s">
        <v>31</v>
      </c>
      <c r="AX311" s="14" t="s">
        <v>75</v>
      </c>
      <c r="AY311" s="274" t="s">
        <v>127</v>
      </c>
    </row>
    <row r="312" s="14" customFormat="1">
      <c r="A312" s="14"/>
      <c r="B312" s="265"/>
      <c r="C312" s="266"/>
      <c r="D312" s="252" t="s">
        <v>135</v>
      </c>
      <c r="E312" s="267" t="s">
        <v>1</v>
      </c>
      <c r="F312" s="268" t="s">
        <v>381</v>
      </c>
      <c r="G312" s="266"/>
      <c r="H312" s="267" t="s">
        <v>1</v>
      </c>
      <c r="I312" s="269"/>
      <c r="J312" s="266"/>
      <c r="K312" s="266"/>
      <c r="L312" s="270"/>
      <c r="M312" s="271"/>
      <c r="N312" s="272"/>
      <c r="O312" s="272"/>
      <c r="P312" s="272"/>
      <c r="Q312" s="272"/>
      <c r="R312" s="272"/>
      <c r="S312" s="272"/>
      <c r="T312" s="27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4" t="s">
        <v>135</v>
      </c>
      <c r="AU312" s="274" t="s">
        <v>85</v>
      </c>
      <c r="AV312" s="14" t="s">
        <v>83</v>
      </c>
      <c r="AW312" s="14" t="s">
        <v>31</v>
      </c>
      <c r="AX312" s="14" t="s">
        <v>75</v>
      </c>
      <c r="AY312" s="274" t="s">
        <v>127</v>
      </c>
    </row>
    <row r="313" s="14" customFormat="1">
      <c r="A313" s="14"/>
      <c r="B313" s="265"/>
      <c r="C313" s="266"/>
      <c r="D313" s="252" t="s">
        <v>135</v>
      </c>
      <c r="E313" s="267" t="s">
        <v>1</v>
      </c>
      <c r="F313" s="268" t="s">
        <v>382</v>
      </c>
      <c r="G313" s="266"/>
      <c r="H313" s="267" t="s">
        <v>1</v>
      </c>
      <c r="I313" s="269"/>
      <c r="J313" s="266"/>
      <c r="K313" s="266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135</v>
      </c>
      <c r="AU313" s="274" t="s">
        <v>85</v>
      </c>
      <c r="AV313" s="14" t="s">
        <v>83</v>
      </c>
      <c r="AW313" s="14" t="s">
        <v>31</v>
      </c>
      <c r="AX313" s="14" t="s">
        <v>75</v>
      </c>
      <c r="AY313" s="274" t="s">
        <v>127</v>
      </c>
    </row>
    <row r="314" s="13" customFormat="1">
      <c r="A314" s="13"/>
      <c r="B314" s="250"/>
      <c r="C314" s="251"/>
      <c r="D314" s="252" t="s">
        <v>135</v>
      </c>
      <c r="E314" s="253" t="s">
        <v>1</v>
      </c>
      <c r="F314" s="254" t="s">
        <v>383</v>
      </c>
      <c r="G314" s="251"/>
      <c r="H314" s="255">
        <v>11</v>
      </c>
      <c r="I314" s="256"/>
      <c r="J314" s="251"/>
      <c r="K314" s="251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135</v>
      </c>
      <c r="AU314" s="261" t="s">
        <v>85</v>
      </c>
      <c r="AV314" s="13" t="s">
        <v>85</v>
      </c>
      <c r="AW314" s="13" t="s">
        <v>31</v>
      </c>
      <c r="AX314" s="13" t="s">
        <v>83</v>
      </c>
      <c r="AY314" s="261" t="s">
        <v>127</v>
      </c>
    </row>
    <row r="315" s="2" customFormat="1" ht="21.75" customHeight="1">
      <c r="A315" s="39"/>
      <c r="B315" s="40"/>
      <c r="C315" s="297" t="s">
        <v>384</v>
      </c>
      <c r="D315" s="297" t="s">
        <v>223</v>
      </c>
      <c r="E315" s="298" t="s">
        <v>385</v>
      </c>
      <c r="F315" s="299" t="s">
        <v>386</v>
      </c>
      <c r="G315" s="300" t="s">
        <v>378</v>
      </c>
      <c r="H315" s="301">
        <v>1</v>
      </c>
      <c r="I315" s="302"/>
      <c r="J315" s="301">
        <f>ROUND(I315*H315,2)</f>
        <v>0</v>
      </c>
      <c r="K315" s="303"/>
      <c r="L315" s="304"/>
      <c r="M315" s="305" t="s">
        <v>1</v>
      </c>
      <c r="N315" s="306" t="s">
        <v>40</v>
      </c>
      <c r="O315" s="92"/>
      <c r="P315" s="246">
        <f>O315*H315</f>
        <v>0</v>
      </c>
      <c r="Q315" s="246">
        <v>0.028000000000000001</v>
      </c>
      <c r="R315" s="246">
        <f>Q315*H315</f>
        <v>0.028000000000000001</v>
      </c>
      <c r="S315" s="246">
        <v>0</v>
      </c>
      <c r="T315" s="24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8" t="s">
        <v>192</v>
      </c>
      <c r="AT315" s="248" t="s">
        <v>223</v>
      </c>
      <c r="AU315" s="248" t="s">
        <v>85</v>
      </c>
      <c r="AY315" s="18" t="s">
        <v>127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8" t="s">
        <v>83</v>
      </c>
      <c r="BK315" s="249">
        <f>ROUND(I315*H315,2)</f>
        <v>0</v>
      </c>
      <c r="BL315" s="18" t="s">
        <v>133</v>
      </c>
      <c r="BM315" s="248" t="s">
        <v>387</v>
      </c>
    </row>
    <row r="316" s="14" customFormat="1">
      <c r="A316" s="14"/>
      <c r="B316" s="265"/>
      <c r="C316" s="266"/>
      <c r="D316" s="252" t="s">
        <v>135</v>
      </c>
      <c r="E316" s="267" t="s">
        <v>1</v>
      </c>
      <c r="F316" s="268" t="s">
        <v>388</v>
      </c>
      <c r="G316" s="266"/>
      <c r="H316" s="267" t="s">
        <v>1</v>
      </c>
      <c r="I316" s="269"/>
      <c r="J316" s="266"/>
      <c r="K316" s="266"/>
      <c r="L316" s="270"/>
      <c r="M316" s="271"/>
      <c r="N316" s="272"/>
      <c r="O316" s="272"/>
      <c r="P316" s="272"/>
      <c r="Q316" s="272"/>
      <c r="R316" s="272"/>
      <c r="S316" s="272"/>
      <c r="T316" s="27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4" t="s">
        <v>135</v>
      </c>
      <c r="AU316" s="274" t="s">
        <v>85</v>
      </c>
      <c r="AV316" s="14" t="s">
        <v>83</v>
      </c>
      <c r="AW316" s="14" t="s">
        <v>31</v>
      </c>
      <c r="AX316" s="14" t="s">
        <v>75</v>
      </c>
      <c r="AY316" s="274" t="s">
        <v>127</v>
      </c>
    </row>
    <row r="317" s="13" customFormat="1">
      <c r="A317" s="13"/>
      <c r="B317" s="250"/>
      <c r="C317" s="251"/>
      <c r="D317" s="252" t="s">
        <v>135</v>
      </c>
      <c r="E317" s="253" t="s">
        <v>1</v>
      </c>
      <c r="F317" s="254" t="s">
        <v>83</v>
      </c>
      <c r="G317" s="251"/>
      <c r="H317" s="255">
        <v>1</v>
      </c>
      <c r="I317" s="256"/>
      <c r="J317" s="251"/>
      <c r="K317" s="251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135</v>
      </c>
      <c r="AU317" s="261" t="s">
        <v>85</v>
      </c>
      <c r="AV317" s="13" t="s">
        <v>85</v>
      </c>
      <c r="AW317" s="13" t="s">
        <v>31</v>
      </c>
      <c r="AX317" s="13" t="s">
        <v>83</v>
      </c>
      <c r="AY317" s="261" t="s">
        <v>127</v>
      </c>
    </row>
    <row r="318" s="2" customFormat="1" ht="21.75" customHeight="1">
      <c r="A318" s="39"/>
      <c r="B318" s="40"/>
      <c r="C318" s="297" t="s">
        <v>389</v>
      </c>
      <c r="D318" s="297" t="s">
        <v>223</v>
      </c>
      <c r="E318" s="298" t="s">
        <v>390</v>
      </c>
      <c r="F318" s="299" t="s">
        <v>391</v>
      </c>
      <c r="G318" s="300" t="s">
        <v>378</v>
      </c>
      <c r="H318" s="301">
        <v>4</v>
      </c>
      <c r="I318" s="302"/>
      <c r="J318" s="301">
        <f>ROUND(I318*H318,2)</f>
        <v>0</v>
      </c>
      <c r="K318" s="303"/>
      <c r="L318" s="304"/>
      <c r="M318" s="305" t="s">
        <v>1</v>
      </c>
      <c r="N318" s="306" t="s">
        <v>40</v>
      </c>
      <c r="O318" s="92"/>
      <c r="P318" s="246">
        <f>O318*H318</f>
        <v>0</v>
      </c>
      <c r="Q318" s="246">
        <v>0.040000000000000001</v>
      </c>
      <c r="R318" s="246">
        <f>Q318*H318</f>
        <v>0.16</v>
      </c>
      <c r="S318" s="246">
        <v>0</v>
      </c>
      <c r="T318" s="24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8" t="s">
        <v>192</v>
      </c>
      <c r="AT318" s="248" t="s">
        <v>223</v>
      </c>
      <c r="AU318" s="248" t="s">
        <v>85</v>
      </c>
      <c r="AY318" s="18" t="s">
        <v>127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8" t="s">
        <v>83</v>
      </c>
      <c r="BK318" s="249">
        <f>ROUND(I318*H318,2)</f>
        <v>0</v>
      </c>
      <c r="BL318" s="18" t="s">
        <v>133</v>
      </c>
      <c r="BM318" s="248" t="s">
        <v>392</v>
      </c>
    </row>
    <row r="319" s="14" customFormat="1">
      <c r="A319" s="14"/>
      <c r="B319" s="265"/>
      <c r="C319" s="266"/>
      <c r="D319" s="252" t="s">
        <v>135</v>
      </c>
      <c r="E319" s="267" t="s">
        <v>1</v>
      </c>
      <c r="F319" s="268" t="s">
        <v>388</v>
      </c>
      <c r="G319" s="266"/>
      <c r="H319" s="267" t="s">
        <v>1</v>
      </c>
      <c r="I319" s="269"/>
      <c r="J319" s="266"/>
      <c r="K319" s="266"/>
      <c r="L319" s="270"/>
      <c r="M319" s="271"/>
      <c r="N319" s="272"/>
      <c r="O319" s="272"/>
      <c r="P319" s="272"/>
      <c r="Q319" s="272"/>
      <c r="R319" s="272"/>
      <c r="S319" s="272"/>
      <c r="T319" s="27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4" t="s">
        <v>135</v>
      </c>
      <c r="AU319" s="274" t="s">
        <v>85</v>
      </c>
      <c r="AV319" s="14" t="s">
        <v>83</v>
      </c>
      <c r="AW319" s="14" t="s">
        <v>31</v>
      </c>
      <c r="AX319" s="14" t="s">
        <v>75</v>
      </c>
      <c r="AY319" s="274" t="s">
        <v>127</v>
      </c>
    </row>
    <row r="320" s="13" customFormat="1">
      <c r="A320" s="13"/>
      <c r="B320" s="250"/>
      <c r="C320" s="251"/>
      <c r="D320" s="252" t="s">
        <v>135</v>
      </c>
      <c r="E320" s="253" t="s">
        <v>1</v>
      </c>
      <c r="F320" s="254" t="s">
        <v>133</v>
      </c>
      <c r="G320" s="251"/>
      <c r="H320" s="255">
        <v>4</v>
      </c>
      <c r="I320" s="256"/>
      <c r="J320" s="251"/>
      <c r="K320" s="251"/>
      <c r="L320" s="257"/>
      <c r="M320" s="258"/>
      <c r="N320" s="259"/>
      <c r="O320" s="259"/>
      <c r="P320" s="259"/>
      <c r="Q320" s="259"/>
      <c r="R320" s="259"/>
      <c r="S320" s="259"/>
      <c r="T320" s="26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1" t="s">
        <v>135</v>
      </c>
      <c r="AU320" s="261" t="s">
        <v>85</v>
      </c>
      <c r="AV320" s="13" t="s">
        <v>85</v>
      </c>
      <c r="AW320" s="13" t="s">
        <v>31</v>
      </c>
      <c r="AX320" s="13" t="s">
        <v>83</v>
      </c>
      <c r="AY320" s="261" t="s">
        <v>127</v>
      </c>
    </row>
    <row r="321" s="2" customFormat="1" ht="21.75" customHeight="1">
      <c r="A321" s="39"/>
      <c r="B321" s="40"/>
      <c r="C321" s="297" t="s">
        <v>393</v>
      </c>
      <c r="D321" s="297" t="s">
        <v>223</v>
      </c>
      <c r="E321" s="298" t="s">
        <v>394</v>
      </c>
      <c r="F321" s="299" t="s">
        <v>395</v>
      </c>
      <c r="G321" s="300" t="s">
        <v>378</v>
      </c>
      <c r="H321" s="301">
        <v>4</v>
      </c>
      <c r="I321" s="302"/>
      <c r="J321" s="301">
        <f>ROUND(I321*H321,2)</f>
        <v>0</v>
      </c>
      <c r="K321" s="303"/>
      <c r="L321" s="304"/>
      <c r="M321" s="305" t="s">
        <v>1</v>
      </c>
      <c r="N321" s="306" t="s">
        <v>40</v>
      </c>
      <c r="O321" s="92"/>
      <c r="P321" s="246">
        <f>O321*H321</f>
        <v>0</v>
      </c>
      <c r="Q321" s="246">
        <v>0.050999999999999997</v>
      </c>
      <c r="R321" s="246">
        <f>Q321*H321</f>
        <v>0.20399999999999999</v>
      </c>
      <c r="S321" s="246">
        <v>0</v>
      </c>
      <c r="T321" s="24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8" t="s">
        <v>192</v>
      </c>
      <c r="AT321" s="248" t="s">
        <v>223</v>
      </c>
      <c r="AU321" s="248" t="s">
        <v>85</v>
      </c>
      <c r="AY321" s="18" t="s">
        <v>127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8" t="s">
        <v>83</v>
      </c>
      <c r="BK321" s="249">
        <f>ROUND(I321*H321,2)</f>
        <v>0</v>
      </c>
      <c r="BL321" s="18" t="s">
        <v>133</v>
      </c>
      <c r="BM321" s="248" t="s">
        <v>396</v>
      </c>
    </row>
    <row r="322" s="14" customFormat="1">
      <c r="A322" s="14"/>
      <c r="B322" s="265"/>
      <c r="C322" s="266"/>
      <c r="D322" s="252" t="s">
        <v>135</v>
      </c>
      <c r="E322" s="267" t="s">
        <v>1</v>
      </c>
      <c r="F322" s="268" t="s">
        <v>388</v>
      </c>
      <c r="G322" s="266"/>
      <c r="H322" s="267" t="s">
        <v>1</v>
      </c>
      <c r="I322" s="269"/>
      <c r="J322" s="266"/>
      <c r="K322" s="266"/>
      <c r="L322" s="270"/>
      <c r="M322" s="271"/>
      <c r="N322" s="272"/>
      <c r="O322" s="272"/>
      <c r="P322" s="272"/>
      <c r="Q322" s="272"/>
      <c r="R322" s="272"/>
      <c r="S322" s="272"/>
      <c r="T322" s="27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4" t="s">
        <v>135</v>
      </c>
      <c r="AU322" s="274" t="s">
        <v>85</v>
      </c>
      <c r="AV322" s="14" t="s">
        <v>83</v>
      </c>
      <c r="AW322" s="14" t="s">
        <v>31</v>
      </c>
      <c r="AX322" s="14" t="s">
        <v>75</v>
      </c>
      <c r="AY322" s="274" t="s">
        <v>127</v>
      </c>
    </row>
    <row r="323" s="13" customFormat="1">
      <c r="A323" s="13"/>
      <c r="B323" s="250"/>
      <c r="C323" s="251"/>
      <c r="D323" s="252" t="s">
        <v>135</v>
      </c>
      <c r="E323" s="253" t="s">
        <v>1</v>
      </c>
      <c r="F323" s="254" t="s">
        <v>133</v>
      </c>
      <c r="G323" s="251"/>
      <c r="H323" s="255">
        <v>4</v>
      </c>
      <c r="I323" s="256"/>
      <c r="J323" s="251"/>
      <c r="K323" s="251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135</v>
      </c>
      <c r="AU323" s="261" t="s">
        <v>85</v>
      </c>
      <c r="AV323" s="13" t="s">
        <v>85</v>
      </c>
      <c r="AW323" s="13" t="s">
        <v>31</v>
      </c>
      <c r="AX323" s="13" t="s">
        <v>83</v>
      </c>
      <c r="AY323" s="261" t="s">
        <v>127</v>
      </c>
    </row>
    <row r="324" s="2" customFormat="1" ht="21.75" customHeight="1">
      <c r="A324" s="39"/>
      <c r="B324" s="40"/>
      <c r="C324" s="297" t="s">
        <v>397</v>
      </c>
      <c r="D324" s="297" t="s">
        <v>223</v>
      </c>
      <c r="E324" s="298" t="s">
        <v>398</v>
      </c>
      <c r="F324" s="299" t="s">
        <v>399</v>
      </c>
      <c r="G324" s="300" t="s">
        <v>378</v>
      </c>
      <c r="H324" s="301">
        <v>5</v>
      </c>
      <c r="I324" s="302"/>
      <c r="J324" s="301">
        <f>ROUND(I324*H324,2)</f>
        <v>0</v>
      </c>
      <c r="K324" s="303"/>
      <c r="L324" s="304"/>
      <c r="M324" s="305" t="s">
        <v>1</v>
      </c>
      <c r="N324" s="306" t="s">
        <v>40</v>
      </c>
      <c r="O324" s="92"/>
      <c r="P324" s="246">
        <f>O324*H324</f>
        <v>0</v>
      </c>
      <c r="Q324" s="246">
        <v>0.068000000000000005</v>
      </c>
      <c r="R324" s="246">
        <f>Q324*H324</f>
        <v>0.34000000000000002</v>
      </c>
      <c r="S324" s="246">
        <v>0</v>
      </c>
      <c r="T324" s="24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8" t="s">
        <v>192</v>
      </c>
      <c r="AT324" s="248" t="s">
        <v>223</v>
      </c>
      <c r="AU324" s="248" t="s">
        <v>85</v>
      </c>
      <c r="AY324" s="18" t="s">
        <v>127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8" t="s">
        <v>83</v>
      </c>
      <c r="BK324" s="249">
        <f>ROUND(I324*H324,2)</f>
        <v>0</v>
      </c>
      <c r="BL324" s="18" t="s">
        <v>133</v>
      </c>
      <c r="BM324" s="248" t="s">
        <v>400</v>
      </c>
    </row>
    <row r="325" s="14" customFormat="1">
      <c r="A325" s="14"/>
      <c r="B325" s="265"/>
      <c r="C325" s="266"/>
      <c r="D325" s="252" t="s">
        <v>135</v>
      </c>
      <c r="E325" s="267" t="s">
        <v>1</v>
      </c>
      <c r="F325" s="268" t="s">
        <v>388</v>
      </c>
      <c r="G325" s="266"/>
      <c r="H325" s="267" t="s">
        <v>1</v>
      </c>
      <c r="I325" s="269"/>
      <c r="J325" s="266"/>
      <c r="K325" s="266"/>
      <c r="L325" s="270"/>
      <c r="M325" s="271"/>
      <c r="N325" s="272"/>
      <c r="O325" s="272"/>
      <c r="P325" s="272"/>
      <c r="Q325" s="272"/>
      <c r="R325" s="272"/>
      <c r="S325" s="272"/>
      <c r="T325" s="27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4" t="s">
        <v>135</v>
      </c>
      <c r="AU325" s="274" t="s">
        <v>85</v>
      </c>
      <c r="AV325" s="14" t="s">
        <v>83</v>
      </c>
      <c r="AW325" s="14" t="s">
        <v>31</v>
      </c>
      <c r="AX325" s="14" t="s">
        <v>75</v>
      </c>
      <c r="AY325" s="274" t="s">
        <v>127</v>
      </c>
    </row>
    <row r="326" s="13" customFormat="1">
      <c r="A326" s="13"/>
      <c r="B326" s="250"/>
      <c r="C326" s="251"/>
      <c r="D326" s="252" t="s">
        <v>135</v>
      </c>
      <c r="E326" s="253" t="s">
        <v>1</v>
      </c>
      <c r="F326" s="254" t="s">
        <v>151</v>
      </c>
      <c r="G326" s="251"/>
      <c r="H326" s="255">
        <v>5</v>
      </c>
      <c r="I326" s="256"/>
      <c r="J326" s="251"/>
      <c r="K326" s="251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135</v>
      </c>
      <c r="AU326" s="261" t="s">
        <v>85</v>
      </c>
      <c r="AV326" s="13" t="s">
        <v>85</v>
      </c>
      <c r="AW326" s="13" t="s">
        <v>31</v>
      </c>
      <c r="AX326" s="13" t="s">
        <v>83</v>
      </c>
      <c r="AY326" s="261" t="s">
        <v>127</v>
      </c>
    </row>
    <row r="327" s="2" customFormat="1" ht="16.5" customHeight="1">
      <c r="A327" s="39"/>
      <c r="B327" s="40"/>
      <c r="C327" s="237" t="s">
        <v>401</v>
      </c>
      <c r="D327" s="237" t="s">
        <v>129</v>
      </c>
      <c r="E327" s="238" t="s">
        <v>402</v>
      </c>
      <c r="F327" s="239" t="s">
        <v>403</v>
      </c>
      <c r="G327" s="240" t="s">
        <v>378</v>
      </c>
      <c r="H327" s="241">
        <v>1</v>
      </c>
      <c r="I327" s="242"/>
      <c r="J327" s="241">
        <f>ROUND(I327*H327,2)</f>
        <v>0</v>
      </c>
      <c r="K327" s="243"/>
      <c r="L327" s="45"/>
      <c r="M327" s="244" t="s">
        <v>1</v>
      </c>
      <c r="N327" s="245" t="s">
        <v>40</v>
      </c>
      <c r="O327" s="92"/>
      <c r="P327" s="246">
        <f>O327*H327</f>
        <v>0</v>
      </c>
      <c r="Q327" s="246">
        <v>0.0066</v>
      </c>
      <c r="R327" s="246">
        <f>Q327*H327</f>
        <v>0.0066</v>
      </c>
      <c r="S327" s="246">
        <v>0</v>
      </c>
      <c r="T327" s="24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8" t="s">
        <v>133</v>
      </c>
      <c r="AT327" s="248" t="s">
        <v>129</v>
      </c>
      <c r="AU327" s="248" t="s">
        <v>85</v>
      </c>
      <c r="AY327" s="18" t="s">
        <v>127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8" t="s">
        <v>83</v>
      </c>
      <c r="BK327" s="249">
        <f>ROUND(I327*H327,2)</f>
        <v>0</v>
      </c>
      <c r="BL327" s="18" t="s">
        <v>133</v>
      </c>
      <c r="BM327" s="248" t="s">
        <v>404</v>
      </c>
    </row>
    <row r="328" s="2" customFormat="1" ht="21.75" customHeight="1">
      <c r="A328" s="39"/>
      <c r="B328" s="40"/>
      <c r="C328" s="297" t="s">
        <v>405</v>
      </c>
      <c r="D328" s="297" t="s">
        <v>223</v>
      </c>
      <c r="E328" s="298" t="s">
        <v>406</v>
      </c>
      <c r="F328" s="299" t="s">
        <v>407</v>
      </c>
      <c r="G328" s="300" t="s">
        <v>378</v>
      </c>
      <c r="H328" s="301">
        <v>1</v>
      </c>
      <c r="I328" s="302"/>
      <c r="J328" s="301">
        <f>ROUND(I328*H328,2)</f>
        <v>0</v>
      </c>
      <c r="K328" s="303"/>
      <c r="L328" s="304"/>
      <c r="M328" s="305" t="s">
        <v>1</v>
      </c>
      <c r="N328" s="306" t="s">
        <v>40</v>
      </c>
      <c r="O328" s="92"/>
      <c r="P328" s="246">
        <f>O328*H328</f>
        <v>0</v>
      </c>
      <c r="Q328" s="246">
        <v>0.081000000000000003</v>
      </c>
      <c r="R328" s="246">
        <f>Q328*H328</f>
        <v>0.081000000000000003</v>
      </c>
      <c r="S328" s="246">
        <v>0</v>
      </c>
      <c r="T328" s="24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8" t="s">
        <v>192</v>
      </c>
      <c r="AT328" s="248" t="s">
        <v>223</v>
      </c>
      <c r="AU328" s="248" t="s">
        <v>85</v>
      </c>
      <c r="AY328" s="18" t="s">
        <v>127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8" t="s">
        <v>83</v>
      </c>
      <c r="BK328" s="249">
        <f>ROUND(I328*H328,2)</f>
        <v>0</v>
      </c>
      <c r="BL328" s="18" t="s">
        <v>133</v>
      </c>
      <c r="BM328" s="248" t="s">
        <v>408</v>
      </c>
    </row>
    <row r="329" s="12" customFormat="1" ht="22.8" customHeight="1">
      <c r="A329" s="12"/>
      <c r="B329" s="221"/>
      <c r="C329" s="222"/>
      <c r="D329" s="223" t="s">
        <v>74</v>
      </c>
      <c r="E329" s="235" t="s">
        <v>151</v>
      </c>
      <c r="F329" s="235" t="s">
        <v>409</v>
      </c>
      <c r="G329" s="222"/>
      <c r="H329" s="222"/>
      <c r="I329" s="225"/>
      <c r="J329" s="236">
        <f>BK329</f>
        <v>0</v>
      </c>
      <c r="K329" s="222"/>
      <c r="L329" s="227"/>
      <c r="M329" s="228"/>
      <c r="N329" s="229"/>
      <c r="O329" s="229"/>
      <c r="P329" s="230">
        <f>SUM(P330:P358)</f>
        <v>0</v>
      </c>
      <c r="Q329" s="229"/>
      <c r="R329" s="230">
        <f>SUM(R330:R358)</f>
        <v>0</v>
      </c>
      <c r="S329" s="229"/>
      <c r="T329" s="231">
        <f>SUM(T330:T358)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2" t="s">
        <v>83</v>
      </c>
      <c r="AT329" s="233" t="s">
        <v>74</v>
      </c>
      <c r="AU329" s="233" t="s">
        <v>83</v>
      </c>
      <c r="AY329" s="232" t="s">
        <v>127</v>
      </c>
      <c r="BK329" s="234">
        <f>SUM(BK330:BK358)</f>
        <v>0</v>
      </c>
    </row>
    <row r="330" s="2" customFormat="1" ht="16.5" customHeight="1">
      <c r="A330" s="39"/>
      <c r="B330" s="40"/>
      <c r="C330" s="237" t="s">
        <v>410</v>
      </c>
      <c r="D330" s="237" t="s">
        <v>129</v>
      </c>
      <c r="E330" s="238" t="s">
        <v>411</v>
      </c>
      <c r="F330" s="239" t="s">
        <v>412</v>
      </c>
      <c r="G330" s="240" t="s">
        <v>195</v>
      </c>
      <c r="H330" s="241">
        <v>69.700000000000003</v>
      </c>
      <c r="I330" s="242"/>
      <c r="J330" s="241">
        <f>ROUND(I330*H330,2)</f>
        <v>0</v>
      </c>
      <c r="K330" s="243"/>
      <c r="L330" s="45"/>
      <c r="M330" s="244" t="s">
        <v>1</v>
      </c>
      <c r="N330" s="245" t="s">
        <v>40</v>
      </c>
      <c r="O330" s="92"/>
      <c r="P330" s="246">
        <f>O330*H330</f>
        <v>0</v>
      </c>
      <c r="Q330" s="246">
        <v>0</v>
      </c>
      <c r="R330" s="246">
        <f>Q330*H330</f>
        <v>0</v>
      </c>
      <c r="S330" s="246">
        <v>0</v>
      </c>
      <c r="T330" s="24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8" t="s">
        <v>133</v>
      </c>
      <c r="AT330" s="248" t="s">
        <v>129</v>
      </c>
      <c r="AU330" s="248" t="s">
        <v>85</v>
      </c>
      <c r="AY330" s="18" t="s">
        <v>127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8" t="s">
        <v>83</v>
      </c>
      <c r="BK330" s="249">
        <f>ROUND(I330*H330,2)</f>
        <v>0</v>
      </c>
      <c r="BL330" s="18" t="s">
        <v>133</v>
      </c>
      <c r="BM330" s="248" t="s">
        <v>413</v>
      </c>
    </row>
    <row r="331" s="14" customFormat="1">
      <c r="A331" s="14"/>
      <c r="B331" s="265"/>
      <c r="C331" s="266"/>
      <c r="D331" s="252" t="s">
        <v>135</v>
      </c>
      <c r="E331" s="267" t="s">
        <v>1</v>
      </c>
      <c r="F331" s="268" t="s">
        <v>414</v>
      </c>
      <c r="G331" s="266"/>
      <c r="H331" s="267" t="s">
        <v>1</v>
      </c>
      <c r="I331" s="269"/>
      <c r="J331" s="266"/>
      <c r="K331" s="266"/>
      <c r="L331" s="270"/>
      <c r="M331" s="271"/>
      <c r="N331" s="272"/>
      <c r="O331" s="272"/>
      <c r="P331" s="272"/>
      <c r="Q331" s="272"/>
      <c r="R331" s="272"/>
      <c r="S331" s="272"/>
      <c r="T331" s="27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4" t="s">
        <v>135</v>
      </c>
      <c r="AU331" s="274" t="s">
        <v>85</v>
      </c>
      <c r="AV331" s="14" t="s">
        <v>83</v>
      </c>
      <c r="AW331" s="14" t="s">
        <v>31</v>
      </c>
      <c r="AX331" s="14" t="s">
        <v>75</v>
      </c>
      <c r="AY331" s="274" t="s">
        <v>127</v>
      </c>
    </row>
    <row r="332" s="14" customFormat="1">
      <c r="A332" s="14"/>
      <c r="B332" s="265"/>
      <c r="C332" s="266"/>
      <c r="D332" s="252" t="s">
        <v>135</v>
      </c>
      <c r="E332" s="267" t="s">
        <v>1</v>
      </c>
      <c r="F332" s="268" t="s">
        <v>318</v>
      </c>
      <c r="G332" s="266"/>
      <c r="H332" s="267" t="s">
        <v>1</v>
      </c>
      <c r="I332" s="269"/>
      <c r="J332" s="266"/>
      <c r="K332" s="266"/>
      <c r="L332" s="270"/>
      <c r="M332" s="271"/>
      <c r="N332" s="272"/>
      <c r="O332" s="272"/>
      <c r="P332" s="272"/>
      <c r="Q332" s="272"/>
      <c r="R332" s="272"/>
      <c r="S332" s="272"/>
      <c r="T332" s="27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4" t="s">
        <v>135</v>
      </c>
      <c r="AU332" s="274" t="s">
        <v>85</v>
      </c>
      <c r="AV332" s="14" t="s">
        <v>83</v>
      </c>
      <c r="AW332" s="14" t="s">
        <v>31</v>
      </c>
      <c r="AX332" s="14" t="s">
        <v>75</v>
      </c>
      <c r="AY332" s="274" t="s">
        <v>127</v>
      </c>
    </row>
    <row r="333" s="14" customFormat="1">
      <c r="A333" s="14"/>
      <c r="B333" s="265"/>
      <c r="C333" s="266"/>
      <c r="D333" s="252" t="s">
        <v>135</v>
      </c>
      <c r="E333" s="267" t="s">
        <v>1</v>
      </c>
      <c r="F333" s="268" t="s">
        <v>319</v>
      </c>
      <c r="G333" s="266"/>
      <c r="H333" s="267" t="s">
        <v>1</v>
      </c>
      <c r="I333" s="269"/>
      <c r="J333" s="266"/>
      <c r="K333" s="266"/>
      <c r="L333" s="270"/>
      <c r="M333" s="271"/>
      <c r="N333" s="272"/>
      <c r="O333" s="272"/>
      <c r="P333" s="272"/>
      <c r="Q333" s="272"/>
      <c r="R333" s="272"/>
      <c r="S333" s="272"/>
      <c r="T333" s="27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4" t="s">
        <v>135</v>
      </c>
      <c r="AU333" s="274" t="s">
        <v>85</v>
      </c>
      <c r="AV333" s="14" t="s">
        <v>83</v>
      </c>
      <c r="AW333" s="14" t="s">
        <v>31</v>
      </c>
      <c r="AX333" s="14" t="s">
        <v>75</v>
      </c>
      <c r="AY333" s="274" t="s">
        <v>127</v>
      </c>
    </row>
    <row r="334" s="13" customFormat="1">
      <c r="A334" s="13"/>
      <c r="B334" s="250"/>
      <c r="C334" s="251"/>
      <c r="D334" s="252" t="s">
        <v>135</v>
      </c>
      <c r="E334" s="253" t="s">
        <v>1</v>
      </c>
      <c r="F334" s="254" t="s">
        <v>415</v>
      </c>
      <c r="G334" s="251"/>
      <c r="H334" s="255">
        <v>69.700000000000003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135</v>
      </c>
      <c r="AU334" s="261" t="s">
        <v>85</v>
      </c>
      <c r="AV334" s="13" t="s">
        <v>85</v>
      </c>
      <c r="AW334" s="13" t="s">
        <v>31</v>
      </c>
      <c r="AX334" s="13" t="s">
        <v>83</v>
      </c>
      <c r="AY334" s="261" t="s">
        <v>127</v>
      </c>
    </row>
    <row r="335" s="2" customFormat="1" ht="21.75" customHeight="1">
      <c r="A335" s="39"/>
      <c r="B335" s="40"/>
      <c r="C335" s="237" t="s">
        <v>416</v>
      </c>
      <c r="D335" s="237" t="s">
        <v>129</v>
      </c>
      <c r="E335" s="238" t="s">
        <v>417</v>
      </c>
      <c r="F335" s="239" t="s">
        <v>418</v>
      </c>
      <c r="G335" s="240" t="s">
        <v>195</v>
      </c>
      <c r="H335" s="241">
        <v>69.700000000000003</v>
      </c>
      <c r="I335" s="242"/>
      <c r="J335" s="241">
        <f>ROUND(I335*H335,2)</f>
        <v>0</v>
      </c>
      <c r="K335" s="243"/>
      <c r="L335" s="45"/>
      <c r="M335" s="244" t="s">
        <v>1</v>
      </c>
      <c r="N335" s="245" t="s">
        <v>40</v>
      </c>
      <c r="O335" s="92"/>
      <c r="P335" s="246">
        <f>O335*H335</f>
        <v>0</v>
      </c>
      <c r="Q335" s="246">
        <v>0</v>
      </c>
      <c r="R335" s="246">
        <f>Q335*H335</f>
        <v>0</v>
      </c>
      <c r="S335" s="246">
        <v>0</v>
      </c>
      <c r="T335" s="24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8" t="s">
        <v>133</v>
      </c>
      <c r="AT335" s="248" t="s">
        <v>129</v>
      </c>
      <c r="AU335" s="248" t="s">
        <v>85</v>
      </c>
      <c r="AY335" s="18" t="s">
        <v>127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8" t="s">
        <v>83</v>
      </c>
      <c r="BK335" s="249">
        <f>ROUND(I335*H335,2)</f>
        <v>0</v>
      </c>
      <c r="BL335" s="18" t="s">
        <v>133</v>
      </c>
      <c r="BM335" s="248" t="s">
        <v>419</v>
      </c>
    </row>
    <row r="336" s="14" customFormat="1">
      <c r="A336" s="14"/>
      <c r="B336" s="265"/>
      <c r="C336" s="266"/>
      <c r="D336" s="252" t="s">
        <v>135</v>
      </c>
      <c r="E336" s="267" t="s">
        <v>1</v>
      </c>
      <c r="F336" s="268" t="s">
        <v>414</v>
      </c>
      <c r="G336" s="266"/>
      <c r="H336" s="267" t="s">
        <v>1</v>
      </c>
      <c r="I336" s="269"/>
      <c r="J336" s="266"/>
      <c r="K336" s="266"/>
      <c r="L336" s="270"/>
      <c r="M336" s="271"/>
      <c r="N336" s="272"/>
      <c r="O336" s="272"/>
      <c r="P336" s="272"/>
      <c r="Q336" s="272"/>
      <c r="R336" s="272"/>
      <c r="S336" s="272"/>
      <c r="T336" s="27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4" t="s">
        <v>135</v>
      </c>
      <c r="AU336" s="274" t="s">
        <v>85</v>
      </c>
      <c r="AV336" s="14" t="s">
        <v>83</v>
      </c>
      <c r="AW336" s="14" t="s">
        <v>31</v>
      </c>
      <c r="AX336" s="14" t="s">
        <v>75</v>
      </c>
      <c r="AY336" s="274" t="s">
        <v>127</v>
      </c>
    </row>
    <row r="337" s="14" customFormat="1">
      <c r="A337" s="14"/>
      <c r="B337" s="265"/>
      <c r="C337" s="266"/>
      <c r="D337" s="252" t="s">
        <v>135</v>
      </c>
      <c r="E337" s="267" t="s">
        <v>1</v>
      </c>
      <c r="F337" s="268" t="s">
        <v>318</v>
      </c>
      <c r="G337" s="266"/>
      <c r="H337" s="267" t="s">
        <v>1</v>
      </c>
      <c r="I337" s="269"/>
      <c r="J337" s="266"/>
      <c r="K337" s="266"/>
      <c r="L337" s="270"/>
      <c r="M337" s="271"/>
      <c r="N337" s="272"/>
      <c r="O337" s="272"/>
      <c r="P337" s="272"/>
      <c r="Q337" s="272"/>
      <c r="R337" s="272"/>
      <c r="S337" s="272"/>
      <c r="T337" s="27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4" t="s">
        <v>135</v>
      </c>
      <c r="AU337" s="274" t="s">
        <v>85</v>
      </c>
      <c r="AV337" s="14" t="s">
        <v>83</v>
      </c>
      <c r="AW337" s="14" t="s">
        <v>31</v>
      </c>
      <c r="AX337" s="14" t="s">
        <v>75</v>
      </c>
      <c r="AY337" s="274" t="s">
        <v>127</v>
      </c>
    </row>
    <row r="338" s="14" customFormat="1">
      <c r="A338" s="14"/>
      <c r="B338" s="265"/>
      <c r="C338" s="266"/>
      <c r="D338" s="252" t="s">
        <v>135</v>
      </c>
      <c r="E338" s="267" t="s">
        <v>1</v>
      </c>
      <c r="F338" s="268" t="s">
        <v>319</v>
      </c>
      <c r="G338" s="266"/>
      <c r="H338" s="267" t="s">
        <v>1</v>
      </c>
      <c r="I338" s="269"/>
      <c r="J338" s="266"/>
      <c r="K338" s="266"/>
      <c r="L338" s="270"/>
      <c r="M338" s="271"/>
      <c r="N338" s="272"/>
      <c r="O338" s="272"/>
      <c r="P338" s="272"/>
      <c r="Q338" s="272"/>
      <c r="R338" s="272"/>
      <c r="S338" s="272"/>
      <c r="T338" s="27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4" t="s">
        <v>135</v>
      </c>
      <c r="AU338" s="274" t="s">
        <v>85</v>
      </c>
      <c r="AV338" s="14" t="s">
        <v>83</v>
      </c>
      <c r="AW338" s="14" t="s">
        <v>31</v>
      </c>
      <c r="AX338" s="14" t="s">
        <v>75</v>
      </c>
      <c r="AY338" s="274" t="s">
        <v>127</v>
      </c>
    </row>
    <row r="339" s="13" customFormat="1">
      <c r="A339" s="13"/>
      <c r="B339" s="250"/>
      <c r="C339" s="251"/>
      <c r="D339" s="252" t="s">
        <v>135</v>
      </c>
      <c r="E339" s="253" t="s">
        <v>1</v>
      </c>
      <c r="F339" s="254" t="s">
        <v>415</v>
      </c>
      <c r="G339" s="251"/>
      <c r="H339" s="255">
        <v>69.700000000000003</v>
      </c>
      <c r="I339" s="256"/>
      <c r="J339" s="251"/>
      <c r="K339" s="251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135</v>
      </c>
      <c r="AU339" s="261" t="s">
        <v>85</v>
      </c>
      <c r="AV339" s="13" t="s">
        <v>85</v>
      </c>
      <c r="AW339" s="13" t="s">
        <v>31</v>
      </c>
      <c r="AX339" s="13" t="s">
        <v>83</v>
      </c>
      <c r="AY339" s="261" t="s">
        <v>127</v>
      </c>
    </row>
    <row r="340" s="2" customFormat="1" ht="21.75" customHeight="1">
      <c r="A340" s="39"/>
      <c r="B340" s="40"/>
      <c r="C340" s="237" t="s">
        <v>420</v>
      </c>
      <c r="D340" s="237" t="s">
        <v>129</v>
      </c>
      <c r="E340" s="238" t="s">
        <v>421</v>
      </c>
      <c r="F340" s="239" t="s">
        <v>422</v>
      </c>
      <c r="G340" s="240" t="s">
        <v>195</v>
      </c>
      <c r="H340" s="241">
        <v>119.2</v>
      </c>
      <c r="I340" s="242"/>
      <c r="J340" s="241">
        <f>ROUND(I340*H340,2)</f>
        <v>0</v>
      </c>
      <c r="K340" s="243"/>
      <c r="L340" s="45"/>
      <c r="M340" s="244" t="s">
        <v>1</v>
      </c>
      <c r="N340" s="245" t="s">
        <v>40</v>
      </c>
      <c r="O340" s="92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8" t="s">
        <v>133</v>
      </c>
      <c r="AT340" s="248" t="s">
        <v>129</v>
      </c>
      <c r="AU340" s="248" t="s">
        <v>85</v>
      </c>
      <c r="AY340" s="18" t="s">
        <v>127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8" t="s">
        <v>83</v>
      </c>
      <c r="BK340" s="249">
        <f>ROUND(I340*H340,2)</f>
        <v>0</v>
      </c>
      <c r="BL340" s="18" t="s">
        <v>133</v>
      </c>
      <c r="BM340" s="248" t="s">
        <v>423</v>
      </c>
    </row>
    <row r="341" s="14" customFormat="1">
      <c r="A341" s="14"/>
      <c r="B341" s="265"/>
      <c r="C341" s="266"/>
      <c r="D341" s="252" t="s">
        <v>135</v>
      </c>
      <c r="E341" s="267" t="s">
        <v>1</v>
      </c>
      <c r="F341" s="268" t="s">
        <v>414</v>
      </c>
      <c r="G341" s="266"/>
      <c r="H341" s="267" t="s">
        <v>1</v>
      </c>
      <c r="I341" s="269"/>
      <c r="J341" s="266"/>
      <c r="K341" s="266"/>
      <c r="L341" s="270"/>
      <c r="M341" s="271"/>
      <c r="N341" s="272"/>
      <c r="O341" s="272"/>
      <c r="P341" s="272"/>
      <c r="Q341" s="272"/>
      <c r="R341" s="272"/>
      <c r="S341" s="272"/>
      <c r="T341" s="27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4" t="s">
        <v>135</v>
      </c>
      <c r="AU341" s="274" t="s">
        <v>85</v>
      </c>
      <c r="AV341" s="14" t="s">
        <v>83</v>
      </c>
      <c r="AW341" s="14" t="s">
        <v>31</v>
      </c>
      <c r="AX341" s="14" t="s">
        <v>75</v>
      </c>
      <c r="AY341" s="274" t="s">
        <v>127</v>
      </c>
    </row>
    <row r="342" s="14" customFormat="1">
      <c r="A342" s="14"/>
      <c r="B342" s="265"/>
      <c r="C342" s="266"/>
      <c r="D342" s="252" t="s">
        <v>135</v>
      </c>
      <c r="E342" s="267" t="s">
        <v>1</v>
      </c>
      <c r="F342" s="268" t="s">
        <v>318</v>
      </c>
      <c r="G342" s="266"/>
      <c r="H342" s="267" t="s">
        <v>1</v>
      </c>
      <c r="I342" s="269"/>
      <c r="J342" s="266"/>
      <c r="K342" s="266"/>
      <c r="L342" s="270"/>
      <c r="M342" s="271"/>
      <c r="N342" s="272"/>
      <c r="O342" s="272"/>
      <c r="P342" s="272"/>
      <c r="Q342" s="272"/>
      <c r="R342" s="272"/>
      <c r="S342" s="272"/>
      <c r="T342" s="27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4" t="s">
        <v>135</v>
      </c>
      <c r="AU342" s="274" t="s">
        <v>85</v>
      </c>
      <c r="AV342" s="14" t="s">
        <v>83</v>
      </c>
      <c r="AW342" s="14" t="s">
        <v>31</v>
      </c>
      <c r="AX342" s="14" t="s">
        <v>75</v>
      </c>
      <c r="AY342" s="274" t="s">
        <v>127</v>
      </c>
    </row>
    <row r="343" s="14" customFormat="1">
      <c r="A343" s="14"/>
      <c r="B343" s="265"/>
      <c r="C343" s="266"/>
      <c r="D343" s="252" t="s">
        <v>135</v>
      </c>
      <c r="E343" s="267" t="s">
        <v>1</v>
      </c>
      <c r="F343" s="268" t="s">
        <v>319</v>
      </c>
      <c r="G343" s="266"/>
      <c r="H343" s="267" t="s">
        <v>1</v>
      </c>
      <c r="I343" s="269"/>
      <c r="J343" s="266"/>
      <c r="K343" s="266"/>
      <c r="L343" s="270"/>
      <c r="M343" s="271"/>
      <c r="N343" s="272"/>
      <c r="O343" s="272"/>
      <c r="P343" s="272"/>
      <c r="Q343" s="272"/>
      <c r="R343" s="272"/>
      <c r="S343" s="272"/>
      <c r="T343" s="27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4" t="s">
        <v>135</v>
      </c>
      <c r="AU343" s="274" t="s">
        <v>85</v>
      </c>
      <c r="AV343" s="14" t="s">
        <v>83</v>
      </c>
      <c r="AW343" s="14" t="s">
        <v>31</v>
      </c>
      <c r="AX343" s="14" t="s">
        <v>75</v>
      </c>
      <c r="AY343" s="274" t="s">
        <v>127</v>
      </c>
    </row>
    <row r="344" s="14" customFormat="1">
      <c r="A344" s="14"/>
      <c r="B344" s="265"/>
      <c r="C344" s="266"/>
      <c r="D344" s="252" t="s">
        <v>135</v>
      </c>
      <c r="E344" s="267" t="s">
        <v>1</v>
      </c>
      <c r="F344" s="268" t="s">
        <v>329</v>
      </c>
      <c r="G344" s="266"/>
      <c r="H344" s="267" t="s">
        <v>1</v>
      </c>
      <c r="I344" s="269"/>
      <c r="J344" s="266"/>
      <c r="K344" s="266"/>
      <c r="L344" s="270"/>
      <c r="M344" s="271"/>
      <c r="N344" s="272"/>
      <c r="O344" s="272"/>
      <c r="P344" s="272"/>
      <c r="Q344" s="272"/>
      <c r="R344" s="272"/>
      <c r="S344" s="272"/>
      <c r="T344" s="27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4" t="s">
        <v>135</v>
      </c>
      <c r="AU344" s="274" t="s">
        <v>85</v>
      </c>
      <c r="AV344" s="14" t="s">
        <v>83</v>
      </c>
      <c r="AW344" s="14" t="s">
        <v>31</v>
      </c>
      <c r="AX344" s="14" t="s">
        <v>75</v>
      </c>
      <c r="AY344" s="274" t="s">
        <v>127</v>
      </c>
    </row>
    <row r="345" s="13" customFormat="1">
      <c r="A345" s="13"/>
      <c r="B345" s="250"/>
      <c r="C345" s="251"/>
      <c r="D345" s="252" t="s">
        <v>135</v>
      </c>
      <c r="E345" s="253" t="s">
        <v>1</v>
      </c>
      <c r="F345" s="254" t="s">
        <v>424</v>
      </c>
      <c r="G345" s="251"/>
      <c r="H345" s="255">
        <v>119.2</v>
      </c>
      <c r="I345" s="256"/>
      <c r="J345" s="251"/>
      <c r="K345" s="251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135</v>
      </c>
      <c r="AU345" s="261" t="s">
        <v>85</v>
      </c>
      <c r="AV345" s="13" t="s">
        <v>85</v>
      </c>
      <c r="AW345" s="13" t="s">
        <v>31</v>
      </c>
      <c r="AX345" s="13" t="s">
        <v>83</v>
      </c>
      <c r="AY345" s="261" t="s">
        <v>127</v>
      </c>
    </row>
    <row r="346" s="2" customFormat="1" ht="21.75" customHeight="1">
      <c r="A346" s="39"/>
      <c r="B346" s="40"/>
      <c r="C346" s="237" t="s">
        <v>365</v>
      </c>
      <c r="D346" s="237" t="s">
        <v>129</v>
      </c>
      <c r="E346" s="238" t="s">
        <v>425</v>
      </c>
      <c r="F346" s="239" t="s">
        <v>426</v>
      </c>
      <c r="G346" s="240" t="s">
        <v>195</v>
      </c>
      <c r="H346" s="241">
        <v>166</v>
      </c>
      <c r="I346" s="242"/>
      <c r="J346" s="241">
        <f>ROUND(I346*H346,2)</f>
        <v>0</v>
      </c>
      <c r="K346" s="243"/>
      <c r="L346" s="45"/>
      <c r="M346" s="244" t="s">
        <v>1</v>
      </c>
      <c r="N346" s="245" t="s">
        <v>40</v>
      </c>
      <c r="O346" s="92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8" t="s">
        <v>133</v>
      </c>
      <c r="AT346" s="248" t="s">
        <v>129</v>
      </c>
      <c r="AU346" s="248" t="s">
        <v>85</v>
      </c>
      <c r="AY346" s="18" t="s">
        <v>127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8" t="s">
        <v>83</v>
      </c>
      <c r="BK346" s="249">
        <f>ROUND(I346*H346,2)</f>
        <v>0</v>
      </c>
      <c r="BL346" s="18" t="s">
        <v>133</v>
      </c>
      <c r="BM346" s="248" t="s">
        <v>427</v>
      </c>
    </row>
    <row r="347" s="14" customFormat="1">
      <c r="A347" s="14"/>
      <c r="B347" s="265"/>
      <c r="C347" s="266"/>
      <c r="D347" s="252" t="s">
        <v>135</v>
      </c>
      <c r="E347" s="267" t="s">
        <v>1</v>
      </c>
      <c r="F347" s="268" t="s">
        <v>428</v>
      </c>
      <c r="G347" s="266"/>
      <c r="H347" s="267" t="s">
        <v>1</v>
      </c>
      <c r="I347" s="269"/>
      <c r="J347" s="266"/>
      <c r="K347" s="266"/>
      <c r="L347" s="270"/>
      <c r="M347" s="271"/>
      <c r="N347" s="272"/>
      <c r="O347" s="272"/>
      <c r="P347" s="272"/>
      <c r="Q347" s="272"/>
      <c r="R347" s="272"/>
      <c r="S347" s="272"/>
      <c r="T347" s="27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4" t="s">
        <v>135</v>
      </c>
      <c r="AU347" s="274" t="s">
        <v>85</v>
      </c>
      <c r="AV347" s="14" t="s">
        <v>83</v>
      </c>
      <c r="AW347" s="14" t="s">
        <v>31</v>
      </c>
      <c r="AX347" s="14" t="s">
        <v>75</v>
      </c>
      <c r="AY347" s="274" t="s">
        <v>127</v>
      </c>
    </row>
    <row r="348" s="14" customFormat="1">
      <c r="A348" s="14"/>
      <c r="B348" s="265"/>
      <c r="C348" s="266"/>
      <c r="D348" s="252" t="s">
        <v>135</v>
      </c>
      <c r="E348" s="267" t="s">
        <v>1</v>
      </c>
      <c r="F348" s="268" t="s">
        <v>318</v>
      </c>
      <c r="G348" s="266"/>
      <c r="H348" s="267" t="s">
        <v>1</v>
      </c>
      <c r="I348" s="269"/>
      <c r="J348" s="266"/>
      <c r="K348" s="266"/>
      <c r="L348" s="270"/>
      <c r="M348" s="271"/>
      <c r="N348" s="272"/>
      <c r="O348" s="272"/>
      <c r="P348" s="272"/>
      <c r="Q348" s="272"/>
      <c r="R348" s="272"/>
      <c r="S348" s="272"/>
      <c r="T348" s="27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4" t="s">
        <v>135</v>
      </c>
      <c r="AU348" s="274" t="s">
        <v>85</v>
      </c>
      <c r="AV348" s="14" t="s">
        <v>83</v>
      </c>
      <c r="AW348" s="14" t="s">
        <v>31</v>
      </c>
      <c r="AX348" s="14" t="s">
        <v>75</v>
      </c>
      <c r="AY348" s="274" t="s">
        <v>127</v>
      </c>
    </row>
    <row r="349" s="14" customFormat="1">
      <c r="A349" s="14"/>
      <c r="B349" s="265"/>
      <c r="C349" s="266"/>
      <c r="D349" s="252" t="s">
        <v>135</v>
      </c>
      <c r="E349" s="267" t="s">
        <v>1</v>
      </c>
      <c r="F349" s="268" t="s">
        <v>319</v>
      </c>
      <c r="G349" s="266"/>
      <c r="H349" s="267" t="s">
        <v>1</v>
      </c>
      <c r="I349" s="269"/>
      <c r="J349" s="266"/>
      <c r="K349" s="266"/>
      <c r="L349" s="270"/>
      <c r="M349" s="271"/>
      <c r="N349" s="272"/>
      <c r="O349" s="272"/>
      <c r="P349" s="272"/>
      <c r="Q349" s="272"/>
      <c r="R349" s="272"/>
      <c r="S349" s="272"/>
      <c r="T349" s="27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4" t="s">
        <v>135</v>
      </c>
      <c r="AU349" s="274" t="s">
        <v>85</v>
      </c>
      <c r="AV349" s="14" t="s">
        <v>83</v>
      </c>
      <c r="AW349" s="14" t="s">
        <v>31</v>
      </c>
      <c r="AX349" s="14" t="s">
        <v>75</v>
      </c>
      <c r="AY349" s="274" t="s">
        <v>127</v>
      </c>
    </row>
    <row r="350" s="14" customFormat="1">
      <c r="A350" s="14"/>
      <c r="B350" s="265"/>
      <c r="C350" s="266"/>
      <c r="D350" s="252" t="s">
        <v>135</v>
      </c>
      <c r="E350" s="267" t="s">
        <v>1</v>
      </c>
      <c r="F350" s="268" t="s">
        <v>329</v>
      </c>
      <c r="G350" s="266"/>
      <c r="H350" s="267" t="s">
        <v>1</v>
      </c>
      <c r="I350" s="269"/>
      <c r="J350" s="266"/>
      <c r="K350" s="266"/>
      <c r="L350" s="270"/>
      <c r="M350" s="271"/>
      <c r="N350" s="272"/>
      <c r="O350" s="272"/>
      <c r="P350" s="272"/>
      <c r="Q350" s="272"/>
      <c r="R350" s="272"/>
      <c r="S350" s="272"/>
      <c r="T350" s="27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4" t="s">
        <v>135</v>
      </c>
      <c r="AU350" s="274" t="s">
        <v>85</v>
      </c>
      <c r="AV350" s="14" t="s">
        <v>83</v>
      </c>
      <c r="AW350" s="14" t="s">
        <v>31</v>
      </c>
      <c r="AX350" s="14" t="s">
        <v>75</v>
      </c>
      <c r="AY350" s="274" t="s">
        <v>127</v>
      </c>
    </row>
    <row r="351" s="13" customFormat="1">
      <c r="A351" s="13"/>
      <c r="B351" s="250"/>
      <c r="C351" s="251"/>
      <c r="D351" s="252" t="s">
        <v>135</v>
      </c>
      <c r="E351" s="253" t="s">
        <v>1</v>
      </c>
      <c r="F351" s="254" t="s">
        <v>330</v>
      </c>
      <c r="G351" s="251"/>
      <c r="H351" s="255">
        <v>6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135</v>
      </c>
      <c r="AU351" s="261" t="s">
        <v>85</v>
      </c>
      <c r="AV351" s="13" t="s">
        <v>85</v>
      </c>
      <c r="AW351" s="13" t="s">
        <v>31</v>
      </c>
      <c r="AX351" s="13" t="s">
        <v>75</v>
      </c>
      <c r="AY351" s="261" t="s">
        <v>127</v>
      </c>
    </row>
    <row r="352" s="14" customFormat="1">
      <c r="A352" s="14"/>
      <c r="B352" s="265"/>
      <c r="C352" s="266"/>
      <c r="D352" s="252" t="s">
        <v>135</v>
      </c>
      <c r="E352" s="267" t="s">
        <v>1</v>
      </c>
      <c r="F352" s="268" t="s">
        <v>429</v>
      </c>
      <c r="G352" s="266"/>
      <c r="H352" s="267" t="s">
        <v>1</v>
      </c>
      <c r="I352" s="269"/>
      <c r="J352" s="266"/>
      <c r="K352" s="266"/>
      <c r="L352" s="270"/>
      <c r="M352" s="271"/>
      <c r="N352" s="272"/>
      <c r="O352" s="272"/>
      <c r="P352" s="272"/>
      <c r="Q352" s="272"/>
      <c r="R352" s="272"/>
      <c r="S352" s="272"/>
      <c r="T352" s="27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4" t="s">
        <v>135</v>
      </c>
      <c r="AU352" s="274" t="s">
        <v>85</v>
      </c>
      <c r="AV352" s="14" t="s">
        <v>83</v>
      </c>
      <c r="AW352" s="14" t="s">
        <v>31</v>
      </c>
      <c r="AX352" s="14" t="s">
        <v>75</v>
      </c>
      <c r="AY352" s="274" t="s">
        <v>127</v>
      </c>
    </row>
    <row r="353" s="14" customFormat="1">
      <c r="A353" s="14"/>
      <c r="B353" s="265"/>
      <c r="C353" s="266"/>
      <c r="D353" s="252" t="s">
        <v>135</v>
      </c>
      <c r="E353" s="267" t="s">
        <v>1</v>
      </c>
      <c r="F353" s="268" t="s">
        <v>355</v>
      </c>
      <c r="G353" s="266"/>
      <c r="H353" s="267" t="s">
        <v>1</v>
      </c>
      <c r="I353" s="269"/>
      <c r="J353" s="266"/>
      <c r="K353" s="266"/>
      <c r="L353" s="270"/>
      <c r="M353" s="271"/>
      <c r="N353" s="272"/>
      <c r="O353" s="272"/>
      <c r="P353" s="272"/>
      <c r="Q353" s="272"/>
      <c r="R353" s="272"/>
      <c r="S353" s="272"/>
      <c r="T353" s="27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4" t="s">
        <v>135</v>
      </c>
      <c r="AU353" s="274" t="s">
        <v>85</v>
      </c>
      <c r="AV353" s="14" t="s">
        <v>83</v>
      </c>
      <c r="AW353" s="14" t="s">
        <v>31</v>
      </c>
      <c r="AX353" s="14" t="s">
        <v>75</v>
      </c>
      <c r="AY353" s="274" t="s">
        <v>127</v>
      </c>
    </row>
    <row r="354" s="14" customFormat="1">
      <c r="A354" s="14"/>
      <c r="B354" s="265"/>
      <c r="C354" s="266"/>
      <c r="D354" s="252" t="s">
        <v>135</v>
      </c>
      <c r="E354" s="267" t="s">
        <v>1</v>
      </c>
      <c r="F354" s="268" t="s">
        <v>356</v>
      </c>
      <c r="G354" s="266"/>
      <c r="H354" s="267" t="s">
        <v>1</v>
      </c>
      <c r="I354" s="269"/>
      <c r="J354" s="266"/>
      <c r="K354" s="266"/>
      <c r="L354" s="270"/>
      <c r="M354" s="271"/>
      <c r="N354" s="272"/>
      <c r="O354" s="272"/>
      <c r="P354" s="272"/>
      <c r="Q354" s="272"/>
      <c r="R354" s="272"/>
      <c r="S354" s="272"/>
      <c r="T354" s="27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4" t="s">
        <v>135</v>
      </c>
      <c r="AU354" s="274" t="s">
        <v>85</v>
      </c>
      <c r="AV354" s="14" t="s">
        <v>83</v>
      </c>
      <c r="AW354" s="14" t="s">
        <v>31</v>
      </c>
      <c r="AX354" s="14" t="s">
        <v>75</v>
      </c>
      <c r="AY354" s="274" t="s">
        <v>127</v>
      </c>
    </row>
    <row r="355" s="13" customFormat="1">
      <c r="A355" s="13"/>
      <c r="B355" s="250"/>
      <c r="C355" s="251"/>
      <c r="D355" s="252" t="s">
        <v>135</v>
      </c>
      <c r="E355" s="253" t="s">
        <v>1</v>
      </c>
      <c r="F355" s="254" t="s">
        <v>357</v>
      </c>
      <c r="G355" s="251"/>
      <c r="H355" s="255">
        <v>160</v>
      </c>
      <c r="I355" s="256"/>
      <c r="J355" s="251"/>
      <c r="K355" s="251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135</v>
      </c>
      <c r="AU355" s="261" t="s">
        <v>85</v>
      </c>
      <c r="AV355" s="13" t="s">
        <v>85</v>
      </c>
      <c r="AW355" s="13" t="s">
        <v>31</v>
      </c>
      <c r="AX355" s="13" t="s">
        <v>75</v>
      </c>
      <c r="AY355" s="261" t="s">
        <v>127</v>
      </c>
    </row>
    <row r="356" s="15" customFormat="1">
      <c r="A356" s="15"/>
      <c r="B356" s="275"/>
      <c r="C356" s="276"/>
      <c r="D356" s="252" t="s">
        <v>135</v>
      </c>
      <c r="E356" s="277" t="s">
        <v>1</v>
      </c>
      <c r="F356" s="278" t="s">
        <v>179</v>
      </c>
      <c r="G356" s="276"/>
      <c r="H356" s="279">
        <v>166</v>
      </c>
      <c r="I356" s="280"/>
      <c r="J356" s="276"/>
      <c r="K356" s="276"/>
      <c r="L356" s="281"/>
      <c r="M356" s="282"/>
      <c r="N356" s="283"/>
      <c r="O356" s="283"/>
      <c r="P356" s="283"/>
      <c r="Q356" s="283"/>
      <c r="R356" s="283"/>
      <c r="S356" s="283"/>
      <c r="T356" s="28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5" t="s">
        <v>135</v>
      </c>
      <c r="AU356" s="285" t="s">
        <v>85</v>
      </c>
      <c r="AV356" s="15" t="s">
        <v>133</v>
      </c>
      <c r="AW356" s="15" t="s">
        <v>31</v>
      </c>
      <c r="AX356" s="15" t="s">
        <v>83</v>
      </c>
      <c r="AY356" s="285" t="s">
        <v>127</v>
      </c>
    </row>
    <row r="357" s="2" customFormat="1" ht="21.75" customHeight="1">
      <c r="A357" s="39"/>
      <c r="B357" s="40"/>
      <c r="C357" s="237" t="s">
        <v>430</v>
      </c>
      <c r="D357" s="237" t="s">
        <v>129</v>
      </c>
      <c r="E357" s="238" t="s">
        <v>431</v>
      </c>
      <c r="F357" s="239" t="s">
        <v>432</v>
      </c>
      <c r="G357" s="240" t="s">
        <v>195</v>
      </c>
      <c r="H357" s="241">
        <v>166</v>
      </c>
      <c r="I357" s="242"/>
      <c r="J357" s="241">
        <f>ROUND(I357*H357,2)</f>
        <v>0</v>
      </c>
      <c r="K357" s="243"/>
      <c r="L357" s="45"/>
      <c r="M357" s="244" t="s">
        <v>1</v>
      </c>
      <c r="N357" s="245" t="s">
        <v>40</v>
      </c>
      <c r="O357" s="92"/>
      <c r="P357" s="246">
        <f>O357*H357</f>
        <v>0</v>
      </c>
      <c r="Q357" s="246">
        <v>0</v>
      </c>
      <c r="R357" s="246">
        <f>Q357*H357</f>
        <v>0</v>
      </c>
      <c r="S357" s="246">
        <v>0</v>
      </c>
      <c r="T357" s="24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8" t="s">
        <v>133</v>
      </c>
      <c r="AT357" s="248" t="s">
        <v>129</v>
      </c>
      <c r="AU357" s="248" t="s">
        <v>85</v>
      </c>
      <c r="AY357" s="18" t="s">
        <v>127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8" t="s">
        <v>83</v>
      </c>
      <c r="BK357" s="249">
        <f>ROUND(I357*H357,2)</f>
        <v>0</v>
      </c>
      <c r="BL357" s="18" t="s">
        <v>133</v>
      </c>
      <c r="BM357" s="248" t="s">
        <v>433</v>
      </c>
    </row>
    <row r="358" s="2" customFormat="1" ht="16.5" customHeight="1">
      <c r="A358" s="39"/>
      <c r="B358" s="40"/>
      <c r="C358" s="237" t="s">
        <v>434</v>
      </c>
      <c r="D358" s="237" t="s">
        <v>129</v>
      </c>
      <c r="E358" s="238" t="s">
        <v>435</v>
      </c>
      <c r="F358" s="239" t="s">
        <v>436</v>
      </c>
      <c r="G358" s="240" t="s">
        <v>195</v>
      </c>
      <c r="H358" s="241">
        <v>166</v>
      </c>
      <c r="I358" s="242"/>
      <c r="J358" s="241">
        <f>ROUND(I358*H358,2)</f>
        <v>0</v>
      </c>
      <c r="K358" s="243"/>
      <c r="L358" s="45"/>
      <c r="M358" s="244" t="s">
        <v>1</v>
      </c>
      <c r="N358" s="245" t="s">
        <v>40</v>
      </c>
      <c r="O358" s="92"/>
      <c r="P358" s="246">
        <f>O358*H358</f>
        <v>0</v>
      </c>
      <c r="Q358" s="246">
        <v>0</v>
      </c>
      <c r="R358" s="246">
        <f>Q358*H358</f>
        <v>0</v>
      </c>
      <c r="S358" s="246">
        <v>0</v>
      </c>
      <c r="T358" s="24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8" t="s">
        <v>133</v>
      </c>
      <c r="AT358" s="248" t="s">
        <v>129</v>
      </c>
      <c r="AU358" s="248" t="s">
        <v>85</v>
      </c>
      <c r="AY358" s="18" t="s">
        <v>127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8" t="s">
        <v>83</v>
      </c>
      <c r="BK358" s="249">
        <f>ROUND(I358*H358,2)</f>
        <v>0</v>
      </c>
      <c r="BL358" s="18" t="s">
        <v>133</v>
      </c>
      <c r="BM358" s="248" t="s">
        <v>437</v>
      </c>
    </row>
    <row r="359" s="12" customFormat="1" ht="22.8" customHeight="1">
      <c r="A359" s="12"/>
      <c r="B359" s="221"/>
      <c r="C359" s="222"/>
      <c r="D359" s="223" t="s">
        <v>74</v>
      </c>
      <c r="E359" s="235" t="s">
        <v>192</v>
      </c>
      <c r="F359" s="235" t="s">
        <v>438</v>
      </c>
      <c r="G359" s="222"/>
      <c r="H359" s="222"/>
      <c r="I359" s="225"/>
      <c r="J359" s="236">
        <f>BK359</f>
        <v>0</v>
      </c>
      <c r="K359" s="222"/>
      <c r="L359" s="227"/>
      <c r="M359" s="228"/>
      <c r="N359" s="229"/>
      <c r="O359" s="229"/>
      <c r="P359" s="230">
        <f>SUM(P360:P376)</f>
        <v>0</v>
      </c>
      <c r="Q359" s="229"/>
      <c r="R359" s="230">
        <f>SUM(R360:R376)</f>
        <v>0</v>
      </c>
      <c r="S359" s="229"/>
      <c r="T359" s="231">
        <f>SUM(T360:T376)</f>
        <v>67.891999999999996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32" t="s">
        <v>83</v>
      </c>
      <c r="AT359" s="233" t="s">
        <v>74</v>
      </c>
      <c r="AU359" s="233" t="s">
        <v>83</v>
      </c>
      <c r="AY359" s="232" t="s">
        <v>127</v>
      </c>
      <c r="BK359" s="234">
        <f>SUM(BK360:BK376)</f>
        <v>0</v>
      </c>
    </row>
    <row r="360" s="2" customFormat="1" ht="16.5" customHeight="1">
      <c r="A360" s="39"/>
      <c r="B360" s="40"/>
      <c r="C360" s="237" t="s">
        <v>439</v>
      </c>
      <c r="D360" s="237" t="s">
        <v>129</v>
      </c>
      <c r="E360" s="238" t="s">
        <v>440</v>
      </c>
      <c r="F360" s="239" t="s">
        <v>441</v>
      </c>
      <c r="G360" s="240" t="s">
        <v>132</v>
      </c>
      <c r="H360" s="241">
        <v>138</v>
      </c>
      <c r="I360" s="242"/>
      <c r="J360" s="241">
        <f>ROUND(I360*H360,2)</f>
        <v>0</v>
      </c>
      <c r="K360" s="243"/>
      <c r="L360" s="45"/>
      <c r="M360" s="244" t="s">
        <v>1</v>
      </c>
      <c r="N360" s="245" t="s">
        <v>40</v>
      </c>
      <c r="O360" s="92"/>
      <c r="P360" s="246">
        <f>O360*H360</f>
        <v>0</v>
      </c>
      <c r="Q360" s="246">
        <v>0</v>
      </c>
      <c r="R360" s="246">
        <f>Q360*H360</f>
        <v>0</v>
      </c>
      <c r="S360" s="246">
        <v>0.029000000000000001</v>
      </c>
      <c r="T360" s="247">
        <f>S360*H360</f>
        <v>4.0019999999999998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8" t="s">
        <v>133</v>
      </c>
      <c r="AT360" s="248" t="s">
        <v>129</v>
      </c>
      <c r="AU360" s="248" t="s">
        <v>85</v>
      </c>
      <c r="AY360" s="18" t="s">
        <v>127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8" t="s">
        <v>83</v>
      </c>
      <c r="BK360" s="249">
        <f>ROUND(I360*H360,2)</f>
        <v>0</v>
      </c>
      <c r="BL360" s="18" t="s">
        <v>133</v>
      </c>
      <c r="BM360" s="248" t="s">
        <v>442</v>
      </c>
    </row>
    <row r="361" s="2" customFormat="1">
      <c r="A361" s="39"/>
      <c r="B361" s="40"/>
      <c r="C361" s="41"/>
      <c r="D361" s="252" t="s">
        <v>155</v>
      </c>
      <c r="E361" s="41"/>
      <c r="F361" s="262" t="s">
        <v>443</v>
      </c>
      <c r="G361" s="41"/>
      <c r="H361" s="41"/>
      <c r="I361" s="145"/>
      <c r="J361" s="41"/>
      <c r="K361" s="41"/>
      <c r="L361" s="45"/>
      <c r="M361" s="263"/>
      <c r="N361" s="26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155</v>
      </c>
      <c r="AU361" s="18" t="s">
        <v>85</v>
      </c>
    </row>
    <row r="362" s="14" customFormat="1">
      <c r="A362" s="14"/>
      <c r="B362" s="265"/>
      <c r="C362" s="266"/>
      <c r="D362" s="252" t="s">
        <v>135</v>
      </c>
      <c r="E362" s="267" t="s">
        <v>1</v>
      </c>
      <c r="F362" s="268" t="s">
        <v>444</v>
      </c>
      <c r="G362" s="266"/>
      <c r="H362" s="267" t="s">
        <v>1</v>
      </c>
      <c r="I362" s="269"/>
      <c r="J362" s="266"/>
      <c r="K362" s="266"/>
      <c r="L362" s="270"/>
      <c r="M362" s="271"/>
      <c r="N362" s="272"/>
      <c r="O362" s="272"/>
      <c r="P362" s="272"/>
      <c r="Q362" s="272"/>
      <c r="R362" s="272"/>
      <c r="S362" s="272"/>
      <c r="T362" s="27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4" t="s">
        <v>135</v>
      </c>
      <c r="AU362" s="274" t="s">
        <v>85</v>
      </c>
      <c r="AV362" s="14" t="s">
        <v>83</v>
      </c>
      <c r="AW362" s="14" t="s">
        <v>31</v>
      </c>
      <c r="AX362" s="14" t="s">
        <v>75</v>
      </c>
      <c r="AY362" s="274" t="s">
        <v>127</v>
      </c>
    </row>
    <row r="363" s="13" customFormat="1">
      <c r="A363" s="13"/>
      <c r="B363" s="250"/>
      <c r="C363" s="251"/>
      <c r="D363" s="252" t="s">
        <v>135</v>
      </c>
      <c r="E363" s="253" t="s">
        <v>1</v>
      </c>
      <c r="F363" s="254" t="s">
        <v>445</v>
      </c>
      <c r="G363" s="251"/>
      <c r="H363" s="255">
        <v>138</v>
      </c>
      <c r="I363" s="256"/>
      <c r="J363" s="251"/>
      <c r="K363" s="251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135</v>
      </c>
      <c r="AU363" s="261" t="s">
        <v>85</v>
      </c>
      <c r="AV363" s="13" t="s">
        <v>85</v>
      </c>
      <c r="AW363" s="13" t="s">
        <v>31</v>
      </c>
      <c r="AX363" s="13" t="s">
        <v>83</v>
      </c>
      <c r="AY363" s="261" t="s">
        <v>127</v>
      </c>
    </row>
    <row r="364" s="2" customFormat="1" ht="21.75" customHeight="1">
      <c r="A364" s="39"/>
      <c r="B364" s="40"/>
      <c r="C364" s="237" t="s">
        <v>446</v>
      </c>
      <c r="D364" s="237" t="s">
        <v>129</v>
      </c>
      <c r="E364" s="238" t="s">
        <v>447</v>
      </c>
      <c r="F364" s="239" t="s">
        <v>448</v>
      </c>
      <c r="G364" s="240" t="s">
        <v>132</v>
      </c>
      <c r="H364" s="241">
        <v>218</v>
      </c>
      <c r="I364" s="242"/>
      <c r="J364" s="241">
        <f>ROUND(I364*H364,2)</f>
        <v>0</v>
      </c>
      <c r="K364" s="243"/>
      <c r="L364" s="45"/>
      <c r="M364" s="244" t="s">
        <v>1</v>
      </c>
      <c r="N364" s="245" t="s">
        <v>40</v>
      </c>
      <c r="O364" s="92"/>
      <c r="P364" s="246">
        <f>O364*H364</f>
        <v>0</v>
      </c>
      <c r="Q364" s="246">
        <v>0</v>
      </c>
      <c r="R364" s="246">
        <f>Q364*H364</f>
        <v>0</v>
      </c>
      <c r="S364" s="246">
        <v>0.155</v>
      </c>
      <c r="T364" s="247">
        <f>S364*H364</f>
        <v>33.789999999999999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8" t="s">
        <v>133</v>
      </c>
      <c r="AT364" s="248" t="s">
        <v>129</v>
      </c>
      <c r="AU364" s="248" t="s">
        <v>85</v>
      </c>
      <c r="AY364" s="18" t="s">
        <v>127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8" t="s">
        <v>83</v>
      </c>
      <c r="BK364" s="249">
        <f>ROUND(I364*H364,2)</f>
        <v>0</v>
      </c>
      <c r="BL364" s="18" t="s">
        <v>133</v>
      </c>
      <c r="BM364" s="248" t="s">
        <v>449</v>
      </c>
    </row>
    <row r="365" s="2" customFormat="1">
      <c r="A365" s="39"/>
      <c r="B365" s="40"/>
      <c r="C365" s="41"/>
      <c r="D365" s="252" t="s">
        <v>155</v>
      </c>
      <c r="E365" s="41"/>
      <c r="F365" s="262" t="s">
        <v>443</v>
      </c>
      <c r="G365" s="41"/>
      <c r="H365" s="41"/>
      <c r="I365" s="145"/>
      <c r="J365" s="41"/>
      <c r="K365" s="41"/>
      <c r="L365" s="45"/>
      <c r="M365" s="263"/>
      <c r="N365" s="26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155</v>
      </c>
      <c r="AU365" s="18" t="s">
        <v>85</v>
      </c>
    </row>
    <row r="366" s="14" customFormat="1">
      <c r="A366" s="14"/>
      <c r="B366" s="265"/>
      <c r="C366" s="266"/>
      <c r="D366" s="252" t="s">
        <v>135</v>
      </c>
      <c r="E366" s="267" t="s">
        <v>1</v>
      </c>
      <c r="F366" s="268" t="s">
        <v>450</v>
      </c>
      <c r="G366" s="266"/>
      <c r="H366" s="267" t="s">
        <v>1</v>
      </c>
      <c r="I366" s="269"/>
      <c r="J366" s="266"/>
      <c r="K366" s="266"/>
      <c r="L366" s="270"/>
      <c r="M366" s="271"/>
      <c r="N366" s="272"/>
      <c r="O366" s="272"/>
      <c r="P366" s="272"/>
      <c r="Q366" s="272"/>
      <c r="R366" s="272"/>
      <c r="S366" s="272"/>
      <c r="T366" s="27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4" t="s">
        <v>135</v>
      </c>
      <c r="AU366" s="274" t="s">
        <v>85</v>
      </c>
      <c r="AV366" s="14" t="s">
        <v>83</v>
      </c>
      <c r="AW366" s="14" t="s">
        <v>31</v>
      </c>
      <c r="AX366" s="14" t="s">
        <v>75</v>
      </c>
      <c r="AY366" s="274" t="s">
        <v>127</v>
      </c>
    </row>
    <row r="367" s="13" customFormat="1">
      <c r="A367" s="13"/>
      <c r="B367" s="250"/>
      <c r="C367" s="251"/>
      <c r="D367" s="252" t="s">
        <v>135</v>
      </c>
      <c r="E367" s="253" t="s">
        <v>1</v>
      </c>
      <c r="F367" s="254" t="s">
        <v>451</v>
      </c>
      <c r="G367" s="251"/>
      <c r="H367" s="255">
        <v>218</v>
      </c>
      <c r="I367" s="256"/>
      <c r="J367" s="251"/>
      <c r="K367" s="251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135</v>
      </c>
      <c r="AU367" s="261" t="s">
        <v>85</v>
      </c>
      <c r="AV367" s="13" t="s">
        <v>85</v>
      </c>
      <c r="AW367" s="13" t="s">
        <v>31</v>
      </c>
      <c r="AX367" s="13" t="s">
        <v>83</v>
      </c>
      <c r="AY367" s="261" t="s">
        <v>127</v>
      </c>
    </row>
    <row r="368" s="2" customFormat="1" ht="21.75" customHeight="1">
      <c r="A368" s="39"/>
      <c r="B368" s="40"/>
      <c r="C368" s="237" t="s">
        <v>452</v>
      </c>
      <c r="D368" s="237" t="s">
        <v>129</v>
      </c>
      <c r="E368" s="238" t="s">
        <v>453</v>
      </c>
      <c r="F368" s="239" t="s">
        <v>454</v>
      </c>
      <c r="G368" s="240" t="s">
        <v>148</v>
      </c>
      <c r="H368" s="241">
        <v>27</v>
      </c>
      <c r="I368" s="242"/>
      <c r="J368" s="241">
        <f>ROUND(I368*H368,2)</f>
        <v>0</v>
      </c>
      <c r="K368" s="243"/>
      <c r="L368" s="45"/>
      <c r="M368" s="244" t="s">
        <v>1</v>
      </c>
      <c r="N368" s="245" t="s">
        <v>40</v>
      </c>
      <c r="O368" s="92"/>
      <c r="P368" s="246">
        <f>O368*H368</f>
        <v>0</v>
      </c>
      <c r="Q368" s="246">
        <v>0</v>
      </c>
      <c r="R368" s="246">
        <f>Q368*H368</f>
        <v>0</v>
      </c>
      <c r="S368" s="246">
        <v>0</v>
      </c>
      <c r="T368" s="24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8" t="s">
        <v>133</v>
      </c>
      <c r="AT368" s="248" t="s">
        <v>129</v>
      </c>
      <c r="AU368" s="248" t="s">
        <v>85</v>
      </c>
      <c r="AY368" s="18" t="s">
        <v>127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8" t="s">
        <v>83</v>
      </c>
      <c r="BK368" s="249">
        <f>ROUND(I368*H368,2)</f>
        <v>0</v>
      </c>
      <c r="BL368" s="18" t="s">
        <v>133</v>
      </c>
      <c r="BM368" s="248" t="s">
        <v>455</v>
      </c>
    </row>
    <row r="369" s="14" customFormat="1">
      <c r="A369" s="14"/>
      <c r="B369" s="265"/>
      <c r="C369" s="266"/>
      <c r="D369" s="252" t="s">
        <v>135</v>
      </c>
      <c r="E369" s="267" t="s">
        <v>1</v>
      </c>
      <c r="F369" s="268" t="s">
        <v>456</v>
      </c>
      <c r="G369" s="266"/>
      <c r="H369" s="267" t="s">
        <v>1</v>
      </c>
      <c r="I369" s="269"/>
      <c r="J369" s="266"/>
      <c r="K369" s="266"/>
      <c r="L369" s="270"/>
      <c r="M369" s="271"/>
      <c r="N369" s="272"/>
      <c r="O369" s="272"/>
      <c r="P369" s="272"/>
      <c r="Q369" s="272"/>
      <c r="R369" s="272"/>
      <c r="S369" s="272"/>
      <c r="T369" s="27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4" t="s">
        <v>135</v>
      </c>
      <c r="AU369" s="274" t="s">
        <v>85</v>
      </c>
      <c r="AV369" s="14" t="s">
        <v>83</v>
      </c>
      <c r="AW369" s="14" t="s">
        <v>31</v>
      </c>
      <c r="AX369" s="14" t="s">
        <v>75</v>
      </c>
      <c r="AY369" s="274" t="s">
        <v>127</v>
      </c>
    </row>
    <row r="370" s="13" customFormat="1">
      <c r="A370" s="13"/>
      <c r="B370" s="250"/>
      <c r="C370" s="251"/>
      <c r="D370" s="252" t="s">
        <v>135</v>
      </c>
      <c r="E370" s="253" t="s">
        <v>1</v>
      </c>
      <c r="F370" s="254" t="s">
        <v>457</v>
      </c>
      <c r="G370" s="251"/>
      <c r="H370" s="255">
        <v>27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135</v>
      </c>
      <c r="AU370" s="261" t="s">
        <v>85</v>
      </c>
      <c r="AV370" s="13" t="s">
        <v>85</v>
      </c>
      <c r="AW370" s="13" t="s">
        <v>31</v>
      </c>
      <c r="AX370" s="13" t="s">
        <v>83</v>
      </c>
      <c r="AY370" s="261" t="s">
        <v>127</v>
      </c>
    </row>
    <row r="371" s="2" customFormat="1" ht="21.75" customHeight="1">
      <c r="A371" s="39"/>
      <c r="B371" s="40"/>
      <c r="C371" s="237" t="s">
        <v>458</v>
      </c>
      <c r="D371" s="237" t="s">
        <v>129</v>
      </c>
      <c r="E371" s="238" t="s">
        <v>459</v>
      </c>
      <c r="F371" s="239" t="s">
        <v>460</v>
      </c>
      <c r="G371" s="240" t="s">
        <v>148</v>
      </c>
      <c r="H371" s="241">
        <v>15</v>
      </c>
      <c r="I371" s="242"/>
      <c r="J371" s="241">
        <f>ROUND(I371*H371,2)</f>
        <v>0</v>
      </c>
      <c r="K371" s="243"/>
      <c r="L371" s="45"/>
      <c r="M371" s="244" t="s">
        <v>1</v>
      </c>
      <c r="N371" s="245" t="s">
        <v>40</v>
      </c>
      <c r="O371" s="92"/>
      <c r="P371" s="246">
        <f>O371*H371</f>
        <v>0</v>
      </c>
      <c r="Q371" s="246">
        <v>0</v>
      </c>
      <c r="R371" s="246">
        <f>Q371*H371</f>
        <v>0</v>
      </c>
      <c r="S371" s="246">
        <v>1.9199999999999999</v>
      </c>
      <c r="T371" s="247">
        <f>S371*H371</f>
        <v>28.799999999999997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8" t="s">
        <v>133</v>
      </c>
      <c r="AT371" s="248" t="s">
        <v>129</v>
      </c>
      <c r="AU371" s="248" t="s">
        <v>85</v>
      </c>
      <c r="AY371" s="18" t="s">
        <v>127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8" t="s">
        <v>83</v>
      </c>
      <c r="BK371" s="249">
        <f>ROUND(I371*H371,2)</f>
        <v>0</v>
      </c>
      <c r="BL371" s="18" t="s">
        <v>133</v>
      </c>
      <c r="BM371" s="248" t="s">
        <v>461</v>
      </c>
    </row>
    <row r="372" s="14" customFormat="1">
      <c r="A372" s="14"/>
      <c r="B372" s="265"/>
      <c r="C372" s="266"/>
      <c r="D372" s="252" t="s">
        <v>135</v>
      </c>
      <c r="E372" s="267" t="s">
        <v>1</v>
      </c>
      <c r="F372" s="268" t="s">
        <v>462</v>
      </c>
      <c r="G372" s="266"/>
      <c r="H372" s="267" t="s">
        <v>1</v>
      </c>
      <c r="I372" s="269"/>
      <c r="J372" s="266"/>
      <c r="K372" s="266"/>
      <c r="L372" s="270"/>
      <c r="M372" s="271"/>
      <c r="N372" s="272"/>
      <c r="O372" s="272"/>
      <c r="P372" s="272"/>
      <c r="Q372" s="272"/>
      <c r="R372" s="272"/>
      <c r="S372" s="272"/>
      <c r="T372" s="27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4" t="s">
        <v>135</v>
      </c>
      <c r="AU372" s="274" t="s">
        <v>85</v>
      </c>
      <c r="AV372" s="14" t="s">
        <v>83</v>
      </c>
      <c r="AW372" s="14" t="s">
        <v>31</v>
      </c>
      <c r="AX372" s="14" t="s">
        <v>75</v>
      </c>
      <c r="AY372" s="274" t="s">
        <v>127</v>
      </c>
    </row>
    <row r="373" s="13" customFormat="1">
      <c r="A373" s="13"/>
      <c r="B373" s="250"/>
      <c r="C373" s="251"/>
      <c r="D373" s="252" t="s">
        <v>135</v>
      </c>
      <c r="E373" s="253" t="s">
        <v>1</v>
      </c>
      <c r="F373" s="254" t="s">
        <v>463</v>
      </c>
      <c r="G373" s="251"/>
      <c r="H373" s="255">
        <v>15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135</v>
      </c>
      <c r="AU373" s="261" t="s">
        <v>85</v>
      </c>
      <c r="AV373" s="13" t="s">
        <v>85</v>
      </c>
      <c r="AW373" s="13" t="s">
        <v>31</v>
      </c>
      <c r="AX373" s="13" t="s">
        <v>83</v>
      </c>
      <c r="AY373" s="261" t="s">
        <v>127</v>
      </c>
    </row>
    <row r="374" s="2" customFormat="1" ht="21.75" customHeight="1">
      <c r="A374" s="39"/>
      <c r="B374" s="40"/>
      <c r="C374" s="237" t="s">
        <v>464</v>
      </c>
      <c r="D374" s="237" t="s">
        <v>129</v>
      </c>
      <c r="E374" s="238" t="s">
        <v>465</v>
      </c>
      <c r="F374" s="239" t="s">
        <v>466</v>
      </c>
      <c r="G374" s="240" t="s">
        <v>378</v>
      </c>
      <c r="H374" s="241">
        <v>13</v>
      </c>
      <c r="I374" s="242"/>
      <c r="J374" s="241">
        <f>ROUND(I374*H374,2)</f>
        <v>0</v>
      </c>
      <c r="K374" s="243"/>
      <c r="L374" s="45"/>
      <c r="M374" s="244" t="s">
        <v>1</v>
      </c>
      <c r="N374" s="245" t="s">
        <v>40</v>
      </c>
      <c r="O374" s="92"/>
      <c r="P374" s="246">
        <f>O374*H374</f>
        <v>0</v>
      </c>
      <c r="Q374" s="246">
        <v>0</v>
      </c>
      <c r="R374" s="246">
        <f>Q374*H374</f>
        <v>0</v>
      </c>
      <c r="S374" s="246">
        <v>0.10000000000000001</v>
      </c>
      <c r="T374" s="247">
        <f>S374*H374</f>
        <v>1.3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8" t="s">
        <v>133</v>
      </c>
      <c r="AT374" s="248" t="s">
        <v>129</v>
      </c>
      <c r="AU374" s="248" t="s">
        <v>85</v>
      </c>
      <c r="AY374" s="18" t="s">
        <v>127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8" t="s">
        <v>83</v>
      </c>
      <c r="BK374" s="249">
        <f>ROUND(I374*H374,2)</f>
        <v>0</v>
      </c>
      <c r="BL374" s="18" t="s">
        <v>133</v>
      </c>
      <c r="BM374" s="248" t="s">
        <v>467</v>
      </c>
    </row>
    <row r="375" s="14" customFormat="1">
      <c r="A375" s="14"/>
      <c r="B375" s="265"/>
      <c r="C375" s="266"/>
      <c r="D375" s="252" t="s">
        <v>135</v>
      </c>
      <c r="E375" s="267" t="s">
        <v>1</v>
      </c>
      <c r="F375" s="268" t="s">
        <v>468</v>
      </c>
      <c r="G375" s="266"/>
      <c r="H375" s="267" t="s">
        <v>1</v>
      </c>
      <c r="I375" s="269"/>
      <c r="J375" s="266"/>
      <c r="K375" s="266"/>
      <c r="L375" s="270"/>
      <c r="M375" s="271"/>
      <c r="N375" s="272"/>
      <c r="O375" s="272"/>
      <c r="P375" s="272"/>
      <c r="Q375" s="272"/>
      <c r="R375" s="272"/>
      <c r="S375" s="272"/>
      <c r="T375" s="27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4" t="s">
        <v>135</v>
      </c>
      <c r="AU375" s="274" t="s">
        <v>85</v>
      </c>
      <c r="AV375" s="14" t="s">
        <v>83</v>
      </c>
      <c r="AW375" s="14" t="s">
        <v>31</v>
      </c>
      <c r="AX375" s="14" t="s">
        <v>75</v>
      </c>
      <c r="AY375" s="274" t="s">
        <v>127</v>
      </c>
    </row>
    <row r="376" s="13" customFormat="1">
      <c r="A376" s="13"/>
      <c r="B376" s="250"/>
      <c r="C376" s="251"/>
      <c r="D376" s="252" t="s">
        <v>135</v>
      </c>
      <c r="E376" s="253" t="s">
        <v>1</v>
      </c>
      <c r="F376" s="254" t="s">
        <v>242</v>
      </c>
      <c r="G376" s="251"/>
      <c r="H376" s="255">
        <v>13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135</v>
      </c>
      <c r="AU376" s="261" t="s">
        <v>85</v>
      </c>
      <c r="AV376" s="13" t="s">
        <v>85</v>
      </c>
      <c r="AW376" s="13" t="s">
        <v>31</v>
      </c>
      <c r="AX376" s="13" t="s">
        <v>83</v>
      </c>
      <c r="AY376" s="261" t="s">
        <v>127</v>
      </c>
    </row>
    <row r="377" s="12" customFormat="1" ht="22.8" customHeight="1">
      <c r="A377" s="12"/>
      <c r="B377" s="221"/>
      <c r="C377" s="222"/>
      <c r="D377" s="223" t="s">
        <v>74</v>
      </c>
      <c r="E377" s="235" t="s">
        <v>469</v>
      </c>
      <c r="F377" s="235" t="s">
        <v>470</v>
      </c>
      <c r="G377" s="222"/>
      <c r="H377" s="222"/>
      <c r="I377" s="225"/>
      <c r="J377" s="236">
        <f>BK377</f>
        <v>0</v>
      </c>
      <c r="K377" s="222"/>
      <c r="L377" s="227"/>
      <c r="M377" s="228"/>
      <c r="N377" s="229"/>
      <c r="O377" s="229"/>
      <c r="P377" s="230">
        <f>SUM(P378:P426)</f>
        <v>0</v>
      </c>
      <c r="Q377" s="229"/>
      <c r="R377" s="230">
        <f>SUM(R378:R426)</f>
        <v>8.0294740000000004</v>
      </c>
      <c r="S377" s="229"/>
      <c r="T377" s="231">
        <f>SUM(T378:T426)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32" t="s">
        <v>83</v>
      </c>
      <c r="AT377" s="233" t="s">
        <v>74</v>
      </c>
      <c r="AU377" s="233" t="s">
        <v>83</v>
      </c>
      <c r="AY377" s="232" t="s">
        <v>127</v>
      </c>
      <c r="BK377" s="234">
        <f>SUM(BK378:BK426)</f>
        <v>0</v>
      </c>
    </row>
    <row r="378" s="2" customFormat="1" ht="21.75" customHeight="1">
      <c r="A378" s="39"/>
      <c r="B378" s="40"/>
      <c r="C378" s="237" t="s">
        <v>471</v>
      </c>
      <c r="D378" s="237" t="s">
        <v>129</v>
      </c>
      <c r="E378" s="238" t="s">
        <v>472</v>
      </c>
      <c r="F378" s="239" t="s">
        <v>473</v>
      </c>
      <c r="G378" s="240" t="s">
        <v>132</v>
      </c>
      <c r="H378" s="241">
        <v>139.5</v>
      </c>
      <c r="I378" s="242"/>
      <c r="J378" s="241">
        <f>ROUND(I378*H378,2)</f>
        <v>0</v>
      </c>
      <c r="K378" s="243"/>
      <c r="L378" s="45"/>
      <c r="M378" s="244" t="s">
        <v>1</v>
      </c>
      <c r="N378" s="245" t="s">
        <v>40</v>
      </c>
      <c r="O378" s="92"/>
      <c r="P378" s="246">
        <f>O378*H378</f>
        <v>0</v>
      </c>
      <c r="Q378" s="246">
        <v>1.0000000000000001E-05</v>
      </c>
      <c r="R378" s="246">
        <f>Q378*H378</f>
        <v>0.0013950000000000002</v>
      </c>
      <c r="S378" s="246">
        <v>0</v>
      </c>
      <c r="T378" s="24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8" t="s">
        <v>133</v>
      </c>
      <c r="AT378" s="248" t="s">
        <v>129</v>
      </c>
      <c r="AU378" s="248" t="s">
        <v>85</v>
      </c>
      <c r="AY378" s="18" t="s">
        <v>127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8" t="s">
        <v>83</v>
      </c>
      <c r="BK378" s="249">
        <f>ROUND(I378*H378,2)</f>
        <v>0</v>
      </c>
      <c r="BL378" s="18" t="s">
        <v>133</v>
      </c>
      <c r="BM378" s="248" t="s">
        <v>474</v>
      </c>
    </row>
    <row r="379" s="14" customFormat="1">
      <c r="A379" s="14"/>
      <c r="B379" s="265"/>
      <c r="C379" s="266"/>
      <c r="D379" s="252" t="s">
        <v>135</v>
      </c>
      <c r="E379" s="267" t="s">
        <v>1</v>
      </c>
      <c r="F379" s="268" t="s">
        <v>475</v>
      </c>
      <c r="G379" s="266"/>
      <c r="H379" s="267" t="s">
        <v>1</v>
      </c>
      <c r="I379" s="269"/>
      <c r="J379" s="266"/>
      <c r="K379" s="266"/>
      <c r="L379" s="270"/>
      <c r="M379" s="271"/>
      <c r="N379" s="272"/>
      <c r="O379" s="272"/>
      <c r="P379" s="272"/>
      <c r="Q379" s="272"/>
      <c r="R379" s="272"/>
      <c r="S379" s="272"/>
      <c r="T379" s="27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4" t="s">
        <v>135</v>
      </c>
      <c r="AU379" s="274" t="s">
        <v>85</v>
      </c>
      <c r="AV379" s="14" t="s">
        <v>83</v>
      </c>
      <c r="AW379" s="14" t="s">
        <v>31</v>
      </c>
      <c r="AX379" s="14" t="s">
        <v>75</v>
      </c>
      <c r="AY379" s="274" t="s">
        <v>127</v>
      </c>
    </row>
    <row r="380" s="13" customFormat="1">
      <c r="A380" s="13"/>
      <c r="B380" s="250"/>
      <c r="C380" s="251"/>
      <c r="D380" s="252" t="s">
        <v>135</v>
      </c>
      <c r="E380" s="253" t="s">
        <v>1</v>
      </c>
      <c r="F380" s="254" t="s">
        <v>476</v>
      </c>
      <c r="G380" s="251"/>
      <c r="H380" s="255">
        <v>137.5</v>
      </c>
      <c r="I380" s="256"/>
      <c r="J380" s="251"/>
      <c r="K380" s="251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135</v>
      </c>
      <c r="AU380" s="261" t="s">
        <v>85</v>
      </c>
      <c r="AV380" s="13" t="s">
        <v>85</v>
      </c>
      <c r="AW380" s="13" t="s">
        <v>31</v>
      </c>
      <c r="AX380" s="13" t="s">
        <v>75</v>
      </c>
      <c r="AY380" s="261" t="s">
        <v>127</v>
      </c>
    </row>
    <row r="381" s="14" customFormat="1">
      <c r="A381" s="14"/>
      <c r="B381" s="265"/>
      <c r="C381" s="266"/>
      <c r="D381" s="252" t="s">
        <v>135</v>
      </c>
      <c r="E381" s="267" t="s">
        <v>1</v>
      </c>
      <c r="F381" s="268" t="s">
        <v>477</v>
      </c>
      <c r="G381" s="266"/>
      <c r="H381" s="267" t="s">
        <v>1</v>
      </c>
      <c r="I381" s="269"/>
      <c r="J381" s="266"/>
      <c r="K381" s="266"/>
      <c r="L381" s="270"/>
      <c r="M381" s="271"/>
      <c r="N381" s="272"/>
      <c r="O381" s="272"/>
      <c r="P381" s="272"/>
      <c r="Q381" s="272"/>
      <c r="R381" s="272"/>
      <c r="S381" s="272"/>
      <c r="T381" s="27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4" t="s">
        <v>135</v>
      </c>
      <c r="AU381" s="274" t="s">
        <v>85</v>
      </c>
      <c r="AV381" s="14" t="s">
        <v>83</v>
      </c>
      <c r="AW381" s="14" t="s">
        <v>31</v>
      </c>
      <c r="AX381" s="14" t="s">
        <v>75</v>
      </c>
      <c r="AY381" s="274" t="s">
        <v>127</v>
      </c>
    </row>
    <row r="382" s="14" customFormat="1">
      <c r="A382" s="14"/>
      <c r="B382" s="265"/>
      <c r="C382" s="266"/>
      <c r="D382" s="252" t="s">
        <v>135</v>
      </c>
      <c r="E382" s="267" t="s">
        <v>1</v>
      </c>
      <c r="F382" s="268" t="s">
        <v>478</v>
      </c>
      <c r="G382" s="266"/>
      <c r="H382" s="267" t="s">
        <v>1</v>
      </c>
      <c r="I382" s="269"/>
      <c r="J382" s="266"/>
      <c r="K382" s="266"/>
      <c r="L382" s="270"/>
      <c r="M382" s="271"/>
      <c r="N382" s="272"/>
      <c r="O382" s="272"/>
      <c r="P382" s="272"/>
      <c r="Q382" s="272"/>
      <c r="R382" s="272"/>
      <c r="S382" s="272"/>
      <c r="T382" s="27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4" t="s">
        <v>135</v>
      </c>
      <c r="AU382" s="274" t="s">
        <v>85</v>
      </c>
      <c r="AV382" s="14" t="s">
        <v>83</v>
      </c>
      <c r="AW382" s="14" t="s">
        <v>31</v>
      </c>
      <c r="AX382" s="14" t="s">
        <v>75</v>
      </c>
      <c r="AY382" s="274" t="s">
        <v>127</v>
      </c>
    </row>
    <row r="383" s="13" customFormat="1">
      <c r="A383" s="13"/>
      <c r="B383" s="250"/>
      <c r="C383" s="251"/>
      <c r="D383" s="252" t="s">
        <v>135</v>
      </c>
      <c r="E383" s="253" t="s">
        <v>1</v>
      </c>
      <c r="F383" s="254" t="s">
        <v>479</v>
      </c>
      <c r="G383" s="251"/>
      <c r="H383" s="255">
        <v>2</v>
      </c>
      <c r="I383" s="256"/>
      <c r="J383" s="251"/>
      <c r="K383" s="251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135</v>
      </c>
      <c r="AU383" s="261" t="s">
        <v>85</v>
      </c>
      <c r="AV383" s="13" t="s">
        <v>85</v>
      </c>
      <c r="AW383" s="13" t="s">
        <v>31</v>
      </c>
      <c r="AX383" s="13" t="s">
        <v>75</v>
      </c>
      <c r="AY383" s="261" t="s">
        <v>127</v>
      </c>
    </row>
    <row r="384" s="15" customFormat="1">
      <c r="A384" s="15"/>
      <c r="B384" s="275"/>
      <c r="C384" s="276"/>
      <c r="D384" s="252" t="s">
        <v>135</v>
      </c>
      <c r="E384" s="277" t="s">
        <v>1</v>
      </c>
      <c r="F384" s="278" t="s">
        <v>179</v>
      </c>
      <c r="G384" s="276"/>
      <c r="H384" s="279">
        <v>139.5</v>
      </c>
      <c r="I384" s="280"/>
      <c r="J384" s="276"/>
      <c r="K384" s="276"/>
      <c r="L384" s="281"/>
      <c r="M384" s="282"/>
      <c r="N384" s="283"/>
      <c r="O384" s="283"/>
      <c r="P384" s="283"/>
      <c r="Q384" s="283"/>
      <c r="R384" s="283"/>
      <c r="S384" s="283"/>
      <c r="T384" s="28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85" t="s">
        <v>135</v>
      </c>
      <c r="AU384" s="285" t="s">
        <v>85</v>
      </c>
      <c r="AV384" s="15" t="s">
        <v>133</v>
      </c>
      <c r="AW384" s="15" t="s">
        <v>31</v>
      </c>
      <c r="AX384" s="15" t="s">
        <v>83</v>
      </c>
      <c r="AY384" s="285" t="s">
        <v>127</v>
      </c>
    </row>
    <row r="385" s="2" customFormat="1" ht="16.5" customHeight="1">
      <c r="A385" s="39"/>
      <c r="B385" s="40"/>
      <c r="C385" s="297" t="s">
        <v>480</v>
      </c>
      <c r="D385" s="297" t="s">
        <v>223</v>
      </c>
      <c r="E385" s="298" t="s">
        <v>481</v>
      </c>
      <c r="F385" s="299" t="s">
        <v>482</v>
      </c>
      <c r="G385" s="300" t="s">
        <v>132</v>
      </c>
      <c r="H385" s="301">
        <v>142</v>
      </c>
      <c r="I385" s="302"/>
      <c r="J385" s="301">
        <f>ROUND(I385*H385,2)</f>
        <v>0</v>
      </c>
      <c r="K385" s="303"/>
      <c r="L385" s="304"/>
      <c r="M385" s="305" t="s">
        <v>1</v>
      </c>
      <c r="N385" s="306" t="s">
        <v>40</v>
      </c>
      <c r="O385" s="92"/>
      <c r="P385" s="246">
        <f>O385*H385</f>
        <v>0</v>
      </c>
      <c r="Q385" s="246">
        <v>0.0035999999999999999</v>
      </c>
      <c r="R385" s="246">
        <f>Q385*H385</f>
        <v>0.51119999999999999</v>
      </c>
      <c r="S385" s="246">
        <v>0</v>
      </c>
      <c r="T385" s="24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8" t="s">
        <v>192</v>
      </c>
      <c r="AT385" s="248" t="s">
        <v>223</v>
      </c>
      <c r="AU385" s="248" t="s">
        <v>85</v>
      </c>
      <c r="AY385" s="18" t="s">
        <v>127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18" t="s">
        <v>83</v>
      </c>
      <c r="BK385" s="249">
        <f>ROUND(I385*H385,2)</f>
        <v>0</v>
      </c>
      <c r="BL385" s="18" t="s">
        <v>133</v>
      </c>
      <c r="BM385" s="248" t="s">
        <v>483</v>
      </c>
    </row>
    <row r="386" s="2" customFormat="1">
      <c r="A386" s="39"/>
      <c r="B386" s="40"/>
      <c r="C386" s="41"/>
      <c r="D386" s="252" t="s">
        <v>155</v>
      </c>
      <c r="E386" s="41"/>
      <c r="F386" s="262" t="s">
        <v>484</v>
      </c>
      <c r="G386" s="41"/>
      <c r="H386" s="41"/>
      <c r="I386" s="145"/>
      <c r="J386" s="41"/>
      <c r="K386" s="41"/>
      <c r="L386" s="45"/>
      <c r="M386" s="263"/>
      <c r="N386" s="264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155</v>
      </c>
      <c r="AU386" s="18" t="s">
        <v>85</v>
      </c>
    </row>
    <row r="387" s="13" customFormat="1">
      <c r="A387" s="13"/>
      <c r="B387" s="250"/>
      <c r="C387" s="251"/>
      <c r="D387" s="252" t="s">
        <v>135</v>
      </c>
      <c r="E387" s="253" t="s">
        <v>1</v>
      </c>
      <c r="F387" s="254" t="s">
        <v>485</v>
      </c>
      <c r="G387" s="251"/>
      <c r="H387" s="255">
        <v>142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135</v>
      </c>
      <c r="AU387" s="261" t="s">
        <v>85</v>
      </c>
      <c r="AV387" s="13" t="s">
        <v>85</v>
      </c>
      <c r="AW387" s="13" t="s">
        <v>31</v>
      </c>
      <c r="AX387" s="13" t="s">
        <v>83</v>
      </c>
      <c r="AY387" s="261" t="s">
        <v>127</v>
      </c>
    </row>
    <row r="388" s="14" customFormat="1">
      <c r="A388" s="14"/>
      <c r="B388" s="265"/>
      <c r="C388" s="266"/>
      <c r="D388" s="252" t="s">
        <v>135</v>
      </c>
      <c r="E388" s="267" t="s">
        <v>1</v>
      </c>
      <c r="F388" s="268" t="s">
        <v>486</v>
      </c>
      <c r="G388" s="266"/>
      <c r="H388" s="267" t="s">
        <v>1</v>
      </c>
      <c r="I388" s="269"/>
      <c r="J388" s="266"/>
      <c r="K388" s="266"/>
      <c r="L388" s="270"/>
      <c r="M388" s="271"/>
      <c r="N388" s="272"/>
      <c r="O388" s="272"/>
      <c r="P388" s="272"/>
      <c r="Q388" s="272"/>
      <c r="R388" s="272"/>
      <c r="S388" s="272"/>
      <c r="T388" s="27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4" t="s">
        <v>135</v>
      </c>
      <c r="AU388" s="274" t="s">
        <v>85</v>
      </c>
      <c r="AV388" s="14" t="s">
        <v>83</v>
      </c>
      <c r="AW388" s="14" t="s">
        <v>31</v>
      </c>
      <c r="AX388" s="14" t="s">
        <v>75</v>
      </c>
      <c r="AY388" s="274" t="s">
        <v>127</v>
      </c>
    </row>
    <row r="389" s="2" customFormat="1" ht="21.75" customHeight="1">
      <c r="A389" s="39"/>
      <c r="B389" s="40"/>
      <c r="C389" s="237" t="s">
        <v>487</v>
      </c>
      <c r="D389" s="237" t="s">
        <v>129</v>
      </c>
      <c r="E389" s="238" t="s">
        <v>488</v>
      </c>
      <c r="F389" s="239" t="s">
        <v>489</v>
      </c>
      <c r="G389" s="240" t="s">
        <v>132</v>
      </c>
      <c r="H389" s="241">
        <v>1</v>
      </c>
      <c r="I389" s="242"/>
      <c r="J389" s="241">
        <f>ROUND(I389*H389,2)</f>
        <v>0</v>
      </c>
      <c r="K389" s="243"/>
      <c r="L389" s="45"/>
      <c r="M389" s="244" t="s">
        <v>1</v>
      </c>
      <c r="N389" s="245" t="s">
        <v>40</v>
      </c>
      <c r="O389" s="92"/>
      <c r="P389" s="246">
        <f>O389*H389</f>
        <v>0</v>
      </c>
      <c r="Q389" s="246">
        <v>1.0000000000000001E-05</v>
      </c>
      <c r="R389" s="246">
        <f>Q389*H389</f>
        <v>1.0000000000000001E-05</v>
      </c>
      <c r="S389" s="246">
        <v>0</v>
      </c>
      <c r="T389" s="24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8" t="s">
        <v>133</v>
      </c>
      <c r="AT389" s="248" t="s">
        <v>129</v>
      </c>
      <c r="AU389" s="248" t="s">
        <v>85</v>
      </c>
      <c r="AY389" s="18" t="s">
        <v>127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8" t="s">
        <v>83</v>
      </c>
      <c r="BK389" s="249">
        <f>ROUND(I389*H389,2)</f>
        <v>0</v>
      </c>
      <c r="BL389" s="18" t="s">
        <v>133</v>
      </c>
      <c r="BM389" s="248" t="s">
        <v>490</v>
      </c>
    </row>
    <row r="390" s="14" customFormat="1">
      <c r="A390" s="14"/>
      <c r="B390" s="265"/>
      <c r="C390" s="266"/>
      <c r="D390" s="252" t="s">
        <v>135</v>
      </c>
      <c r="E390" s="267" t="s">
        <v>1</v>
      </c>
      <c r="F390" s="268" t="s">
        <v>491</v>
      </c>
      <c r="G390" s="266"/>
      <c r="H390" s="267" t="s">
        <v>1</v>
      </c>
      <c r="I390" s="269"/>
      <c r="J390" s="266"/>
      <c r="K390" s="266"/>
      <c r="L390" s="270"/>
      <c r="M390" s="271"/>
      <c r="N390" s="272"/>
      <c r="O390" s="272"/>
      <c r="P390" s="272"/>
      <c r="Q390" s="272"/>
      <c r="R390" s="272"/>
      <c r="S390" s="272"/>
      <c r="T390" s="27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4" t="s">
        <v>135</v>
      </c>
      <c r="AU390" s="274" t="s">
        <v>85</v>
      </c>
      <c r="AV390" s="14" t="s">
        <v>83</v>
      </c>
      <c r="AW390" s="14" t="s">
        <v>31</v>
      </c>
      <c r="AX390" s="14" t="s">
        <v>75</v>
      </c>
      <c r="AY390" s="274" t="s">
        <v>127</v>
      </c>
    </row>
    <row r="391" s="13" customFormat="1">
      <c r="A391" s="13"/>
      <c r="B391" s="250"/>
      <c r="C391" s="251"/>
      <c r="D391" s="252" t="s">
        <v>135</v>
      </c>
      <c r="E391" s="253" t="s">
        <v>1</v>
      </c>
      <c r="F391" s="254" t="s">
        <v>83</v>
      </c>
      <c r="G391" s="251"/>
      <c r="H391" s="255">
        <v>1</v>
      </c>
      <c r="I391" s="256"/>
      <c r="J391" s="251"/>
      <c r="K391" s="251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135</v>
      </c>
      <c r="AU391" s="261" t="s">
        <v>85</v>
      </c>
      <c r="AV391" s="13" t="s">
        <v>85</v>
      </c>
      <c r="AW391" s="13" t="s">
        <v>31</v>
      </c>
      <c r="AX391" s="13" t="s">
        <v>83</v>
      </c>
      <c r="AY391" s="261" t="s">
        <v>127</v>
      </c>
    </row>
    <row r="392" s="2" customFormat="1" ht="16.5" customHeight="1">
      <c r="A392" s="39"/>
      <c r="B392" s="40"/>
      <c r="C392" s="297" t="s">
        <v>492</v>
      </c>
      <c r="D392" s="297" t="s">
        <v>223</v>
      </c>
      <c r="E392" s="298" t="s">
        <v>493</v>
      </c>
      <c r="F392" s="299" t="s">
        <v>494</v>
      </c>
      <c r="G392" s="300" t="s">
        <v>132</v>
      </c>
      <c r="H392" s="301">
        <v>1</v>
      </c>
      <c r="I392" s="302"/>
      <c r="J392" s="301">
        <f>ROUND(I392*H392,2)</f>
        <v>0</v>
      </c>
      <c r="K392" s="303"/>
      <c r="L392" s="304"/>
      <c r="M392" s="305" t="s">
        <v>1</v>
      </c>
      <c r="N392" s="306" t="s">
        <v>40</v>
      </c>
      <c r="O392" s="92"/>
      <c r="P392" s="246">
        <f>O392*H392</f>
        <v>0</v>
      </c>
      <c r="Q392" s="246">
        <v>0.0051000000000000004</v>
      </c>
      <c r="R392" s="246">
        <f>Q392*H392</f>
        <v>0.0051000000000000004</v>
      </c>
      <c r="S392" s="246">
        <v>0</v>
      </c>
      <c r="T392" s="24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8" t="s">
        <v>192</v>
      </c>
      <c r="AT392" s="248" t="s">
        <v>223</v>
      </c>
      <c r="AU392" s="248" t="s">
        <v>85</v>
      </c>
      <c r="AY392" s="18" t="s">
        <v>127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8" t="s">
        <v>83</v>
      </c>
      <c r="BK392" s="249">
        <f>ROUND(I392*H392,2)</f>
        <v>0</v>
      </c>
      <c r="BL392" s="18" t="s">
        <v>133</v>
      </c>
      <c r="BM392" s="248" t="s">
        <v>495</v>
      </c>
    </row>
    <row r="393" s="2" customFormat="1" ht="21.75" customHeight="1">
      <c r="A393" s="39"/>
      <c r="B393" s="40"/>
      <c r="C393" s="237" t="s">
        <v>496</v>
      </c>
      <c r="D393" s="237" t="s">
        <v>129</v>
      </c>
      <c r="E393" s="238" t="s">
        <v>497</v>
      </c>
      <c r="F393" s="239" t="s">
        <v>498</v>
      </c>
      <c r="G393" s="240" t="s">
        <v>132</v>
      </c>
      <c r="H393" s="241">
        <v>95.099999999999994</v>
      </c>
      <c r="I393" s="242"/>
      <c r="J393" s="241">
        <f>ROUND(I393*H393,2)</f>
        <v>0</v>
      </c>
      <c r="K393" s="243"/>
      <c r="L393" s="45"/>
      <c r="M393" s="244" t="s">
        <v>1</v>
      </c>
      <c r="N393" s="245" t="s">
        <v>40</v>
      </c>
      <c r="O393" s="92"/>
      <c r="P393" s="246">
        <f>O393*H393</f>
        <v>0</v>
      </c>
      <c r="Q393" s="246">
        <v>2.0000000000000002E-05</v>
      </c>
      <c r="R393" s="246">
        <f>Q393*H393</f>
        <v>0.001902</v>
      </c>
      <c r="S393" s="246">
        <v>0</v>
      </c>
      <c r="T393" s="24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8" t="s">
        <v>133</v>
      </c>
      <c r="AT393" s="248" t="s">
        <v>129</v>
      </c>
      <c r="AU393" s="248" t="s">
        <v>85</v>
      </c>
      <c r="AY393" s="18" t="s">
        <v>127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8" t="s">
        <v>83</v>
      </c>
      <c r="BK393" s="249">
        <f>ROUND(I393*H393,2)</f>
        <v>0</v>
      </c>
      <c r="BL393" s="18" t="s">
        <v>133</v>
      </c>
      <c r="BM393" s="248" t="s">
        <v>499</v>
      </c>
    </row>
    <row r="394" s="2" customFormat="1" ht="16.5" customHeight="1">
      <c r="A394" s="39"/>
      <c r="B394" s="40"/>
      <c r="C394" s="297" t="s">
        <v>500</v>
      </c>
      <c r="D394" s="297" t="s">
        <v>223</v>
      </c>
      <c r="E394" s="298" t="s">
        <v>501</v>
      </c>
      <c r="F394" s="299" t="s">
        <v>502</v>
      </c>
      <c r="G394" s="300" t="s">
        <v>132</v>
      </c>
      <c r="H394" s="301">
        <v>97</v>
      </c>
      <c r="I394" s="302"/>
      <c r="J394" s="301">
        <f>ROUND(I394*H394,2)</f>
        <v>0</v>
      </c>
      <c r="K394" s="303"/>
      <c r="L394" s="304"/>
      <c r="M394" s="305" t="s">
        <v>1</v>
      </c>
      <c r="N394" s="306" t="s">
        <v>40</v>
      </c>
      <c r="O394" s="92"/>
      <c r="P394" s="246">
        <f>O394*H394</f>
        <v>0</v>
      </c>
      <c r="Q394" s="246">
        <v>0.01273</v>
      </c>
      <c r="R394" s="246">
        <f>Q394*H394</f>
        <v>1.23481</v>
      </c>
      <c r="S394" s="246">
        <v>0</v>
      </c>
      <c r="T394" s="24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8" t="s">
        <v>192</v>
      </c>
      <c r="AT394" s="248" t="s">
        <v>223</v>
      </c>
      <c r="AU394" s="248" t="s">
        <v>85</v>
      </c>
      <c r="AY394" s="18" t="s">
        <v>127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8" t="s">
        <v>83</v>
      </c>
      <c r="BK394" s="249">
        <f>ROUND(I394*H394,2)</f>
        <v>0</v>
      </c>
      <c r="BL394" s="18" t="s">
        <v>133</v>
      </c>
      <c r="BM394" s="248" t="s">
        <v>503</v>
      </c>
    </row>
    <row r="395" s="2" customFormat="1">
      <c r="A395" s="39"/>
      <c r="B395" s="40"/>
      <c r="C395" s="41"/>
      <c r="D395" s="252" t="s">
        <v>155</v>
      </c>
      <c r="E395" s="41"/>
      <c r="F395" s="262" t="s">
        <v>484</v>
      </c>
      <c r="G395" s="41"/>
      <c r="H395" s="41"/>
      <c r="I395" s="145"/>
      <c r="J395" s="41"/>
      <c r="K395" s="41"/>
      <c r="L395" s="45"/>
      <c r="M395" s="263"/>
      <c r="N395" s="264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155</v>
      </c>
      <c r="AU395" s="18" t="s">
        <v>85</v>
      </c>
    </row>
    <row r="396" s="13" customFormat="1">
      <c r="A396" s="13"/>
      <c r="B396" s="250"/>
      <c r="C396" s="251"/>
      <c r="D396" s="252" t="s">
        <v>135</v>
      </c>
      <c r="E396" s="253" t="s">
        <v>1</v>
      </c>
      <c r="F396" s="254" t="s">
        <v>504</v>
      </c>
      <c r="G396" s="251"/>
      <c r="H396" s="255">
        <v>97</v>
      </c>
      <c r="I396" s="256"/>
      <c r="J396" s="251"/>
      <c r="K396" s="251"/>
      <c r="L396" s="257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1" t="s">
        <v>135</v>
      </c>
      <c r="AU396" s="261" t="s">
        <v>85</v>
      </c>
      <c r="AV396" s="13" t="s">
        <v>85</v>
      </c>
      <c r="AW396" s="13" t="s">
        <v>31</v>
      </c>
      <c r="AX396" s="13" t="s">
        <v>83</v>
      </c>
      <c r="AY396" s="261" t="s">
        <v>127</v>
      </c>
    </row>
    <row r="397" s="14" customFormat="1">
      <c r="A397" s="14"/>
      <c r="B397" s="265"/>
      <c r="C397" s="266"/>
      <c r="D397" s="252" t="s">
        <v>135</v>
      </c>
      <c r="E397" s="267" t="s">
        <v>1</v>
      </c>
      <c r="F397" s="268" t="s">
        <v>486</v>
      </c>
      <c r="G397" s="266"/>
      <c r="H397" s="267" t="s">
        <v>1</v>
      </c>
      <c r="I397" s="269"/>
      <c r="J397" s="266"/>
      <c r="K397" s="266"/>
      <c r="L397" s="270"/>
      <c r="M397" s="271"/>
      <c r="N397" s="272"/>
      <c r="O397" s="272"/>
      <c r="P397" s="272"/>
      <c r="Q397" s="272"/>
      <c r="R397" s="272"/>
      <c r="S397" s="272"/>
      <c r="T397" s="27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4" t="s">
        <v>135</v>
      </c>
      <c r="AU397" s="274" t="s">
        <v>85</v>
      </c>
      <c r="AV397" s="14" t="s">
        <v>83</v>
      </c>
      <c r="AW397" s="14" t="s">
        <v>31</v>
      </c>
      <c r="AX397" s="14" t="s">
        <v>75</v>
      </c>
      <c r="AY397" s="274" t="s">
        <v>127</v>
      </c>
    </row>
    <row r="398" s="2" customFormat="1" ht="21.75" customHeight="1">
      <c r="A398" s="39"/>
      <c r="B398" s="40"/>
      <c r="C398" s="237" t="s">
        <v>505</v>
      </c>
      <c r="D398" s="237" t="s">
        <v>129</v>
      </c>
      <c r="E398" s="238" t="s">
        <v>506</v>
      </c>
      <c r="F398" s="239" t="s">
        <v>507</v>
      </c>
      <c r="G398" s="240" t="s">
        <v>132</v>
      </c>
      <c r="H398" s="241">
        <v>269.89999999999998</v>
      </c>
      <c r="I398" s="242"/>
      <c r="J398" s="241">
        <f>ROUND(I398*H398,2)</f>
        <v>0</v>
      </c>
      <c r="K398" s="243"/>
      <c r="L398" s="45"/>
      <c r="M398" s="244" t="s">
        <v>1</v>
      </c>
      <c r="N398" s="245" t="s">
        <v>40</v>
      </c>
      <c r="O398" s="92"/>
      <c r="P398" s="246">
        <f>O398*H398</f>
        <v>0</v>
      </c>
      <c r="Q398" s="246">
        <v>3.0000000000000001E-05</v>
      </c>
      <c r="R398" s="246">
        <f>Q398*H398</f>
        <v>0.008097</v>
      </c>
      <c r="S398" s="246">
        <v>0</v>
      </c>
      <c r="T398" s="24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8" t="s">
        <v>133</v>
      </c>
      <c r="AT398" s="248" t="s">
        <v>129</v>
      </c>
      <c r="AU398" s="248" t="s">
        <v>85</v>
      </c>
      <c r="AY398" s="18" t="s">
        <v>127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8" t="s">
        <v>83</v>
      </c>
      <c r="BK398" s="249">
        <f>ROUND(I398*H398,2)</f>
        <v>0</v>
      </c>
      <c r="BL398" s="18" t="s">
        <v>133</v>
      </c>
      <c r="BM398" s="248" t="s">
        <v>508</v>
      </c>
    </row>
    <row r="399" s="2" customFormat="1" ht="16.5" customHeight="1">
      <c r="A399" s="39"/>
      <c r="B399" s="40"/>
      <c r="C399" s="297" t="s">
        <v>509</v>
      </c>
      <c r="D399" s="297" t="s">
        <v>223</v>
      </c>
      <c r="E399" s="298" t="s">
        <v>510</v>
      </c>
      <c r="F399" s="299" t="s">
        <v>511</v>
      </c>
      <c r="G399" s="300" t="s">
        <v>132</v>
      </c>
      <c r="H399" s="301">
        <v>274</v>
      </c>
      <c r="I399" s="302"/>
      <c r="J399" s="301">
        <f>ROUND(I399*H399,2)</f>
        <v>0</v>
      </c>
      <c r="K399" s="303"/>
      <c r="L399" s="304"/>
      <c r="M399" s="305" t="s">
        <v>1</v>
      </c>
      <c r="N399" s="306" t="s">
        <v>40</v>
      </c>
      <c r="O399" s="92"/>
      <c r="P399" s="246">
        <f>O399*H399</f>
        <v>0</v>
      </c>
      <c r="Q399" s="246">
        <v>0.02044</v>
      </c>
      <c r="R399" s="246">
        <f>Q399*H399</f>
        <v>5.6005599999999998</v>
      </c>
      <c r="S399" s="246">
        <v>0</v>
      </c>
      <c r="T399" s="24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8" t="s">
        <v>192</v>
      </c>
      <c r="AT399" s="248" t="s">
        <v>223</v>
      </c>
      <c r="AU399" s="248" t="s">
        <v>85</v>
      </c>
      <c r="AY399" s="18" t="s">
        <v>127</v>
      </c>
      <c r="BE399" s="249">
        <f>IF(N399="základní",J399,0)</f>
        <v>0</v>
      </c>
      <c r="BF399" s="249">
        <f>IF(N399="snížená",J399,0)</f>
        <v>0</v>
      </c>
      <c r="BG399" s="249">
        <f>IF(N399="zákl. přenesená",J399,0)</f>
        <v>0</v>
      </c>
      <c r="BH399" s="249">
        <f>IF(N399="sníž. přenesená",J399,0)</f>
        <v>0</v>
      </c>
      <c r="BI399" s="249">
        <f>IF(N399="nulová",J399,0)</f>
        <v>0</v>
      </c>
      <c r="BJ399" s="18" t="s">
        <v>83</v>
      </c>
      <c r="BK399" s="249">
        <f>ROUND(I399*H399,2)</f>
        <v>0</v>
      </c>
      <c r="BL399" s="18" t="s">
        <v>133</v>
      </c>
      <c r="BM399" s="248" t="s">
        <v>512</v>
      </c>
    </row>
    <row r="400" s="2" customFormat="1">
      <c r="A400" s="39"/>
      <c r="B400" s="40"/>
      <c r="C400" s="41"/>
      <c r="D400" s="252" t="s">
        <v>155</v>
      </c>
      <c r="E400" s="41"/>
      <c r="F400" s="262" t="s">
        <v>484</v>
      </c>
      <c r="G400" s="41"/>
      <c r="H400" s="41"/>
      <c r="I400" s="145"/>
      <c r="J400" s="41"/>
      <c r="K400" s="41"/>
      <c r="L400" s="45"/>
      <c r="M400" s="263"/>
      <c r="N400" s="264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155</v>
      </c>
      <c r="AU400" s="18" t="s">
        <v>85</v>
      </c>
    </row>
    <row r="401" s="13" customFormat="1">
      <c r="A401" s="13"/>
      <c r="B401" s="250"/>
      <c r="C401" s="251"/>
      <c r="D401" s="252" t="s">
        <v>135</v>
      </c>
      <c r="E401" s="253" t="s">
        <v>1</v>
      </c>
      <c r="F401" s="254" t="s">
        <v>513</v>
      </c>
      <c r="G401" s="251"/>
      <c r="H401" s="255">
        <v>274</v>
      </c>
      <c r="I401" s="256"/>
      <c r="J401" s="251"/>
      <c r="K401" s="251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135</v>
      </c>
      <c r="AU401" s="261" t="s">
        <v>85</v>
      </c>
      <c r="AV401" s="13" t="s">
        <v>85</v>
      </c>
      <c r="AW401" s="13" t="s">
        <v>31</v>
      </c>
      <c r="AX401" s="13" t="s">
        <v>83</v>
      </c>
      <c r="AY401" s="261" t="s">
        <v>127</v>
      </c>
    </row>
    <row r="402" s="14" customFormat="1">
      <c r="A402" s="14"/>
      <c r="B402" s="265"/>
      <c r="C402" s="266"/>
      <c r="D402" s="252" t="s">
        <v>135</v>
      </c>
      <c r="E402" s="267" t="s">
        <v>1</v>
      </c>
      <c r="F402" s="268" t="s">
        <v>486</v>
      </c>
      <c r="G402" s="266"/>
      <c r="H402" s="267" t="s">
        <v>1</v>
      </c>
      <c r="I402" s="269"/>
      <c r="J402" s="266"/>
      <c r="K402" s="266"/>
      <c r="L402" s="270"/>
      <c r="M402" s="271"/>
      <c r="N402" s="272"/>
      <c r="O402" s="272"/>
      <c r="P402" s="272"/>
      <c r="Q402" s="272"/>
      <c r="R402" s="272"/>
      <c r="S402" s="272"/>
      <c r="T402" s="27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4" t="s">
        <v>135</v>
      </c>
      <c r="AU402" s="274" t="s">
        <v>85</v>
      </c>
      <c r="AV402" s="14" t="s">
        <v>83</v>
      </c>
      <c r="AW402" s="14" t="s">
        <v>31</v>
      </c>
      <c r="AX402" s="14" t="s">
        <v>75</v>
      </c>
      <c r="AY402" s="274" t="s">
        <v>127</v>
      </c>
    </row>
    <row r="403" s="2" customFormat="1" ht="21.75" customHeight="1">
      <c r="A403" s="39"/>
      <c r="B403" s="40"/>
      <c r="C403" s="237" t="s">
        <v>514</v>
      </c>
      <c r="D403" s="237" t="s">
        <v>129</v>
      </c>
      <c r="E403" s="238" t="s">
        <v>515</v>
      </c>
      <c r="F403" s="239" t="s">
        <v>516</v>
      </c>
      <c r="G403" s="240" t="s">
        <v>378</v>
      </c>
      <c r="H403" s="241">
        <v>15</v>
      </c>
      <c r="I403" s="242"/>
      <c r="J403" s="241">
        <f>ROUND(I403*H403,2)</f>
        <v>0</v>
      </c>
      <c r="K403" s="243"/>
      <c r="L403" s="45"/>
      <c r="M403" s="244" t="s">
        <v>1</v>
      </c>
      <c r="N403" s="245" t="s">
        <v>40</v>
      </c>
      <c r="O403" s="92"/>
      <c r="P403" s="246">
        <f>O403*H403</f>
        <v>0</v>
      </c>
      <c r="Q403" s="246">
        <v>0</v>
      </c>
      <c r="R403" s="246">
        <f>Q403*H403</f>
        <v>0</v>
      </c>
      <c r="S403" s="246">
        <v>0</v>
      </c>
      <c r="T403" s="24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8" t="s">
        <v>133</v>
      </c>
      <c r="AT403" s="248" t="s">
        <v>129</v>
      </c>
      <c r="AU403" s="248" t="s">
        <v>85</v>
      </c>
      <c r="AY403" s="18" t="s">
        <v>127</v>
      </c>
      <c r="BE403" s="249">
        <f>IF(N403="základní",J403,0)</f>
        <v>0</v>
      </c>
      <c r="BF403" s="249">
        <f>IF(N403="snížená",J403,0)</f>
        <v>0</v>
      </c>
      <c r="BG403" s="249">
        <f>IF(N403="zákl. přenesená",J403,0)</f>
        <v>0</v>
      </c>
      <c r="BH403" s="249">
        <f>IF(N403="sníž. přenesená",J403,0)</f>
        <v>0</v>
      </c>
      <c r="BI403" s="249">
        <f>IF(N403="nulová",J403,0)</f>
        <v>0</v>
      </c>
      <c r="BJ403" s="18" t="s">
        <v>83</v>
      </c>
      <c r="BK403" s="249">
        <f>ROUND(I403*H403,2)</f>
        <v>0</v>
      </c>
      <c r="BL403" s="18" t="s">
        <v>133</v>
      </c>
      <c r="BM403" s="248" t="s">
        <v>517</v>
      </c>
    </row>
    <row r="404" s="14" customFormat="1">
      <c r="A404" s="14"/>
      <c r="B404" s="265"/>
      <c r="C404" s="266"/>
      <c r="D404" s="252" t="s">
        <v>135</v>
      </c>
      <c r="E404" s="267" t="s">
        <v>1</v>
      </c>
      <c r="F404" s="268" t="s">
        <v>518</v>
      </c>
      <c r="G404" s="266"/>
      <c r="H404" s="267" t="s">
        <v>1</v>
      </c>
      <c r="I404" s="269"/>
      <c r="J404" s="266"/>
      <c r="K404" s="266"/>
      <c r="L404" s="270"/>
      <c r="M404" s="271"/>
      <c r="N404" s="272"/>
      <c r="O404" s="272"/>
      <c r="P404" s="272"/>
      <c r="Q404" s="272"/>
      <c r="R404" s="272"/>
      <c r="S404" s="272"/>
      <c r="T404" s="27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4" t="s">
        <v>135</v>
      </c>
      <c r="AU404" s="274" t="s">
        <v>85</v>
      </c>
      <c r="AV404" s="14" t="s">
        <v>83</v>
      </c>
      <c r="AW404" s="14" t="s">
        <v>31</v>
      </c>
      <c r="AX404" s="14" t="s">
        <v>75</v>
      </c>
      <c r="AY404" s="274" t="s">
        <v>127</v>
      </c>
    </row>
    <row r="405" s="13" customFormat="1">
      <c r="A405" s="13"/>
      <c r="B405" s="250"/>
      <c r="C405" s="251"/>
      <c r="D405" s="252" t="s">
        <v>135</v>
      </c>
      <c r="E405" s="253" t="s">
        <v>1</v>
      </c>
      <c r="F405" s="254" t="s">
        <v>186</v>
      </c>
      <c r="G405" s="251"/>
      <c r="H405" s="255">
        <v>7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135</v>
      </c>
      <c r="AU405" s="261" t="s">
        <v>85</v>
      </c>
      <c r="AV405" s="13" t="s">
        <v>85</v>
      </c>
      <c r="AW405" s="13" t="s">
        <v>31</v>
      </c>
      <c r="AX405" s="13" t="s">
        <v>75</v>
      </c>
      <c r="AY405" s="261" t="s">
        <v>127</v>
      </c>
    </row>
    <row r="406" s="14" customFormat="1">
      <c r="A406" s="14"/>
      <c r="B406" s="265"/>
      <c r="C406" s="266"/>
      <c r="D406" s="252" t="s">
        <v>135</v>
      </c>
      <c r="E406" s="267" t="s">
        <v>1</v>
      </c>
      <c r="F406" s="268" t="s">
        <v>519</v>
      </c>
      <c r="G406" s="266"/>
      <c r="H406" s="267" t="s">
        <v>1</v>
      </c>
      <c r="I406" s="269"/>
      <c r="J406" s="266"/>
      <c r="K406" s="266"/>
      <c r="L406" s="270"/>
      <c r="M406" s="271"/>
      <c r="N406" s="272"/>
      <c r="O406" s="272"/>
      <c r="P406" s="272"/>
      <c r="Q406" s="272"/>
      <c r="R406" s="272"/>
      <c r="S406" s="272"/>
      <c r="T406" s="27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4" t="s">
        <v>135</v>
      </c>
      <c r="AU406" s="274" t="s">
        <v>85</v>
      </c>
      <c r="AV406" s="14" t="s">
        <v>83</v>
      </c>
      <c r="AW406" s="14" t="s">
        <v>31</v>
      </c>
      <c r="AX406" s="14" t="s">
        <v>75</v>
      </c>
      <c r="AY406" s="274" t="s">
        <v>127</v>
      </c>
    </row>
    <row r="407" s="13" customFormat="1">
      <c r="A407" s="13"/>
      <c r="B407" s="250"/>
      <c r="C407" s="251"/>
      <c r="D407" s="252" t="s">
        <v>135</v>
      </c>
      <c r="E407" s="253" t="s">
        <v>1</v>
      </c>
      <c r="F407" s="254" t="s">
        <v>141</v>
      </c>
      <c r="G407" s="251"/>
      <c r="H407" s="255">
        <v>3</v>
      </c>
      <c r="I407" s="256"/>
      <c r="J407" s="251"/>
      <c r="K407" s="251"/>
      <c r="L407" s="257"/>
      <c r="M407" s="258"/>
      <c r="N407" s="259"/>
      <c r="O407" s="259"/>
      <c r="P407" s="259"/>
      <c r="Q407" s="259"/>
      <c r="R407" s="259"/>
      <c r="S407" s="259"/>
      <c r="T407" s="26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1" t="s">
        <v>135</v>
      </c>
      <c r="AU407" s="261" t="s">
        <v>85</v>
      </c>
      <c r="AV407" s="13" t="s">
        <v>85</v>
      </c>
      <c r="AW407" s="13" t="s">
        <v>31</v>
      </c>
      <c r="AX407" s="13" t="s">
        <v>75</v>
      </c>
      <c r="AY407" s="261" t="s">
        <v>127</v>
      </c>
    </row>
    <row r="408" s="14" customFormat="1">
      <c r="A408" s="14"/>
      <c r="B408" s="265"/>
      <c r="C408" s="266"/>
      <c r="D408" s="252" t="s">
        <v>135</v>
      </c>
      <c r="E408" s="267" t="s">
        <v>1</v>
      </c>
      <c r="F408" s="268" t="s">
        <v>520</v>
      </c>
      <c r="G408" s="266"/>
      <c r="H408" s="267" t="s">
        <v>1</v>
      </c>
      <c r="I408" s="269"/>
      <c r="J408" s="266"/>
      <c r="K408" s="266"/>
      <c r="L408" s="270"/>
      <c r="M408" s="271"/>
      <c r="N408" s="272"/>
      <c r="O408" s="272"/>
      <c r="P408" s="272"/>
      <c r="Q408" s="272"/>
      <c r="R408" s="272"/>
      <c r="S408" s="272"/>
      <c r="T408" s="27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4" t="s">
        <v>135</v>
      </c>
      <c r="AU408" s="274" t="s">
        <v>85</v>
      </c>
      <c r="AV408" s="14" t="s">
        <v>83</v>
      </c>
      <c r="AW408" s="14" t="s">
        <v>31</v>
      </c>
      <c r="AX408" s="14" t="s">
        <v>75</v>
      </c>
      <c r="AY408" s="274" t="s">
        <v>127</v>
      </c>
    </row>
    <row r="409" s="13" customFormat="1">
      <c r="A409" s="13"/>
      <c r="B409" s="250"/>
      <c r="C409" s="251"/>
      <c r="D409" s="252" t="s">
        <v>135</v>
      </c>
      <c r="E409" s="253" t="s">
        <v>1</v>
      </c>
      <c r="F409" s="254" t="s">
        <v>151</v>
      </c>
      <c r="G409" s="251"/>
      <c r="H409" s="255">
        <v>5</v>
      </c>
      <c r="I409" s="256"/>
      <c r="J409" s="251"/>
      <c r="K409" s="251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135</v>
      </c>
      <c r="AU409" s="261" t="s">
        <v>85</v>
      </c>
      <c r="AV409" s="13" t="s">
        <v>85</v>
      </c>
      <c r="AW409" s="13" t="s">
        <v>31</v>
      </c>
      <c r="AX409" s="13" t="s">
        <v>75</v>
      </c>
      <c r="AY409" s="261" t="s">
        <v>127</v>
      </c>
    </row>
    <row r="410" s="15" customFormat="1">
      <c r="A410" s="15"/>
      <c r="B410" s="275"/>
      <c r="C410" s="276"/>
      <c r="D410" s="252" t="s">
        <v>135</v>
      </c>
      <c r="E410" s="277" t="s">
        <v>1</v>
      </c>
      <c r="F410" s="278" t="s">
        <v>179</v>
      </c>
      <c r="G410" s="276"/>
      <c r="H410" s="279">
        <v>15</v>
      </c>
      <c r="I410" s="280"/>
      <c r="J410" s="276"/>
      <c r="K410" s="276"/>
      <c r="L410" s="281"/>
      <c r="M410" s="282"/>
      <c r="N410" s="283"/>
      <c r="O410" s="283"/>
      <c r="P410" s="283"/>
      <c r="Q410" s="283"/>
      <c r="R410" s="283"/>
      <c r="S410" s="283"/>
      <c r="T410" s="28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5" t="s">
        <v>135</v>
      </c>
      <c r="AU410" s="285" t="s">
        <v>85</v>
      </c>
      <c r="AV410" s="15" t="s">
        <v>133</v>
      </c>
      <c r="AW410" s="15" t="s">
        <v>31</v>
      </c>
      <c r="AX410" s="15" t="s">
        <v>83</v>
      </c>
      <c r="AY410" s="285" t="s">
        <v>127</v>
      </c>
    </row>
    <row r="411" s="14" customFormat="1">
      <c r="A411" s="14"/>
      <c r="B411" s="265"/>
      <c r="C411" s="266"/>
      <c r="D411" s="252" t="s">
        <v>135</v>
      </c>
      <c r="E411" s="267" t="s">
        <v>1</v>
      </c>
      <c r="F411" s="268" t="s">
        <v>477</v>
      </c>
      <c r="G411" s="266"/>
      <c r="H411" s="267" t="s">
        <v>1</v>
      </c>
      <c r="I411" s="269"/>
      <c r="J411" s="266"/>
      <c r="K411" s="266"/>
      <c r="L411" s="270"/>
      <c r="M411" s="271"/>
      <c r="N411" s="272"/>
      <c r="O411" s="272"/>
      <c r="P411" s="272"/>
      <c r="Q411" s="272"/>
      <c r="R411" s="272"/>
      <c r="S411" s="272"/>
      <c r="T411" s="27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4" t="s">
        <v>135</v>
      </c>
      <c r="AU411" s="274" t="s">
        <v>85</v>
      </c>
      <c r="AV411" s="14" t="s">
        <v>83</v>
      </c>
      <c r="AW411" s="14" t="s">
        <v>31</v>
      </c>
      <c r="AX411" s="14" t="s">
        <v>75</v>
      </c>
      <c r="AY411" s="274" t="s">
        <v>127</v>
      </c>
    </row>
    <row r="412" s="2" customFormat="1" ht="16.5" customHeight="1">
      <c r="A412" s="39"/>
      <c r="B412" s="40"/>
      <c r="C412" s="297" t="s">
        <v>521</v>
      </c>
      <c r="D412" s="297" t="s">
        <v>223</v>
      </c>
      <c r="E412" s="298" t="s">
        <v>522</v>
      </c>
      <c r="F412" s="299" t="s">
        <v>523</v>
      </c>
      <c r="G412" s="300" t="s">
        <v>378</v>
      </c>
      <c r="H412" s="301">
        <v>15</v>
      </c>
      <c r="I412" s="302"/>
      <c r="J412" s="301">
        <f>ROUND(I412*H412,2)</f>
        <v>0</v>
      </c>
      <c r="K412" s="303"/>
      <c r="L412" s="304"/>
      <c r="M412" s="305" t="s">
        <v>1</v>
      </c>
      <c r="N412" s="306" t="s">
        <v>40</v>
      </c>
      <c r="O412" s="92"/>
      <c r="P412" s="246">
        <f>O412*H412</f>
        <v>0</v>
      </c>
      <c r="Q412" s="246">
        <v>0.0088000000000000005</v>
      </c>
      <c r="R412" s="246">
        <f>Q412*H412</f>
        <v>0.13200000000000001</v>
      </c>
      <c r="S412" s="246">
        <v>0</v>
      </c>
      <c r="T412" s="24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8" t="s">
        <v>192</v>
      </c>
      <c r="AT412" s="248" t="s">
        <v>223</v>
      </c>
      <c r="AU412" s="248" t="s">
        <v>85</v>
      </c>
      <c r="AY412" s="18" t="s">
        <v>127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8" t="s">
        <v>83</v>
      </c>
      <c r="BK412" s="249">
        <f>ROUND(I412*H412,2)</f>
        <v>0</v>
      </c>
      <c r="BL412" s="18" t="s">
        <v>133</v>
      </c>
      <c r="BM412" s="248" t="s">
        <v>524</v>
      </c>
    </row>
    <row r="413" s="2" customFormat="1">
      <c r="A413" s="39"/>
      <c r="B413" s="40"/>
      <c r="C413" s="41"/>
      <c r="D413" s="252" t="s">
        <v>155</v>
      </c>
      <c r="E413" s="41"/>
      <c r="F413" s="262" t="s">
        <v>484</v>
      </c>
      <c r="G413" s="41"/>
      <c r="H413" s="41"/>
      <c r="I413" s="145"/>
      <c r="J413" s="41"/>
      <c r="K413" s="41"/>
      <c r="L413" s="45"/>
      <c r="M413" s="263"/>
      <c r="N413" s="264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155</v>
      </c>
      <c r="AU413" s="18" t="s">
        <v>85</v>
      </c>
    </row>
    <row r="414" s="2" customFormat="1" ht="21.75" customHeight="1">
      <c r="A414" s="39"/>
      <c r="B414" s="40"/>
      <c r="C414" s="237" t="s">
        <v>525</v>
      </c>
      <c r="D414" s="237" t="s">
        <v>129</v>
      </c>
      <c r="E414" s="238" t="s">
        <v>526</v>
      </c>
      <c r="F414" s="239" t="s">
        <v>527</v>
      </c>
      <c r="G414" s="240" t="s">
        <v>378</v>
      </c>
      <c r="H414" s="241">
        <v>32</v>
      </c>
      <c r="I414" s="242"/>
      <c r="J414" s="241">
        <f>ROUND(I414*H414,2)</f>
        <v>0</v>
      </c>
      <c r="K414" s="243"/>
      <c r="L414" s="45"/>
      <c r="M414" s="244" t="s">
        <v>1</v>
      </c>
      <c r="N414" s="245" t="s">
        <v>40</v>
      </c>
      <c r="O414" s="92"/>
      <c r="P414" s="246">
        <f>O414*H414</f>
        <v>0</v>
      </c>
      <c r="Q414" s="246">
        <v>0</v>
      </c>
      <c r="R414" s="246">
        <f>Q414*H414</f>
        <v>0</v>
      </c>
      <c r="S414" s="246">
        <v>0</v>
      </c>
      <c r="T414" s="24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8" t="s">
        <v>133</v>
      </c>
      <c r="AT414" s="248" t="s">
        <v>129</v>
      </c>
      <c r="AU414" s="248" t="s">
        <v>85</v>
      </c>
      <c r="AY414" s="18" t="s">
        <v>127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8" t="s">
        <v>83</v>
      </c>
      <c r="BK414" s="249">
        <f>ROUND(I414*H414,2)</f>
        <v>0</v>
      </c>
      <c r="BL414" s="18" t="s">
        <v>133</v>
      </c>
      <c r="BM414" s="248" t="s">
        <v>528</v>
      </c>
    </row>
    <row r="415" s="14" customFormat="1">
      <c r="A415" s="14"/>
      <c r="B415" s="265"/>
      <c r="C415" s="266"/>
      <c r="D415" s="252" t="s">
        <v>135</v>
      </c>
      <c r="E415" s="267" t="s">
        <v>1</v>
      </c>
      <c r="F415" s="268" t="s">
        <v>529</v>
      </c>
      <c r="G415" s="266"/>
      <c r="H415" s="267" t="s">
        <v>1</v>
      </c>
      <c r="I415" s="269"/>
      <c r="J415" s="266"/>
      <c r="K415" s="266"/>
      <c r="L415" s="270"/>
      <c r="M415" s="271"/>
      <c r="N415" s="272"/>
      <c r="O415" s="272"/>
      <c r="P415" s="272"/>
      <c r="Q415" s="272"/>
      <c r="R415" s="272"/>
      <c r="S415" s="272"/>
      <c r="T415" s="27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4" t="s">
        <v>135</v>
      </c>
      <c r="AU415" s="274" t="s">
        <v>85</v>
      </c>
      <c r="AV415" s="14" t="s">
        <v>83</v>
      </c>
      <c r="AW415" s="14" t="s">
        <v>31</v>
      </c>
      <c r="AX415" s="14" t="s">
        <v>75</v>
      </c>
      <c r="AY415" s="274" t="s">
        <v>127</v>
      </c>
    </row>
    <row r="416" s="13" customFormat="1">
      <c r="A416" s="13"/>
      <c r="B416" s="250"/>
      <c r="C416" s="251"/>
      <c r="D416" s="252" t="s">
        <v>135</v>
      </c>
      <c r="E416" s="253" t="s">
        <v>1</v>
      </c>
      <c r="F416" s="254" t="s">
        <v>207</v>
      </c>
      <c r="G416" s="251"/>
      <c r="H416" s="255">
        <v>10</v>
      </c>
      <c r="I416" s="256"/>
      <c r="J416" s="251"/>
      <c r="K416" s="251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135</v>
      </c>
      <c r="AU416" s="261" t="s">
        <v>85</v>
      </c>
      <c r="AV416" s="13" t="s">
        <v>85</v>
      </c>
      <c r="AW416" s="13" t="s">
        <v>31</v>
      </c>
      <c r="AX416" s="13" t="s">
        <v>75</v>
      </c>
      <c r="AY416" s="261" t="s">
        <v>127</v>
      </c>
    </row>
    <row r="417" s="14" customFormat="1">
      <c r="A417" s="14"/>
      <c r="B417" s="265"/>
      <c r="C417" s="266"/>
      <c r="D417" s="252" t="s">
        <v>135</v>
      </c>
      <c r="E417" s="267" t="s">
        <v>1</v>
      </c>
      <c r="F417" s="268" t="s">
        <v>530</v>
      </c>
      <c r="G417" s="266"/>
      <c r="H417" s="267" t="s">
        <v>1</v>
      </c>
      <c r="I417" s="269"/>
      <c r="J417" s="266"/>
      <c r="K417" s="266"/>
      <c r="L417" s="270"/>
      <c r="M417" s="271"/>
      <c r="N417" s="272"/>
      <c r="O417" s="272"/>
      <c r="P417" s="272"/>
      <c r="Q417" s="272"/>
      <c r="R417" s="272"/>
      <c r="S417" s="272"/>
      <c r="T417" s="27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4" t="s">
        <v>135</v>
      </c>
      <c r="AU417" s="274" t="s">
        <v>85</v>
      </c>
      <c r="AV417" s="14" t="s">
        <v>83</v>
      </c>
      <c r="AW417" s="14" t="s">
        <v>31</v>
      </c>
      <c r="AX417" s="14" t="s">
        <v>75</v>
      </c>
      <c r="AY417" s="274" t="s">
        <v>127</v>
      </c>
    </row>
    <row r="418" s="13" customFormat="1">
      <c r="A418" s="13"/>
      <c r="B418" s="250"/>
      <c r="C418" s="251"/>
      <c r="D418" s="252" t="s">
        <v>135</v>
      </c>
      <c r="E418" s="253" t="s">
        <v>1</v>
      </c>
      <c r="F418" s="254" t="s">
        <v>8</v>
      </c>
      <c r="G418" s="251"/>
      <c r="H418" s="255">
        <v>15</v>
      </c>
      <c r="I418" s="256"/>
      <c r="J418" s="251"/>
      <c r="K418" s="251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135</v>
      </c>
      <c r="AU418" s="261" t="s">
        <v>85</v>
      </c>
      <c r="AV418" s="13" t="s">
        <v>85</v>
      </c>
      <c r="AW418" s="13" t="s">
        <v>31</v>
      </c>
      <c r="AX418" s="13" t="s">
        <v>75</v>
      </c>
      <c r="AY418" s="261" t="s">
        <v>127</v>
      </c>
    </row>
    <row r="419" s="14" customFormat="1">
      <c r="A419" s="14"/>
      <c r="B419" s="265"/>
      <c r="C419" s="266"/>
      <c r="D419" s="252" t="s">
        <v>135</v>
      </c>
      <c r="E419" s="267" t="s">
        <v>1</v>
      </c>
      <c r="F419" s="268" t="s">
        <v>531</v>
      </c>
      <c r="G419" s="266"/>
      <c r="H419" s="267" t="s">
        <v>1</v>
      </c>
      <c r="I419" s="269"/>
      <c r="J419" s="266"/>
      <c r="K419" s="266"/>
      <c r="L419" s="270"/>
      <c r="M419" s="271"/>
      <c r="N419" s="272"/>
      <c r="O419" s="272"/>
      <c r="P419" s="272"/>
      <c r="Q419" s="272"/>
      <c r="R419" s="272"/>
      <c r="S419" s="272"/>
      <c r="T419" s="27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4" t="s">
        <v>135</v>
      </c>
      <c r="AU419" s="274" t="s">
        <v>85</v>
      </c>
      <c r="AV419" s="14" t="s">
        <v>83</v>
      </c>
      <c r="AW419" s="14" t="s">
        <v>31</v>
      </c>
      <c r="AX419" s="14" t="s">
        <v>75</v>
      </c>
      <c r="AY419" s="274" t="s">
        <v>127</v>
      </c>
    </row>
    <row r="420" s="13" customFormat="1">
      <c r="A420" s="13"/>
      <c r="B420" s="250"/>
      <c r="C420" s="251"/>
      <c r="D420" s="252" t="s">
        <v>135</v>
      </c>
      <c r="E420" s="253" t="s">
        <v>1</v>
      </c>
      <c r="F420" s="254" t="s">
        <v>186</v>
      </c>
      <c r="G420" s="251"/>
      <c r="H420" s="255">
        <v>7</v>
      </c>
      <c r="I420" s="256"/>
      <c r="J420" s="251"/>
      <c r="K420" s="251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135</v>
      </c>
      <c r="AU420" s="261" t="s">
        <v>85</v>
      </c>
      <c r="AV420" s="13" t="s">
        <v>85</v>
      </c>
      <c r="AW420" s="13" t="s">
        <v>31</v>
      </c>
      <c r="AX420" s="13" t="s">
        <v>75</v>
      </c>
      <c r="AY420" s="261" t="s">
        <v>127</v>
      </c>
    </row>
    <row r="421" s="15" customFormat="1">
      <c r="A421" s="15"/>
      <c r="B421" s="275"/>
      <c r="C421" s="276"/>
      <c r="D421" s="252" t="s">
        <v>135</v>
      </c>
      <c r="E421" s="277" t="s">
        <v>1</v>
      </c>
      <c r="F421" s="278" t="s">
        <v>179</v>
      </c>
      <c r="G421" s="276"/>
      <c r="H421" s="279">
        <v>32</v>
      </c>
      <c r="I421" s="280"/>
      <c r="J421" s="276"/>
      <c r="K421" s="276"/>
      <c r="L421" s="281"/>
      <c r="M421" s="282"/>
      <c r="N421" s="283"/>
      <c r="O421" s="283"/>
      <c r="P421" s="283"/>
      <c r="Q421" s="283"/>
      <c r="R421" s="283"/>
      <c r="S421" s="283"/>
      <c r="T421" s="28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85" t="s">
        <v>135</v>
      </c>
      <c r="AU421" s="285" t="s">
        <v>85</v>
      </c>
      <c r="AV421" s="15" t="s">
        <v>133</v>
      </c>
      <c r="AW421" s="15" t="s">
        <v>31</v>
      </c>
      <c r="AX421" s="15" t="s">
        <v>83</v>
      </c>
      <c r="AY421" s="285" t="s">
        <v>127</v>
      </c>
    </row>
    <row r="422" s="14" customFormat="1">
      <c r="A422" s="14"/>
      <c r="B422" s="265"/>
      <c r="C422" s="266"/>
      <c r="D422" s="252" t="s">
        <v>135</v>
      </c>
      <c r="E422" s="267" t="s">
        <v>1</v>
      </c>
      <c r="F422" s="268" t="s">
        <v>477</v>
      </c>
      <c r="G422" s="266"/>
      <c r="H422" s="267" t="s">
        <v>1</v>
      </c>
      <c r="I422" s="269"/>
      <c r="J422" s="266"/>
      <c r="K422" s="266"/>
      <c r="L422" s="270"/>
      <c r="M422" s="271"/>
      <c r="N422" s="272"/>
      <c r="O422" s="272"/>
      <c r="P422" s="272"/>
      <c r="Q422" s="272"/>
      <c r="R422" s="272"/>
      <c r="S422" s="272"/>
      <c r="T422" s="27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4" t="s">
        <v>135</v>
      </c>
      <c r="AU422" s="274" t="s">
        <v>85</v>
      </c>
      <c r="AV422" s="14" t="s">
        <v>83</v>
      </c>
      <c r="AW422" s="14" t="s">
        <v>31</v>
      </c>
      <c r="AX422" s="14" t="s">
        <v>75</v>
      </c>
      <c r="AY422" s="274" t="s">
        <v>127</v>
      </c>
    </row>
    <row r="423" s="2" customFormat="1" ht="16.5" customHeight="1">
      <c r="A423" s="39"/>
      <c r="B423" s="40"/>
      <c r="C423" s="297" t="s">
        <v>532</v>
      </c>
      <c r="D423" s="297" t="s">
        <v>223</v>
      </c>
      <c r="E423" s="298" t="s">
        <v>533</v>
      </c>
      <c r="F423" s="299" t="s">
        <v>534</v>
      </c>
      <c r="G423" s="300" t="s">
        <v>378</v>
      </c>
      <c r="H423" s="301">
        <v>32</v>
      </c>
      <c r="I423" s="302"/>
      <c r="J423" s="301">
        <f>ROUND(I423*H423,2)</f>
        <v>0</v>
      </c>
      <c r="K423" s="303"/>
      <c r="L423" s="304"/>
      <c r="M423" s="305" t="s">
        <v>1</v>
      </c>
      <c r="N423" s="306" t="s">
        <v>40</v>
      </c>
      <c r="O423" s="92"/>
      <c r="P423" s="246">
        <f>O423*H423</f>
        <v>0</v>
      </c>
      <c r="Q423" s="246">
        <v>0.0167</v>
      </c>
      <c r="R423" s="246">
        <f>Q423*H423</f>
        <v>0.53439999999999999</v>
      </c>
      <c r="S423" s="246">
        <v>0</v>
      </c>
      <c r="T423" s="24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8" t="s">
        <v>192</v>
      </c>
      <c r="AT423" s="248" t="s">
        <v>223</v>
      </c>
      <c r="AU423" s="248" t="s">
        <v>85</v>
      </c>
      <c r="AY423" s="18" t="s">
        <v>127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8" t="s">
        <v>83</v>
      </c>
      <c r="BK423" s="249">
        <f>ROUND(I423*H423,2)</f>
        <v>0</v>
      </c>
      <c r="BL423" s="18" t="s">
        <v>133</v>
      </c>
      <c r="BM423" s="248" t="s">
        <v>535</v>
      </c>
    </row>
    <row r="424" s="2" customFormat="1">
      <c r="A424" s="39"/>
      <c r="B424" s="40"/>
      <c r="C424" s="41"/>
      <c r="D424" s="252" t="s">
        <v>155</v>
      </c>
      <c r="E424" s="41"/>
      <c r="F424" s="262" t="s">
        <v>484</v>
      </c>
      <c r="G424" s="41"/>
      <c r="H424" s="41"/>
      <c r="I424" s="145"/>
      <c r="J424" s="41"/>
      <c r="K424" s="41"/>
      <c r="L424" s="45"/>
      <c r="M424" s="263"/>
      <c r="N424" s="264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155</v>
      </c>
      <c r="AU424" s="18" t="s">
        <v>85</v>
      </c>
    </row>
    <row r="425" s="2" customFormat="1" ht="16.5" customHeight="1">
      <c r="A425" s="39"/>
      <c r="B425" s="40"/>
      <c r="C425" s="237" t="s">
        <v>536</v>
      </c>
      <c r="D425" s="237" t="s">
        <v>129</v>
      </c>
      <c r="E425" s="238" t="s">
        <v>537</v>
      </c>
      <c r="F425" s="239" t="s">
        <v>538</v>
      </c>
      <c r="G425" s="240" t="s">
        <v>378</v>
      </c>
      <c r="H425" s="241">
        <v>20</v>
      </c>
      <c r="I425" s="242"/>
      <c r="J425" s="241">
        <f>ROUND(I425*H425,2)</f>
        <v>0</v>
      </c>
      <c r="K425" s="243"/>
      <c r="L425" s="45"/>
      <c r="M425" s="244" t="s">
        <v>1</v>
      </c>
      <c r="N425" s="245" t="s">
        <v>40</v>
      </c>
      <c r="O425" s="92"/>
      <c r="P425" s="246">
        <f>O425*H425</f>
        <v>0</v>
      </c>
      <c r="Q425" s="246">
        <v>0</v>
      </c>
      <c r="R425" s="246">
        <f>Q425*H425</f>
        <v>0</v>
      </c>
      <c r="S425" s="246">
        <v>0</v>
      </c>
      <c r="T425" s="24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8" t="s">
        <v>133</v>
      </c>
      <c r="AT425" s="248" t="s">
        <v>129</v>
      </c>
      <c r="AU425" s="248" t="s">
        <v>85</v>
      </c>
      <c r="AY425" s="18" t="s">
        <v>127</v>
      </c>
      <c r="BE425" s="249">
        <f>IF(N425="základní",J425,0)</f>
        <v>0</v>
      </c>
      <c r="BF425" s="249">
        <f>IF(N425="snížená",J425,0)</f>
        <v>0</v>
      </c>
      <c r="BG425" s="249">
        <f>IF(N425="zákl. přenesená",J425,0)</f>
        <v>0</v>
      </c>
      <c r="BH425" s="249">
        <f>IF(N425="sníž. přenesená",J425,0)</f>
        <v>0</v>
      </c>
      <c r="BI425" s="249">
        <f>IF(N425="nulová",J425,0)</f>
        <v>0</v>
      </c>
      <c r="BJ425" s="18" t="s">
        <v>83</v>
      </c>
      <c r="BK425" s="249">
        <f>ROUND(I425*H425,2)</f>
        <v>0</v>
      </c>
      <c r="BL425" s="18" t="s">
        <v>133</v>
      </c>
      <c r="BM425" s="248" t="s">
        <v>539</v>
      </c>
    </row>
    <row r="426" s="2" customFormat="1" ht="21.75" customHeight="1">
      <c r="A426" s="39"/>
      <c r="B426" s="40"/>
      <c r="C426" s="237" t="s">
        <v>540</v>
      </c>
      <c r="D426" s="237" t="s">
        <v>129</v>
      </c>
      <c r="E426" s="238" t="s">
        <v>541</v>
      </c>
      <c r="F426" s="239" t="s">
        <v>542</v>
      </c>
      <c r="G426" s="240" t="s">
        <v>543</v>
      </c>
      <c r="H426" s="241">
        <v>1</v>
      </c>
      <c r="I426" s="242"/>
      <c r="J426" s="241">
        <f>ROUND(I426*H426,2)</f>
        <v>0</v>
      </c>
      <c r="K426" s="243"/>
      <c r="L426" s="45"/>
      <c r="M426" s="244" t="s">
        <v>1</v>
      </c>
      <c r="N426" s="245" t="s">
        <v>40</v>
      </c>
      <c r="O426" s="92"/>
      <c r="P426" s="246">
        <f>O426*H426</f>
        <v>0</v>
      </c>
      <c r="Q426" s="246">
        <v>0</v>
      </c>
      <c r="R426" s="246">
        <f>Q426*H426</f>
        <v>0</v>
      </c>
      <c r="S426" s="246">
        <v>0</v>
      </c>
      <c r="T426" s="24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8" t="s">
        <v>133</v>
      </c>
      <c r="AT426" s="248" t="s">
        <v>129</v>
      </c>
      <c r="AU426" s="248" t="s">
        <v>85</v>
      </c>
      <c r="AY426" s="18" t="s">
        <v>127</v>
      </c>
      <c r="BE426" s="249">
        <f>IF(N426="základní",J426,0)</f>
        <v>0</v>
      </c>
      <c r="BF426" s="249">
        <f>IF(N426="snížená",J426,0)</f>
        <v>0</v>
      </c>
      <c r="BG426" s="249">
        <f>IF(N426="zákl. přenesená",J426,0)</f>
        <v>0</v>
      </c>
      <c r="BH426" s="249">
        <f>IF(N426="sníž. přenesená",J426,0)</f>
        <v>0</v>
      </c>
      <c r="BI426" s="249">
        <f>IF(N426="nulová",J426,0)</f>
        <v>0</v>
      </c>
      <c r="BJ426" s="18" t="s">
        <v>83</v>
      </c>
      <c r="BK426" s="249">
        <f>ROUND(I426*H426,2)</f>
        <v>0</v>
      </c>
      <c r="BL426" s="18" t="s">
        <v>133</v>
      </c>
      <c r="BM426" s="248" t="s">
        <v>544</v>
      </c>
    </row>
    <row r="427" s="12" customFormat="1" ht="22.8" customHeight="1">
      <c r="A427" s="12"/>
      <c r="B427" s="221"/>
      <c r="C427" s="222"/>
      <c r="D427" s="223" t="s">
        <v>74</v>
      </c>
      <c r="E427" s="235" t="s">
        <v>545</v>
      </c>
      <c r="F427" s="235" t="s">
        <v>546</v>
      </c>
      <c r="G427" s="222"/>
      <c r="H427" s="222"/>
      <c r="I427" s="225"/>
      <c r="J427" s="236">
        <f>BK427</f>
        <v>0</v>
      </c>
      <c r="K427" s="222"/>
      <c r="L427" s="227"/>
      <c r="M427" s="228"/>
      <c r="N427" s="229"/>
      <c r="O427" s="229"/>
      <c r="P427" s="230">
        <f>SUM(P428:P491)</f>
        <v>0</v>
      </c>
      <c r="Q427" s="229"/>
      <c r="R427" s="230">
        <f>SUM(R428:R491)</f>
        <v>53.562329999999989</v>
      </c>
      <c r="S427" s="229"/>
      <c r="T427" s="231">
        <f>SUM(T428:T491)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32" t="s">
        <v>83</v>
      </c>
      <c r="AT427" s="233" t="s">
        <v>74</v>
      </c>
      <c r="AU427" s="233" t="s">
        <v>83</v>
      </c>
      <c r="AY427" s="232" t="s">
        <v>127</v>
      </c>
      <c r="BK427" s="234">
        <f>SUM(BK428:BK491)</f>
        <v>0</v>
      </c>
    </row>
    <row r="428" s="2" customFormat="1" ht="21.75" customHeight="1">
      <c r="A428" s="39"/>
      <c r="B428" s="40"/>
      <c r="C428" s="237" t="s">
        <v>547</v>
      </c>
      <c r="D428" s="237" t="s">
        <v>129</v>
      </c>
      <c r="E428" s="238" t="s">
        <v>548</v>
      </c>
      <c r="F428" s="239" t="s">
        <v>549</v>
      </c>
      <c r="G428" s="240" t="s">
        <v>378</v>
      </c>
      <c r="H428" s="241">
        <v>2</v>
      </c>
      <c r="I428" s="242"/>
      <c r="J428" s="241">
        <f>ROUND(I428*H428,2)</f>
        <v>0</v>
      </c>
      <c r="K428" s="243"/>
      <c r="L428" s="45"/>
      <c r="M428" s="244" t="s">
        <v>1</v>
      </c>
      <c r="N428" s="245" t="s">
        <v>40</v>
      </c>
      <c r="O428" s="92"/>
      <c r="P428" s="246">
        <f>O428*H428</f>
        <v>0</v>
      </c>
      <c r="Q428" s="246">
        <v>2.2568899999999998</v>
      </c>
      <c r="R428" s="246">
        <f>Q428*H428</f>
        <v>4.5137799999999997</v>
      </c>
      <c r="S428" s="246">
        <v>0</v>
      </c>
      <c r="T428" s="24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8" t="s">
        <v>133</v>
      </c>
      <c r="AT428" s="248" t="s">
        <v>129</v>
      </c>
      <c r="AU428" s="248" t="s">
        <v>85</v>
      </c>
      <c r="AY428" s="18" t="s">
        <v>127</v>
      </c>
      <c r="BE428" s="249">
        <f>IF(N428="základní",J428,0)</f>
        <v>0</v>
      </c>
      <c r="BF428" s="249">
        <f>IF(N428="snížená",J428,0)</f>
        <v>0</v>
      </c>
      <c r="BG428" s="249">
        <f>IF(N428="zákl. přenesená",J428,0)</f>
        <v>0</v>
      </c>
      <c r="BH428" s="249">
        <f>IF(N428="sníž. přenesená",J428,0)</f>
        <v>0</v>
      </c>
      <c r="BI428" s="249">
        <f>IF(N428="nulová",J428,0)</f>
        <v>0</v>
      </c>
      <c r="BJ428" s="18" t="s">
        <v>83</v>
      </c>
      <c r="BK428" s="249">
        <f>ROUND(I428*H428,2)</f>
        <v>0</v>
      </c>
      <c r="BL428" s="18" t="s">
        <v>133</v>
      </c>
      <c r="BM428" s="248" t="s">
        <v>550</v>
      </c>
    </row>
    <row r="429" s="2" customFormat="1">
      <c r="A429" s="39"/>
      <c r="B429" s="40"/>
      <c r="C429" s="41"/>
      <c r="D429" s="252" t="s">
        <v>155</v>
      </c>
      <c r="E429" s="41"/>
      <c r="F429" s="262" t="s">
        <v>551</v>
      </c>
      <c r="G429" s="41"/>
      <c r="H429" s="41"/>
      <c r="I429" s="145"/>
      <c r="J429" s="41"/>
      <c r="K429" s="41"/>
      <c r="L429" s="45"/>
      <c r="M429" s="263"/>
      <c r="N429" s="264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155</v>
      </c>
      <c r="AU429" s="18" t="s">
        <v>85</v>
      </c>
    </row>
    <row r="430" s="14" customFormat="1">
      <c r="A430" s="14"/>
      <c r="B430" s="265"/>
      <c r="C430" s="266"/>
      <c r="D430" s="252" t="s">
        <v>135</v>
      </c>
      <c r="E430" s="267" t="s">
        <v>1</v>
      </c>
      <c r="F430" s="268" t="s">
        <v>552</v>
      </c>
      <c r="G430" s="266"/>
      <c r="H430" s="267" t="s">
        <v>1</v>
      </c>
      <c r="I430" s="269"/>
      <c r="J430" s="266"/>
      <c r="K430" s="266"/>
      <c r="L430" s="270"/>
      <c r="M430" s="271"/>
      <c r="N430" s="272"/>
      <c r="O430" s="272"/>
      <c r="P430" s="272"/>
      <c r="Q430" s="272"/>
      <c r="R430" s="272"/>
      <c r="S430" s="272"/>
      <c r="T430" s="27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4" t="s">
        <v>135</v>
      </c>
      <c r="AU430" s="274" t="s">
        <v>85</v>
      </c>
      <c r="AV430" s="14" t="s">
        <v>83</v>
      </c>
      <c r="AW430" s="14" t="s">
        <v>31</v>
      </c>
      <c r="AX430" s="14" t="s">
        <v>75</v>
      </c>
      <c r="AY430" s="274" t="s">
        <v>127</v>
      </c>
    </row>
    <row r="431" s="13" customFormat="1">
      <c r="A431" s="13"/>
      <c r="B431" s="250"/>
      <c r="C431" s="251"/>
      <c r="D431" s="252" t="s">
        <v>135</v>
      </c>
      <c r="E431" s="253" t="s">
        <v>1</v>
      </c>
      <c r="F431" s="254" t="s">
        <v>85</v>
      </c>
      <c r="G431" s="251"/>
      <c r="H431" s="255">
        <v>2</v>
      </c>
      <c r="I431" s="256"/>
      <c r="J431" s="251"/>
      <c r="K431" s="251"/>
      <c r="L431" s="257"/>
      <c r="M431" s="258"/>
      <c r="N431" s="259"/>
      <c r="O431" s="259"/>
      <c r="P431" s="259"/>
      <c r="Q431" s="259"/>
      <c r="R431" s="259"/>
      <c r="S431" s="259"/>
      <c r="T431" s="26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1" t="s">
        <v>135</v>
      </c>
      <c r="AU431" s="261" t="s">
        <v>85</v>
      </c>
      <c r="AV431" s="13" t="s">
        <v>85</v>
      </c>
      <c r="AW431" s="13" t="s">
        <v>31</v>
      </c>
      <c r="AX431" s="13" t="s">
        <v>83</v>
      </c>
      <c r="AY431" s="261" t="s">
        <v>127</v>
      </c>
    </row>
    <row r="432" s="2" customFormat="1" ht="21.75" customHeight="1">
      <c r="A432" s="39"/>
      <c r="B432" s="40"/>
      <c r="C432" s="237" t="s">
        <v>553</v>
      </c>
      <c r="D432" s="237" t="s">
        <v>129</v>
      </c>
      <c r="E432" s="238" t="s">
        <v>554</v>
      </c>
      <c r="F432" s="239" t="s">
        <v>555</v>
      </c>
      <c r="G432" s="240" t="s">
        <v>378</v>
      </c>
      <c r="H432" s="241">
        <v>8</v>
      </c>
      <c r="I432" s="242"/>
      <c r="J432" s="241">
        <f>ROUND(I432*H432,2)</f>
        <v>0</v>
      </c>
      <c r="K432" s="243"/>
      <c r="L432" s="45"/>
      <c r="M432" s="244" t="s">
        <v>1</v>
      </c>
      <c r="N432" s="245" t="s">
        <v>40</v>
      </c>
      <c r="O432" s="92"/>
      <c r="P432" s="246">
        <f>O432*H432</f>
        <v>0</v>
      </c>
      <c r="Q432" s="246">
        <v>0.028539999999999999</v>
      </c>
      <c r="R432" s="246">
        <f>Q432*H432</f>
        <v>0.22832</v>
      </c>
      <c r="S432" s="246">
        <v>0</v>
      </c>
      <c r="T432" s="24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8" t="s">
        <v>133</v>
      </c>
      <c r="AT432" s="248" t="s">
        <v>129</v>
      </c>
      <c r="AU432" s="248" t="s">
        <v>85</v>
      </c>
      <c r="AY432" s="18" t="s">
        <v>127</v>
      </c>
      <c r="BE432" s="249">
        <f>IF(N432="základní",J432,0)</f>
        <v>0</v>
      </c>
      <c r="BF432" s="249">
        <f>IF(N432="snížená",J432,0)</f>
        <v>0</v>
      </c>
      <c r="BG432" s="249">
        <f>IF(N432="zákl. přenesená",J432,0)</f>
        <v>0</v>
      </c>
      <c r="BH432" s="249">
        <f>IF(N432="sníž. přenesená",J432,0)</f>
        <v>0</v>
      </c>
      <c r="BI432" s="249">
        <f>IF(N432="nulová",J432,0)</f>
        <v>0</v>
      </c>
      <c r="BJ432" s="18" t="s">
        <v>83</v>
      </c>
      <c r="BK432" s="249">
        <f>ROUND(I432*H432,2)</f>
        <v>0</v>
      </c>
      <c r="BL432" s="18" t="s">
        <v>133</v>
      </c>
      <c r="BM432" s="248" t="s">
        <v>556</v>
      </c>
    </row>
    <row r="433" s="14" customFormat="1">
      <c r="A433" s="14"/>
      <c r="B433" s="265"/>
      <c r="C433" s="266"/>
      <c r="D433" s="252" t="s">
        <v>135</v>
      </c>
      <c r="E433" s="267" t="s">
        <v>1</v>
      </c>
      <c r="F433" s="268" t="s">
        <v>557</v>
      </c>
      <c r="G433" s="266"/>
      <c r="H433" s="267" t="s">
        <v>1</v>
      </c>
      <c r="I433" s="269"/>
      <c r="J433" s="266"/>
      <c r="K433" s="266"/>
      <c r="L433" s="270"/>
      <c r="M433" s="271"/>
      <c r="N433" s="272"/>
      <c r="O433" s="272"/>
      <c r="P433" s="272"/>
      <c r="Q433" s="272"/>
      <c r="R433" s="272"/>
      <c r="S433" s="272"/>
      <c r="T433" s="27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4" t="s">
        <v>135</v>
      </c>
      <c r="AU433" s="274" t="s">
        <v>85</v>
      </c>
      <c r="AV433" s="14" t="s">
        <v>83</v>
      </c>
      <c r="AW433" s="14" t="s">
        <v>31</v>
      </c>
      <c r="AX433" s="14" t="s">
        <v>75</v>
      </c>
      <c r="AY433" s="274" t="s">
        <v>127</v>
      </c>
    </row>
    <row r="434" s="13" customFormat="1">
      <c r="A434" s="13"/>
      <c r="B434" s="250"/>
      <c r="C434" s="251"/>
      <c r="D434" s="252" t="s">
        <v>135</v>
      </c>
      <c r="E434" s="253" t="s">
        <v>1</v>
      </c>
      <c r="F434" s="254" t="s">
        <v>192</v>
      </c>
      <c r="G434" s="251"/>
      <c r="H434" s="255">
        <v>8</v>
      </c>
      <c r="I434" s="256"/>
      <c r="J434" s="251"/>
      <c r="K434" s="251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135</v>
      </c>
      <c r="AU434" s="261" t="s">
        <v>85</v>
      </c>
      <c r="AV434" s="13" t="s">
        <v>85</v>
      </c>
      <c r="AW434" s="13" t="s">
        <v>31</v>
      </c>
      <c r="AX434" s="13" t="s">
        <v>83</v>
      </c>
      <c r="AY434" s="261" t="s">
        <v>127</v>
      </c>
    </row>
    <row r="435" s="2" customFormat="1" ht="21.75" customHeight="1">
      <c r="A435" s="39"/>
      <c r="B435" s="40"/>
      <c r="C435" s="297" t="s">
        <v>558</v>
      </c>
      <c r="D435" s="297" t="s">
        <v>223</v>
      </c>
      <c r="E435" s="298" t="s">
        <v>559</v>
      </c>
      <c r="F435" s="299" t="s">
        <v>560</v>
      </c>
      <c r="G435" s="300" t="s">
        <v>378</v>
      </c>
      <c r="H435" s="301">
        <v>3</v>
      </c>
      <c r="I435" s="302"/>
      <c r="J435" s="301">
        <f>ROUND(I435*H435,2)</f>
        <v>0</v>
      </c>
      <c r="K435" s="303"/>
      <c r="L435" s="304"/>
      <c r="M435" s="305" t="s">
        <v>1</v>
      </c>
      <c r="N435" s="306" t="s">
        <v>40</v>
      </c>
      <c r="O435" s="92"/>
      <c r="P435" s="246">
        <f>O435*H435</f>
        <v>0</v>
      </c>
      <c r="Q435" s="246">
        <v>1.78</v>
      </c>
      <c r="R435" s="246">
        <f>Q435*H435</f>
        <v>5.3399999999999999</v>
      </c>
      <c r="S435" s="246">
        <v>0</v>
      </c>
      <c r="T435" s="24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8" t="s">
        <v>192</v>
      </c>
      <c r="AT435" s="248" t="s">
        <v>223</v>
      </c>
      <c r="AU435" s="248" t="s">
        <v>85</v>
      </c>
      <c r="AY435" s="18" t="s">
        <v>127</v>
      </c>
      <c r="BE435" s="249">
        <f>IF(N435="základní",J435,0)</f>
        <v>0</v>
      </c>
      <c r="BF435" s="249">
        <f>IF(N435="snížená",J435,0)</f>
        <v>0</v>
      </c>
      <c r="BG435" s="249">
        <f>IF(N435="zákl. přenesená",J435,0)</f>
        <v>0</v>
      </c>
      <c r="BH435" s="249">
        <f>IF(N435="sníž. přenesená",J435,0)</f>
        <v>0</v>
      </c>
      <c r="BI435" s="249">
        <f>IF(N435="nulová",J435,0)</f>
        <v>0</v>
      </c>
      <c r="BJ435" s="18" t="s">
        <v>83</v>
      </c>
      <c r="BK435" s="249">
        <f>ROUND(I435*H435,2)</f>
        <v>0</v>
      </c>
      <c r="BL435" s="18" t="s">
        <v>133</v>
      </c>
      <c r="BM435" s="248" t="s">
        <v>561</v>
      </c>
    </row>
    <row r="436" s="2" customFormat="1" ht="21.75" customHeight="1">
      <c r="A436" s="39"/>
      <c r="B436" s="40"/>
      <c r="C436" s="297" t="s">
        <v>562</v>
      </c>
      <c r="D436" s="297" t="s">
        <v>223</v>
      </c>
      <c r="E436" s="298" t="s">
        <v>563</v>
      </c>
      <c r="F436" s="299" t="s">
        <v>564</v>
      </c>
      <c r="G436" s="300" t="s">
        <v>378</v>
      </c>
      <c r="H436" s="301">
        <v>5</v>
      </c>
      <c r="I436" s="302"/>
      <c r="J436" s="301">
        <f>ROUND(I436*H436,2)</f>
        <v>0</v>
      </c>
      <c r="K436" s="303"/>
      <c r="L436" s="304"/>
      <c r="M436" s="305" t="s">
        <v>1</v>
      </c>
      <c r="N436" s="306" t="s">
        <v>40</v>
      </c>
      <c r="O436" s="92"/>
      <c r="P436" s="246">
        <f>O436*H436</f>
        <v>0</v>
      </c>
      <c r="Q436" s="246">
        <v>2.7799999999999998</v>
      </c>
      <c r="R436" s="246">
        <f>Q436*H436</f>
        <v>13.899999999999999</v>
      </c>
      <c r="S436" s="246">
        <v>0</v>
      </c>
      <c r="T436" s="24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8" t="s">
        <v>192</v>
      </c>
      <c r="AT436" s="248" t="s">
        <v>223</v>
      </c>
      <c r="AU436" s="248" t="s">
        <v>85</v>
      </c>
      <c r="AY436" s="18" t="s">
        <v>127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8" t="s">
        <v>83</v>
      </c>
      <c r="BK436" s="249">
        <f>ROUND(I436*H436,2)</f>
        <v>0</v>
      </c>
      <c r="BL436" s="18" t="s">
        <v>133</v>
      </c>
      <c r="BM436" s="248" t="s">
        <v>565</v>
      </c>
    </row>
    <row r="437" s="2" customFormat="1" ht="16.5" customHeight="1">
      <c r="A437" s="39"/>
      <c r="B437" s="40"/>
      <c r="C437" s="297" t="s">
        <v>566</v>
      </c>
      <c r="D437" s="297" t="s">
        <v>223</v>
      </c>
      <c r="E437" s="298" t="s">
        <v>567</v>
      </c>
      <c r="F437" s="299" t="s">
        <v>568</v>
      </c>
      <c r="G437" s="300" t="s">
        <v>378</v>
      </c>
      <c r="H437" s="301">
        <v>6</v>
      </c>
      <c r="I437" s="302"/>
      <c r="J437" s="301">
        <f>ROUND(I437*H437,2)</f>
        <v>0</v>
      </c>
      <c r="K437" s="303"/>
      <c r="L437" s="304"/>
      <c r="M437" s="305" t="s">
        <v>1</v>
      </c>
      <c r="N437" s="306" t="s">
        <v>40</v>
      </c>
      <c r="O437" s="92"/>
      <c r="P437" s="246">
        <f>O437*H437</f>
        <v>0</v>
      </c>
      <c r="Q437" s="246">
        <v>0.00050000000000000001</v>
      </c>
      <c r="R437" s="246">
        <f>Q437*H437</f>
        <v>0.0030000000000000001</v>
      </c>
      <c r="S437" s="246">
        <v>0</v>
      </c>
      <c r="T437" s="24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8" t="s">
        <v>192</v>
      </c>
      <c r="AT437" s="248" t="s">
        <v>223</v>
      </c>
      <c r="AU437" s="248" t="s">
        <v>85</v>
      </c>
      <c r="AY437" s="18" t="s">
        <v>127</v>
      </c>
      <c r="BE437" s="249">
        <f>IF(N437="základní",J437,0)</f>
        <v>0</v>
      </c>
      <c r="BF437" s="249">
        <f>IF(N437="snížená",J437,0)</f>
        <v>0</v>
      </c>
      <c r="BG437" s="249">
        <f>IF(N437="zákl. přenesená",J437,0)</f>
        <v>0</v>
      </c>
      <c r="BH437" s="249">
        <f>IF(N437="sníž. přenesená",J437,0)</f>
        <v>0</v>
      </c>
      <c r="BI437" s="249">
        <f>IF(N437="nulová",J437,0)</f>
        <v>0</v>
      </c>
      <c r="BJ437" s="18" t="s">
        <v>83</v>
      </c>
      <c r="BK437" s="249">
        <f>ROUND(I437*H437,2)</f>
        <v>0</v>
      </c>
      <c r="BL437" s="18" t="s">
        <v>133</v>
      </c>
      <c r="BM437" s="248" t="s">
        <v>569</v>
      </c>
    </row>
    <row r="438" s="14" customFormat="1">
      <c r="A438" s="14"/>
      <c r="B438" s="265"/>
      <c r="C438" s="266"/>
      <c r="D438" s="252" t="s">
        <v>135</v>
      </c>
      <c r="E438" s="267" t="s">
        <v>1</v>
      </c>
      <c r="F438" s="268" t="s">
        <v>570</v>
      </c>
      <c r="G438" s="266"/>
      <c r="H438" s="267" t="s">
        <v>1</v>
      </c>
      <c r="I438" s="269"/>
      <c r="J438" s="266"/>
      <c r="K438" s="266"/>
      <c r="L438" s="270"/>
      <c r="M438" s="271"/>
      <c r="N438" s="272"/>
      <c r="O438" s="272"/>
      <c r="P438" s="272"/>
      <c r="Q438" s="272"/>
      <c r="R438" s="272"/>
      <c r="S438" s="272"/>
      <c r="T438" s="27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4" t="s">
        <v>135</v>
      </c>
      <c r="AU438" s="274" t="s">
        <v>85</v>
      </c>
      <c r="AV438" s="14" t="s">
        <v>83</v>
      </c>
      <c r="AW438" s="14" t="s">
        <v>31</v>
      </c>
      <c r="AX438" s="14" t="s">
        <v>75</v>
      </c>
      <c r="AY438" s="274" t="s">
        <v>127</v>
      </c>
    </row>
    <row r="439" s="14" customFormat="1">
      <c r="A439" s="14"/>
      <c r="B439" s="265"/>
      <c r="C439" s="266"/>
      <c r="D439" s="252" t="s">
        <v>135</v>
      </c>
      <c r="E439" s="267" t="s">
        <v>1</v>
      </c>
      <c r="F439" s="268" t="s">
        <v>571</v>
      </c>
      <c r="G439" s="266"/>
      <c r="H439" s="267" t="s">
        <v>1</v>
      </c>
      <c r="I439" s="269"/>
      <c r="J439" s="266"/>
      <c r="K439" s="266"/>
      <c r="L439" s="270"/>
      <c r="M439" s="271"/>
      <c r="N439" s="272"/>
      <c r="O439" s="272"/>
      <c r="P439" s="272"/>
      <c r="Q439" s="272"/>
      <c r="R439" s="272"/>
      <c r="S439" s="272"/>
      <c r="T439" s="27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4" t="s">
        <v>135</v>
      </c>
      <c r="AU439" s="274" t="s">
        <v>85</v>
      </c>
      <c r="AV439" s="14" t="s">
        <v>83</v>
      </c>
      <c r="AW439" s="14" t="s">
        <v>31</v>
      </c>
      <c r="AX439" s="14" t="s">
        <v>75</v>
      </c>
      <c r="AY439" s="274" t="s">
        <v>127</v>
      </c>
    </row>
    <row r="440" s="13" customFormat="1">
      <c r="A440" s="13"/>
      <c r="B440" s="250"/>
      <c r="C440" s="251"/>
      <c r="D440" s="252" t="s">
        <v>135</v>
      </c>
      <c r="E440" s="253" t="s">
        <v>1</v>
      </c>
      <c r="F440" s="254" t="s">
        <v>180</v>
      </c>
      <c r="G440" s="251"/>
      <c r="H440" s="255">
        <v>6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135</v>
      </c>
      <c r="AU440" s="261" t="s">
        <v>85</v>
      </c>
      <c r="AV440" s="13" t="s">
        <v>85</v>
      </c>
      <c r="AW440" s="13" t="s">
        <v>31</v>
      </c>
      <c r="AX440" s="13" t="s">
        <v>83</v>
      </c>
      <c r="AY440" s="261" t="s">
        <v>127</v>
      </c>
    </row>
    <row r="441" s="2" customFormat="1" ht="16.5" customHeight="1">
      <c r="A441" s="39"/>
      <c r="B441" s="40"/>
      <c r="C441" s="297" t="s">
        <v>572</v>
      </c>
      <c r="D441" s="297" t="s">
        <v>223</v>
      </c>
      <c r="E441" s="298" t="s">
        <v>573</v>
      </c>
      <c r="F441" s="299" t="s">
        <v>574</v>
      </c>
      <c r="G441" s="300" t="s">
        <v>378</v>
      </c>
      <c r="H441" s="301">
        <v>3</v>
      </c>
      <c r="I441" s="302"/>
      <c r="J441" s="301">
        <f>ROUND(I441*H441,2)</f>
        <v>0</v>
      </c>
      <c r="K441" s="303"/>
      <c r="L441" s="304"/>
      <c r="M441" s="305" t="s">
        <v>1</v>
      </c>
      <c r="N441" s="306" t="s">
        <v>40</v>
      </c>
      <c r="O441" s="92"/>
      <c r="P441" s="246">
        <f>O441*H441</f>
        <v>0</v>
      </c>
      <c r="Q441" s="246">
        <v>0.00089999999999999998</v>
      </c>
      <c r="R441" s="246">
        <f>Q441*H441</f>
        <v>0.0027000000000000001</v>
      </c>
      <c r="S441" s="246">
        <v>0</v>
      </c>
      <c r="T441" s="24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8" t="s">
        <v>192</v>
      </c>
      <c r="AT441" s="248" t="s">
        <v>223</v>
      </c>
      <c r="AU441" s="248" t="s">
        <v>85</v>
      </c>
      <c r="AY441" s="18" t="s">
        <v>127</v>
      </c>
      <c r="BE441" s="249">
        <f>IF(N441="základní",J441,0)</f>
        <v>0</v>
      </c>
      <c r="BF441" s="249">
        <f>IF(N441="snížená",J441,0)</f>
        <v>0</v>
      </c>
      <c r="BG441" s="249">
        <f>IF(N441="zákl. přenesená",J441,0)</f>
        <v>0</v>
      </c>
      <c r="BH441" s="249">
        <f>IF(N441="sníž. přenesená",J441,0)</f>
        <v>0</v>
      </c>
      <c r="BI441" s="249">
        <f>IF(N441="nulová",J441,0)</f>
        <v>0</v>
      </c>
      <c r="BJ441" s="18" t="s">
        <v>83</v>
      </c>
      <c r="BK441" s="249">
        <f>ROUND(I441*H441,2)</f>
        <v>0</v>
      </c>
      <c r="BL441" s="18" t="s">
        <v>133</v>
      </c>
      <c r="BM441" s="248" t="s">
        <v>575</v>
      </c>
    </row>
    <row r="442" s="14" customFormat="1">
      <c r="A442" s="14"/>
      <c r="B442" s="265"/>
      <c r="C442" s="266"/>
      <c r="D442" s="252" t="s">
        <v>135</v>
      </c>
      <c r="E442" s="267" t="s">
        <v>1</v>
      </c>
      <c r="F442" s="268" t="s">
        <v>570</v>
      </c>
      <c r="G442" s="266"/>
      <c r="H442" s="267" t="s">
        <v>1</v>
      </c>
      <c r="I442" s="269"/>
      <c r="J442" s="266"/>
      <c r="K442" s="266"/>
      <c r="L442" s="270"/>
      <c r="M442" s="271"/>
      <c r="N442" s="272"/>
      <c r="O442" s="272"/>
      <c r="P442" s="272"/>
      <c r="Q442" s="272"/>
      <c r="R442" s="272"/>
      <c r="S442" s="272"/>
      <c r="T442" s="27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4" t="s">
        <v>135</v>
      </c>
      <c r="AU442" s="274" t="s">
        <v>85</v>
      </c>
      <c r="AV442" s="14" t="s">
        <v>83</v>
      </c>
      <c r="AW442" s="14" t="s">
        <v>31</v>
      </c>
      <c r="AX442" s="14" t="s">
        <v>75</v>
      </c>
      <c r="AY442" s="274" t="s">
        <v>127</v>
      </c>
    </row>
    <row r="443" s="14" customFormat="1">
      <c r="A443" s="14"/>
      <c r="B443" s="265"/>
      <c r="C443" s="266"/>
      <c r="D443" s="252" t="s">
        <v>135</v>
      </c>
      <c r="E443" s="267" t="s">
        <v>1</v>
      </c>
      <c r="F443" s="268" t="s">
        <v>571</v>
      </c>
      <c r="G443" s="266"/>
      <c r="H443" s="267" t="s">
        <v>1</v>
      </c>
      <c r="I443" s="269"/>
      <c r="J443" s="266"/>
      <c r="K443" s="266"/>
      <c r="L443" s="270"/>
      <c r="M443" s="271"/>
      <c r="N443" s="272"/>
      <c r="O443" s="272"/>
      <c r="P443" s="272"/>
      <c r="Q443" s="272"/>
      <c r="R443" s="272"/>
      <c r="S443" s="272"/>
      <c r="T443" s="27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4" t="s">
        <v>135</v>
      </c>
      <c r="AU443" s="274" t="s">
        <v>85</v>
      </c>
      <c r="AV443" s="14" t="s">
        <v>83</v>
      </c>
      <c r="AW443" s="14" t="s">
        <v>31</v>
      </c>
      <c r="AX443" s="14" t="s">
        <v>75</v>
      </c>
      <c r="AY443" s="274" t="s">
        <v>127</v>
      </c>
    </row>
    <row r="444" s="13" customFormat="1">
      <c r="A444" s="13"/>
      <c r="B444" s="250"/>
      <c r="C444" s="251"/>
      <c r="D444" s="252" t="s">
        <v>135</v>
      </c>
      <c r="E444" s="253" t="s">
        <v>1</v>
      </c>
      <c r="F444" s="254" t="s">
        <v>141</v>
      </c>
      <c r="G444" s="251"/>
      <c r="H444" s="255">
        <v>3</v>
      </c>
      <c r="I444" s="256"/>
      <c r="J444" s="251"/>
      <c r="K444" s="251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135</v>
      </c>
      <c r="AU444" s="261" t="s">
        <v>85</v>
      </c>
      <c r="AV444" s="13" t="s">
        <v>85</v>
      </c>
      <c r="AW444" s="13" t="s">
        <v>31</v>
      </c>
      <c r="AX444" s="13" t="s">
        <v>83</v>
      </c>
      <c r="AY444" s="261" t="s">
        <v>127</v>
      </c>
    </row>
    <row r="445" s="2" customFormat="1" ht="16.5" customHeight="1">
      <c r="A445" s="39"/>
      <c r="B445" s="40"/>
      <c r="C445" s="297" t="s">
        <v>576</v>
      </c>
      <c r="D445" s="297" t="s">
        <v>223</v>
      </c>
      <c r="E445" s="298" t="s">
        <v>577</v>
      </c>
      <c r="F445" s="299" t="s">
        <v>578</v>
      </c>
      <c r="G445" s="300" t="s">
        <v>378</v>
      </c>
      <c r="H445" s="301">
        <v>19</v>
      </c>
      <c r="I445" s="302"/>
      <c r="J445" s="301">
        <f>ROUND(I445*H445,2)</f>
        <v>0</v>
      </c>
      <c r="K445" s="303"/>
      <c r="L445" s="304"/>
      <c r="M445" s="305" t="s">
        <v>1</v>
      </c>
      <c r="N445" s="306" t="s">
        <v>40</v>
      </c>
      <c r="O445" s="92"/>
      <c r="P445" s="246">
        <f>O445*H445</f>
        <v>0</v>
      </c>
      <c r="Q445" s="246">
        <v>0.0011000000000000001</v>
      </c>
      <c r="R445" s="246">
        <f>Q445*H445</f>
        <v>0.020900000000000002</v>
      </c>
      <c r="S445" s="246">
        <v>0</v>
      </c>
      <c r="T445" s="24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8" t="s">
        <v>192</v>
      </c>
      <c r="AT445" s="248" t="s">
        <v>223</v>
      </c>
      <c r="AU445" s="248" t="s">
        <v>85</v>
      </c>
      <c r="AY445" s="18" t="s">
        <v>127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18" t="s">
        <v>83</v>
      </c>
      <c r="BK445" s="249">
        <f>ROUND(I445*H445,2)</f>
        <v>0</v>
      </c>
      <c r="BL445" s="18" t="s">
        <v>133</v>
      </c>
      <c r="BM445" s="248" t="s">
        <v>579</v>
      </c>
    </row>
    <row r="446" s="14" customFormat="1">
      <c r="A446" s="14"/>
      <c r="B446" s="265"/>
      <c r="C446" s="266"/>
      <c r="D446" s="252" t="s">
        <v>135</v>
      </c>
      <c r="E446" s="267" t="s">
        <v>1</v>
      </c>
      <c r="F446" s="268" t="s">
        <v>570</v>
      </c>
      <c r="G446" s="266"/>
      <c r="H446" s="267" t="s">
        <v>1</v>
      </c>
      <c r="I446" s="269"/>
      <c r="J446" s="266"/>
      <c r="K446" s="266"/>
      <c r="L446" s="270"/>
      <c r="M446" s="271"/>
      <c r="N446" s="272"/>
      <c r="O446" s="272"/>
      <c r="P446" s="272"/>
      <c r="Q446" s="272"/>
      <c r="R446" s="272"/>
      <c r="S446" s="272"/>
      <c r="T446" s="27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4" t="s">
        <v>135</v>
      </c>
      <c r="AU446" s="274" t="s">
        <v>85</v>
      </c>
      <c r="AV446" s="14" t="s">
        <v>83</v>
      </c>
      <c r="AW446" s="14" t="s">
        <v>31</v>
      </c>
      <c r="AX446" s="14" t="s">
        <v>75</v>
      </c>
      <c r="AY446" s="274" t="s">
        <v>127</v>
      </c>
    </row>
    <row r="447" s="14" customFormat="1">
      <c r="A447" s="14"/>
      <c r="B447" s="265"/>
      <c r="C447" s="266"/>
      <c r="D447" s="252" t="s">
        <v>135</v>
      </c>
      <c r="E447" s="267" t="s">
        <v>1</v>
      </c>
      <c r="F447" s="268" t="s">
        <v>571</v>
      </c>
      <c r="G447" s="266"/>
      <c r="H447" s="267" t="s">
        <v>1</v>
      </c>
      <c r="I447" s="269"/>
      <c r="J447" s="266"/>
      <c r="K447" s="266"/>
      <c r="L447" s="270"/>
      <c r="M447" s="271"/>
      <c r="N447" s="272"/>
      <c r="O447" s="272"/>
      <c r="P447" s="272"/>
      <c r="Q447" s="272"/>
      <c r="R447" s="272"/>
      <c r="S447" s="272"/>
      <c r="T447" s="27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4" t="s">
        <v>135</v>
      </c>
      <c r="AU447" s="274" t="s">
        <v>85</v>
      </c>
      <c r="AV447" s="14" t="s">
        <v>83</v>
      </c>
      <c r="AW447" s="14" t="s">
        <v>31</v>
      </c>
      <c r="AX447" s="14" t="s">
        <v>75</v>
      </c>
      <c r="AY447" s="274" t="s">
        <v>127</v>
      </c>
    </row>
    <row r="448" s="13" customFormat="1">
      <c r="A448" s="13"/>
      <c r="B448" s="250"/>
      <c r="C448" s="251"/>
      <c r="D448" s="252" t="s">
        <v>135</v>
      </c>
      <c r="E448" s="253" t="s">
        <v>1</v>
      </c>
      <c r="F448" s="254" t="s">
        <v>278</v>
      </c>
      <c r="G448" s="251"/>
      <c r="H448" s="255">
        <v>19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135</v>
      </c>
      <c r="AU448" s="261" t="s">
        <v>85</v>
      </c>
      <c r="AV448" s="13" t="s">
        <v>85</v>
      </c>
      <c r="AW448" s="13" t="s">
        <v>31</v>
      </c>
      <c r="AX448" s="13" t="s">
        <v>83</v>
      </c>
      <c r="AY448" s="261" t="s">
        <v>127</v>
      </c>
    </row>
    <row r="449" s="2" customFormat="1" ht="21.75" customHeight="1">
      <c r="A449" s="39"/>
      <c r="B449" s="40"/>
      <c r="C449" s="237" t="s">
        <v>580</v>
      </c>
      <c r="D449" s="237" t="s">
        <v>129</v>
      </c>
      <c r="E449" s="238" t="s">
        <v>581</v>
      </c>
      <c r="F449" s="239" t="s">
        <v>582</v>
      </c>
      <c r="G449" s="240" t="s">
        <v>378</v>
      </c>
      <c r="H449" s="241">
        <v>15</v>
      </c>
      <c r="I449" s="242"/>
      <c r="J449" s="241">
        <f>ROUND(I449*H449,2)</f>
        <v>0</v>
      </c>
      <c r="K449" s="243"/>
      <c r="L449" s="45"/>
      <c r="M449" s="244" t="s">
        <v>1</v>
      </c>
      <c r="N449" s="245" t="s">
        <v>40</v>
      </c>
      <c r="O449" s="92"/>
      <c r="P449" s="246">
        <f>O449*H449</f>
        <v>0</v>
      </c>
      <c r="Q449" s="246">
        <v>0.010189999999999999</v>
      </c>
      <c r="R449" s="246">
        <f>Q449*H449</f>
        <v>0.15284999999999999</v>
      </c>
      <c r="S449" s="246">
        <v>0</v>
      </c>
      <c r="T449" s="247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8" t="s">
        <v>133</v>
      </c>
      <c r="AT449" s="248" t="s">
        <v>129</v>
      </c>
      <c r="AU449" s="248" t="s">
        <v>85</v>
      </c>
      <c r="AY449" s="18" t="s">
        <v>127</v>
      </c>
      <c r="BE449" s="249">
        <f>IF(N449="základní",J449,0)</f>
        <v>0</v>
      </c>
      <c r="BF449" s="249">
        <f>IF(N449="snížená",J449,0)</f>
        <v>0</v>
      </c>
      <c r="BG449" s="249">
        <f>IF(N449="zákl. přenesená",J449,0)</f>
        <v>0</v>
      </c>
      <c r="BH449" s="249">
        <f>IF(N449="sníž. přenesená",J449,0)</f>
        <v>0</v>
      </c>
      <c r="BI449" s="249">
        <f>IF(N449="nulová",J449,0)</f>
        <v>0</v>
      </c>
      <c r="BJ449" s="18" t="s">
        <v>83</v>
      </c>
      <c r="BK449" s="249">
        <f>ROUND(I449*H449,2)</f>
        <v>0</v>
      </c>
      <c r="BL449" s="18" t="s">
        <v>133</v>
      </c>
      <c r="BM449" s="248" t="s">
        <v>583</v>
      </c>
    </row>
    <row r="450" s="14" customFormat="1">
      <c r="A450" s="14"/>
      <c r="B450" s="265"/>
      <c r="C450" s="266"/>
      <c r="D450" s="252" t="s">
        <v>135</v>
      </c>
      <c r="E450" s="267" t="s">
        <v>1</v>
      </c>
      <c r="F450" s="268" t="s">
        <v>381</v>
      </c>
      <c r="G450" s="266"/>
      <c r="H450" s="267" t="s">
        <v>1</v>
      </c>
      <c r="I450" s="269"/>
      <c r="J450" s="266"/>
      <c r="K450" s="266"/>
      <c r="L450" s="270"/>
      <c r="M450" s="271"/>
      <c r="N450" s="272"/>
      <c r="O450" s="272"/>
      <c r="P450" s="272"/>
      <c r="Q450" s="272"/>
      <c r="R450" s="272"/>
      <c r="S450" s="272"/>
      <c r="T450" s="27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4" t="s">
        <v>135</v>
      </c>
      <c r="AU450" s="274" t="s">
        <v>85</v>
      </c>
      <c r="AV450" s="14" t="s">
        <v>83</v>
      </c>
      <c r="AW450" s="14" t="s">
        <v>31</v>
      </c>
      <c r="AX450" s="14" t="s">
        <v>75</v>
      </c>
      <c r="AY450" s="274" t="s">
        <v>127</v>
      </c>
    </row>
    <row r="451" s="14" customFormat="1">
      <c r="A451" s="14"/>
      <c r="B451" s="265"/>
      <c r="C451" s="266"/>
      <c r="D451" s="252" t="s">
        <v>135</v>
      </c>
      <c r="E451" s="267" t="s">
        <v>1</v>
      </c>
      <c r="F451" s="268" t="s">
        <v>584</v>
      </c>
      <c r="G451" s="266"/>
      <c r="H451" s="267" t="s">
        <v>1</v>
      </c>
      <c r="I451" s="269"/>
      <c r="J451" s="266"/>
      <c r="K451" s="266"/>
      <c r="L451" s="270"/>
      <c r="M451" s="271"/>
      <c r="N451" s="272"/>
      <c r="O451" s="272"/>
      <c r="P451" s="272"/>
      <c r="Q451" s="272"/>
      <c r="R451" s="272"/>
      <c r="S451" s="272"/>
      <c r="T451" s="27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4" t="s">
        <v>135</v>
      </c>
      <c r="AU451" s="274" t="s">
        <v>85</v>
      </c>
      <c r="AV451" s="14" t="s">
        <v>83</v>
      </c>
      <c r="AW451" s="14" t="s">
        <v>31</v>
      </c>
      <c r="AX451" s="14" t="s">
        <v>75</v>
      </c>
      <c r="AY451" s="274" t="s">
        <v>127</v>
      </c>
    </row>
    <row r="452" s="13" customFormat="1">
      <c r="A452" s="13"/>
      <c r="B452" s="250"/>
      <c r="C452" s="251"/>
      <c r="D452" s="252" t="s">
        <v>135</v>
      </c>
      <c r="E452" s="253" t="s">
        <v>1</v>
      </c>
      <c r="F452" s="254" t="s">
        <v>585</v>
      </c>
      <c r="G452" s="251"/>
      <c r="H452" s="255">
        <v>15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135</v>
      </c>
      <c r="AU452" s="261" t="s">
        <v>85</v>
      </c>
      <c r="AV452" s="13" t="s">
        <v>85</v>
      </c>
      <c r="AW452" s="13" t="s">
        <v>31</v>
      </c>
      <c r="AX452" s="13" t="s">
        <v>83</v>
      </c>
      <c r="AY452" s="261" t="s">
        <v>127</v>
      </c>
    </row>
    <row r="453" s="2" customFormat="1" ht="16.5" customHeight="1">
      <c r="A453" s="39"/>
      <c r="B453" s="40"/>
      <c r="C453" s="297" t="s">
        <v>586</v>
      </c>
      <c r="D453" s="297" t="s">
        <v>223</v>
      </c>
      <c r="E453" s="298" t="s">
        <v>587</v>
      </c>
      <c r="F453" s="299" t="s">
        <v>588</v>
      </c>
      <c r="G453" s="300" t="s">
        <v>378</v>
      </c>
      <c r="H453" s="301">
        <v>4</v>
      </c>
      <c r="I453" s="302"/>
      <c r="J453" s="301">
        <f>ROUND(I453*H453,2)</f>
        <v>0</v>
      </c>
      <c r="K453" s="303"/>
      <c r="L453" s="304"/>
      <c r="M453" s="305" t="s">
        <v>1</v>
      </c>
      <c r="N453" s="306" t="s">
        <v>40</v>
      </c>
      <c r="O453" s="92"/>
      <c r="P453" s="246">
        <f>O453*H453</f>
        <v>0</v>
      </c>
      <c r="Q453" s="246">
        <v>0.254</v>
      </c>
      <c r="R453" s="246">
        <f>Q453*H453</f>
        <v>1.016</v>
      </c>
      <c r="S453" s="246">
        <v>0</v>
      </c>
      <c r="T453" s="24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8" t="s">
        <v>192</v>
      </c>
      <c r="AT453" s="248" t="s">
        <v>223</v>
      </c>
      <c r="AU453" s="248" t="s">
        <v>85</v>
      </c>
      <c r="AY453" s="18" t="s">
        <v>127</v>
      </c>
      <c r="BE453" s="249">
        <f>IF(N453="základní",J453,0)</f>
        <v>0</v>
      </c>
      <c r="BF453" s="249">
        <f>IF(N453="snížená",J453,0)</f>
        <v>0</v>
      </c>
      <c r="BG453" s="249">
        <f>IF(N453="zákl. přenesená",J453,0)</f>
        <v>0</v>
      </c>
      <c r="BH453" s="249">
        <f>IF(N453="sníž. přenesená",J453,0)</f>
        <v>0</v>
      </c>
      <c r="BI453" s="249">
        <f>IF(N453="nulová",J453,0)</f>
        <v>0</v>
      </c>
      <c r="BJ453" s="18" t="s">
        <v>83</v>
      </c>
      <c r="BK453" s="249">
        <f>ROUND(I453*H453,2)</f>
        <v>0</v>
      </c>
      <c r="BL453" s="18" t="s">
        <v>133</v>
      </c>
      <c r="BM453" s="248" t="s">
        <v>589</v>
      </c>
    </row>
    <row r="454" s="14" customFormat="1">
      <c r="A454" s="14"/>
      <c r="B454" s="265"/>
      <c r="C454" s="266"/>
      <c r="D454" s="252" t="s">
        <v>135</v>
      </c>
      <c r="E454" s="267" t="s">
        <v>1</v>
      </c>
      <c r="F454" s="268" t="s">
        <v>388</v>
      </c>
      <c r="G454" s="266"/>
      <c r="H454" s="267" t="s">
        <v>1</v>
      </c>
      <c r="I454" s="269"/>
      <c r="J454" s="266"/>
      <c r="K454" s="266"/>
      <c r="L454" s="270"/>
      <c r="M454" s="271"/>
      <c r="N454" s="272"/>
      <c r="O454" s="272"/>
      <c r="P454" s="272"/>
      <c r="Q454" s="272"/>
      <c r="R454" s="272"/>
      <c r="S454" s="272"/>
      <c r="T454" s="27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4" t="s">
        <v>135</v>
      </c>
      <c r="AU454" s="274" t="s">
        <v>85</v>
      </c>
      <c r="AV454" s="14" t="s">
        <v>83</v>
      </c>
      <c r="AW454" s="14" t="s">
        <v>31</v>
      </c>
      <c r="AX454" s="14" t="s">
        <v>75</v>
      </c>
      <c r="AY454" s="274" t="s">
        <v>127</v>
      </c>
    </row>
    <row r="455" s="13" customFormat="1">
      <c r="A455" s="13"/>
      <c r="B455" s="250"/>
      <c r="C455" s="251"/>
      <c r="D455" s="252" t="s">
        <v>135</v>
      </c>
      <c r="E455" s="253" t="s">
        <v>1</v>
      </c>
      <c r="F455" s="254" t="s">
        <v>133</v>
      </c>
      <c r="G455" s="251"/>
      <c r="H455" s="255">
        <v>4</v>
      </c>
      <c r="I455" s="256"/>
      <c r="J455" s="251"/>
      <c r="K455" s="251"/>
      <c r="L455" s="257"/>
      <c r="M455" s="258"/>
      <c r="N455" s="259"/>
      <c r="O455" s="259"/>
      <c r="P455" s="259"/>
      <c r="Q455" s="259"/>
      <c r="R455" s="259"/>
      <c r="S455" s="259"/>
      <c r="T455" s="26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1" t="s">
        <v>135</v>
      </c>
      <c r="AU455" s="261" t="s">
        <v>85</v>
      </c>
      <c r="AV455" s="13" t="s">
        <v>85</v>
      </c>
      <c r="AW455" s="13" t="s">
        <v>31</v>
      </c>
      <c r="AX455" s="13" t="s">
        <v>83</v>
      </c>
      <c r="AY455" s="261" t="s">
        <v>127</v>
      </c>
    </row>
    <row r="456" s="2" customFormat="1" ht="16.5" customHeight="1">
      <c r="A456" s="39"/>
      <c r="B456" s="40"/>
      <c r="C456" s="297" t="s">
        <v>590</v>
      </c>
      <c r="D456" s="297" t="s">
        <v>223</v>
      </c>
      <c r="E456" s="298" t="s">
        <v>591</v>
      </c>
      <c r="F456" s="299" t="s">
        <v>592</v>
      </c>
      <c r="G456" s="300" t="s">
        <v>378</v>
      </c>
      <c r="H456" s="301">
        <v>1</v>
      </c>
      <c r="I456" s="302"/>
      <c r="J456" s="301">
        <f>ROUND(I456*H456,2)</f>
        <v>0</v>
      </c>
      <c r="K456" s="303"/>
      <c r="L456" s="304"/>
      <c r="M456" s="305" t="s">
        <v>1</v>
      </c>
      <c r="N456" s="306" t="s">
        <v>40</v>
      </c>
      <c r="O456" s="92"/>
      <c r="P456" s="246">
        <f>O456*H456</f>
        <v>0</v>
      </c>
      <c r="Q456" s="246">
        <v>0.50600000000000001</v>
      </c>
      <c r="R456" s="246">
        <f>Q456*H456</f>
        <v>0.50600000000000001</v>
      </c>
      <c r="S456" s="246">
        <v>0</v>
      </c>
      <c r="T456" s="24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8" t="s">
        <v>192</v>
      </c>
      <c r="AT456" s="248" t="s">
        <v>223</v>
      </c>
      <c r="AU456" s="248" t="s">
        <v>85</v>
      </c>
      <c r="AY456" s="18" t="s">
        <v>127</v>
      </c>
      <c r="BE456" s="249">
        <f>IF(N456="základní",J456,0)</f>
        <v>0</v>
      </c>
      <c r="BF456" s="249">
        <f>IF(N456="snížená",J456,0)</f>
        <v>0</v>
      </c>
      <c r="BG456" s="249">
        <f>IF(N456="zákl. přenesená",J456,0)</f>
        <v>0</v>
      </c>
      <c r="BH456" s="249">
        <f>IF(N456="sníž. přenesená",J456,0)</f>
        <v>0</v>
      </c>
      <c r="BI456" s="249">
        <f>IF(N456="nulová",J456,0)</f>
        <v>0</v>
      </c>
      <c r="BJ456" s="18" t="s">
        <v>83</v>
      </c>
      <c r="BK456" s="249">
        <f>ROUND(I456*H456,2)</f>
        <v>0</v>
      </c>
      <c r="BL456" s="18" t="s">
        <v>133</v>
      </c>
      <c r="BM456" s="248" t="s">
        <v>593</v>
      </c>
    </row>
    <row r="457" s="14" customFormat="1">
      <c r="A457" s="14"/>
      <c r="B457" s="265"/>
      <c r="C457" s="266"/>
      <c r="D457" s="252" t="s">
        <v>135</v>
      </c>
      <c r="E457" s="267" t="s">
        <v>1</v>
      </c>
      <c r="F457" s="268" t="s">
        <v>388</v>
      </c>
      <c r="G457" s="266"/>
      <c r="H457" s="267" t="s">
        <v>1</v>
      </c>
      <c r="I457" s="269"/>
      <c r="J457" s="266"/>
      <c r="K457" s="266"/>
      <c r="L457" s="270"/>
      <c r="M457" s="271"/>
      <c r="N457" s="272"/>
      <c r="O457" s="272"/>
      <c r="P457" s="272"/>
      <c r="Q457" s="272"/>
      <c r="R457" s="272"/>
      <c r="S457" s="272"/>
      <c r="T457" s="27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4" t="s">
        <v>135</v>
      </c>
      <c r="AU457" s="274" t="s">
        <v>85</v>
      </c>
      <c r="AV457" s="14" t="s">
        <v>83</v>
      </c>
      <c r="AW457" s="14" t="s">
        <v>31</v>
      </c>
      <c r="AX457" s="14" t="s">
        <v>75</v>
      </c>
      <c r="AY457" s="274" t="s">
        <v>127</v>
      </c>
    </row>
    <row r="458" s="13" customFormat="1">
      <c r="A458" s="13"/>
      <c r="B458" s="250"/>
      <c r="C458" s="251"/>
      <c r="D458" s="252" t="s">
        <v>135</v>
      </c>
      <c r="E458" s="253" t="s">
        <v>1</v>
      </c>
      <c r="F458" s="254" t="s">
        <v>83</v>
      </c>
      <c r="G458" s="251"/>
      <c r="H458" s="255">
        <v>1</v>
      </c>
      <c r="I458" s="256"/>
      <c r="J458" s="251"/>
      <c r="K458" s="251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135</v>
      </c>
      <c r="AU458" s="261" t="s">
        <v>85</v>
      </c>
      <c r="AV458" s="13" t="s">
        <v>85</v>
      </c>
      <c r="AW458" s="13" t="s">
        <v>31</v>
      </c>
      <c r="AX458" s="13" t="s">
        <v>83</v>
      </c>
      <c r="AY458" s="261" t="s">
        <v>127</v>
      </c>
    </row>
    <row r="459" s="2" customFormat="1" ht="16.5" customHeight="1">
      <c r="A459" s="39"/>
      <c r="B459" s="40"/>
      <c r="C459" s="297" t="s">
        <v>594</v>
      </c>
      <c r="D459" s="297" t="s">
        <v>223</v>
      </c>
      <c r="E459" s="298" t="s">
        <v>595</v>
      </c>
      <c r="F459" s="299" t="s">
        <v>596</v>
      </c>
      <c r="G459" s="300" t="s">
        <v>378</v>
      </c>
      <c r="H459" s="301">
        <v>15</v>
      </c>
      <c r="I459" s="302"/>
      <c r="J459" s="301">
        <f>ROUND(I459*H459,2)</f>
        <v>0</v>
      </c>
      <c r="K459" s="303"/>
      <c r="L459" s="304"/>
      <c r="M459" s="305" t="s">
        <v>1</v>
      </c>
      <c r="N459" s="306" t="s">
        <v>40</v>
      </c>
      <c r="O459" s="92"/>
      <c r="P459" s="246">
        <f>O459*H459</f>
        <v>0</v>
      </c>
      <c r="Q459" s="246">
        <v>1.0129999999999999</v>
      </c>
      <c r="R459" s="246">
        <f>Q459*H459</f>
        <v>15.194999999999999</v>
      </c>
      <c r="S459" s="246">
        <v>0</v>
      </c>
      <c r="T459" s="24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8" t="s">
        <v>192</v>
      </c>
      <c r="AT459" s="248" t="s">
        <v>223</v>
      </c>
      <c r="AU459" s="248" t="s">
        <v>85</v>
      </c>
      <c r="AY459" s="18" t="s">
        <v>127</v>
      </c>
      <c r="BE459" s="249">
        <f>IF(N459="základní",J459,0)</f>
        <v>0</v>
      </c>
      <c r="BF459" s="249">
        <f>IF(N459="snížená",J459,0)</f>
        <v>0</v>
      </c>
      <c r="BG459" s="249">
        <f>IF(N459="zákl. přenesená",J459,0)</f>
        <v>0</v>
      </c>
      <c r="BH459" s="249">
        <f>IF(N459="sníž. přenesená",J459,0)</f>
        <v>0</v>
      </c>
      <c r="BI459" s="249">
        <f>IF(N459="nulová",J459,0)</f>
        <v>0</v>
      </c>
      <c r="BJ459" s="18" t="s">
        <v>83</v>
      </c>
      <c r="BK459" s="249">
        <f>ROUND(I459*H459,2)</f>
        <v>0</v>
      </c>
      <c r="BL459" s="18" t="s">
        <v>133</v>
      </c>
      <c r="BM459" s="248" t="s">
        <v>597</v>
      </c>
    </row>
    <row r="460" s="14" customFormat="1">
      <c r="A460" s="14"/>
      <c r="B460" s="265"/>
      <c r="C460" s="266"/>
      <c r="D460" s="252" t="s">
        <v>135</v>
      </c>
      <c r="E460" s="267" t="s">
        <v>1</v>
      </c>
      <c r="F460" s="268" t="s">
        <v>388</v>
      </c>
      <c r="G460" s="266"/>
      <c r="H460" s="267" t="s">
        <v>1</v>
      </c>
      <c r="I460" s="269"/>
      <c r="J460" s="266"/>
      <c r="K460" s="266"/>
      <c r="L460" s="270"/>
      <c r="M460" s="271"/>
      <c r="N460" s="272"/>
      <c r="O460" s="272"/>
      <c r="P460" s="272"/>
      <c r="Q460" s="272"/>
      <c r="R460" s="272"/>
      <c r="S460" s="272"/>
      <c r="T460" s="27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4" t="s">
        <v>135</v>
      </c>
      <c r="AU460" s="274" t="s">
        <v>85</v>
      </c>
      <c r="AV460" s="14" t="s">
        <v>83</v>
      </c>
      <c r="AW460" s="14" t="s">
        <v>31</v>
      </c>
      <c r="AX460" s="14" t="s">
        <v>75</v>
      </c>
      <c r="AY460" s="274" t="s">
        <v>127</v>
      </c>
    </row>
    <row r="461" s="13" customFormat="1">
      <c r="A461" s="13"/>
      <c r="B461" s="250"/>
      <c r="C461" s="251"/>
      <c r="D461" s="252" t="s">
        <v>135</v>
      </c>
      <c r="E461" s="253" t="s">
        <v>1</v>
      </c>
      <c r="F461" s="254" t="s">
        <v>8</v>
      </c>
      <c r="G461" s="251"/>
      <c r="H461" s="255">
        <v>15</v>
      </c>
      <c r="I461" s="256"/>
      <c r="J461" s="251"/>
      <c r="K461" s="251"/>
      <c r="L461" s="257"/>
      <c r="M461" s="258"/>
      <c r="N461" s="259"/>
      <c r="O461" s="259"/>
      <c r="P461" s="259"/>
      <c r="Q461" s="259"/>
      <c r="R461" s="259"/>
      <c r="S461" s="259"/>
      <c r="T461" s="26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1" t="s">
        <v>135</v>
      </c>
      <c r="AU461" s="261" t="s">
        <v>85</v>
      </c>
      <c r="AV461" s="13" t="s">
        <v>85</v>
      </c>
      <c r="AW461" s="13" t="s">
        <v>31</v>
      </c>
      <c r="AX461" s="13" t="s">
        <v>83</v>
      </c>
      <c r="AY461" s="261" t="s">
        <v>127</v>
      </c>
    </row>
    <row r="462" s="2" customFormat="1" ht="21.75" customHeight="1">
      <c r="A462" s="39"/>
      <c r="B462" s="40"/>
      <c r="C462" s="237" t="s">
        <v>598</v>
      </c>
      <c r="D462" s="237" t="s">
        <v>129</v>
      </c>
      <c r="E462" s="238" t="s">
        <v>599</v>
      </c>
      <c r="F462" s="239" t="s">
        <v>600</v>
      </c>
      <c r="G462" s="240" t="s">
        <v>378</v>
      </c>
      <c r="H462" s="241">
        <v>8</v>
      </c>
      <c r="I462" s="242"/>
      <c r="J462" s="241">
        <f>ROUND(I462*H462,2)</f>
        <v>0</v>
      </c>
      <c r="K462" s="243"/>
      <c r="L462" s="45"/>
      <c r="M462" s="244" t="s">
        <v>1</v>
      </c>
      <c r="N462" s="245" t="s">
        <v>40</v>
      </c>
      <c r="O462" s="92"/>
      <c r="P462" s="246">
        <f>O462*H462</f>
        <v>0</v>
      </c>
      <c r="Q462" s="246">
        <v>0.01248</v>
      </c>
      <c r="R462" s="246">
        <f>Q462*H462</f>
        <v>0.099839999999999998</v>
      </c>
      <c r="S462" s="246">
        <v>0</v>
      </c>
      <c r="T462" s="24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8" t="s">
        <v>133</v>
      </c>
      <c r="AT462" s="248" t="s">
        <v>129</v>
      </c>
      <c r="AU462" s="248" t="s">
        <v>85</v>
      </c>
      <c r="AY462" s="18" t="s">
        <v>127</v>
      </c>
      <c r="BE462" s="249">
        <f>IF(N462="základní",J462,0)</f>
        <v>0</v>
      </c>
      <c r="BF462" s="249">
        <f>IF(N462="snížená",J462,0)</f>
        <v>0</v>
      </c>
      <c r="BG462" s="249">
        <f>IF(N462="zákl. přenesená",J462,0)</f>
        <v>0</v>
      </c>
      <c r="BH462" s="249">
        <f>IF(N462="sníž. přenesená",J462,0)</f>
        <v>0</v>
      </c>
      <c r="BI462" s="249">
        <f>IF(N462="nulová",J462,0)</f>
        <v>0</v>
      </c>
      <c r="BJ462" s="18" t="s">
        <v>83</v>
      </c>
      <c r="BK462" s="249">
        <f>ROUND(I462*H462,2)</f>
        <v>0</v>
      </c>
      <c r="BL462" s="18" t="s">
        <v>133</v>
      </c>
      <c r="BM462" s="248" t="s">
        <v>601</v>
      </c>
    </row>
    <row r="463" s="14" customFormat="1">
      <c r="A463" s="14"/>
      <c r="B463" s="265"/>
      <c r="C463" s="266"/>
      <c r="D463" s="252" t="s">
        <v>135</v>
      </c>
      <c r="E463" s="267" t="s">
        <v>1</v>
      </c>
      <c r="F463" s="268" t="s">
        <v>381</v>
      </c>
      <c r="G463" s="266"/>
      <c r="H463" s="267" t="s">
        <v>1</v>
      </c>
      <c r="I463" s="269"/>
      <c r="J463" s="266"/>
      <c r="K463" s="266"/>
      <c r="L463" s="270"/>
      <c r="M463" s="271"/>
      <c r="N463" s="272"/>
      <c r="O463" s="272"/>
      <c r="P463" s="272"/>
      <c r="Q463" s="272"/>
      <c r="R463" s="272"/>
      <c r="S463" s="272"/>
      <c r="T463" s="27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4" t="s">
        <v>135</v>
      </c>
      <c r="AU463" s="274" t="s">
        <v>85</v>
      </c>
      <c r="AV463" s="14" t="s">
        <v>83</v>
      </c>
      <c r="AW463" s="14" t="s">
        <v>31</v>
      </c>
      <c r="AX463" s="14" t="s">
        <v>75</v>
      </c>
      <c r="AY463" s="274" t="s">
        <v>127</v>
      </c>
    </row>
    <row r="464" s="14" customFormat="1">
      <c r="A464" s="14"/>
      <c r="B464" s="265"/>
      <c r="C464" s="266"/>
      <c r="D464" s="252" t="s">
        <v>135</v>
      </c>
      <c r="E464" s="267" t="s">
        <v>1</v>
      </c>
      <c r="F464" s="268" t="s">
        <v>584</v>
      </c>
      <c r="G464" s="266"/>
      <c r="H464" s="267" t="s">
        <v>1</v>
      </c>
      <c r="I464" s="269"/>
      <c r="J464" s="266"/>
      <c r="K464" s="266"/>
      <c r="L464" s="270"/>
      <c r="M464" s="271"/>
      <c r="N464" s="272"/>
      <c r="O464" s="272"/>
      <c r="P464" s="272"/>
      <c r="Q464" s="272"/>
      <c r="R464" s="272"/>
      <c r="S464" s="272"/>
      <c r="T464" s="27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4" t="s">
        <v>135</v>
      </c>
      <c r="AU464" s="274" t="s">
        <v>85</v>
      </c>
      <c r="AV464" s="14" t="s">
        <v>83</v>
      </c>
      <c r="AW464" s="14" t="s">
        <v>31</v>
      </c>
      <c r="AX464" s="14" t="s">
        <v>75</v>
      </c>
      <c r="AY464" s="274" t="s">
        <v>127</v>
      </c>
    </row>
    <row r="465" s="13" customFormat="1">
      <c r="A465" s="13"/>
      <c r="B465" s="250"/>
      <c r="C465" s="251"/>
      <c r="D465" s="252" t="s">
        <v>135</v>
      </c>
      <c r="E465" s="253" t="s">
        <v>1</v>
      </c>
      <c r="F465" s="254" t="s">
        <v>602</v>
      </c>
      <c r="G465" s="251"/>
      <c r="H465" s="255">
        <v>8</v>
      </c>
      <c r="I465" s="256"/>
      <c r="J465" s="251"/>
      <c r="K465" s="251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135</v>
      </c>
      <c r="AU465" s="261" t="s">
        <v>85</v>
      </c>
      <c r="AV465" s="13" t="s">
        <v>85</v>
      </c>
      <c r="AW465" s="13" t="s">
        <v>31</v>
      </c>
      <c r="AX465" s="13" t="s">
        <v>83</v>
      </c>
      <c r="AY465" s="261" t="s">
        <v>127</v>
      </c>
    </row>
    <row r="466" s="2" customFormat="1" ht="21.75" customHeight="1">
      <c r="A466" s="39"/>
      <c r="B466" s="40"/>
      <c r="C466" s="297" t="s">
        <v>603</v>
      </c>
      <c r="D466" s="297" t="s">
        <v>223</v>
      </c>
      <c r="E466" s="298" t="s">
        <v>604</v>
      </c>
      <c r="F466" s="299" t="s">
        <v>605</v>
      </c>
      <c r="G466" s="300" t="s">
        <v>378</v>
      </c>
      <c r="H466" s="301">
        <v>10</v>
      </c>
      <c r="I466" s="302"/>
      <c r="J466" s="301">
        <f>ROUND(I466*H466,2)</f>
        <v>0</v>
      </c>
      <c r="K466" s="303"/>
      <c r="L466" s="304"/>
      <c r="M466" s="305" t="s">
        <v>1</v>
      </c>
      <c r="N466" s="306" t="s">
        <v>40</v>
      </c>
      <c r="O466" s="92"/>
      <c r="P466" s="246">
        <f>O466*H466</f>
        <v>0</v>
      </c>
      <c r="Q466" s="246">
        <v>0.54800000000000004</v>
      </c>
      <c r="R466" s="246">
        <f>Q466*H466</f>
        <v>5.4800000000000004</v>
      </c>
      <c r="S466" s="246">
        <v>0</v>
      </c>
      <c r="T466" s="24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8" t="s">
        <v>192</v>
      </c>
      <c r="AT466" s="248" t="s">
        <v>223</v>
      </c>
      <c r="AU466" s="248" t="s">
        <v>85</v>
      </c>
      <c r="AY466" s="18" t="s">
        <v>127</v>
      </c>
      <c r="BE466" s="249">
        <f>IF(N466="základní",J466,0)</f>
        <v>0</v>
      </c>
      <c r="BF466" s="249">
        <f>IF(N466="snížená",J466,0)</f>
        <v>0</v>
      </c>
      <c r="BG466" s="249">
        <f>IF(N466="zákl. přenesená",J466,0)</f>
        <v>0</v>
      </c>
      <c r="BH466" s="249">
        <f>IF(N466="sníž. přenesená",J466,0)</f>
        <v>0</v>
      </c>
      <c r="BI466" s="249">
        <f>IF(N466="nulová",J466,0)</f>
        <v>0</v>
      </c>
      <c r="BJ466" s="18" t="s">
        <v>83</v>
      </c>
      <c r="BK466" s="249">
        <f>ROUND(I466*H466,2)</f>
        <v>0</v>
      </c>
      <c r="BL466" s="18" t="s">
        <v>133</v>
      </c>
      <c r="BM466" s="248" t="s">
        <v>606</v>
      </c>
    </row>
    <row r="467" s="14" customFormat="1">
      <c r="A467" s="14"/>
      <c r="B467" s="265"/>
      <c r="C467" s="266"/>
      <c r="D467" s="252" t="s">
        <v>135</v>
      </c>
      <c r="E467" s="267" t="s">
        <v>1</v>
      </c>
      <c r="F467" s="268" t="s">
        <v>388</v>
      </c>
      <c r="G467" s="266"/>
      <c r="H467" s="267" t="s">
        <v>1</v>
      </c>
      <c r="I467" s="269"/>
      <c r="J467" s="266"/>
      <c r="K467" s="266"/>
      <c r="L467" s="270"/>
      <c r="M467" s="271"/>
      <c r="N467" s="272"/>
      <c r="O467" s="272"/>
      <c r="P467" s="272"/>
      <c r="Q467" s="272"/>
      <c r="R467" s="272"/>
      <c r="S467" s="272"/>
      <c r="T467" s="27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4" t="s">
        <v>135</v>
      </c>
      <c r="AU467" s="274" t="s">
        <v>85</v>
      </c>
      <c r="AV467" s="14" t="s">
        <v>83</v>
      </c>
      <c r="AW467" s="14" t="s">
        <v>31</v>
      </c>
      <c r="AX467" s="14" t="s">
        <v>75</v>
      </c>
      <c r="AY467" s="274" t="s">
        <v>127</v>
      </c>
    </row>
    <row r="468" s="13" customFormat="1">
      <c r="A468" s="13"/>
      <c r="B468" s="250"/>
      <c r="C468" s="251"/>
      <c r="D468" s="252" t="s">
        <v>135</v>
      </c>
      <c r="E468" s="253" t="s">
        <v>1</v>
      </c>
      <c r="F468" s="254" t="s">
        <v>207</v>
      </c>
      <c r="G468" s="251"/>
      <c r="H468" s="255">
        <v>10</v>
      </c>
      <c r="I468" s="256"/>
      <c r="J468" s="251"/>
      <c r="K468" s="251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135</v>
      </c>
      <c r="AU468" s="261" t="s">
        <v>85</v>
      </c>
      <c r="AV468" s="13" t="s">
        <v>85</v>
      </c>
      <c r="AW468" s="13" t="s">
        <v>31</v>
      </c>
      <c r="AX468" s="13" t="s">
        <v>83</v>
      </c>
      <c r="AY468" s="261" t="s">
        <v>127</v>
      </c>
    </row>
    <row r="469" s="2" customFormat="1" ht="21.75" customHeight="1">
      <c r="A469" s="39"/>
      <c r="B469" s="40"/>
      <c r="C469" s="297" t="s">
        <v>607</v>
      </c>
      <c r="D469" s="297" t="s">
        <v>223</v>
      </c>
      <c r="E469" s="298" t="s">
        <v>608</v>
      </c>
      <c r="F469" s="299" t="s">
        <v>609</v>
      </c>
      <c r="G469" s="300" t="s">
        <v>378</v>
      </c>
      <c r="H469" s="301">
        <v>30</v>
      </c>
      <c r="I469" s="302"/>
      <c r="J469" s="301">
        <f>ROUND(I469*H469,2)</f>
        <v>0</v>
      </c>
      <c r="K469" s="303"/>
      <c r="L469" s="304"/>
      <c r="M469" s="305" t="s">
        <v>1</v>
      </c>
      <c r="N469" s="306" t="s">
        <v>40</v>
      </c>
      <c r="O469" s="92"/>
      <c r="P469" s="246">
        <f>O469*H469</f>
        <v>0</v>
      </c>
      <c r="Q469" s="246">
        <v>0.002</v>
      </c>
      <c r="R469" s="246">
        <f>Q469*H469</f>
        <v>0.059999999999999998</v>
      </c>
      <c r="S469" s="246">
        <v>0</v>
      </c>
      <c r="T469" s="24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8" t="s">
        <v>192</v>
      </c>
      <c r="AT469" s="248" t="s">
        <v>223</v>
      </c>
      <c r="AU469" s="248" t="s">
        <v>85</v>
      </c>
      <c r="AY469" s="18" t="s">
        <v>127</v>
      </c>
      <c r="BE469" s="249">
        <f>IF(N469="základní",J469,0)</f>
        <v>0</v>
      </c>
      <c r="BF469" s="249">
        <f>IF(N469="snížená",J469,0)</f>
        <v>0</v>
      </c>
      <c r="BG469" s="249">
        <f>IF(N469="zákl. přenesená",J469,0)</f>
        <v>0</v>
      </c>
      <c r="BH469" s="249">
        <f>IF(N469="sníž. přenesená",J469,0)</f>
        <v>0</v>
      </c>
      <c r="BI469" s="249">
        <f>IF(N469="nulová",J469,0)</f>
        <v>0</v>
      </c>
      <c r="BJ469" s="18" t="s">
        <v>83</v>
      </c>
      <c r="BK469" s="249">
        <f>ROUND(I469*H469,2)</f>
        <v>0</v>
      </c>
      <c r="BL469" s="18" t="s">
        <v>133</v>
      </c>
      <c r="BM469" s="248" t="s">
        <v>610</v>
      </c>
    </row>
    <row r="470" s="2" customFormat="1" ht="21.75" customHeight="1">
      <c r="A470" s="39"/>
      <c r="B470" s="40"/>
      <c r="C470" s="237" t="s">
        <v>611</v>
      </c>
      <c r="D470" s="237" t="s">
        <v>129</v>
      </c>
      <c r="E470" s="238" t="s">
        <v>612</v>
      </c>
      <c r="F470" s="239" t="s">
        <v>613</v>
      </c>
      <c r="G470" s="240" t="s">
        <v>378</v>
      </c>
      <c r="H470" s="241">
        <v>10</v>
      </c>
      <c r="I470" s="242"/>
      <c r="J470" s="241">
        <f>ROUND(I470*H470,2)</f>
        <v>0</v>
      </c>
      <c r="K470" s="243"/>
      <c r="L470" s="45"/>
      <c r="M470" s="244" t="s">
        <v>1</v>
      </c>
      <c r="N470" s="245" t="s">
        <v>40</v>
      </c>
      <c r="O470" s="92"/>
      <c r="P470" s="246">
        <f>O470*H470</f>
        <v>0</v>
      </c>
      <c r="Q470" s="246">
        <v>0.21734000000000001</v>
      </c>
      <c r="R470" s="246">
        <f>Q470*H470</f>
        <v>2.1734</v>
      </c>
      <c r="S470" s="246">
        <v>0</v>
      </c>
      <c r="T470" s="24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8" t="s">
        <v>133</v>
      </c>
      <c r="AT470" s="248" t="s">
        <v>129</v>
      </c>
      <c r="AU470" s="248" t="s">
        <v>85</v>
      </c>
      <c r="AY470" s="18" t="s">
        <v>127</v>
      </c>
      <c r="BE470" s="249">
        <f>IF(N470="základní",J470,0)</f>
        <v>0</v>
      </c>
      <c r="BF470" s="249">
        <f>IF(N470="snížená",J470,0)</f>
        <v>0</v>
      </c>
      <c r="BG470" s="249">
        <f>IF(N470="zákl. přenesená",J470,0)</f>
        <v>0</v>
      </c>
      <c r="BH470" s="249">
        <f>IF(N470="sníž. přenesená",J470,0)</f>
        <v>0</v>
      </c>
      <c r="BI470" s="249">
        <f>IF(N470="nulová",J470,0)</f>
        <v>0</v>
      </c>
      <c r="BJ470" s="18" t="s">
        <v>83</v>
      </c>
      <c r="BK470" s="249">
        <f>ROUND(I470*H470,2)</f>
        <v>0</v>
      </c>
      <c r="BL470" s="18" t="s">
        <v>133</v>
      </c>
      <c r="BM470" s="248" t="s">
        <v>614</v>
      </c>
    </row>
    <row r="471" s="14" customFormat="1">
      <c r="A471" s="14"/>
      <c r="B471" s="265"/>
      <c r="C471" s="266"/>
      <c r="D471" s="252" t="s">
        <v>135</v>
      </c>
      <c r="E471" s="267" t="s">
        <v>1</v>
      </c>
      <c r="F471" s="268" t="s">
        <v>380</v>
      </c>
      <c r="G471" s="266"/>
      <c r="H471" s="267" t="s">
        <v>1</v>
      </c>
      <c r="I471" s="269"/>
      <c r="J471" s="266"/>
      <c r="K471" s="266"/>
      <c r="L471" s="270"/>
      <c r="M471" s="271"/>
      <c r="N471" s="272"/>
      <c r="O471" s="272"/>
      <c r="P471" s="272"/>
      <c r="Q471" s="272"/>
      <c r="R471" s="272"/>
      <c r="S471" s="272"/>
      <c r="T471" s="27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4" t="s">
        <v>135</v>
      </c>
      <c r="AU471" s="274" t="s">
        <v>85</v>
      </c>
      <c r="AV471" s="14" t="s">
        <v>83</v>
      </c>
      <c r="AW471" s="14" t="s">
        <v>31</v>
      </c>
      <c r="AX471" s="14" t="s">
        <v>75</v>
      </c>
      <c r="AY471" s="274" t="s">
        <v>127</v>
      </c>
    </row>
    <row r="472" s="13" customFormat="1">
      <c r="A472" s="13"/>
      <c r="B472" s="250"/>
      <c r="C472" s="251"/>
      <c r="D472" s="252" t="s">
        <v>135</v>
      </c>
      <c r="E472" s="253" t="s">
        <v>1</v>
      </c>
      <c r="F472" s="254" t="s">
        <v>207</v>
      </c>
      <c r="G472" s="251"/>
      <c r="H472" s="255">
        <v>10</v>
      </c>
      <c r="I472" s="256"/>
      <c r="J472" s="251"/>
      <c r="K472" s="251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135</v>
      </c>
      <c r="AU472" s="261" t="s">
        <v>85</v>
      </c>
      <c r="AV472" s="13" t="s">
        <v>85</v>
      </c>
      <c r="AW472" s="13" t="s">
        <v>31</v>
      </c>
      <c r="AX472" s="13" t="s">
        <v>83</v>
      </c>
      <c r="AY472" s="261" t="s">
        <v>127</v>
      </c>
    </row>
    <row r="473" s="2" customFormat="1" ht="21.75" customHeight="1">
      <c r="A473" s="39"/>
      <c r="B473" s="40"/>
      <c r="C473" s="297" t="s">
        <v>615</v>
      </c>
      <c r="D473" s="297" t="s">
        <v>223</v>
      </c>
      <c r="E473" s="298" t="s">
        <v>616</v>
      </c>
      <c r="F473" s="299" t="s">
        <v>617</v>
      </c>
      <c r="G473" s="300" t="s">
        <v>378</v>
      </c>
      <c r="H473" s="301">
        <v>10</v>
      </c>
      <c r="I473" s="302"/>
      <c r="J473" s="301">
        <f>ROUND(I473*H473,2)</f>
        <v>0</v>
      </c>
      <c r="K473" s="303"/>
      <c r="L473" s="304"/>
      <c r="M473" s="305" t="s">
        <v>1</v>
      </c>
      <c r="N473" s="306" t="s">
        <v>40</v>
      </c>
      <c r="O473" s="92"/>
      <c r="P473" s="246">
        <f>O473*H473</f>
        <v>0</v>
      </c>
      <c r="Q473" s="246">
        <v>0.16200000000000001</v>
      </c>
      <c r="R473" s="246">
        <f>Q473*H473</f>
        <v>1.6200000000000001</v>
      </c>
      <c r="S473" s="246">
        <v>0</v>
      </c>
      <c r="T473" s="24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8" t="s">
        <v>192</v>
      </c>
      <c r="AT473" s="248" t="s">
        <v>223</v>
      </c>
      <c r="AU473" s="248" t="s">
        <v>85</v>
      </c>
      <c r="AY473" s="18" t="s">
        <v>127</v>
      </c>
      <c r="BE473" s="249">
        <f>IF(N473="základní",J473,0)</f>
        <v>0</v>
      </c>
      <c r="BF473" s="249">
        <f>IF(N473="snížená",J473,0)</f>
        <v>0</v>
      </c>
      <c r="BG473" s="249">
        <f>IF(N473="zákl. přenesená",J473,0)</f>
        <v>0</v>
      </c>
      <c r="BH473" s="249">
        <f>IF(N473="sníž. přenesená",J473,0)</f>
        <v>0</v>
      </c>
      <c r="BI473" s="249">
        <f>IF(N473="nulová",J473,0)</f>
        <v>0</v>
      </c>
      <c r="BJ473" s="18" t="s">
        <v>83</v>
      </c>
      <c r="BK473" s="249">
        <f>ROUND(I473*H473,2)</f>
        <v>0</v>
      </c>
      <c r="BL473" s="18" t="s">
        <v>133</v>
      </c>
      <c r="BM473" s="248" t="s">
        <v>618</v>
      </c>
    </row>
    <row r="474" s="2" customFormat="1" ht="21.75" customHeight="1">
      <c r="A474" s="39"/>
      <c r="B474" s="40"/>
      <c r="C474" s="237" t="s">
        <v>619</v>
      </c>
      <c r="D474" s="237" t="s">
        <v>129</v>
      </c>
      <c r="E474" s="238" t="s">
        <v>620</v>
      </c>
      <c r="F474" s="239" t="s">
        <v>621</v>
      </c>
      <c r="G474" s="240" t="s">
        <v>378</v>
      </c>
      <c r="H474" s="241">
        <v>4</v>
      </c>
      <c r="I474" s="242"/>
      <c r="J474" s="241">
        <f>ROUND(I474*H474,2)</f>
        <v>0</v>
      </c>
      <c r="K474" s="243"/>
      <c r="L474" s="45"/>
      <c r="M474" s="244" t="s">
        <v>1</v>
      </c>
      <c r="N474" s="245" t="s">
        <v>40</v>
      </c>
      <c r="O474" s="92"/>
      <c r="P474" s="246">
        <f>O474*H474</f>
        <v>0</v>
      </c>
      <c r="Q474" s="246">
        <v>0.1056</v>
      </c>
      <c r="R474" s="246">
        <f>Q474*H474</f>
        <v>0.4224</v>
      </c>
      <c r="S474" s="246">
        <v>0</v>
      </c>
      <c r="T474" s="24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8" t="s">
        <v>133</v>
      </c>
      <c r="AT474" s="248" t="s">
        <v>129</v>
      </c>
      <c r="AU474" s="248" t="s">
        <v>85</v>
      </c>
      <c r="AY474" s="18" t="s">
        <v>127</v>
      </c>
      <c r="BE474" s="249">
        <f>IF(N474="základní",J474,0)</f>
        <v>0</v>
      </c>
      <c r="BF474" s="249">
        <f>IF(N474="snížená",J474,0)</f>
        <v>0</v>
      </c>
      <c r="BG474" s="249">
        <f>IF(N474="zákl. přenesená",J474,0)</f>
        <v>0</v>
      </c>
      <c r="BH474" s="249">
        <f>IF(N474="sníž. přenesená",J474,0)</f>
        <v>0</v>
      </c>
      <c r="BI474" s="249">
        <f>IF(N474="nulová",J474,0)</f>
        <v>0</v>
      </c>
      <c r="BJ474" s="18" t="s">
        <v>83</v>
      </c>
      <c r="BK474" s="249">
        <f>ROUND(I474*H474,2)</f>
        <v>0</v>
      </c>
      <c r="BL474" s="18" t="s">
        <v>133</v>
      </c>
      <c r="BM474" s="248" t="s">
        <v>622</v>
      </c>
    </row>
    <row r="475" s="14" customFormat="1">
      <c r="A475" s="14"/>
      <c r="B475" s="265"/>
      <c r="C475" s="266"/>
      <c r="D475" s="252" t="s">
        <v>135</v>
      </c>
      <c r="E475" s="267" t="s">
        <v>1</v>
      </c>
      <c r="F475" s="268" t="s">
        <v>623</v>
      </c>
      <c r="G475" s="266"/>
      <c r="H475" s="267" t="s">
        <v>1</v>
      </c>
      <c r="I475" s="269"/>
      <c r="J475" s="266"/>
      <c r="K475" s="266"/>
      <c r="L475" s="270"/>
      <c r="M475" s="271"/>
      <c r="N475" s="272"/>
      <c r="O475" s="272"/>
      <c r="P475" s="272"/>
      <c r="Q475" s="272"/>
      <c r="R475" s="272"/>
      <c r="S475" s="272"/>
      <c r="T475" s="27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4" t="s">
        <v>135</v>
      </c>
      <c r="AU475" s="274" t="s">
        <v>85</v>
      </c>
      <c r="AV475" s="14" t="s">
        <v>83</v>
      </c>
      <c r="AW475" s="14" t="s">
        <v>31</v>
      </c>
      <c r="AX475" s="14" t="s">
        <v>75</v>
      </c>
      <c r="AY475" s="274" t="s">
        <v>127</v>
      </c>
    </row>
    <row r="476" s="13" customFormat="1">
      <c r="A476" s="13"/>
      <c r="B476" s="250"/>
      <c r="C476" s="251"/>
      <c r="D476" s="252" t="s">
        <v>135</v>
      </c>
      <c r="E476" s="253" t="s">
        <v>1</v>
      </c>
      <c r="F476" s="254" t="s">
        <v>133</v>
      </c>
      <c r="G476" s="251"/>
      <c r="H476" s="255">
        <v>4</v>
      </c>
      <c r="I476" s="256"/>
      <c r="J476" s="251"/>
      <c r="K476" s="251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135</v>
      </c>
      <c r="AU476" s="261" t="s">
        <v>85</v>
      </c>
      <c r="AV476" s="13" t="s">
        <v>85</v>
      </c>
      <c r="AW476" s="13" t="s">
        <v>31</v>
      </c>
      <c r="AX476" s="13" t="s">
        <v>83</v>
      </c>
      <c r="AY476" s="261" t="s">
        <v>127</v>
      </c>
    </row>
    <row r="477" s="2" customFormat="1" ht="21.75" customHeight="1">
      <c r="A477" s="39"/>
      <c r="B477" s="40"/>
      <c r="C477" s="237" t="s">
        <v>624</v>
      </c>
      <c r="D477" s="237" t="s">
        <v>129</v>
      </c>
      <c r="E477" s="238" t="s">
        <v>625</v>
      </c>
      <c r="F477" s="239" t="s">
        <v>626</v>
      </c>
      <c r="G477" s="240" t="s">
        <v>378</v>
      </c>
      <c r="H477" s="241">
        <v>2</v>
      </c>
      <c r="I477" s="242"/>
      <c r="J477" s="241">
        <f>ROUND(I477*H477,2)</f>
        <v>0</v>
      </c>
      <c r="K477" s="243"/>
      <c r="L477" s="45"/>
      <c r="M477" s="244" t="s">
        <v>1</v>
      </c>
      <c r="N477" s="245" t="s">
        <v>40</v>
      </c>
      <c r="O477" s="92"/>
      <c r="P477" s="246">
        <f>O477*H477</f>
        <v>0</v>
      </c>
      <c r="Q477" s="246">
        <v>0.10661</v>
      </c>
      <c r="R477" s="246">
        <f>Q477*H477</f>
        <v>0.21321999999999999</v>
      </c>
      <c r="S477" s="246">
        <v>0</v>
      </c>
      <c r="T477" s="24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8" t="s">
        <v>133</v>
      </c>
      <c r="AT477" s="248" t="s">
        <v>129</v>
      </c>
      <c r="AU477" s="248" t="s">
        <v>85</v>
      </c>
      <c r="AY477" s="18" t="s">
        <v>127</v>
      </c>
      <c r="BE477" s="249">
        <f>IF(N477="základní",J477,0)</f>
        <v>0</v>
      </c>
      <c r="BF477" s="249">
        <f>IF(N477="snížená",J477,0)</f>
        <v>0</v>
      </c>
      <c r="BG477" s="249">
        <f>IF(N477="zákl. přenesená",J477,0)</f>
        <v>0</v>
      </c>
      <c r="BH477" s="249">
        <f>IF(N477="sníž. přenesená",J477,0)</f>
        <v>0</v>
      </c>
      <c r="BI477" s="249">
        <f>IF(N477="nulová",J477,0)</f>
        <v>0</v>
      </c>
      <c r="BJ477" s="18" t="s">
        <v>83</v>
      </c>
      <c r="BK477" s="249">
        <f>ROUND(I477*H477,2)</f>
        <v>0</v>
      </c>
      <c r="BL477" s="18" t="s">
        <v>133</v>
      </c>
      <c r="BM477" s="248" t="s">
        <v>627</v>
      </c>
    </row>
    <row r="478" s="14" customFormat="1">
      <c r="A478" s="14"/>
      <c r="B478" s="265"/>
      <c r="C478" s="266"/>
      <c r="D478" s="252" t="s">
        <v>135</v>
      </c>
      <c r="E478" s="267" t="s">
        <v>1</v>
      </c>
      <c r="F478" s="268" t="s">
        <v>628</v>
      </c>
      <c r="G478" s="266"/>
      <c r="H478" s="267" t="s">
        <v>1</v>
      </c>
      <c r="I478" s="269"/>
      <c r="J478" s="266"/>
      <c r="K478" s="266"/>
      <c r="L478" s="270"/>
      <c r="M478" s="271"/>
      <c r="N478" s="272"/>
      <c r="O478" s="272"/>
      <c r="P478" s="272"/>
      <c r="Q478" s="272"/>
      <c r="R478" s="272"/>
      <c r="S478" s="272"/>
      <c r="T478" s="27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4" t="s">
        <v>135</v>
      </c>
      <c r="AU478" s="274" t="s">
        <v>85</v>
      </c>
      <c r="AV478" s="14" t="s">
        <v>83</v>
      </c>
      <c r="AW478" s="14" t="s">
        <v>31</v>
      </c>
      <c r="AX478" s="14" t="s">
        <v>75</v>
      </c>
      <c r="AY478" s="274" t="s">
        <v>127</v>
      </c>
    </row>
    <row r="479" s="13" customFormat="1">
      <c r="A479" s="13"/>
      <c r="B479" s="250"/>
      <c r="C479" s="251"/>
      <c r="D479" s="252" t="s">
        <v>135</v>
      </c>
      <c r="E479" s="253" t="s">
        <v>1</v>
      </c>
      <c r="F479" s="254" t="s">
        <v>85</v>
      </c>
      <c r="G479" s="251"/>
      <c r="H479" s="255">
        <v>2</v>
      </c>
      <c r="I479" s="256"/>
      <c r="J479" s="251"/>
      <c r="K479" s="251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135</v>
      </c>
      <c r="AU479" s="261" t="s">
        <v>85</v>
      </c>
      <c r="AV479" s="13" t="s">
        <v>85</v>
      </c>
      <c r="AW479" s="13" t="s">
        <v>31</v>
      </c>
      <c r="AX479" s="13" t="s">
        <v>83</v>
      </c>
      <c r="AY479" s="261" t="s">
        <v>127</v>
      </c>
    </row>
    <row r="480" s="2" customFormat="1" ht="21.75" customHeight="1">
      <c r="A480" s="39"/>
      <c r="B480" s="40"/>
      <c r="C480" s="237" t="s">
        <v>629</v>
      </c>
      <c r="D480" s="237" t="s">
        <v>129</v>
      </c>
      <c r="E480" s="238" t="s">
        <v>630</v>
      </c>
      <c r="F480" s="239" t="s">
        <v>631</v>
      </c>
      <c r="G480" s="240" t="s">
        <v>378</v>
      </c>
      <c r="H480" s="241">
        <v>5</v>
      </c>
      <c r="I480" s="242"/>
      <c r="J480" s="241">
        <f>ROUND(I480*H480,2)</f>
        <v>0</v>
      </c>
      <c r="K480" s="243"/>
      <c r="L480" s="45"/>
      <c r="M480" s="244" t="s">
        <v>1</v>
      </c>
      <c r="N480" s="245" t="s">
        <v>40</v>
      </c>
      <c r="O480" s="92"/>
      <c r="P480" s="246">
        <f>O480*H480</f>
        <v>0</v>
      </c>
      <c r="Q480" s="246">
        <v>0.012120000000000001</v>
      </c>
      <c r="R480" s="246">
        <f>Q480*H480</f>
        <v>0.060600000000000001</v>
      </c>
      <c r="S480" s="246">
        <v>0</v>
      </c>
      <c r="T480" s="24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8" t="s">
        <v>133</v>
      </c>
      <c r="AT480" s="248" t="s">
        <v>129</v>
      </c>
      <c r="AU480" s="248" t="s">
        <v>85</v>
      </c>
      <c r="AY480" s="18" t="s">
        <v>127</v>
      </c>
      <c r="BE480" s="249">
        <f>IF(N480="základní",J480,0)</f>
        <v>0</v>
      </c>
      <c r="BF480" s="249">
        <f>IF(N480="snížená",J480,0)</f>
        <v>0</v>
      </c>
      <c r="BG480" s="249">
        <f>IF(N480="zákl. přenesená",J480,0)</f>
        <v>0</v>
      </c>
      <c r="BH480" s="249">
        <f>IF(N480="sníž. přenesená",J480,0)</f>
        <v>0</v>
      </c>
      <c r="BI480" s="249">
        <f>IF(N480="nulová",J480,0)</f>
        <v>0</v>
      </c>
      <c r="BJ480" s="18" t="s">
        <v>83</v>
      </c>
      <c r="BK480" s="249">
        <f>ROUND(I480*H480,2)</f>
        <v>0</v>
      </c>
      <c r="BL480" s="18" t="s">
        <v>133</v>
      </c>
      <c r="BM480" s="248" t="s">
        <v>632</v>
      </c>
    </row>
    <row r="481" s="2" customFormat="1" ht="21.75" customHeight="1">
      <c r="A481" s="39"/>
      <c r="B481" s="40"/>
      <c r="C481" s="237" t="s">
        <v>633</v>
      </c>
      <c r="D481" s="237" t="s">
        <v>129</v>
      </c>
      <c r="E481" s="238" t="s">
        <v>634</v>
      </c>
      <c r="F481" s="239" t="s">
        <v>635</v>
      </c>
      <c r="G481" s="240" t="s">
        <v>378</v>
      </c>
      <c r="H481" s="241">
        <v>1</v>
      </c>
      <c r="I481" s="242"/>
      <c r="J481" s="241">
        <f>ROUND(I481*H481,2)</f>
        <v>0</v>
      </c>
      <c r="K481" s="243"/>
      <c r="L481" s="45"/>
      <c r="M481" s="244" t="s">
        <v>1</v>
      </c>
      <c r="N481" s="245" t="s">
        <v>40</v>
      </c>
      <c r="O481" s="92"/>
      <c r="P481" s="246">
        <f>O481*H481</f>
        <v>0</v>
      </c>
      <c r="Q481" s="246">
        <v>0.024240000000000001</v>
      </c>
      <c r="R481" s="246">
        <f>Q481*H481</f>
        <v>0.024240000000000001</v>
      </c>
      <c r="S481" s="246">
        <v>0</v>
      </c>
      <c r="T481" s="24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8" t="s">
        <v>133</v>
      </c>
      <c r="AT481" s="248" t="s">
        <v>129</v>
      </c>
      <c r="AU481" s="248" t="s">
        <v>85</v>
      </c>
      <c r="AY481" s="18" t="s">
        <v>127</v>
      </c>
      <c r="BE481" s="249">
        <f>IF(N481="základní",J481,0)</f>
        <v>0</v>
      </c>
      <c r="BF481" s="249">
        <f>IF(N481="snížená",J481,0)</f>
        <v>0</v>
      </c>
      <c r="BG481" s="249">
        <f>IF(N481="zákl. přenesená",J481,0)</f>
        <v>0</v>
      </c>
      <c r="BH481" s="249">
        <f>IF(N481="sníž. přenesená",J481,0)</f>
        <v>0</v>
      </c>
      <c r="BI481" s="249">
        <f>IF(N481="nulová",J481,0)</f>
        <v>0</v>
      </c>
      <c r="BJ481" s="18" t="s">
        <v>83</v>
      </c>
      <c r="BK481" s="249">
        <f>ROUND(I481*H481,2)</f>
        <v>0</v>
      </c>
      <c r="BL481" s="18" t="s">
        <v>133</v>
      </c>
      <c r="BM481" s="248" t="s">
        <v>636</v>
      </c>
    </row>
    <row r="482" s="2" customFormat="1" ht="21.75" customHeight="1">
      <c r="A482" s="39"/>
      <c r="B482" s="40"/>
      <c r="C482" s="237" t="s">
        <v>469</v>
      </c>
      <c r="D482" s="237" t="s">
        <v>129</v>
      </c>
      <c r="E482" s="238" t="s">
        <v>637</v>
      </c>
      <c r="F482" s="239" t="s">
        <v>638</v>
      </c>
      <c r="G482" s="240" t="s">
        <v>378</v>
      </c>
      <c r="H482" s="241">
        <v>6</v>
      </c>
      <c r="I482" s="242"/>
      <c r="J482" s="241">
        <f>ROUND(I482*H482,2)</f>
        <v>0</v>
      </c>
      <c r="K482" s="243"/>
      <c r="L482" s="45"/>
      <c r="M482" s="244" t="s">
        <v>1</v>
      </c>
      <c r="N482" s="245" t="s">
        <v>40</v>
      </c>
      <c r="O482" s="92"/>
      <c r="P482" s="246">
        <f>O482*H482</f>
        <v>0</v>
      </c>
      <c r="Q482" s="246">
        <v>0</v>
      </c>
      <c r="R482" s="246">
        <f>Q482*H482</f>
        <v>0</v>
      </c>
      <c r="S482" s="246">
        <v>0</v>
      </c>
      <c r="T482" s="24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8" t="s">
        <v>133</v>
      </c>
      <c r="AT482" s="248" t="s">
        <v>129</v>
      </c>
      <c r="AU482" s="248" t="s">
        <v>85</v>
      </c>
      <c r="AY482" s="18" t="s">
        <v>127</v>
      </c>
      <c r="BE482" s="249">
        <f>IF(N482="základní",J482,0)</f>
        <v>0</v>
      </c>
      <c r="BF482" s="249">
        <f>IF(N482="snížená",J482,0)</f>
        <v>0</v>
      </c>
      <c r="BG482" s="249">
        <f>IF(N482="zákl. přenesená",J482,0)</f>
        <v>0</v>
      </c>
      <c r="BH482" s="249">
        <f>IF(N482="sníž. přenesená",J482,0)</f>
        <v>0</v>
      </c>
      <c r="BI482" s="249">
        <f>IF(N482="nulová",J482,0)</f>
        <v>0</v>
      </c>
      <c r="BJ482" s="18" t="s">
        <v>83</v>
      </c>
      <c r="BK482" s="249">
        <f>ROUND(I482*H482,2)</f>
        <v>0</v>
      </c>
      <c r="BL482" s="18" t="s">
        <v>133</v>
      </c>
      <c r="BM482" s="248" t="s">
        <v>639</v>
      </c>
    </row>
    <row r="483" s="2" customFormat="1" ht="21.75" customHeight="1">
      <c r="A483" s="39"/>
      <c r="B483" s="40"/>
      <c r="C483" s="237" t="s">
        <v>640</v>
      </c>
      <c r="D483" s="237" t="s">
        <v>129</v>
      </c>
      <c r="E483" s="238" t="s">
        <v>641</v>
      </c>
      <c r="F483" s="239" t="s">
        <v>642</v>
      </c>
      <c r="G483" s="240" t="s">
        <v>378</v>
      </c>
      <c r="H483" s="241">
        <v>6</v>
      </c>
      <c r="I483" s="242"/>
      <c r="J483" s="241">
        <f>ROUND(I483*H483,2)</f>
        <v>0</v>
      </c>
      <c r="K483" s="243"/>
      <c r="L483" s="45"/>
      <c r="M483" s="244" t="s">
        <v>1</v>
      </c>
      <c r="N483" s="245" t="s">
        <v>40</v>
      </c>
      <c r="O483" s="92"/>
      <c r="P483" s="246">
        <f>O483*H483</f>
        <v>0</v>
      </c>
      <c r="Q483" s="246">
        <v>0.42115999999999998</v>
      </c>
      <c r="R483" s="246">
        <f>Q483*H483</f>
        <v>2.5269599999999999</v>
      </c>
      <c r="S483" s="246">
        <v>0</v>
      </c>
      <c r="T483" s="24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8" t="s">
        <v>133</v>
      </c>
      <c r="AT483" s="248" t="s">
        <v>129</v>
      </c>
      <c r="AU483" s="248" t="s">
        <v>85</v>
      </c>
      <c r="AY483" s="18" t="s">
        <v>127</v>
      </c>
      <c r="BE483" s="249">
        <f>IF(N483="základní",J483,0)</f>
        <v>0</v>
      </c>
      <c r="BF483" s="249">
        <f>IF(N483="snížená",J483,0)</f>
        <v>0</v>
      </c>
      <c r="BG483" s="249">
        <f>IF(N483="zákl. přenesená",J483,0)</f>
        <v>0</v>
      </c>
      <c r="BH483" s="249">
        <f>IF(N483="sníž. přenesená",J483,0)</f>
        <v>0</v>
      </c>
      <c r="BI483" s="249">
        <f>IF(N483="nulová",J483,0)</f>
        <v>0</v>
      </c>
      <c r="BJ483" s="18" t="s">
        <v>83</v>
      </c>
      <c r="BK483" s="249">
        <f>ROUND(I483*H483,2)</f>
        <v>0</v>
      </c>
      <c r="BL483" s="18" t="s">
        <v>133</v>
      </c>
      <c r="BM483" s="248" t="s">
        <v>643</v>
      </c>
    </row>
    <row r="484" s="2" customFormat="1" ht="16.5" customHeight="1">
      <c r="A484" s="39"/>
      <c r="B484" s="40"/>
      <c r="C484" s="237" t="s">
        <v>545</v>
      </c>
      <c r="D484" s="237" t="s">
        <v>129</v>
      </c>
      <c r="E484" s="238" t="s">
        <v>644</v>
      </c>
      <c r="F484" s="239" t="s">
        <v>645</v>
      </c>
      <c r="G484" s="240" t="s">
        <v>378</v>
      </c>
      <c r="H484" s="241">
        <v>1</v>
      </c>
      <c r="I484" s="242"/>
      <c r="J484" s="241">
        <f>ROUND(I484*H484,2)</f>
        <v>0</v>
      </c>
      <c r="K484" s="243"/>
      <c r="L484" s="45"/>
      <c r="M484" s="244" t="s">
        <v>1</v>
      </c>
      <c r="N484" s="245" t="s">
        <v>40</v>
      </c>
      <c r="O484" s="92"/>
      <c r="P484" s="246">
        <f>O484*H484</f>
        <v>0</v>
      </c>
      <c r="Q484" s="246">
        <v>0.00156</v>
      </c>
      <c r="R484" s="246">
        <f>Q484*H484</f>
        <v>0.00156</v>
      </c>
      <c r="S484" s="246">
        <v>0</v>
      </c>
      <c r="T484" s="24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8" t="s">
        <v>133</v>
      </c>
      <c r="AT484" s="248" t="s">
        <v>129</v>
      </c>
      <c r="AU484" s="248" t="s">
        <v>85</v>
      </c>
      <c r="AY484" s="18" t="s">
        <v>127</v>
      </c>
      <c r="BE484" s="249">
        <f>IF(N484="základní",J484,0)</f>
        <v>0</v>
      </c>
      <c r="BF484" s="249">
        <f>IF(N484="snížená",J484,0)</f>
        <v>0</v>
      </c>
      <c r="BG484" s="249">
        <f>IF(N484="zákl. přenesená",J484,0)</f>
        <v>0</v>
      </c>
      <c r="BH484" s="249">
        <f>IF(N484="sníž. přenesená",J484,0)</f>
        <v>0</v>
      </c>
      <c r="BI484" s="249">
        <f>IF(N484="nulová",J484,0)</f>
        <v>0</v>
      </c>
      <c r="BJ484" s="18" t="s">
        <v>83</v>
      </c>
      <c r="BK484" s="249">
        <f>ROUND(I484*H484,2)</f>
        <v>0</v>
      </c>
      <c r="BL484" s="18" t="s">
        <v>133</v>
      </c>
      <c r="BM484" s="248" t="s">
        <v>646</v>
      </c>
    </row>
    <row r="485" s="14" customFormat="1">
      <c r="A485" s="14"/>
      <c r="B485" s="265"/>
      <c r="C485" s="266"/>
      <c r="D485" s="252" t="s">
        <v>135</v>
      </c>
      <c r="E485" s="267" t="s">
        <v>1</v>
      </c>
      <c r="F485" s="268" t="s">
        <v>647</v>
      </c>
      <c r="G485" s="266"/>
      <c r="H485" s="267" t="s">
        <v>1</v>
      </c>
      <c r="I485" s="269"/>
      <c r="J485" s="266"/>
      <c r="K485" s="266"/>
      <c r="L485" s="270"/>
      <c r="M485" s="271"/>
      <c r="N485" s="272"/>
      <c r="O485" s="272"/>
      <c r="P485" s="272"/>
      <c r="Q485" s="272"/>
      <c r="R485" s="272"/>
      <c r="S485" s="272"/>
      <c r="T485" s="27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4" t="s">
        <v>135</v>
      </c>
      <c r="AU485" s="274" t="s">
        <v>85</v>
      </c>
      <c r="AV485" s="14" t="s">
        <v>83</v>
      </c>
      <c r="AW485" s="14" t="s">
        <v>31</v>
      </c>
      <c r="AX485" s="14" t="s">
        <v>75</v>
      </c>
      <c r="AY485" s="274" t="s">
        <v>127</v>
      </c>
    </row>
    <row r="486" s="13" customFormat="1">
      <c r="A486" s="13"/>
      <c r="B486" s="250"/>
      <c r="C486" s="251"/>
      <c r="D486" s="252" t="s">
        <v>135</v>
      </c>
      <c r="E486" s="253" t="s">
        <v>1</v>
      </c>
      <c r="F486" s="254" t="s">
        <v>83</v>
      </c>
      <c r="G486" s="251"/>
      <c r="H486" s="255">
        <v>1</v>
      </c>
      <c r="I486" s="256"/>
      <c r="J486" s="251"/>
      <c r="K486" s="251"/>
      <c r="L486" s="257"/>
      <c r="M486" s="258"/>
      <c r="N486" s="259"/>
      <c r="O486" s="259"/>
      <c r="P486" s="259"/>
      <c r="Q486" s="259"/>
      <c r="R486" s="259"/>
      <c r="S486" s="259"/>
      <c r="T486" s="26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1" t="s">
        <v>135</v>
      </c>
      <c r="AU486" s="261" t="s">
        <v>85</v>
      </c>
      <c r="AV486" s="13" t="s">
        <v>85</v>
      </c>
      <c r="AW486" s="13" t="s">
        <v>31</v>
      </c>
      <c r="AX486" s="13" t="s">
        <v>83</v>
      </c>
      <c r="AY486" s="261" t="s">
        <v>127</v>
      </c>
    </row>
    <row r="487" s="2" customFormat="1" ht="16.5" customHeight="1">
      <c r="A487" s="39"/>
      <c r="B487" s="40"/>
      <c r="C487" s="237" t="s">
        <v>648</v>
      </c>
      <c r="D487" s="237" t="s">
        <v>129</v>
      </c>
      <c r="E487" s="238" t="s">
        <v>649</v>
      </c>
      <c r="F487" s="239" t="s">
        <v>650</v>
      </c>
      <c r="G487" s="240" t="s">
        <v>378</v>
      </c>
      <c r="H487" s="241">
        <v>1</v>
      </c>
      <c r="I487" s="242"/>
      <c r="J487" s="241">
        <f>ROUND(I487*H487,2)</f>
        <v>0</v>
      </c>
      <c r="K487" s="243"/>
      <c r="L487" s="45"/>
      <c r="M487" s="244" t="s">
        <v>1</v>
      </c>
      <c r="N487" s="245" t="s">
        <v>40</v>
      </c>
      <c r="O487" s="92"/>
      <c r="P487" s="246">
        <f>O487*H487</f>
        <v>0</v>
      </c>
      <c r="Q487" s="246">
        <v>0.00156</v>
      </c>
      <c r="R487" s="246">
        <f>Q487*H487</f>
        <v>0.00156</v>
      </c>
      <c r="S487" s="246">
        <v>0</v>
      </c>
      <c r="T487" s="24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8" t="s">
        <v>133</v>
      </c>
      <c r="AT487" s="248" t="s">
        <v>129</v>
      </c>
      <c r="AU487" s="248" t="s">
        <v>85</v>
      </c>
      <c r="AY487" s="18" t="s">
        <v>127</v>
      </c>
      <c r="BE487" s="249">
        <f>IF(N487="základní",J487,0)</f>
        <v>0</v>
      </c>
      <c r="BF487" s="249">
        <f>IF(N487="snížená",J487,0)</f>
        <v>0</v>
      </c>
      <c r="BG487" s="249">
        <f>IF(N487="zákl. přenesená",J487,0)</f>
        <v>0</v>
      </c>
      <c r="BH487" s="249">
        <f>IF(N487="sníž. přenesená",J487,0)</f>
        <v>0</v>
      </c>
      <c r="BI487" s="249">
        <f>IF(N487="nulová",J487,0)</f>
        <v>0</v>
      </c>
      <c r="BJ487" s="18" t="s">
        <v>83</v>
      </c>
      <c r="BK487" s="249">
        <f>ROUND(I487*H487,2)</f>
        <v>0</v>
      </c>
      <c r="BL487" s="18" t="s">
        <v>133</v>
      </c>
      <c r="BM487" s="248" t="s">
        <v>651</v>
      </c>
    </row>
    <row r="488" s="14" customFormat="1">
      <c r="A488" s="14"/>
      <c r="B488" s="265"/>
      <c r="C488" s="266"/>
      <c r="D488" s="252" t="s">
        <v>135</v>
      </c>
      <c r="E488" s="267" t="s">
        <v>1</v>
      </c>
      <c r="F488" s="268" t="s">
        <v>652</v>
      </c>
      <c r="G488" s="266"/>
      <c r="H488" s="267" t="s">
        <v>1</v>
      </c>
      <c r="I488" s="269"/>
      <c r="J488" s="266"/>
      <c r="K488" s="266"/>
      <c r="L488" s="270"/>
      <c r="M488" s="271"/>
      <c r="N488" s="272"/>
      <c r="O488" s="272"/>
      <c r="P488" s="272"/>
      <c r="Q488" s="272"/>
      <c r="R488" s="272"/>
      <c r="S488" s="272"/>
      <c r="T488" s="27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4" t="s">
        <v>135</v>
      </c>
      <c r="AU488" s="274" t="s">
        <v>85</v>
      </c>
      <c r="AV488" s="14" t="s">
        <v>83</v>
      </c>
      <c r="AW488" s="14" t="s">
        <v>31</v>
      </c>
      <c r="AX488" s="14" t="s">
        <v>75</v>
      </c>
      <c r="AY488" s="274" t="s">
        <v>127</v>
      </c>
    </row>
    <row r="489" s="13" customFormat="1">
      <c r="A489" s="13"/>
      <c r="B489" s="250"/>
      <c r="C489" s="251"/>
      <c r="D489" s="252" t="s">
        <v>135</v>
      </c>
      <c r="E489" s="253" t="s">
        <v>1</v>
      </c>
      <c r="F489" s="254" t="s">
        <v>83</v>
      </c>
      <c r="G489" s="251"/>
      <c r="H489" s="255">
        <v>1</v>
      </c>
      <c r="I489" s="256"/>
      <c r="J489" s="251"/>
      <c r="K489" s="251"/>
      <c r="L489" s="257"/>
      <c r="M489" s="258"/>
      <c r="N489" s="259"/>
      <c r="O489" s="259"/>
      <c r="P489" s="259"/>
      <c r="Q489" s="259"/>
      <c r="R489" s="259"/>
      <c r="S489" s="259"/>
      <c r="T489" s="26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1" t="s">
        <v>135</v>
      </c>
      <c r="AU489" s="261" t="s">
        <v>85</v>
      </c>
      <c r="AV489" s="13" t="s">
        <v>85</v>
      </c>
      <c r="AW489" s="13" t="s">
        <v>31</v>
      </c>
      <c r="AX489" s="13" t="s">
        <v>83</v>
      </c>
      <c r="AY489" s="261" t="s">
        <v>127</v>
      </c>
    </row>
    <row r="490" s="2" customFormat="1" ht="21.75" customHeight="1">
      <c r="A490" s="39"/>
      <c r="B490" s="40"/>
      <c r="C490" s="237" t="s">
        <v>653</v>
      </c>
      <c r="D490" s="237" t="s">
        <v>129</v>
      </c>
      <c r="E490" s="238" t="s">
        <v>654</v>
      </c>
      <c r="F490" s="239" t="s">
        <v>655</v>
      </c>
      <c r="G490" s="240" t="s">
        <v>223</v>
      </c>
      <c r="H490" s="241">
        <v>503</v>
      </c>
      <c r="I490" s="242"/>
      <c r="J490" s="241">
        <f>ROUND(I490*H490,2)</f>
        <v>0</v>
      </c>
      <c r="K490" s="243"/>
      <c r="L490" s="45"/>
      <c r="M490" s="244" t="s">
        <v>1</v>
      </c>
      <c r="N490" s="245" t="s">
        <v>40</v>
      </c>
      <c r="O490" s="92"/>
      <c r="P490" s="246">
        <f>O490*H490</f>
        <v>0</v>
      </c>
      <c r="Q490" s="246">
        <v>0</v>
      </c>
      <c r="R490" s="246">
        <f>Q490*H490</f>
        <v>0</v>
      </c>
      <c r="S490" s="246">
        <v>0</v>
      </c>
      <c r="T490" s="24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8" t="s">
        <v>133</v>
      </c>
      <c r="AT490" s="248" t="s">
        <v>129</v>
      </c>
      <c r="AU490" s="248" t="s">
        <v>85</v>
      </c>
      <c r="AY490" s="18" t="s">
        <v>127</v>
      </c>
      <c r="BE490" s="249">
        <f>IF(N490="základní",J490,0)</f>
        <v>0</v>
      </c>
      <c r="BF490" s="249">
        <f>IF(N490="snížená",J490,0)</f>
        <v>0</v>
      </c>
      <c r="BG490" s="249">
        <f>IF(N490="zákl. přenesená",J490,0)</f>
        <v>0</v>
      </c>
      <c r="BH490" s="249">
        <f>IF(N490="sníž. přenesená",J490,0)</f>
        <v>0</v>
      </c>
      <c r="BI490" s="249">
        <f>IF(N490="nulová",J490,0)</f>
        <v>0</v>
      </c>
      <c r="BJ490" s="18" t="s">
        <v>83</v>
      </c>
      <c r="BK490" s="249">
        <f>ROUND(I490*H490,2)</f>
        <v>0</v>
      </c>
      <c r="BL490" s="18" t="s">
        <v>133</v>
      </c>
      <c r="BM490" s="248" t="s">
        <v>656</v>
      </c>
    </row>
    <row r="491" s="13" customFormat="1">
      <c r="A491" s="13"/>
      <c r="B491" s="250"/>
      <c r="C491" s="251"/>
      <c r="D491" s="252" t="s">
        <v>135</v>
      </c>
      <c r="E491" s="253" t="s">
        <v>1</v>
      </c>
      <c r="F491" s="254" t="s">
        <v>657</v>
      </c>
      <c r="G491" s="251"/>
      <c r="H491" s="255">
        <v>503</v>
      </c>
      <c r="I491" s="256"/>
      <c r="J491" s="251"/>
      <c r="K491" s="251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135</v>
      </c>
      <c r="AU491" s="261" t="s">
        <v>85</v>
      </c>
      <c r="AV491" s="13" t="s">
        <v>85</v>
      </c>
      <c r="AW491" s="13" t="s">
        <v>31</v>
      </c>
      <c r="AX491" s="13" t="s">
        <v>83</v>
      </c>
      <c r="AY491" s="261" t="s">
        <v>127</v>
      </c>
    </row>
    <row r="492" s="12" customFormat="1" ht="22.8" customHeight="1">
      <c r="A492" s="12"/>
      <c r="B492" s="221"/>
      <c r="C492" s="222"/>
      <c r="D492" s="223" t="s">
        <v>74</v>
      </c>
      <c r="E492" s="235" t="s">
        <v>653</v>
      </c>
      <c r="F492" s="235" t="s">
        <v>658</v>
      </c>
      <c r="G492" s="222"/>
      <c r="H492" s="222"/>
      <c r="I492" s="225"/>
      <c r="J492" s="236">
        <f>BK492</f>
        <v>0</v>
      </c>
      <c r="K492" s="222"/>
      <c r="L492" s="227"/>
      <c r="M492" s="228"/>
      <c r="N492" s="229"/>
      <c r="O492" s="229"/>
      <c r="P492" s="230">
        <f>SUM(P493:P498)</f>
        <v>0</v>
      </c>
      <c r="Q492" s="229"/>
      <c r="R492" s="230">
        <f>SUM(R493:R498)</f>
        <v>0.0035999999999999999</v>
      </c>
      <c r="S492" s="229"/>
      <c r="T492" s="231">
        <f>SUM(T493:T498)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32" t="s">
        <v>83</v>
      </c>
      <c r="AT492" s="233" t="s">
        <v>74</v>
      </c>
      <c r="AU492" s="233" t="s">
        <v>83</v>
      </c>
      <c r="AY492" s="232" t="s">
        <v>127</v>
      </c>
      <c r="BK492" s="234">
        <f>SUM(BK493:BK498)</f>
        <v>0</v>
      </c>
    </row>
    <row r="493" s="2" customFormat="1" ht="16.5" customHeight="1">
      <c r="A493" s="39"/>
      <c r="B493" s="40"/>
      <c r="C493" s="237" t="s">
        <v>659</v>
      </c>
      <c r="D493" s="237" t="s">
        <v>129</v>
      </c>
      <c r="E493" s="238" t="s">
        <v>660</v>
      </c>
      <c r="F493" s="239" t="s">
        <v>661</v>
      </c>
      <c r="G493" s="240" t="s">
        <v>132</v>
      </c>
      <c r="H493" s="241">
        <v>104</v>
      </c>
      <c r="I493" s="242"/>
      <c r="J493" s="241">
        <f>ROUND(I493*H493,2)</f>
        <v>0</v>
      </c>
      <c r="K493" s="243"/>
      <c r="L493" s="45"/>
      <c r="M493" s="244" t="s">
        <v>1</v>
      </c>
      <c r="N493" s="245" t="s">
        <v>40</v>
      </c>
      <c r="O493" s="92"/>
      <c r="P493" s="246">
        <f>O493*H493</f>
        <v>0</v>
      </c>
      <c r="Q493" s="246">
        <v>0</v>
      </c>
      <c r="R493" s="246">
        <f>Q493*H493</f>
        <v>0</v>
      </c>
      <c r="S493" s="246">
        <v>0</v>
      </c>
      <c r="T493" s="24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8" t="s">
        <v>133</v>
      </c>
      <c r="AT493" s="248" t="s">
        <v>129</v>
      </c>
      <c r="AU493" s="248" t="s">
        <v>85</v>
      </c>
      <c r="AY493" s="18" t="s">
        <v>127</v>
      </c>
      <c r="BE493" s="249">
        <f>IF(N493="základní",J493,0)</f>
        <v>0</v>
      </c>
      <c r="BF493" s="249">
        <f>IF(N493="snížená",J493,0)</f>
        <v>0</v>
      </c>
      <c r="BG493" s="249">
        <f>IF(N493="zákl. přenesená",J493,0)</f>
        <v>0</v>
      </c>
      <c r="BH493" s="249">
        <f>IF(N493="sníž. přenesená",J493,0)</f>
        <v>0</v>
      </c>
      <c r="BI493" s="249">
        <f>IF(N493="nulová",J493,0)</f>
        <v>0</v>
      </c>
      <c r="BJ493" s="18" t="s">
        <v>83</v>
      </c>
      <c r="BK493" s="249">
        <f>ROUND(I493*H493,2)</f>
        <v>0</v>
      </c>
      <c r="BL493" s="18" t="s">
        <v>133</v>
      </c>
      <c r="BM493" s="248" t="s">
        <v>662</v>
      </c>
    </row>
    <row r="494" s="14" customFormat="1">
      <c r="A494" s="14"/>
      <c r="B494" s="265"/>
      <c r="C494" s="266"/>
      <c r="D494" s="252" t="s">
        <v>135</v>
      </c>
      <c r="E494" s="267" t="s">
        <v>1</v>
      </c>
      <c r="F494" s="268" t="s">
        <v>663</v>
      </c>
      <c r="G494" s="266"/>
      <c r="H494" s="267" t="s">
        <v>1</v>
      </c>
      <c r="I494" s="269"/>
      <c r="J494" s="266"/>
      <c r="K494" s="266"/>
      <c r="L494" s="270"/>
      <c r="M494" s="271"/>
      <c r="N494" s="272"/>
      <c r="O494" s="272"/>
      <c r="P494" s="272"/>
      <c r="Q494" s="272"/>
      <c r="R494" s="272"/>
      <c r="S494" s="272"/>
      <c r="T494" s="27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4" t="s">
        <v>135</v>
      </c>
      <c r="AU494" s="274" t="s">
        <v>85</v>
      </c>
      <c r="AV494" s="14" t="s">
        <v>83</v>
      </c>
      <c r="AW494" s="14" t="s">
        <v>31</v>
      </c>
      <c r="AX494" s="14" t="s">
        <v>75</v>
      </c>
      <c r="AY494" s="274" t="s">
        <v>127</v>
      </c>
    </row>
    <row r="495" s="13" customFormat="1">
      <c r="A495" s="13"/>
      <c r="B495" s="250"/>
      <c r="C495" s="251"/>
      <c r="D495" s="252" t="s">
        <v>135</v>
      </c>
      <c r="E495" s="253" t="s">
        <v>1</v>
      </c>
      <c r="F495" s="254" t="s">
        <v>664</v>
      </c>
      <c r="G495" s="251"/>
      <c r="H495" s="255">
        <v>104</v>
      </c>
      <c r="I495" s="256"/>
      <c r="J495" s="251"/>
      <c r="K495" s="251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135</v>
      </c>
      <c r="AU495" s="261" t="s">
        <v>85</v>
      </c>
      <c r="AV495" s="13" t="s">
        <v>85</v>
      </c>
      <c r="AW495" s="13" t="s">
        <v>31</v>
      </c>
      <c r="AX495" s="13" t="s">
        <v>83</v>
      </c>
      <c r="AY495" s="261" t="s">
        <v>127</v>
      </c>
    </row>
    <row r="496" s="2" customFormat="1" ht="16.5" customHeight="1">
      <c r="A496" s="39"/>
      <c r="B496" s="40"/>
      <c r="C496" s="237" t="s">
        <v>665</v>
      </c>
      <c r="D496" s="237" t="s">
        <v>129</v>
      </c>
      <c r="E496" s="238" t="s">
        <v>666</v>
      </c>
      <c r="F496" s="239" t="s">
        <v>667</v>
      </c>
      <c r="G496" s="240" t="s">
        <v>132</v>
      </c>
      <c r="H496" s="241">
        <v>6</v>
      </c>
      <c r="I496" s="242"/>
      <c r="J496" s="241">
        <f>ROUND(I496*H496,2)</f>
        <v>0</v>
      </c>
      <c r="K496" s="243"/>
      <c r="L496" s="45"/>
      <c r="M496" s="244" t="s">
        <v>1</v>
      </c>
      <c r="N496" s="245" t="s">
        <v>40</v>
      </c>
      <c r="O496" s="92"/>
      <c r="P496" s="246">
        <f>O496*H496</f>
        <v>0</v>
      </c>
      <c r="Q496" s="246">
        <v>0</v>
      </c>
      <c r="R496" s="246">
        <f>Q496*H496</f>
        <v>0</v>
      </c>
      <c r="S496" s="246">
        <v>0</v>
      </c>
      <c r="T496" s="247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8" t="s">
        <v>133</v>
      </c>
      <c r="AT496" s="248" t="s">
        <v>129</v>
      </c>
      <c r="AU496" s="248" t="s">
        <v>85</v>
      </c>
      <c r="AY496" s="18" t="s">
        <v>127</v>
      </c>
      <c r="BE496" s="249">
        <f>IF(N496="základní",J496,0)</f>
        <v>0</v>
      </c>
      <c r="BF496" s="249">
        <f>IF(N496="snížená",J496,0)</f>
        <v>0</v>
      </c>
      <c r="BG496" s="249">
        <f>IF(N496="zákl. přenesená",J496,0)</f>
        <v>0</v>
      </c>
      <c r="BH496" s="249">
        <f>IF(N496="sníž. přenesená",J496,0)</f>
        <v>0</v>
      </c>
      <c r="BI496" s="249">
        <f>IF(N496="nulová",J496,0)</f>
        <v>0</v>
      </c>
      <c r="BJ496" s="18" t="s">
        <v>83</v>
      </c>
      <c r="BK496" s="249">
        <f>ROUND(I496*H496,2)</f>
        <v>0</v>
      </c>
      <c r="BL496" s="18" t="s">
        <v>133</v>
      </c>
      <c r="BM496" s="248" t="s">
        <v>668</v>
      </c>
    </row>
    <row r="497" s="13" customFormat="1">
      <c r="A497" s="13"/>
      <c r="B497" s="250"/>
      <c r="C497" s="251"/>
      <c r="D497" s="252" t="s">
        <v>135</v>
      </c>
      <c r="E497" s="253" t="s">
        <v>1</v>
      </c>
      <c r="F497" s="254" t="s">
        <v>669</v>
      </c>
      <c r="G497" s="251"/>
      <c r="H497" s="255">
        <v>6</v>
      </c>
      <c r="I497" s="256"/>
      <c r="J497" s="251"/>
      <c r="K497" s="251"/>
      <c r="L497" s="257"/>
      <c r="M497" s="258"/>
      <c r="N497" s="259"/>
      <c r="O497" s="259"/>
      <c r="P497" s="259"/>
      <c r="Q497" s="259"/>
      <c r="R497" s="259"/>
      <c r="S497" s="259"/>
      <c r="T497" s="26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1" t="s">
        <v>135</v>
      </c>
      <c r="AU497" s="261" t="s">
        <v>85</v>
      </c>
      <c r="AV497" s="13" t="s">
        <v>85</v>
      </c>
      <c r="AW497" s="13" t="s">
        <v>31</v>
      </c>
      <c r="AX497" s="13" t="s">
        <v>83</v>
      </c>
      <c r="AY497" s="261" t="s">
        <v>127</v>
      </c>
    </row>
    <row r="498" s="2" customFormat="1" ht="21.75" customHeight="1">
      <c r="A498" s="39"/>
      <c r="B498" s="40"/>
      <c r="C498" s="237" t="s">
        <v>670</v>
      </c>
      <c r="D498" s="237" t="s">
        <v>129</v>
      </c>
      <c r="E498" s="238" t="s">
        <v>671</v>
      </c>
      <c r="F498" s="239" t="s">
        <v>672</v>
      </c>
      <c r="G498" s="240" t="s">
        <v>132</v>
      </c>
      <c r="H498" s="241">
        <v>6</v>
      </c>
      <c r="I498" s="242"/>
      <c r="J498" s="241">
        <f>ROUND(I498*H498,2)</f>
        <v>0</v>
      </c>
      <c r="K498" s="243"/>
      <c r="L498" s="45"/>
      <c r="M498" s="244" t="s">
        <v>1</v>
      </c>
      <c r="N498" s="245" t="s">
        <v>40</v>
      </c>
      <c r="O498" s="92"/>
      <c r="P498" s="246">
        <f>O498*H498</f>
        <v>0</v>
      </c>
      <c r="Q498" s="246">
        <v>0.00059999999999999995</v>
      </c>
      <c r="R498" s="246">
        <f>Q498*H498</f>
        <v>0.0035999999999999999</v>
      </c>
      <c r="S498" s="246">
        <v>0</v>
      </c>
      <c r="T498" s="24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8" t="s">
        <v>133</v>
      </c>
      <c r="AT498" s="248" t="s">
        <v>129</v>
      </c>
      <c r="AU498" s="248" t="s">
        <v>85</v>
      </c>
      <c r="AY498" s="18" t="s">
        <v>127</v>
      </c>
      <c r="BE498" s="249">
        <f>IF(N498="základní",J498,0)</f>
        <v>0</v>
      </c>
      <c r="BF498" s="249">
        <f>IF(N498="snížená",J498,0)</f>
        <v>0</v>
      </c>
      <c r="BG498" s="249">
        <f>IF(N498="zákl. přenesená",J498,0)</f>
        <v>0</v>
      </c>
      <c r="BH498" s="249">
        <f>IF(N498="sníž. přenesená",J498,0)</f>
        <v>0</v>
      </c>
      <c r="BI498" s="249">
        <f>IF(N498="nulová",J498,0)</f>
        <v>0</v>
      </c>
      <c r="BJ498" s="18" t="s">
        <v>83</v>
      </c>
      <c r="BK498" s="249">
        <f>ROUND(I498*H498,2)</f>
        <v>0</v>
      </c>
      <c r="BL498" s="18" t="s">
        <v>133</v>
      </c>
      <c r="BM498" s="248" t="s">
        <v>673</v>
      </c>
    </row>
    <row r="499" s="12" customFormat="1" ht="22.8" customHeight="1">
      <c r="A499" s="12"/>
      <c r="B499" s="221"/>
      <c r="C499" s="222"/>
      <c r="D499" s="223" t="s">
        <v>74</v>
      </c>
      <c r="E499" s="235" t="s">
        <v>674</v>
      </c>
      <c r="F499" s="235" t="s">
        <v>675</v>
      </c>
      <c r="G499" s="222"/>
      <c r="H499" s="222"/>
      <c r="I499" s="225"/>
      <c r="J499" s="236">
        <f>BK499</f>
        <v>0</v>
      </c>
      <c r="K499" s="222"/>
      <c r="L499" s="227"/>
      <c r="M499" s="228"/>
      <c r="N499" s="229"/>
      <c r="O499" s="229"/>
      <c r="P499" s="230">
        <f>SUM(P500:P519)</f>
        <v>0</v>
      </c>
      <c r="Q499" s="229"/>
      <c r="R499" s="230">
        <f>SUM(R500:R519)</f>
        <v>0</v>
      </c>
      <c r="S499" s="229"/>
      <c r="T499" s="231">
        <f>SUM(T500:T519)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32" t="s">
        <v>83</v>
      </c>
      <c r="AT499" s="233" t="s">
        <v>74</v>
      </c>
      <c r="AU499" s="233" t="s">
        <v>83</v>
      </c>
      <c r="AY499" s="232" t="s">
        <v>127</v>
      </c>
      <c r="BK499" s="234">
        <f>SUM(BK500:BK519)</f>
        <v>0</v>
      </c>
    </row>
    <row r="500" s="2" customFormat="1" ht="21.75" customHeight="1">
      <c r="A500" s="39"/>
      <c r="B500" s="40"/>
      <c r="C500" s="237" t="s">
        <v>676</v>
      </c>
      <c r="D500" s="237" t="s">
        <v>129</v>
      </c>
      <c r="E500" s="238" t="s">
        <v>677</v>
      </c>
      <c r="F500" s="239" t="s">
        <v>678</v>
      </c>
      <c r="G500" s="240" t="s">
        <v>226</v>
      </c>
      <c r="H500" s="241">
        <v>67.900000000000006</v>
      </c>
      <c r="I500" s="242"/>
      <c r="J500" s="241">
        <f>ROUND(I500*H500,2)</f>
        <v>0</v>
      </c>
      <c r="K500" s="243"/>
      <c r="L500" s="45"/>
      <c r="M500" s="244" t="s">
        <v>1</v>
      </c>
      <c r="N500" s="245" t="s">
        <v>40</v>
      </c>
      <c r="O500" s="92"/>
      <c r="P500" s="246">
        <f>O500*H500</f>
        <v>0</v>
      </c>
      <c r="Q500" s="246">
        <v>0</v>
      </c>
      <c r="R500" s="246">
        <f>Q500*H500</f>
        <v>0</v>
      </c>
      <c r="S500" s="246">
        <v>0</v>
      </c>
      <c r="T500" s="24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8" t="s">
        <v>133</v>
      </c>
      <c r="AT500" s="248" t="s">
        <v>129</v>
      </c>
      <c r="AU500" s="248" t="s">
        <v>85</v>
      </c>
      <c r="AY500" s="18" t="s">
        <v>127</v>
      </c>
      <c r="BE500" s="249">
        <f>IF(N500="základní",J500,0)</f>
        <v>0</v>
      </c>
      <c r="BF500" s="249">
        <f>IF(N500="snížená",J500,0)</f>
        <v>0</v>
      </c>
      <c r="BG500" s="249">
        <f>IF(N500="zákl. přenesená",J500,0)</f>
        <v>0</v>
      </c>
      <c r="BH500" s="249">
        <f>IF(N500="sníž. přenesená",J500,0)</f>
        <v>0</v>
      </c>
      <c r="BI500" s="249">
        <f>IF(N500="nulová",J500,0)</f>
        <v>0</v>
      </c>
      <c r="BJ500" s="18" t="s">
        <v>83</v>
      </c>
      <c r="BK500" s="249">
        <f>ROUND(I500*H500,2)</f>
        <v>0</v>
      </c>
      <c r="BL500" s="18" t="s">
        <v>133</v>
      </c>
      <c r="BM500" s="248" t="s">
        <v>679</v>
      </c>
    </row>
    <row r="501" s="14" customFormat="1">
      <c r="A501" s="14"/>
      <c r="B501" s="265"/>
      <c r="C501" s="266"/>
      <c r="D501" s="252" t="s">
        <v>135</v>
      </c>
      <c r="E501" s="267" t="s">
        <v>1</v>
      </c>
      <c r="F501" s="268" t="s">
        <v>680</v>
      </c>
      <c r="G501" s="266"/>
      <c r="H501" s="267" t="s">
        <v>1</v>
      </c>
      <c r="I501" s="269"/>
      <c r="J501" s="266"/>
      <c r="K501" s="266"/>
      <c r="L501" s="270"/>
      <c r="M501" s="271"/>
      <c r="N501" s="272"/>
      <c r="O501" s="272"/>
      <c r="P501" s="272"/>
      <c r="Q501" s="272"/>
      <c r="R501" s="272"/>
      <c r="S501" s="272"/>
      <c r="T501" s="27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4" t="s">
        <v>135</v>
      </c>
      <c r="AU501" s="274" t="s">
        <v>85</v>
      </c>
      <c r="AV501" s="14" t="s">
        <v>83</v>
      </c>
      <c r="AW501" s="14" t="s">
        <v>31</v>
      </c>
      <c r="AX501" s="14" t="s">
        <v>75</v>
      </c>
      <c r="AY501" s="274" t="s">
        <v>127</v>
      </c>
    </row>
    <row r="502" s="14" customFormat="1">
      <c r="A502" s="14"/>
      <c r="B502" s="265"/>
      <c r="C502" s="266"/>
      <c r="D502" s="252" t="s">
        <v>135</v>
      </c>
      <c r="E502" s="267" t="s">
        <v>1</v>
      </c>
      <c r="F502" s="268" t="s">
        <v>681</v>
      </c>
      <c r="G502" s="266"/>
      <c r="H502" s="267" t="s">
        <v>1</v>
      </c>
      <c r="I502" s="269"/>
      <c r="J502" s="266"/>
      <c r="K502" s="266"/>
      <c r="L502" s="270"/>
      <c r="M502" s="271"/>
      <c r="N502" s="272"/>
      <c r="O502" s="272"/>
      <c r="P502" s="272"/>
      <c r="Q502" s="272"/>
      <c r="R502" s="272"/>
      <c r="S502" s="272"/>
      <c r="T502" s="27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4" t="s">
        <v>135</v>
      </c>
      <c r="AU502" s="274" t="s">
        <v>85</v>
      </c>
      <c r="AV502" s="14" t="s">
        <v>83</v>
      </c>
      <c r="AW502" s="14" t="s">
        <v>31</v>
      </c>
      <c r="AX502" s="14" t="s">
        <v>75</v>
      </c>
      <c r="AY502" s="274" t="s">
        <v>127</v>
      </c>
    </row>
    <row r="503" s="13" customFormat="1">
      <c r="A503" s="13"/>
      <c r="B503" s="250"/>
      <c r="C503" s="251"/>
      <c r="D503" s="252" t="s">
        <v>135</v>
      </c>
      <c r="E503" s="253" t="s">
        <v>1</v>
      </c>
      <c r="F503" s="254" t="s">
        <v>682</v>
      </c>
      <c r="G503" s="251"/>
      <c r="H503" s="255">
        <v>67.900000000000006</v>
      </c>
      <c r="I503" s="256"/>
      <c r="J503" s="251"/>
      <c r="K503" s="251"/>
      <c r="L503" s="257"/>
      <c r="M503" s="258"/>
      <c r="N503" s="259"/>
      <c r="O503" s="259"/>
      <c r="P503" s="259"/>
      <c r="Q503" s="259"/>
      <c r="R503" s="259"/>
      <c r="S503" s="259"/>
      <c r="T503" s="26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1" t="s">
        <v>135</v>
      </c>
      <c r="AU503" s="261" t="s">
        <v>85</v>
      </c>
      <c r="AV503" s="13" t="s">
        <v>85</v>
      </c>
      <c r="AW503" s="13" t="s">
        <v>31</v>
      </c>
      <c r="AX503" s="13" t="s">
        <v>83</v>
      </c>
      <c r="AY503" s="261" t="s">
        <v>127</v>
      </c>
    </row>
    <row r="504" s="2" customFormat="1" ht="21.75" customHeight="1">
      <c r="A504" s="39"/>
      <c r="B504" s="40"/>
      <c r="C504" s="237" t="s">
        <v>683</v>
      </c>
      <c r="D504" s="237" t="s">
        <v>129</v>
      </c>
      <c r="E504" s="238" t="s">
        <v>684</v>
      </c>
      <c r="F504" s="239" t="s">
        <v>685</v>
      </c>
      <c r="G504" s="240" t="s">
        <v>226</v>
      </c>
      <c r="H504" s="241">
        <v>1270.5999999999999</v>
      </c>
      <c r="I504" s="242"/>
      <c r="J504" s="241">
        <f>ROUND(I504*H504,2)</f>
        <v>0</v>
      </c>
      <c r="K504" s="243"/>
      <c r="L504" s="45"/>
      <c r="M504" s="244" t="s">
        <v>1</v>
      </c>
      <c r="N504" s="245" t="s">
        <v>40</v>
      </c>
      <c r="O504" s="92"/>
      <c r="P504" s="246">
        <f>O504*H504</f>
        <v>0</v>
      </c>
      <c r="Q504" s="246">
        <v>0</v>
      </c>
      <c r="R504" s="246">
        <f>Q504*H504</f>
        <v>0</v>
      </c>
      <c r="S504" s="246">
        <v>0</v>
      </c>
      <c r="T504" s="24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8" t="s">
        <v>133</v>
      </c>
      <c r="AT504" s="248" t="s">
        <v>129</v>
      </c>
      <c r="AU504" s="248" t="s">
        <v>85</v>
      </c>
      <c r="AY504" s="18" t="s">
        <v>127</v>
      </c>
      <c r="BE504" s="249">
        <f>IF(N504="základní",J504,0)</f>
        <v>0</v>
      </c>
      <c r="BF504" s="249">
        <f>IF(N504="snížená",J504,0)</f>
        <v>0</v>
      </c>
      <c r="BG504" s="249">
        <f>IF(N504="zákl. přenesená",J504,0)</f>
        <v>0</v>
      </c>
      <c r="BH504" s="249">
        <f>IF(N504="sníž. přenesená",J504,0)</f>
        <v>0</v>
      </c>
      <c r="BI504" s="249">
        <f>IF(N504="nulová",J504,0)</f>
        <v>0</v>
      </c>
      <c r="BJ504" s="18" t="s">
        <v>83</v>
      </c>
      <c r="BK504" s="249">
        <f>ROUND(I504*H504,2)</f>
        <v>0</v>
      </c>
      <c r="BL504" s="18" t="s">
        <v>133</v>
      </c>
      <c r="BM504" s="248" t="s">
        <v>686</v>
      </c>
    </row>
    <row r="505" s="14" customFormat="1">
      <c r="A505" s="14"/>
      <c r="B505" s="265"/>
      <c r="C505" s="266"/>
      <c r="D505" s="252" t="s">
        <v>135</v>
      </c>
      <c r="E505" s="267" t="s">
        <v>1</v>
      </c>
      <c r="F505" s="268" t="s">
        <v>680</v>
      </c>
      <c r="G505" s="266"/>
      <c r="H505" s="267" t="s">
        <v>1</v>
      </c>
      <c r="I505" s="269"/>
      <c r="J505" s="266"/>
      <c r="K505" s="266"/>
      <c r="L505" s="270"/>
      <c r="M505" s="271"/>
      <c r="N505" s="272"/>
      <c r="O505" s="272"/>
      <c r="P505" s="272"/>
      <c r="Q505" s="272"/>
      <c r="R505" s="272"/>
      <c r="S505" s="272"/>
      <c r="T505" s="27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4" t="s">
        <v>135</v>
      </c>
      <c r="AU505" s="274" t="s">
        <v>85</v>
      </c>
      <c r="AV505" s="14" t="s">
        <v>83</v>
      </c>
      <c r="AW505" s="14" t="s">
        <v>31</v>
      </c>
      <c r="AX505" s="14" t="s">
        <v>75</v>
      </c>
      <c r="AY505" s="274" t="s">
        <v>127</v>
      </c>
    </row>
    <row r="506" s="14" customFormat="1">
      <c r="A506" s="14"/>
      <c r="B506" s="265"/>
      <c r="C506" s="266"/>
      <c r="D506" s="252" t="s">
        <v>135</v>
      </c>
      <c r="E506" s="267" t="s">
        <v>1</v>
      </c>
      <c r="F506" s="268" t="s">
        <v>687</v>
      </c>
      <c r="G506" s="266"/>
      <c r="H506" s="267" t="s">
        <v>1</v>
      </c>
      <c r="I506" s="269"/>
      <c r="J506" s="266"/>
      <c r="K506" s="266"/>
      <c r="L506" s="270"/>
      <c r="M506" s="271"/>
      <c r="N506" s="272"/>
      <c r="O506" s="272"/>
      <c r="P506" s="272"/>
      <c r="Q506" s="272"/>
      <c r="R506" s="272"/>
      <c r="S506" s="272"/>
      <c r="T506" s="27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4" t="s">
        <v>135</v>
      </c>
      <c r="AU506" s="274" t="s">
        <v>85</v>
      </c>
      <c r="AV506" s="14" t="s">
        <v>83</v>
      </c>
      <c r="AW506" s="14" t="s">
        <v>31</v>
      </c>
      <c r="AX506" s="14" t="s">
        <v>75</v>
      </c>
      <c r="AY506" s="274" t="s">
        <v>127</v>
      </c>
    </row>
    <row r="507" s="13" customFormat="1">
      <c r="A507" s="13"/>
      <c r="B507" s="250"/>
      <c r="C507" s="251"/>
      <c r="D507" s="252" t="s">
        <v>135</v>
      </c>
      <c r="E507" s="253" t="s">
        <v>1</v>
      </c>
      <c r="F507" s="254" t="s">
        <v>688</v>
      </c>
      <c r="G507" s="251"/>
      <c r="H507" s="255">
        <v>1265.4000000000001</v>
      </c>
      <c r="I507" s="256"/>
      <c r="J507" s="251"/>
      <c r="K507" s="251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135</v>
      </c>
      <c r="AU507" s="261" t="s">
        <v>85</v>
      </c>
      <c r="AV507" s="13" t="s">
        <v>85</v>
      </c>
      <c r="AW507" s="13" t="s">
        <v>31</v>
      </c>
      <c r="AX507" s="13" t="s">
        <v>75</v>
      </c>
      <c r="AY507" s="261" t="s">
        <v>127</v>
      </c>
    </row>
    <row r="508" s="13" customFormat="1">
      <c r="A508" s="13"/>
      <c r="B508" s="250"/>
      <c r="C508" s="251"/>
      <c r="D508" s="252" t="s">
        <v>135</v>
      </c>
      <c r="E508" s="253" t="s">
        <v>1</v>
      </c>
      <c r="F508" s="254" t="s">
        <v>689</v>
      </c>
      <c r="G508" s="251"/>
      <c r="H508" s="255">
        <v>5.2000000000000002</v>
      </c>
      <c r="I508" s="256"/>
      <c r="J508" s="251"/>
      <c r="K508" s="251"/>
      <c r="L508" s="257"/>
      <c r="M508" s="258"/>
      <c r="N508" s="259"/>
      <c r="O508" s="259"/>
      <c r="P508" s="259"/>
      <c r="Q508" s="259"/>
      <c r="R508" s="259"/>
      <c r="S508" s="259"/>
      <c r="T508" s="26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1" t="s">
        <v>135</v>
      </c>
      <c r="AU508" s="261" t="s">
        <v>85</v>
      </c>
      <c r="AV508" s="13" t="s">
        <v>85</v>
      </c>
      <c r="AW508" s="13" t="s">
        <v>31</v>
      </c>
      <c r="AX508" s="13" t="s">
        <v>75</v>
      </c>
      <c r="AY508" s="261" t="s">
        <v>127</v>
      </c>
    </row>
    <row r="509" s="15" customFormat="1">
      <c r="A509" s="15"/>
      <c r="B509" s="275"/>
      <c r="C509" s="276"/>
      <c r="D509" s="252" t="s">
        <v>135</v>
      </c>
      <c r="E509" s="277" t="s">
        <v>1</v>
      </c>
      <c r="F509" s="278" t="s">
        <v>179</v>
      </c>
      <c r="G509" s="276"/>
      <c r="H509" s="279">
        <v>1270.6000000000001</v>
      </c>
      <c r="I509" s="280"/>
      <c r="J509" s="276"/>
      <c r="K509" s="276"/>
      <c r="L509" s="281"/>
      <c r="M509" s="282"/>
      <c r="N509" s="283"/>
      <c r="O509" s="283"/>
      <c r="P509" s="283"/>
      <c r="Q509" s="283"/>
      <c r="R509" s="283"/>
      <c r="S509" s="283"/>
      <c r="T509" s="284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5" t="s">
        <v>135</v>
      </c>
      <c r="AU509" s="285" t="s">
        <v>85</v>
      </c>
      <c r="AV509" s="15" t="s">
        <v>133</v>
      </c>
      <c r="AW509" s="15" t="s">
        <v>31</v>
      </c>
      <c r="AX509" s="15" t="s">
        <v>83</v>
      </c>
      <c r="AY509" s="285" t="s">
        <v>127</v>
      </c>
    </row>
    <row r="510" s="2" customFormat="1" ht="44.25" customHeight="1">
      <c r="A510" s="39"/>
      <c r="B510" s="40"/>
      <c r="C510" s="237" t="s">
        <v>690</v>
      </c>
      <c r="D510" s="237" t="s">
        <v>129</v>
      </c>
      <c r="E510" s="238" t="s">
        <v>691</v>
      </c>
      <c r="F510" s="239" t="s">
        <v>692</v>
      </c>
      <c r="G510" s="240" t="s">
        <v>226</v>
      </c>
      <c r="H510" s="241">
        <v>66.599999999999994</v>
      </c>
      <c r="I510" s="242"/>
      <c r="J510" s="241">
        <f>ROUND(I510*H510,2)</f>
        <v>0</v>
      </c>
      <c r="K510" s="243"/>
      <c r="L510" s="45"/>
      <c r="M510" s="244" t="s">
        <v>1</v>
      </c>
      <c r="N510" s="245" t="s">
        <v>40</v>
      </c>
      <c r="O510" s="92"/>
      <c r="P510" s="246">
        <f>O510*H510</f>
        <v>0</v>
      </c>
      <c r="Q510" s="246">
        <v>0</v>
      </c>
      <c r="R510" s="246">
        <f>Q510*H510</f>
        <v>0</v>
      </c>
      <c r="S510" s="246">
        <v>0</v>
      </c>
      <c r="T510" s="24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8" t="s">
        <v>133</v>
      </c>
      <c r="AT510" s="248" t="s">
        <v>129</v>
      </c>
      <c r="AU510" s="248" t="s">
        <v>85</v>
      </c>
      <c r="AY510" s="18" t="s">
        <v>127</v>
      </c>
      <c r="BE510" s="249">
        <f>IF(N510="základní",J510,0)</f>
        <v>0</v>
      </c>
      <c r="BF510" s="249">
        <f>IF(N510="snížená",J510,0)</f>
        <v>0</v>
      </c>
      <c r="BG510" s="249">
        <f>IF(N510="zákl. přenesená",J510,0)</f>
        <v>0</v>
      </c>
      <c r="BH510" s="249">
        <f>IF(N510="sníž. přenesená",J510,0)</f>
        <v>0</v>
      </c>
      <c r="BI510" s="249">
        <f>IF(N510="nulová",J510,0)</f>
        <v>0</v>
      </c>
      <c r="BJ510" s="18" t="s">
        <v>83</v>
      </c>
      <c r="BK510" s="249">
        <f>ROUND(I510*H510,2)</f>
        <v>0</v>
      </c>
      <c r="BL510" s="18" t="s">
        <v>133</v>
      </c>
      <c r="BM510" s="248" t="s">
        <v>693</v>
      </c>
    </row>
    <row r="511" s="14" customFormat="1">
      <c r="A511" s="14"/>
      <c r="B511" s="265"/>
      <c r="C511" s="266"/>
      <c r="D511" s="252" t="s">
        <v>135</v>
      </c>
      <c r="E511" s="267" t="s">
        <v>1</v>
      </c>
      <c r="F511" s="268" t="s">
        <v>694</v>
      </c>
      <c r="G511" s="266"/>
      <c r="H511" s="267" t="s">
        <v>1</v>
      </c>
      <c r="I511" s="269"/>
      <c r="J511" s="266"/>
      <c r="K511" s="266"/>
      <c r="L511" s="270"/>
      <c r="M511" s="271"/>
      <c r="N511" s="272"/>
      <c r="O511" s="272"/>
      <c r="P511" s="272"/>
      <c r="Q511" s="272"/>
      <c r="R511" s="272"/>
      <c r="S511" s="272"/>
      <c r="T511" s="27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4" t="s">
        <v>135</v>
      </c>
      <c r="AU511" s="274" t="s">
        <v>85</v>
      </c>
      <c r="AV511" s="14" t="s">
        <v>83</v>
      </c>
      <c r="AW511" s="14" t="s">
        <v>31</v>
      </c>
      <c r="AX511" s="14" t="s">
        <v>75</v>
      </c>
      <c r="AY511" s="274" t="s">
        <v>127</v>
      </c>
    </row>
    <row r="512" s="13" customFormat="1">
      <c r="A512" s="13"/>
      <c r="B512" s="250"/>
      <c r="C512" s="251"/>
      <c r="D512" s="252" t="s">
        <v>135</v>
      </c>
      <c r="E512" s="253" t="s">
        <v>1</v>
      </c>
      <c r="F512" s="254" t="s">
        <v>695</v>
      </c>
      <c r="G512" s="251"/>
      <c r="H512" s="255">
        <v>66.599999999999994</v>
      </c>
      <c r="I512" s="256"/>
      <c r="J512" s="251"/>
      <c r="K512" s="251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135</v>
      </c>
      <c r="AU512" s="261" t="s">
        <v>85</v>
      </c>
      <c r="AV512" s="13" t="s">
        <v>85</v>
      </c>
      <c r="AW512" s="13" t="s">
        <v>31</v>
      </c>
      <c r="AX512" s="13" t="s">
        <v>83</v>
      </c>
      <c r="AY512" s="261" t="s">
        <v>127</v>
      </c>
    </row>
    <row r="513" s="2" customFormat="1" ht="16.5" customHeight="1">
      <c r="A513" s="39"/>
      <c r="B513" s="40"/>
      <c r="C513" s="237" t="s">
        <v>696</v>
      </c>
      <c r="D513" s="237" t="s">
        <v>129</v>
      </c>
      <c r="E513" s="238" t="s">
        <v>697</v>
      </c>
      <c r="F513" s="239" t="s">
        <v>698</v>
      </c>
      <c r="G513" s="240" t="s">
        <v>226</v>
      </c>
      <c r="H513" s="241">
        <v>88.400000000000006</v>
      </c>
      <c r="I513" s="242"/>
      <c r="J513" s="241">
        <f>ROUND(I513*H513,2)</f>
        <v>0</v>
      </c>
      <c r="K513" s="243"/>
      <c r="L513" s="45"/>
      <c r="M513" s="244" t="s">
        <v>1</v>
      </c>
      <c r="N513" s="245" t="s">
        <v>40</v>
      </c>
      <c r="O513" s="92"/>
      <c r="P513" s="246">
        <f>O513*H513</f>
        <v>0</v>
      </c>
      <c r="Q513" s="246">
        <v>0</v>
      </c>
      <c r="R513" s="246">
        <f>Q513*H513</f>
        <v>0</v>
      </c>
      <c r="S513" s="246">
        <v>0</v>
      </c>
      <c r="T513" s="24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8" t="s">
        <v>133</v>
      </c>
      <c r="AT513" s="248" t="s">
        <v>129</v>
      </c>
      <c r="AU513" s="248" t="s">
        <v>85</v>
      </c>
      <c r="AY513" s="18" t="s">
        <v>127</v>
      </c>
      <c r="BE513" s="249">
        <f>IF(N513="základní",J513,0)</f>
        <v>0</v>
      </c>
      <c r="BF513" s="249">
        <f>IF(N513="snížená",J513,0)</f>
        <v>0</v>
      </c>
      <c r="BG513" s="249">
        <f>IF(N513="zákl. přenesená",J513,0)</f>
        <v>0</v>
      </c>
      <c r="BH513" s="249">
        <f>IF(N513="sníž. přenesená",J513,0)</f>
        <v>0</v>
      </c>
      <c r="BI513" s="249">
        <f>IF(N513="nulová",J513,0)</f>
        <v>0</v>
      </c>
      <c r="BJ513" s="18" t="s">
        <v>83</v>
      </c>
      <c r="BK513" s="249">
        <f>ROUND(I513*H513,2)</f>
        <v>0</v>
      </c>
      <c r="BL513" s="18" t="s">
        <v>133</v>
      </c>
      <c r="BM513" s="248" t="s">
        <v>699</v>
      </c>
    </row>
    <row r="514" s="14" customFormat="1">
      <c r="A514" s="14"/>
      <c r="B514" s="265"/>
      <c r="C514" s="266"/>
      <c r="D514" s="252" t="s">
        <v>135</v>
      </c>
      <c r="E514" s="267" t="s">
        <v>1</v>
      </c>
      <c r="F514" s="268" t="s">
        <v>700</v>
      </c>
      <c r="G514" s="266"/>
      <c r="H514" s="267" t="s">
        <v>1</v>
      </c>
      <c r="I514" s="269"/>
      <c r="J514" s="266"/>
      <c r="K514" s="266"/>
      <c r="L514" s="270"/>
      <c r="M514" s="271"/>
      <c r="N514" s="272"/>
      <c r="O514" s="272"/>
      <c r="P514" s="272"/>
      <c r="Q514" s="272"/>
      <c r="R514" s="272"/>
      <c r="S514" s="272"/>
      <c r="T514" s="27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4" t="s">
        <v>135</v>
      </c>
      <c r="AU514" s="274" t="s">
        <v>85</v>
      </c>
      <c r="AV514" s="14" t="s">
        <v>83</v>
      </c>
      <c r="AW514" s="14" t="s">
        <v>31</v>
      </c>
      <c r="AX514" s="14" t="s">
        <v>75</v>
      </c>
      <c r="AY514" s="274" t="s">
        <v>127</v>
      </c>
    </row>
    <row r="515" s="13" customFormat="1">
      <c r="A515" s="13"/>
      <c r="B515" s="250"/>
      <c r="C515" s="251"/>
      <c r="D515" s="252" t="s">
        <v>135</v>
      </c>
      <c r="E515" s="253" t="s">
        <v>1</v>
      </c>
      <c r="F515" s="254" t="s">
        <v>701</v>
      </c>
      <c r="G515" s="251"/>
      <c r="H515" s="255">
        <v>88.400000000000006</v>
      </c>
      <c r="I515" s="256"/>
      <c r="J515" s="251"/>
      <c r="K515" s="251"/>
      <c r="L515" s="257"/>
      <c r="M515" s="258"/>
      <c r="N515" s="259"/>
      <c r="O515" s="259"/>
      <c r="P515" s="259"/>
      <c r="Q515" s="259"/>
      <c r="R515" s="259"/>
      <c r="S515" s="259"/>
      <c r="T515" s="26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1" t="s">
        <v>135</v>
      </c>
      <c r="AU515" s="261" t="s">
        <v>85</v>
      </c>
      <c r="AV515" s="13" t="s">
        <v>85</v>
      </c>
      <c r="AW515" s="13" t="s">
        <v>31</v>
      </c>
      <c r="AX515" s="13" t="s">
        <v>83</v>
      </c>
      <c r="AY515" s="261" t="s">
        <v>127</v>
      </c>
    </row>
    <row r="516" s="2" customFormat="1" ht="21.75" customHeight="1">
      <c r="A516" s="39"/>
      <c r="B516" s="40"/>
      <c r="C516" s="237" t="s">
        <v>702</v>
      </c>
      <c r="D516" s="237" t="s">
        <v>129</v>
      </c>
      <c r="E516" s="238" t="s">
        <v>703</v>
      </c>
      <c r="F516" s="239" t="s">
        <v>704</v>
      </c>
      <c r="G516" s="240" t="s">
        <v>226</v>
      </c>
      <c r="H516" s="241">
        <v>1679.5999999999999</v>
      </c>
      <c r="I516" s="242"/>
      <c r="J516" s="241">
        <f>ROUND(I516*H516,2)</f>
        <v>0</v>
      </c>
      <c r="K516" s="243"/>
      <c r="L516" s="45"/>
      <c r="M516" s="244" t="s">
        <v>1</v>
      </c>
      <c r="N516" s="245" t="s">
        <v>40</v>
      </c>
      <c r="O516" s="92"/>
      <c r="P516" s="246">
        <f>O516*H516</f>
        <v>0</v>
      </c>
      <c r="Q516" s="246">
        <v>0</v>
      </c>
      <c r="R516" s="246">
        <f>Q516*H516</f>
        <v>0</v>
      </c>
      <c r="S516" s="246">
        <v>0</v>
      </c>
      <c r="T516" s="24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8" t="s">
        <v>133</v>
      </c>
      <c r="AT516" s="248" t="s">
        <v>129</v>
      </c>
      <c r="AU516" s="248" t="s">
        <v>85</v>
      </c>
      <c r="AY516" s="18" t="s">
        <v>127</v>
      </c>
      <c r="BE516" s="249">
        <f>IF(N516="základní",J516,0)</f>
        <v>0</v>
      </c>
      <c r="BF516" s="249">
        <f>IF(N516="snížená",J516,0)</f>
        <v>0</v>
      </c>
      <c r="BG516" s="249">
        <f>IF(N516="zákl. přenesená",J516,0)</f>
        <v>0</v>
      </c>
      <c r="BH516" s="249">
        <f>IF(N516="sníž. přenesená",J516,0)</f>
        <v>0</v>
      </c>
      <c r="BI516" s="249">
        <f>IF(N516="nulová",J516,0)</f>
        <v>0</v>
      </c>
      <c r="BJ516" s="18" t="s">
        <v>83</v>
      </c>
      <c r="BK516" s="249">
        <f>ROUND(I516*H516,2)</f>
        <v>0</v>
      </c>
      <c r="BL516" s="18" t="s">
        <v>133</v>
      </c>
      <c r="BM516" s="248" t="s">
        <v>705</v>
      </c>
    </row>
    <row r="517" s="14" customFormat="1">
      <c r="A517" s="14"/>
      <c r="B517" s="265"/>
      <c r="C517" s="266"/>
      <c r="D517" s="252" t="s">
        <v>135</v>
      </c>
      <c r="E517" s="267" t="s">
        <v>1</v>
      </c>
      <c r="F517" s="268" t="s">
        <v>282</v>
      </c>
      <c r="G517" s="266"/>
      <c r="H517" s="267" t="s">
        <v>1</v>
      </c>
      <c r="I517" s="269"/>
      <c r="J517" s="266"/>
      <c r="K517" s="266"/>
      <c r="L517" s="270"/>
      <c r="M517" s="271"/>
      <c r="N517" s="272"/>
      <c r="O517" s="272"/>
      <c r="P517" s="272"/>
      <c r="Q517" s="272"/>
      <c r="R517" s="272"/>
      <c r="S517" s="272"/>
      <c r="T517" s="27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4" t="s">
        <v>135</v>
      </c>
      <c r="AU517" s="274" t="s">
        <v>85</v>
      </c>
      <c r="AV517" s="14" t="s">
        <v>83</v>
      </c>
      <c r="AW517" s="14" t="s">
        <v>31</v>
      </c>
      <c r="AX517" s="14" t="s">
        <v>75</v>
      </c>
      <c r="AY517" s="274" t="s">
        <v>127</v>
      </c>
    </row>
    <row r="518" s="13" customFormat="1">
      <c r="A518" s="13"/>
      <c r="B518" s="250"/>
      <c r="C518" s="251"/>
      <c r="D518" s="252" t="s">
        <v>135</v>
      </c>
      <c r="E518" s="253" t="s">
        <v>1</v>
      </c>
      <c r="F518" s="254" t="s">
        <v>706</v>
      </c>
      <c r="G518" s="251"/>
      <c r="H518" s="255">
        <v>1679.5999999999999</v>
      </c>
      <c r="I518" s="256"/>
      <c r="J518" s="251"/>
      <c r="K518" s="251"/>
      <c r="L518" s="257"/>
      <c r="M518" s="258"/>
      <c r="N518" s="259"/>
      <c r="O518" s="259"/>
      <c r="P518" s="259"/>
      <c r="Q518" s="259"/>
      <c r="R518" s="259"/>
      <c r="S518" s="259"/>
      <c r="T518" s="26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1" t="s">
        <v>135</v>
      </c>
      <c r="AU518" s="261" t="s">
        <v>85</v>
      </c>
      <c r="AV518" s="13" t="s">
        <v>85</v>
      </c>
      <c r="AW518" s="13" t="s">
        <v>31</v>
      </c>
      <c r="AX518" s="13" t="s">
        <v>83</v>
      </c>
      <c r="AY518" s="261" t="s">
        <v>127</v>
      </c>
    </row>
    <row r="519" s="2" customFormat="1" ht="21.75" customHeight="1">
      <c r="A519" s="39"/>
      <c r="B519" s="40"/>
      <c r="C519" s="237" t="s">
        <v>707</v>
      </c>
      <c r="D519" s="237" t="s">
        <v>129</v>
      </c>
      <c r="E519" s="238" t="s">
        <v>708</v>
      </c>
      <c r="F519" s="239" t="s">
        <v>709</v>
      </c>
      <c r="G519" s="240" t="s">
        <v>226</v>
      </c>
      <c r="H519" s="241">
        <v>88.400000000000006</v>
      </c>
      <c r="I519" s="242"/>
      <c r="J519" s="241">
        <f>ROUND(I519*H519,2)</f>
        <v>0</v>
      </c>
      <c r="K519" s="243"/>
      <c r="L519" s="45"/>
      <c r="M519" s="244" t="s">
        <v>1</v>
      </c>
      <c r="N519" s="245" t="s">
        <v>40</v>
      </c>
      <c r="O519" s="92"/>
      <c r="P519" s="246">
        <f>O519*H519</f>
        <v>0</v>
      </c>
      <c r="Q519" s="246">
        <v>0</v>
      </c>
      <c r="R519" s="246">
        <f>Q519*H519</f>
        <v>0</v>
      </c>
      <c r="S519" s="246">
        <v>0</v>
      </c>
      <c r="T519" s="24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8" t="s">
        <v>133</v>
      </c>
      <c r="AT519" s="248" t="s">
        <v>129</v>
      </c>
      <c r="AU519" s="248" t="s">
        <v>85</v>
      </c>
      <c r="AY519" s="18" t="s">
        <v>127</v>
      </c>
      <c r="BE519" s="249">
        <f>IF(N519="základní",J519,0)</f>
        <v>0</v>
      </c>
      <c r="BF519" s="249">
        <f>IF(N519="snížená",J519,0)</f>
        <v>0</v>
      </c>
      <c r="BG519" s="249">
        <f>IF(N519="zákl. přenesená",J519,0)</f>
        <v>0</v>
      </c>
      <c r="BH519" s="249">
        <f>IF(N519="sníž. přenesená",J519,0)</f>
        <v>0</v>
      </c>
      <c r="BI519" s="249">
        <f>IF(N519="nulová",J519,0)</f>
        <v>0</v>
      </c>
      <c r="BJ519" s="18" t="s">
        <v>83</v>
      </c>
      <c r="BK519" s="249">
        <f>ROUND(I519*H519,2)</f>
        <v>0</v>
      </c>
      <c r="BL519" s="18" t="s">
        <v>133</v>
      </c>
      <c r="BM519" s="248" t="s">
        <v>710</v>
      </c>
    </row>
    <row r="520" s="12" customFormat="1" ht="22.8" customHeight="1">
      <c r="A520" s="12"/>
      <c r="B520" s="221"/>
      <c r="C520" s="222"/>
      <c r="D520" s="223" t="s">
        <v>74</v>
      </c>
      <c r="E520" s="235" t="s">
        <v>711</v>
      </c>
      <c r="F520" s="235" t="s">
        <v>712</v>
      </c>
      <c r="G520" s="222"/>
      <c r="H520" s="222"/>
      <c r="I520" s="225"/>
      <c r="J520" s="236">
        <f>BK520</f>
        <v>0</v>
      </c>
      <c r="K520" s="222"/>
      <c r="L520" s="227"/>
      <c r="M520" s="228"/>
      <c r="N520" s="229"/>
      <c r="O520" s="229"/>
      <c r="P520" s="230">
        <f>SUM(P521:P525)</f>
        <v>0</v>
      </c>
      <c r="Q520" s="229"/>
      <c r="R520" s="230">
        <f>SUM(R521:R525)</f>
        <v>0</v>
      </c>
      <c r="S520" s="229"/>
      <c r="T520" s="231">
        <f>SUM(T521:T525)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32" t="s">
        <v>83</v>
      </c>
      <c r="AT520" s="233" t="s">
        <v>74</v>
      </c>
      <c r="AU520" s="233" t="s">
        <v>83</v>
      </c>
      <c r="AY520" s="232" t="s">
        <v>127</v>
      </c>
      <c r="BK520" s="234">
        <f>SUM(BK521:BK525)</f>
        <v>0</v>
      </c>
    </row>
    <row r="521" s="2" customFormat="1" ht="21.75" customHeight="1">
      <c r="A521" s="39"/>
      <c r="B521" s="40"/>
      <c r="C521" s="237" t="s">
        <v>713</v>
      </c>
      <c r="D521" s="237" t="s">
        <v>129</v>
      </c>
      <c r="E521" s="238" t="s">
        <v>714</v>
      </c>
      <c r="F521" s="239" t="s">
        <v>715</v>
      </c>
      <c r="G521" s="240" t="s">
        <v>226</v>
      </c>
      <c r="H521" s="241">
        <v>69.739999999999995</v>
      </c>
      <c r="I521" s="242"/>
      <c r="J521" s="241">
        <f>ROUND(I521*H521,2)</f>
        <v>0</v>
      </c>
      <c r="K521" s="243"/>
      <c r="L521" s="45"/>
      <c r="M521" s="244" t="s">
        <v>1</v>
      </c>
      <c r="N521" s="245" t="s">
        <v>40</v>
      </c>
      <c r="O521" s="92"/>
      <c r="P521" s="246">
        <f>O521*H521</f>
        <v>0</v>
      </c>
      <c r="Q521" s="246">
        <v>0</v>
      </c>
      <c r="R521" s="246">
        <f>Q521*H521</f>
        <v>0</v>
      </c>
      <c r="S521" s="246">
        <v>0</v>
      </c>
      <c r="T521" s="24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8" t="s">
        <v>133</v>
      </c>
      <c r="AT521" s="248" t="s">
        <v>129</v>
      </c>
      <c r="AU521" s="248" t="s">
        <v>85</v>
      </c>
      <c r="AY521" s="18" t="s">
        <v>127</v>
      </c>
      <c r="BE521" s="249">
        <f>IF(N521="základní",J521,0)</f>
        <v>0</v>
      </c>
      <c r="BF521" s="249">
        <f>IF(N521="snížená",J521,0)</f>
        <v>0</v>
      </c>
      <c r="BG521" s="249">
        <f>IF(N521="zákl. přenesená",J521,0)</f>
        <v>0</v>
      </c>
      <c r="BH521" s="249">
        <f>IF(N521="sníž. přenesená",J521,0)</f>
        <v>0</v>
      </c>
      <c r="BI521" s="249">
        <f>IF(N521="nulová",J521,0)</f>
        <v>0</v>
      </c>
      <c r="BJ521" s="18" t="s">
        <v>83</v>
      </c>
      <c r="BK521" s="249">
        <f>ROUND(I521*H521,2)</f>
        <v>0</v>
      </c>
      <c r="BL521" s="18" t="s">
        <v>133</v>
      </c>
      <c r="BM521" s="248" t="s">
        <v>716</v>
      </c>
    </row>
    <row r="522" s="2" customFormat="1" ht="33" customHeight="1">
      <c r="A522" s="39"/>
      <c r="B522" s="40"/>
      <c r="C522" s="237" t="s">
        <v>717</v>
      </c>
      <c r="D522" s="237" t="s">
        <v>129</v>
      </c>
      <c r="E522" s="238" t="s">
        <v>718</v>
      </c>
      <c r="F522" s="239" t="s">
        <v>719</v>
      </c>
      <c r="G522" s="240" t="s">
        <v>1</v>
      </c>
      <c r="H522" s="241">
        <v>0</v>
      </c>
      <c r="I522" s="242"/>
      <c r="J522" s="241">
        <f>ROUND(I522*H522,2)</f>
        <v>0</v>
      </c>
      <c r="K522" s="243"/>
      <c r="L522" s="45"/>
      <c r="M522" s="244" t="s">
        <v>1</v>
      </c>
      <c r="N522" s="245" t="s">
        <v>40</v>
      </c>
      <c r="O522" s="92"/>
      <c r="P522" s="246">
        <f>O522*H522</f>
        <v>0</v>
      </c>
      <c r="Q522" s="246">
        <v>0</v>
      </c>
      <c r="R522" s="246">
        <f>Q522*H522</f>
        <v>0</v>
      </c>
      <c r="S522" s="246">
        <v>0</v>
      </c>
      <c r="T522" s="24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8" t="s">
        <v>133</v>
      </c>
      <c r="AT522" s="248" t="s">
        <v>129</v>
      </c>
      <c r="AU522" s="248" t="s">
        <v>85</v>
      </c>
      <c r="AY522" s="18" t="s">
        <v>127</v>
      </c>
      <c r="BE522" s="249">
        <f>IF(N522="základní",J522,0)</f>
        <v>0</v>
      </c>
      <c r="BF522" s="249">
        <f>IF(N522="snížená",J522,0)</f>
        <v>0</v>
      </c>
      <c r="BG522" s="249">
        <f>IF(N522="zákl. přenesená",J522,0)</f>
        <v>0</v>
      </c>
      <c r="BH522" s="249">
        <f>IF(N522="sníž. přenesená",J522,0)</f>
        <v>0</v>
      </c>
      <c r="BI522" s="249">
        <f>IF(N522="nulová",J522,0)</f>
        <v>0</v>
      </c>
      <c r="BJ522" s="18" t="s">
        <v>83</v>
      </c>
      <c r="BK522" s="249">
        <f>ROUND(I522*H522,2)</f>
        <v>0</v>
      </c>
      <c r="BL522" s="18" t="s">
        <v>133</v>
      </c>
      <c r="BM522" s="248" t="s">
        <v>720</v>
      </c>
    </row>
    <row r="523" s="2" customFormat="1" ht="21.75" customHeight="1">
      <c r="A523" s="39"/>
      <c r="B523" s="40"/>
      <c r="C523" s="237" t="s">
        <v>721</v>
      </c>
      <c r="D523" s="237" t="s">
        <v>129</v>
      </c>
      <c r="E523" s="238" t="s">
        <v>722</v>
      </c>
      <c r="F523" s="239" t="s">
        <v>723</v>
      </c>
      <c r="G523" s="240" t="s">
        <v>226</v>
      </c>
      <c r="H523" s="241">
        <v>105</v>
      </c>
      <c r="I523" s="242"/>
      <c r="J523" s="241">
        <f>ROUND(I523*H523,2)</f>
        <v>0</v>
      </c>
      <c r="K523" s="243"/>
      <c r="L523" s="45"/>
      <c r="M523" s="244" t="s">
        <v>1</v>
      </c>
      <c r="N523" s="245" t="s">
        <v>40</v>
      </c>
      <c r="O523" s="92"/>
      <c r="P523" s="246">
        <f>O523*H523</f>
        <v>0</v>
      </c>
      <c r="Q523" s="246">
        <v>0</v>
      </c>
      <c r="R523" s="246">
        <f>Q523*H523</f>
        <v>0</v>
      </c>
      <c r="S523" s="246">
        <v>0</v>
      </c>
      <c r="T523" s="24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8" t="s">
        <v>133</v>
      </c>
      <c r="AT523" s="248" t="s">
        <v>129</v>
      </c>
      <c r="AU523" s="248" t="s">
        <v>85</v>
      </c>
      <c r="AY523" s="18" t="s">
        <v>127</v>
      </c>
      <c r="BE523" s="249">
        <f>IF(N523="základní",J523,0)</f>
        <v>0</v>
      </c>
      <c r="BF523" s="249">
        <f>IF(N523="snížená",J523,0)</f>
        <v>0</v>
      </c>
      <c r="BG523" s="249">
        <f>IF(N523="zákl. přenesená",J523,0)</f>
        <v>0</v>
      </c>
      <c r="BH523" s="249">
        <f>IF(N523="sníž. přenesená",J523,0)</f>
        <v>0</v>
      </c>
      <c r="BI523" s="249">
        <f>IF(N523="nulová",J523,0)</f>
        <v>0</v>
      </c>
      <c r="BJ523" s="18" t="s">
        <v>83</v>
      </c>
      <c r="BK523" s="249">
        <f>ROUND(I523*H523,2)</f>
        <v>0</v>
      </c>
      <c r="BL523" s="18" t="s">
        <v>133</v>
      </c>
      <c r="BM523" s="248" t="s">
        <v>724</v>
      </c>
    </row>
    <row r="524" s="14" customFormat="1">
      <c r="A524" s="14"/>
      <c r="B524" s="265"/>
      <c r="C524" s="266"/>
      <c r="D524" s="252" t="s">
        <v>135</v>
      </c>
      <c r="E524" s="267" t="s">
        <v>1</v>
      </c>
      <c r="F524" s="268" t="s">
        <v>725</v>
      </c>
      <c r="G524" s="266"/>
      <c r="H524" s="267" t="s">
        <v>1</v>
      </c>
      <c r="I524" s="269"/>
      <c r="J524" s="266"/>
      <c r="K524" s="266"/>
      <c r="L524" s="270"/>
      <c r="M524" s="271"/>
      <c r="N524" s="272"/>
      <c r="O524" s="272"/>
      <c r="P524" s="272"/>
      <c r="Q524" s="272"/>
      <c r="R524" s="272"/>
      <c r="S524" s="272"/>
      <c r="T524" s="27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74" t="s">
        <v>135</v>
      </c>
      <c r="AU524" s="274" t="s">
        <v>85</v>
      </c>
      <c r="AV524" s="14" t="s">
        <v>83</v>
      </c>
      <c r="AW524" s="14" t="s">
        <v>31</v>
      </c>
      <c r="AX524" s="14" t="s">
        <v>75</v>
      </c>
      <c r="AY524" s="274" t="s">
        <v>127</v>
      </c>
    </row>
    <row r="525" s="13" customFormat="1">
      <c r="A525" s="13"/>
      <c r="B525" s="250"/>
      <c r="C525" s="251"/>
      <c r="D525" s="252" t="s">
        <v>135</v>
      </c>
      <c r="E525" s="253" t="s">
        <v>1</v>
      </c>
      <c r="F525" s="254" t="s">
        <v>726</v>
      </c>
      <c r="G525" s="251"/>
      <c r="H525" s="255">
        <v>105</v>
      </c>
      <c r="I525" s="256"/>
      <c r="J525" s="251"/>
      <c r="K525" s="251"/>
      <c r="L525" s="257"/>
      <c r="M525" s="307"/>
      <c r="N525" s="308"/>
      <c r="O525" s="308"/>
      <c r="P525" s="308"/>
      <c r="Q525" s="308"/>
      <c r="R525" s="308"/>
      <c r="S525" s="308"/>
      <c r="T525" s="30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135</v>
      </c>
      <c r="AU525" s="261" t="s">
        <v>85</v>
      </c>
      <c r="AV525" s="13" t="s">
        <v>85</v>
      </c>
      <c r="AW525" s="13" t="s">
        <v>31</v>
      </c>
      <c r="AX525" s="13" t="s">
        <v>83</v>
      </c>
      <c r="AY525" s="261" t="s">
        <v>127</v>
      </c>
    </row>
    <row r="526" s="2" customFormat="1" ht="6.96" customHeight="1">
      <c r="A526" s="39"/>
      <c r="B526" s="67"/>
      <c r="C526" s="68"/>
      <c r="D526" s="68"/>
      <c r="E526" s="68"/>
      <c r="F526" s="68"/>
      <c r="G526" s="68"/>
      <c r="H526" s="68"/>
      <c r="I526" s="184"/>
      <c r="J526" s="68"/>
      <c r="K526" s="68"/>
      <c r="L526" s="45"/>
      <c r="M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</row>
  </sheetData>
  <sheetProtection sheet="1" autoFilter="0" formatColumns="0" formatRows="0" objects="1" scenarios="1" spinCount="100000" saltValue="9//dLnz2swuBuwwShoWfqkauISnaN5C/ZiyFTxfdHjDdFIQd2pc0sDEeGoPHhWMBQFTddsslvbbKJFL3+0pvJw==" hashValue="0/wqI0fPrx8YJ+wbt7j/D1Hm11WsdfCZ6OyTYNFP3dpMnxZ4uXF62+GscIZxWkxxrrFH3kJvOOTBBakNsb0bGQ==" algorithmName="SHA-512" password="CC35"/>
  <autoFilter ref="C127:K52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85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15</v>
      </c>
      <c r="I6" s="137"/>
      <c r="L6" s="21"/>
    </row>
    <row r="7" s="1" customFormat="1" ht="16.5" customHeight="1">
      <c r="B7" s="21"/>
      <c r="E7" s="144" t="str">
        <f>'Rekapitulace stavby'!K6</f>
        <v>Kynšperk n/Ohří, ul.J.K.Tyla - kanalizace a vodovod výměna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727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17</v>
      </c>
      <c r="E11" s="39"/>
      <c r="F11" s="147" t="s">
        <v>1</v>
      </c>
      <c r="G11" s="39"/>
      <c r="H11" s="39"/>
      <c r="I11" s="148" t="s">
        <v>18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19</v>
      </c>
      <c r="E12" s="39"/>
      <c r="F12" s="147" t="s">
        <v>20</v>
      </c>
      <c r="G12" s="39"/>
      <c r="H12" s="39"/>
      <c r="I12" s="148" t="s">
        <v>21</v>
      </c>
      <c r="J12" s="149" t="str">
        <f>'Rekapitulace stavby'!AN8</f>
        <v>20. 2. 2020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23</v>
      </c>
      <c r="E14" s="39"/>
      <c r="F14" s="39"/>
      <c r="G14" s="39"/>
      <c r="H14" s="39"/>
      <c r="I14" s="148" t="s">
        <v>24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25</v>
      </c>
      <c r="F15" s="39"/>
      <c r="G15" s="39"/>
      <c r="H15" s="39"/>
      <c r="I15" s="148" t="s">
        <v>26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24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30</v>
      </c>
      <c r="F21" s="39"/>
      <c r="G21" s="39"/>
      <c r="H21" s="39"/>
      <c r="I21" s="148" t="s">
        <v>26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8" t="s">
        <v>24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33</v>
      </c>
      <c r="F24" s="39"/>
      <c r="G24" s="39"/>
      <c r="H24" s="39"/>
      <c r="I24" s="148" t="s">
        <v>26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35</v>
      </c>
      <c r="E30" s="39"/>
      <c r="F30" s="39"/>
      <c r="G30" s="39"/>
      <c r="H30" s="39"/>
      <c r="I30" s="145"/>
      <c r="J30" s="158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37</v>
      </c>
      <c r="G32" s="39"/>
      <c r="H32" s="39"/>
      <c r="I32" s="160" t="s">
        <v>36</v>
      </c>
      <c r="J32" s="15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39</v>
      </c>
      <c r="E33" s="143" t="s">
        <v>40</v>
      </c>
      <c r="F33" s="162">
        <f>ROUND((SUM(BE130:BE470)),  2)</f>
        <v>0</v>
      </c>
      <c r="G33" s="39"/>
      <c r="H33" s="39"/>
      <c r="I33" s="163">
        <v>0.20999999999999999</v>
      </c>
      <c r="J33" s="162">
        <f>ROUND(((SUM(BE130:BE470))*I33),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62">
        <f>ROUND((SUM(BF130:BF470)),  2)</f>
        <v>0</v>
      </c>
      <c r="G34" s="39"/>
      <c r="H34" s="39"/>
      <c r="I34" s="163">
        <v>0.14999999999999999</v>
      </c>
      <c r="J34" s="162">
        <f>ROUND(((SUM(BF130:BF470))*I34),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62">
        <f>ROUND((SUM(BG130:BG470)),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62">
        <f>ROUND((SUM(BH130:BH470)),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62">
        <f>ROUND((SUM(BI130:BI470)),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48</v>
      </c>
      <c r="E50" s="173"/>
      <c r="F50" s="173"/>
      <c r="G50" s="172" t="s">
        <v>49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52</v>
      </c>
      <c r="E65" s="180"/>
      <c r="F65" s="180"/>
      <c r="G65" s="172" t="s">
        <v>53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Kynšperk n/Ohří, ul.J.K.Tyla - kanalizace a vodovod výměna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SO 02 - Vodovod výměna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148" t="s">
        <v>21</v>
      </c>
      <c r="J89" s="80" t="str">
        <f>IF(J12="","",J12)</f>
        <v>20. 2. 2020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Sokolovská vodárenská s.r.o.Sokolov</v>
      </c>
      <c r="G91" s="41"/>
      <c r="H91" s="41"/>
      <c r="I91" s="148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96</v>
      </c>
      <c r="D94" s="190"/>
      <c r="E94" s="190"/>
      <c r="F94" s="190"/>
      <c r="G94" s="190"/>
      <c r="H94" s="190"/>
      <c r="I94" s="191"/>
      <c r="J94" s="192" t="s">
        <v>97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98</v>
      </c>
      <c r="D96" s="41"/>
      <c r="E96" s="41"/>
      <c r="F96" s="41"/>
      <c r="G96" s="41"/>
      <c r="H96" s="41"/>
      <c r="I96" s="145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94"/>
      <c r="C97" s="195"/>
      <c r="D97" s="196" t="s">
        <v>100</v>
      </c>
      <c r="E97" s="197"/>
      <c r="F97" s="197"/>
      <c r="G97" s="197"/>
      <c r="H97" s="197"/>
      <c r="I97" s="198"/>
      <c r="J97" s="199">
        <f>J131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101</v>
      </c>
      <c r="E98" s="204"/>
      <c r="F98" s="204"/>
      <c r="G98" s="204"/>
      <c r="H98" s="204"/>
      <c r="I98" s="205"/>
      <c r="J98" s="206">
        <f>J132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102</v>
      </c>
      <c r="E99" s="204"/>
      <c r="F99" s="204"/>
      <c r="G99" s="204"/>
      <c r="H99" s="204"/>
      <c r="I99" s="205"/>
      <c r="J99" s="206">
        <f>J234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</v>
      </c>
      <c r="E100" s="204"/>
      <c r="F100" s="204"/>
      <c r="G100" s="204"/>
      <c r="H100" s="204"/>
      <c r="I100" s="205"/>
      <c r="J100" s="206">
        <f>J257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104</v>
      </c>
      <c r="E101" s="204"/>
      <c r="F101" s="204"/>
      <c r="G101" s="204"/>
      <c r="H101" s="204"/>
      <c r="I101" s="205"/>
      <c r="J101" s="206">
        <f>J261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105</v>
      </c>
      <c r="E102" s="204"/>
      <c r="F102" s="204"/>
      <c r="G102" s="204"/>
      <c r="H102" s="204"/>
      <c r="I102" s="205"/>
      <c r="J102" s="206">
        <f>J270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106</v>
      </c>
      <c r="E103" s="204"/>
      <c r="F103" s="204"/>
      <c r="G103" s="204"/>
      <c r="H103" s="204"/>
      <c r="I103" s="205"/>
      <c r="J103" s="206">
        <f>J295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728</v>
      </c>
      <c r="E104" s="204"/>
      <c r="F104" s="204"/>
      <c r="G104" s="204"/>
      <c r="H104" s="204"/>
      <c r="I104" s="205"/>
      <c r="J104" s="206">
        <f>J310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107</v>
      </c>
      <c r="E105" s="204"/>
      <c r="F105" s="204"/>
      <c r="G105" s="204"/>
      <c r="H105" s="204"/>
      <c r="I105" s="205"/>
      <c r="J105" s="206">
        <f>J338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108</v>
      </c>
      <c r="E106" s="204"/>
      <c r="F106" s="204"/>
      <c r="G106" s="204"/>
      <c r="H106" s="204"/>
      <c r="I106" s="205"/>
      <c r="J106" s="206">
        <f>J396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109</v>
      </c>
      <c r="E107" s="204"/>
      <c r="F107" s="204"/>
      <c r="G107" s="204"/>
      <c r="H107" s="204"/>
      <c r="I107" s="205"/>
      <c r="J107" s="206">
        <f>J439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110</v>
      </c>
      <c r="E108" s="204"/>
      <c r="F108" s="204"/>
      <c r="G108" s="204"/>
      <c r="H108" s="204"/>
      <c r="I108" s="205"/>
      <c r="J108" s="206">
        <f>J443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111</v>
      </c>
      <c r="E109" s="204"/>
      <c r="F109" s="204"/>
      <c r="G109" s="204"/>
      <c r="H109" s="204"/>
      <c r="I109" s="205"/>
      <c r="J109" s="206">
        <f>J462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729</v>
      </c>
      <c r="E110" s="204"/>
      <c r="F110" s="204"/>
      <c r="G110" s="204"/>
      <c r="H110" s="204"/>
      <c r="I110" s="205"/>
      <c r="J110" s="206">
        <f>J468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184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187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112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15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8" t="str">
        <f>E7</f>
        <v>Kynšperk n/Ohří, ul.J.K.Tyla - kanalizace a vodovod výměna</v>
      </c>
      <c r="F120" s="33"/>
      <c r="G120" s="33"/>
      <c r="H120" s="33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93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02 - SO 02 - Vodovod výměna</v>
      </c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19</v>
      </c>
      <c r="D124" s="41"/>
      <c r="E124" s="41"/>
      <c r="F124" s="28" t="str">
        <f>F12</f>
        <v xml:space="preserve"> </v>
      </c>
      <c r="G124" s="41"/>
      <c r="H124" s="41"/>
      <c r="I124" s="148" t="s">
        <v>21</v>
      </c>
      <c r="J124" s="80" t="str">
        <f>IF(J12="","",J12)</f>
        <v>20. 2. 2020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23</v>
      </c>
      <c r="D126" s="41"/>
      <c r="E126" s="41"/>
      <c r="F126" s="28" t="str">
        <f>E15</f>
        <v>Sokolovská vodárenská s.r.o.Sokolov</v>
      </c>
      <c r="G126" s="41"/>
      <c r="H126" s="41"/>
      <c r="I126" s="148" t="s">
        <v>29</v>
      </c>
      <c r="J126" s="37" t="str">
        <f>E21</f>
        <v>KV ENGINEERING s.r.o.Karlovy Vary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27</v>
      </c>
      <c r="D127" s="41"/>
      <c r="E127" s="41"/>
      <c r="F127" s="28" t="str">
        <f>IF(E18="","",E18)</f>
        <v>Vyplň údaj</v>
      </c>
      <c r="G127" s="41"/>
      <c r="H127" s="41"/>
      <c r="I127" s="148" t="s">
        <v>32</v>
      </c>
      <c r="J127" s="37" t="str">
        <f>E24</f>
        <v>Neubauerová Soňa, SK-Projekt Ostrov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8"/>
      <c r="B129" s="209"/>
      <c r="C129" s="210" t="s">
        <v>113</v>
      </c>
      <c r="D129" s="211" t="s">
        <v>60</v>
      </c>
      <c r="E129" s="211" t="s">
        <v>56</v>
      </c>
      <c r="F129" s="211" t="s">
        <v>57</v>
      </c>
      <c r="G129" s="211" t="s">
        <v>114</v>
      </c>
      <c r="H129" s="211" t="s">
        <v>115</v>
      </c>
      <c r="I129" s="212" t="s">
        <v>116</v>
      </c>
      <c r="J129" s="213" t="s">
        <v>97</v>
      </c>
      <c r="K129" s="214" t="s">
        <v>117</v>
      </c>
      <c r="L129" s="215"/>
      <c r="M129" s="101" t="s">
        <v>1</v>
      </c>
      <c r="N129" s="102" t="s">
        <v>39</v>
      </c>
      <c r="O129" s="102" t="s">
        <v>118</v>
      </c>
      <c r="P129" s="102" t="s">
        <v>119</v>
      </c>
      <c r="Q129" s="102" t="s">
        <v>120</v>
      </c>
      <c r="R129" s="102" t="s">
        <v>121</v>
      </c>
      <c r="S129" s="102" t="s">
        <v>122</v>
      </c>
      <c r="T129" s="103" t="s">
        <v>123</v>
      </c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="2" customFormat="1" ht="22.8" customHeight="1">
      <c r="A130" s="39"/>
      <c r="B130" s="40"/>
      <c r="C130" s="108" t="s">
        <v>124</v>
      </c>
      <c r="D130" s="41"/>
      <c r="E130" s="41"/>
      <c r="F130" s="41"/>
      <c r="G130" s="41"/>
      <c r="H130" s="41"/>
      <c r="I130" s="145"/>
      <c r="J130" s="216">
        <f>BK130</f>
        <v>0</v>
      </c>
      <c r="K130" s="41"/>
      <c r="L130" s="45"/>
      <c r="M130" s="104"/>
      <c r="N130" s="217"/>
      <c r="O130" s="105"/>
      <c r="P130" s="218">
        <f>P131</f>
        <v>0</v>
      </c>
      <c r="Q130" s="105"/>
      <c r="R130" s="218">
        <f>R131</f>
        <v>8.2056888000000008</v>
      </c>
      <c r="S130" s="105"/>
      <c r="T130" s="219">
        <f>T131</f>
        <v>8.3593999999999991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74</v>
      </c>
      <c r="AU130" s="18" t="s">
        <v>99</v>
      </c>
      <c r="BK130" s="220">
        <f>BK131</f>
        <v>0</v>
      </c>
    </row>
    <row r="131" s="12" customFormat="1" ht="25.92" customHeight="1">
      <c r="A131" s="12"/>
      <c r="B131" s="221"/>
      <c r="C131" s="222"/>
      <c r="D131" s="223" t="s">
        <v>74</v>
      </c>
      <c r="E131" s="224" t="s">
        <v>125</v>
      </c>
      <c r="F131" s="224" t="s">
        <v>126</v>
      </c>
      <c r="G131" s="222"/>
      <c r="H131" s="222"/>
      <c r="I131" s="225"/>
      <c r="J131" s="226">
        <f>BK131</f>
        <v>0</v>
      </c>
      <c r="K131" s="222"/>
      <c r="L131" s="227"/>
      <c r="M131" s="228"/>
      <c r="N131" s="229"/>
      <c r="O131" s="229"/>
      <c r="P131" s="230">
        <f>P132+P234+P257+P261+P270+P295+P310+P338+P396+P439+P443+P462+P468</f>
        <v>0</v>
      </c>
      <c r="Q131" s="229"/>
      <c r="R131" s="230">
        <f>R132+R234+R257+R261+R270+R295+R310+R338+R396+R439+R443+R462+R468</f>
        <v>8.2056888000000008</v>
      </c>
      <c r="S131" s="229"/>
      <c r="T131" s="231">
        <f>T132+T234+T257+T261+T270+T295+T310+T338+T396+T439+T443+T462+T468</f>
        <v>8.3593999999999991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83</v>
      </c>
      <c r="AT131" s="233" t="s">
        <v>74</v>
      </c>
      <c r="AU131" s="233" t="s">
        <v>75</v>
      </c>
      <c r="AY131" s="232" t="s">
        <v>127</v>
      </c>
      <c r="BK131" s="234">
        <f>BK132+BK234+BK257+BK261+BK270+BK295+BK310+BK338+BK396+BK439+BK443+BK462+BK468</f>
        <v>0</v>
      </c>
    </row>
    <row r="132" s="12" customFormat="1" ht="22.8" customHeight="1">
      <c r="A132" s="12"/>
      <c r="B132" s="221"/>
      <c r="C132" s="222"/>
      <c r="D132" s="223" t="s">
        <v>74</v>
      </c>
      <c r="E132" s="235" t="s">
        <v>83</v>
      </c>
      <c r="F132" s="235" t="s">
        <v>128</v>
      </c>
      <c r="G132" s="222"/>
      <c r="H132" s="222"/>
      <c r="I132" s="225"/>
      <c r="J132" s="236">
        <f>BK132</f>
        <v>0</v>
      </c>
      <c r="K132" s="222"/>
      <c r="L132" s="227"/>
      <c r="M132" s="228"/>
      <c r="N132" s="229"/>
      <c r="O132" s="229"/>
      <c r="P132" s="230">
        <f>SUM(P133:P233)</f>
        <v>0</v>
      </c>
      <c r="Q132" s="229"/>
      <c r="R132" s="230">
        <f>SUM(R133:R233)</f>
        <v>3.2100400000000002</v>
      </c>
      <c r="S132" s="229"/>
      <c r="T132" s="231">
        <f>SUM(T133:T233)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2" t="s">
        <v>83</v>
      </c>
      <c r="AT132" s="233" t="s">
        <v>74</v>
      </c>
      <c r="AU132" s="233" t="s">
        <v>83</v>
      </c>
      <c r="AY132" s="232" t="s">
        <v>127</v>
      </c>
      <c r="BK132" s="234">
        <f>SUM(BK133:BK233)</f>
        <v>0</v>
      </c>
    </row>
    <row r="133" s="2" customFormat="1" ht="21.75" customHeight="1">
      <c r="A133" s="39"/>
      <c r="B133" s="40"/>
      <c r="C133" s="237" t="s">
        <v>83</v>
      </c>
      <c r="D133" s="237" t="s">
        <v>129</v>
      </c>
      <c r="E133" s="238" t="s">
        <v>130</v>
      </c>
      <c r="F133" s="239" t="s">
        <v>131</v>
      </c>
      <c r="G133" s="240" t="s">
        <v>132</v>
      </c>
      <c r="H133" s="241">
        <v>1</v>
      </c>
      <c r="I133" s="242"/>
      <c r="J133" s="241">
        <f>ROUND(I133*H133,2)</f>
        <v>0</v>
      </c>
      <c r="K133" s="243"/>
      <c r="L133" s="45"/>
      <c r="M133" s="244" t="s">
        <v>1</v>
      </c>
      <c r="N133" s="245" t="s">
        <v>40</v>
      </c>
      <c r="O133" s="92"/>
      <c r="P133" s="246">
        <f>O133*H133</f>
        <v>0</v>
      </c>
      <c r="Q133" s="246">
        <v>0.0086800000000000002</v>
      </c>
      <c r="R133" s="246">
        <f>Q133*H133</f>
        <v>0.0086800000000000002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133</v>
      </c>
      <c r="AT133" s="248" t="s">
        <v>129</v>
      </c>
      <c r="AU133" s="248" t="s">
        <v>85</v>
      </c>
      <c r="AY133" s="18" t="s">
        <v>127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83</v>
      </c>
      <c r="BK133" s="249">
        <f>ROUND(I133*H133,2)</f>
        <v>0</v>
      </c>
      <c r="BL133" s="18" t="s">
        <v>133</v>
      </c>
      <c r="BM133" s="248" t="s">
        <v>730</v>
      </c>
    </row>
    <row r="134" s="2" customFormat="1" ht="16.5" customHeight="1">
      <c r="A134" s="39"/>
      <c r="B134" s="40"/>
      <c r="C134" s="237" t="s">
        <v>85</v>
      </c>
      <c r="D134" s="237" t="s">
        <v>129</v>
      </c>
      <c r="E134" s="238" t="s">
        <v>137</v>
      </c>
      <c r="F134" s="239" t="s">
        <v>138</v>
      </c>
      <c r="G134" s="240" t="s">
        <v>132</v>
      </c>
      <c r="H134" s="241">
        <v>25</v>
      </c>
      <c r="I134" s="242"/>
      <c r="J134" s="241">
        <f>ROUND(I134*H134,2)</f>
        <v>0</v>
      </c>
      <c r="K134" s="243"/>
      <c r="L134" s="45"/>
      <c r="M134" s="244" t="s">
        <v>1</v>
      </c>
      <c r="N134" s="245" t="s">
        <v>40</v>
      </c>
      <c r="O134" s="92"/>
      <c r="P134" s="246">
        <f>O134*H134</f>
        <v>0</v>
      </c>
      <c r="Q134" s="246">
        <v>0.036900000000000002</v>
      </c>
      <c r="R134" s="246">
        <f>Q134*H134</f>
        <v>0.9225000000000001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133</v>
      </c>
      <c r="AT134" s="248" t="s">
        <v>129</v>
      </c>
      <c r="AU134" s="248" t="s">
        <v>85</v>
      </c>
      <c r="AY134" s="18" t="s">
        <v>127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83</v>
      </c>
      <c r="BK134" s="249">
        <f>ROUND(I134*H134,2)</f>
        <v>0</v>
      </c>
      <c r="BL134" s="18" t="s">
        <v>133</v>
      </c>
      <c r="BM134" s="248" t="s">
        <v>731</v>
      </c>
    </row>
    <row r="135" s="13" customFormat="1">
      <c r="A135" s="13"/>
      <c r="B135" s="250"/>
      <c r="C135" s="251"/>
      <c r="D135" s="252" t="s">
        <v>135</v>
      </c>
      <c r="E135" s="253" t="s">
        <v>1</v>
      </c>
      <c r="F135" s="254" t="s">
        <v>732</v>
      </c>
      <c r="G135" s="251"/>
      <c r="H135" s="255">
        <v>25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135</v>
      </c>
      <c r="AU135" s="261" t="s">
        <v>85</v>
      </c>
      <c r="AV135" s="13" t="s">
        <v>85</v>
      </c>
      <c r="AW135" s="13" t="s">
        <v>31</v>
      </c>
      <c r="AX135" s="13" t="s">
        <v>83</v>
      </c>
      <c r="AY135" s="261" t="s">
        <v>127</v>
      </c>
    </row>
    <row r="136" s="2" customFormat="1" ht="21.75" customHeight="1">
      <c r="A136" s="39"/>
      <c r="B136" s="40"/>
      <c r="C136" s="237" t="s">
        <v>141</v>
      </c>
      <c r="D136" s="237" t="s">
        <v>129</v>
      </c>
      <c r="E136" s="238" t="s">
        <v>142</v>
      </c>
      <c r="F136" s="239" t="s">
        <v>143</v>
      </c>
      <c r="G136" s="240" t="s">
        <v>132</v>
      </c>
      <c r="H136" s="241">
        <v>43</v>
      </c>
      <c r="I136" s="242"/>
      <c r="J136" s="241">
        <f>ROUND(I136*H136,2)</f>
        <v>0</v>
      </c>
      <c r="K136" s="243"/>
      <c r="L136" s="45"/>
      <c r="M136" s="244" t="s">
        <v>1</v>
      </c>
      <c r="N136" s="245" t="s">
        <v>40</v>
      </c>
      <c r="O136" s="92"/>
      <c r="P136" s="246">
        <f>O136*H136</f>
        <v>0</v>
      </c>
      <c r="Q136" s="246">
        <v>0.036900000000000002</v>
      </c>
      <c r="R136" s="246">
        <f>Q136*H136</f>
        <v>1.5867</v>
      </c>
      <c r="S136" s="246">
        <v>0</v>
      </c>
      <c r="T136" s="24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8" t="s">
        <v>133</v>
      </c>
      <c r="AT136" s="248" t="s">
        <v>129</v>
      </c>
      <c r="AU136" s="248" t="s">
        <v>85</v>
      </c>
      <c r="AY136" s="18" t="s">
        <v>127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8" t="s">
        <v>83</v>
      </c>
      <c r="BK136" s="249">
        <f>ROUND(I136*H136,2)</f>
        <v>0</v>
      </c>
      <c r="BL136" s="18" t="s">
        <v>133</v>
      </c>
      <c r="BM136" s="248" t="s">
        <v>733</v>
      </c>
    </row>
    <row r="137" s="13" customFormat="1">
      <c r="A137" s="13"/>
      <c r="B137" s="250"/>
      <c r="C137" s="251"/>
      <c r="D137" s="252" t="s">
        <v>135</v>
      </c>
      <c r="E137" s="253" t="s">
        <v>1</v>
      </c>
      <c r="F137" s="254" t="s">
        <v>734</v>
      </c>
      <c r="G137" s="251"/>
      <c r="H137" s="255">
        <v>43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135</v>
      </c>
      <c r="AU137" s="261" t="s">
        <v>85</v>
      </c>
      <c r="AV137" s="13" t="s">
        <v>85</v>
      </c>
      <c r="AW137" s="13" t="s">
        <v>31</v>
      </c>
      <c r="AX137" s="13" t="s">
        <v>83</v>
      </c>
      <c r="AY137" s="261" t="s">
        <v>127</v>
      </c>
    </row>
    <row r="138" s="2" customFormat="1" ht="21.75" customHeight="1">
      <c r="A138" s="39"/>
      <c r="B138" s="40"/>
      <c r="C138" s="237" t="s">
        <v>133</v>
      </c>
      <c r="D138" s="237" t="s">
        <v>129</v>
      </c>
      <c r="E138" s="238" t="s">
        <v>146</v>
      </c>
      <c r="F138" s="239" t="s">
        <v>147</v>
      </c>
      <c r="G138" s="240" t="s">
        <v>148</v>
      </c>
      <c r="H138" s="241">
        <v>69</v>
      </c>
      <c r="I138" s="242"/>
      <c r="J138" s="241">
        <f>ROUND(I138*H138,2)</f>
        <v>0</v>
      </c>
      <c r="K138" s="243"/>
      <c r="L138" s="45"/>
      <c r="M138" s="244" t="s">
        <v>1</v>
      </c>
      <c r="N138" s="245" t="s">
        <v>40</v>
      </c>
      <c r="O138" s="92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8" t="s">
        <v>133</v>
      </c>
      <c r="AT138" s="248" t="s">
        <v>129</v>
      </c>
      <c r="AU138" s="248" t="s">
        <v>85</v>
      </c>
      <c r="AY138" s="18" t="s">
        <v>127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83</v>
      </c>
      <c r="BK138" s="249">
        <f>ROUND(I138*H138,2)</f>
        <v>0</v>
      </c>
      <c r="BL138" s="18" t="s">
        <v>133</v>
      </c>
      <c r="BM138" s="248" t="s">
        <v>735</v>
      </c>
    </row>
    <row r="139" s="13" customFormat="1">
      <c r="A139" s="13"/>
      <c r="B139" s="250"/>
      <c r="C139" s="251"/>
      <c r="D139" s="252" t="s">
        <v>135</v>
      </c>
      <c r="E139" s="253" t="s">
        <v>1</v>
      </c>
      <c r="F139" s="254" t="s">
        <v>736</v>
      </c>
      <c r="G139" s="251"/>
      <c r="H139" s="255">
        <v>69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135</v>
      </c>
      <c r="AU139" s="261" t="s">
        <v>85</v>
      </c>
      <c r="AV139" s="13" t="s">
        <v>85</v>
      </c>
      <c r="AW139" s="13" t="s">
        <v>31</v>
      </c>
      <c r="AX139" s="13" t="s">
        <v>83</v>
      </c>
      <c r="AY139" s="261" t="s">
        <v>127</v>
      </c>
    </row>
    <row r="140" s="2" customFormat="1" ht="21.75" customHeight="1">
      <c r="A140" s="39"/>
      <c r="B140" s="40"/>
      <c r="C140" s="237" t="s">
        <v>151</v>
      </c>
      <c r="D140" s="237" t="s">
        <v>129</v>
      </c>
      <c r="E140" s="238" t="s">
        <v>152</v>
      </c>
      <c r="F140" s="239" t="s">
        <v>153</v>
      </c>
      <c r="G140" s="240" t="s">
        <v>148</v>
      </c>
      <c r="H140" s="241">
        <v>181.19999999999999</v>
      </c>
      <c r="I140" s="242"/>
      <c r="J140" s="241">
        <f>ROUND(I140*H140,2)</f>
        <v>0</v>
      </c>
      <c r="K140" s="243"/>
      <c r="L140" s="45"/>
      <c r="M140" s="244" t="s">
        <v>1</v>
      </c>
      <c r="N140" s="245" t="s">
        <v>40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133</v>
      </c>
      <c r="AT140" s="248" t="s">
        <v>129</v>
      </c>
      <c r="AU140" s="248" t="s">
        <v>85</v>
      </c>
      <c r="AY140" s="18" t="s">
        <v>127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83</v>
      </c>
      <c r="BK140" s="249">
        <f>ROUND(I140*H140,2)</f>
        <v>0</v>
      </c>
      <c r="BL140" s="18" t="s">
        <v>133</v>
      </c>
      <c r="BM140" s="248" t="s">
        <v>737</v>
      </c>
    </row>
    <row r="141" s="2" customFormat="1">
      <c r="A141" s="39"/>
      <c r="B141" s="40"/>
      <c r="C141" s="41"/>
      <c r="D141" s="252" t="s">
        <v>155</v>
      </c>
      <c r="E141" s="41"/>
      <c r="F141" s="262" t="s">
        <v>156</v>
      </c>
      <c r="G141" s="41"/>
      <c r="H141" s="41"/>
      <c r="I141" s="145"/>
      <c r="J141" s="41"/>
      <c r="K141" s="41"/>
      <c r="L141" s="45"/>
      <c r="M141" s="263"/>
      <c r="N141" s="26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85</v>
      </c>
    </row>
    <row r="142" s="14" customFormat="1">
      <c r="A142" s="14"/>
      <c r="B142" s="265"/>
      <c r="C142" s="266"/>
      <c r="D142" s="252" t="s">
        <v>135</v>
      </c>
      <c r="E142" s="267" t="s">
        <v>1</v>
      </c>
      <c r="F142" s="268" t="s">
        <v>157</v>
      </c>
      <c r="G142" s="266"/>
      <c r="H142" s="267" t="s">
        <v>1</v>
      </c>
      <c r="I142" s="269"/>
      <c r="J142" s="266"/>
      <c r="K142" s="266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135</v>
      </c>
      <c r="AU142" s="274" t="s">
        <v>85</v>
      </c>
      <c r="AV142" s="14" t="s">
        <v>83</v>
      </c>
      <c r="AW142" s="14" t="s">
        <v>31</v>
      </c>
      <c r="AX142" s="14" t="s">
        <v>75</v>
      </c>
      <c r="AY142" s="274" t="s">
        <v>127</v>
      </c>
    </row>
    <row r="143" s="14" customFormat="1">
      <c r="A143" s="14"/>
      <c r="B143" s="265"/>
      <c r="C143" s="266"/>
      <c r="D143" s="252" t="s">
        <v>135</v>
      </c>
      <c r="E143" s="267" t="s">
        <v>1</v>
      </c>
      <c r="F143" s="268" t="s">
        <v>738</v>
      </c>
      <c r="G143" s="266"/>
      <c r="H143" s="267" t="s">
        <v>1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135</v>
      </c>
      <c r="AU143" s="274" t="s">
        <v>85</v>
      </c>
      <c r="AV143" s="14" t="s">
        <v>83</v>
      </c>
      <c r="AW143" s="14" t="s">
        <v>31</v>
      </c>
      <c r="AX143" s="14" t="s">
        <v>75</v>
      </c>
      <c r="AY143" s="274" t="s">
        <v>127</v>
      </c>
    </row>
    <row r="144" s="14" customFormat="1">
      <c r="A144" s="14"/>
      <c r="B144" s="265"/>
      <c r="C144" s="266"/>
      <c r="D144" s="252" t="s">
        <v>135</v>
      </c>
      <c r="E144" s="267" t="s">
        <v>1</v>
      </c>
      <c r="F144" s="268" t="s">
        <v>739</v>
      </c>
      <c r="G144" s="266"/>
      <c r="H144" s="267" t="s">
        <v>1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4" t="s">
        <v>135</v>
      </c>
      <c r="AU144" s="274" t="s">
        <v>85</v>
      </c>
      <c r="AV144" s="14" t="s">
        <v>83</v>
      </c>
      <c r="AW144" s="14" t="s">
        <v>31</v>
      </c>
      <c r="AX144" s="14" t="s">
        <v>75</v>
      </c>
      <c r="AY144" s="274" t="s">
        <v>127</v>
      </c>
    </row>
    <row r="145" s="14" customFormat="1">
      <c r="A145" s="14"/>
      <c r="B145" s="265"/>
      <c r="C145" s="266"/>
      <c r="D145" s="252" t="s">
        <v>135</v>
      </c>
      <c r="E145" s="267" t="s">
        <v>1</v>
      </c>
      <c r="F145" s="268" t="s">
        <v>740</v>
      </c>
      <c r="G145" s="266"/>
      <c r="H145" s="267" t="s">
        <v>1</v>
      </c>
      <c r="I145" s="269"/>
      <c r="J145" s="266"/>
      <c r="K145" s="266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135</v>
      </c>
      <c r="AU145" s="274" t="s">
        <v>85</v>
      </c>
      <c r="AV145" s="14" t="s">
        <v>83</v>
      </c>
      <c r="AW145" s="14" t="s">
        <v>31</v>
      </c>
      <c r="AX145" s="14" t="s">
        <v>75</v>
      </c>
      <c r="AY145" s="274" t="s">
        <v>127</v>
      </c>
    </row>
    <row r="146" s="13" customFormat="1">
      <c r="A146" s="13"/>
      <c r="B146" s="250"/>
      <c r="C146" s="251"/>
      <c r="D146" s="252" t="s">
        <v>135</v>
      </c>
      <c r="E146" s="253" t="s">
        <v>1</v>
      </c>
      <c r="F146" s="254" t="s">
        <v>741</v>
      </c>
      <c r="G146" s="251"/>
      <c r="H146" s="255">
        <v>190.30000000000001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135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127</v>
      </c>
    </row>
    <row r="147" s="14" customFormat="1">
      <c r="A147" s="14"/>
      <c r="B147" s="265"/>
      <c r="C147" s="266"/>
      <c r="D147" s="252" t="s">
        <v>135</v>
      </c>
      <c r="E147" s="267" t="s">
        <v>1</v>
      </c>
      <c r="F147" s="268" t="s">
        <v>742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135</v>
      </c>
      <c r="AU147" s="274" t="s">
        <v>85</v>
      </c>
      <c r="AV147" s="14" t="s">
        <v>83</v>
      </c>
      <c r="AW147" s="14" t="s">
        <v>31</v>
      </c>
      <c r="AX147" s="14" t="s">
        <v>75</v>
      </c>
      <c r="AY147" s="274" t="s">
        <v>127</v>
      </c>
    </row>
    <row r="148" s="14" customFormat="1">
      <c r="A148" s="14"/>
      <c r="B148" s="265"/>
      <c r="C148" s="266"/>
      <c r="D148" s="252" t="s">
        <v>135</v>
      </c>
      <c r="E148" s="267" t="s">
        <v>1</v>
      </c>
      <c r="F148" s="268" t="s">
        <v>743</v>
      </c>
      <c r="G148" s="266"/>
      <c r="H148" s="267" t="s">
        <v>1</v>
      </c>
      <c r="I148" s="269"/>
      <c r="J148" s="266"/>
      <c r="K148" s="266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135</v>
      </c>
      <c r="AU148" s="274" t="s">
        <v>85</v>
      </c>
      <c r="AV148" s="14" t="s">
        <v>83</v>
      </c>
      <c r="AW148" s="14" t="s">
        <v>31</v>
      </c>
      <c r="AX148" s="14" t="s">
        <v>75</v>
      </c>
      <c r="AY148" s="274" t="s">
        <v>127</v>
      </c>
    </row>
    <row r="149" s="13" customFormat="1">
      <c r="A149" s="13"/>
      <c r="B149" s="250"/>
      <c r="C149" s="251"/>
      <c r="D149" s="252" t="s">
        <v>135</v>
      </c>
      <c r="E149" s="253" t="s">
        <v>1</v>
      </c>
      <c r="F149" s="254" t="s">
        <v>744</v>
      </c>
      <c r="G149" s="251"/>
      <c r="H149" s="255">
        <v>-53.859999999999999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135</v>
      </c>
      <c r="AU149" s="261" t="s">
        <v>85</v>
      </c>
      <c r="AV149" s="13" t="s">
        <v>85</v>
      </c>
      <c r="AW149" s="13" t="s">
        <v>31</v>
      </c>
      <c r="AX149" s="13" t="s">
        <v>75</v>
      </c>
      <c r="AY149" s="261" t="s">
        <v>127</v>
      </c>
    </row>
    <row r="150" s="14" customFormat="1">
      <c r="A150" s="14"/>
      <c r="B150" s="265"/>
      <c r="C150" s="266"/>
      <c r="D150" s="252" t="s">
        <v>135</v>
      </c>
      <c r="E150" s="267" t="s">
        <v>1</v>
      </c>
      <c r="F150" s="268" t="s">
        <v>166</v>
      </c>
      <c r="G150" s="266"/>
      <c r="H150" s="267" t="s">
        <v>1</v>
      </c>
      <c r="I150" s="269"/>
      <c r="J150" s="266"/>
      <c r="K150" s="266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135</v>
      </c>
      <c r="AU150" s="274" t="s">
        <v>85</v>
      </c>
      <c r="AV150" s="14" t="s">
        <v>83</v>
      </c>
      <c r="AW150" s="14" t="s">
        <v>31</v>
      </c>
      <c r="AX150" s="14" t="s">
        <v>75</v>
      </c>
      <c r="AY150" s="274" t="s">
        <v>127</v>
      </c>
    </row>
    <row r="151" s="14" customFormat="1">
      <c r="A151" s="14"/>
      <c r="B151" s="265"/>
      <c r="C151" s="266"/>
      <c r="D151" s="252" t="s">
        <v>135</v>
      </c>
      <c r="E151" s="267" t="s">
        <v>1</v>
      </c>
      <c r="F151" s="268" t="s">
        <v>745</v>
      </c>
      <c r="G151" s="266"/>
      <c r="H151" s="267" t="s">
        <v>1</v>
      </c>
      <c r="I151" s="269"/>
      <c r="J151" s="266"/>
      <c r="K151" s="266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135</v>
      </c>
      <c r="AU151" s="274" t="s">
        <v>85</v>
      </c>
      <c r="AV151" s="14" t="s">
        <v>83</v>
      </c>
      <c r="AW151" s="14" t="s">
        <v>31</v>
      </c>
      <c r="AX151" s="14" t="s">
        <v>75</v>
      </c>
      <c r="AY151" s="274" t="s">
        <v>127</v>
      </c>
    </row>
    <row r="152" s="13" customFormat="1">
      <c r="A152" s="13"/>
      <c r="B152" s="250"/>
      <c r="C152" s="251"/>
      <c r="D152" s="252" t="s">
        <v>135</v>
      </c>
      <c r="E152" s="253" t="s">
        <v>1</v>
      </c>
      <c r="F152" s="254" t="s">
        <v>746</v>
      </c>
      <c r="G152" s="251"/>
      <c r="H152" s="255">
        <v>-1.3400000000000001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135</v>
      </c>
      <c r="AU152" s="261" t="s">
        <v>85</v>
      </c>
      <c r="AV152" s="13" t="s">
        <v>85</v>
      </c>
      <c r="AW152" s="13" t="s">
        <v>31</v>
      </c>
      <c r="AX152" s="13" t="s">
        <v>75</v>
      </c>
      <c r="AY152" s="261" t="s">
        <v>127</v>
      </c>
    </row>
    <row r="153" s="14" customFormat="1">
      <c r="A153" s="14"/>
      <c r="B153" s="265"/>
      <c r="C153" s="266"/>
      <c r="D153" s="252" t="s">
        <v>135</v>
      </c>
      <c r="E153" s="267" t="s">
        <v>1</v>
      </c>
      <c r="F153" s="268" t="s">
        <v>176</v>
      </c>
      <c r="G153" s="266"/>
      <c r="H153" s="267" t="s">
        <v>1</v>
      </c>
      <c r="I153" s="269"/>
      <c r="J153" s="266"/>
      <c r="K153" s="266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135</v>
      </c>
      <c r="AU153" s="274" t="s">
        <v>85</v>
      </c>
      <c r="AV153" s="14" t="s">
        <v>83</v>
      </c>
      <c r="AW153" s="14" t="s">
        <v>31</v>
      </c>
      <c r="AX153" s="14" t="s">
        <v>75</v>
      </c>
      <c r="AY153" s="274" t="s">
        <v>127</v>
      </c>
    </row>
    <row r="154" s="13" customFormat="1">
      <c r="A154" s="13"/>
      <c r="B154" s="250"/>
      <c r="C154" s="251"/>
      <c r="D154" s="252" t="s">
        <v>135</v>
      </c>
      <c r="E154" s="253" t="s">
        <v>1</v>
      </c>
      <c r="F154" s="254" t="s">
        <v>747</v>
      </c>
      <c r="G154" s="251"/>
      <c r="H154" s="255">
        <v>65.099999999999994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135</v>
      </c>
      <c r="AU154" s="261" t="s">
        <v>85</v>
      </c>
      <c r="AV154" s="13" t="s">
        <v>85</v>
      </c>
      <c r="AW154" s="13" t="s">
        <v>31</v>
      </c>
      <c r="AX154" s="13" t="s">
        <v>75</v>
      </c>
      <c r="AY154" s="261" t="s">
        <v>127</v>
      </c>
    </row>
    <row r="155" s="13" customFormat="1">
      <c r="A155" s="13"/>
      <c r="B155" s="250"/>
      <c r="C155" s="251"/>
      <c r="D155" s="252" t="s">
        <v>135</v>
      </c>
      <c r="E155" s="253" t="s">
        <v>1</v>
      </c>
      <c r="F155" s="254" t="s">
        <v>748</v>
      </c>
      <c r="G155" s="251"/>
      <c r="H155" s="255">
        <v>-19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135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127</v>
      </c>
    </row>
    <row r="156" s="15" customFormat="1">
      <c r="A156" s="15"/>
      <c r="B156" s="275"/>
      <c r="C156" s="276"/>
      <c r="D156" s="252" t="s">
        <v>135</v>
      </c>
      <c r="E156" s="277" t="s">
        <v>1</v>
      </c>
      <c r="F156" s="278" t="s">
        <v>179</v>
      </c>
      <c r="G156" s="276"/>
      <c r="H156" s="279">
        <v>181.19999999999999</v>
      </c>
      <c r="I156" s="280"/>
      <c r="J156" s="276"/>
      <c r="K156" s="276"/>
      <c r="L156" s="281"/>
      <c r="M156" s="282"/>
      <c r="N156" s="283"/>
      <c r="O156" s="283"/>
      <c r="P156" s="283"/>
      <c r="Q156" s="283"/>
      <c r="R156" s="283"/>
      <c r="S156" s="283"/>
      <c r="T156" s="28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5" t="s">
        <v>135</v>
      </c>
      <c r="AU156" s="285" t="s">
        <v>85</v>
      </c>
      <c r="AV156" s="15" t="s">
        <v>133</v>
      </c>
      <c r="AW156" s="15" t="s">
        <v>31</v>
      </c>
      <c r="AX156" s="15" t="s">
        <v>83</v>
      </c>
      <c r="AY156" s="285" t="s">
        <v>127</v>
      </c>
    </row>
    <row r="157" s="2" customFormat="1" ht="21.75" customHeight="1">
      <c r="A157" s="39"/>
      <c r="B157" s="40"/>
      <c r="C157" s="237" t="s">
        <v>180</v>
      </c>
      <c r="D157" s="237" t="s">
        <v>129</v>
      </c>
      <c r="E157" s="238" t="s">
        <v>181</v>
      </c>
      <c r="F157" s="239" t="s">
        <v>182</v>
      </c>
      <c r="G157" s="240" t="s">
        <v>148</v>
      </c>
      <c r="H157" s="241">
        <v>226.5</v>
      </c>
      <c r="I157" s="242"/>
      <c r="J157" s="241">
        <f>ROUND(I157*H157,2)</f>
        <v>0</v>
      </c>
      <c r="K157" s="243"/>
      <c r="L157" s="45"/>
      <c r="M157" s="244" t="s">
        <v>1</v>
      </c>
      <c r="N157" s="245" t="s">
        <v>40</v>
      </c>
      <c r="O157" s="92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8" t="s">
        <v>133</v>
      </c>
      <c r="AT157" s="248" t="s">
        <v>129</v>
      </c>
      <c r="AU157" s="248" t="s">
        <v>85</v>
      </c>
      <c r="AY157" s="18" t="s">
        <v>127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83</v>
      </c>
      <c r="BK157" s="249">
        <f>ROUND(I157*H157,2)</f>
        <v>0</v>
      </c>
      <c r="BL157" s="18" t="s">
        <v>133</v>
      </c>
      <c r="BM157" s="248" t="s">
        <v>749</v>
      </c>
    </row>
    <row r="158" s="2" customFormat="1">
      <c r="A158" s="39"/>
      <c r="B158" s="40"/>
      <c r="C158" s="41"/>
      <c r="D158" s="252" t="s">
        <v>155</v>
      </c>
      <c r="E158" s="41"/>
      <c r="F158" s="262" t="s">
        <v>156</v>
      </c>
      <c r="G158" s="41"/>
      <c r="H158" s="41"/>
      <c r="I158" s="145"/>
      <c r="J158" s="41"/>
      <c r="K158" s="41"/>
      <c r="L158" s="45"/>
      <c r="M158" s="263"/>
      <c r="N158" s="26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85</v>
      </c>
    </row>
    <row r="159" s="14" customFormat="1">
      <c r="A159" s="14"/>
      <c r="B159" s="265"/>
      <c r="C159" s="266"/>
      <c r="D159" s="252" t="s">
        <v>135</v>
      </c>
      <c r="E159" s="267" t="s">
        <v>1</v>
      </c>
      <c r="F159" s="268" t="s">
        <v>184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4" t="s">
        <v>135</v>
      </c>
      <c r="AU159" s="274" t="s">
        <v>85</v>
      </c>
      <c r="AV159" s="14" t="s">
        <v>83</v>
      </c>
      <c r="AW159" s="14" t="s">
        <v>31</v>
      </c>
      <c r="AX159" s="14" t="s">
        <v>75</v>
      </c>
      <c r="AY159" s="274" t="s">
        <v>127</v>
      </c>
    </row>
    <row r="160" s="13" customFormat="1">
      <c r="A160" s="13"/>
      <c r="B160" s="250"/>
      <c r="C160" s="251"/>
      <c r="D160" s="252" t="s">
        <v>135</v>
      </c>
      <c r="E160" s="253" t="s">
        <v>1</v>
      </c>
      <c r="F160" s="254" t="s">
        <v>750</v>
      </c>
      <c r="G160" s="251"/>
      <c r="H160" s="255">
        <v>226.5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135</v>
      </c>
      <c r="AU160" s="261" t="s">
        <v>85</v>
      </c>
      <c r="AV160" s="13" t="s">
        <v>85</v>
      </c>
      <c r="AW160" s="13" t="s">
        <v>31</v>
      </c>
      <c r="AX160" s="13" t="s">
        <v>83</v>
      </c>
      <c r="AY160" s="261" t="s">
        <v>127</v>
      </c>
    </row>
    <row r="161" s="2" customFormat="1" ht="21.75" customHeight="1">
      <c r="A161" s="39"/>
      <c r="B161" s="40"/>
      <c r="C161" s="237" t="s">
        <v>186</v>
      </c>
      <c r="D161" s="237" t="s">
        <v>129</v>
      </c>
      <c r="E161" s="238" t="s">
        <v>187</v>
      </c>
      <c r="F161" s="239" t="s">
        <v>188</v>
      </c>
      <c r="G161" s="240" t="s">
        <v>148</v>
      </c>
      <c r="H161" s="241">
        <v>45.299999999999997</v>
      </c>
      <c r="I161" s="242"/>
      <c r="J161" s="241">
        <f>ROUND(I161*H161,2)</f>
        <v>0</v>
      </c>
      <c r="K161" s="243"/>
      <c r="L161" s="45"/>
      <c r="M161" s="244" t="s">
        <v>1</v>
      </c>
      <c r="N161" s="245" t="s">
        <v>40</v>
      </c>
      <c r="O161" s="92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8" t="s">
        <v>133</v>
      </c>
      <c r="AT161" s="248" t="s">
        <v>129</v>
      </c>
      <c r="AU161" s="248" t="s">
        <v>85</v>
      </c>
      <c r="AY161" s="18" t="s">
        <v>127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8" t="s">
        <v>83</v>
      </c>
      <c r="BK161" s="249">
        <f>ROUND(I161*H161,2)</f>
        <v>0</v>
      </c>
      <c r="BL161" s="18" t="s">
        <v>133</v>
      </c>
      <c r="BM161" s="248" t="s">
        <v>751</v>
      </c>
    </row>
    <row r="162" s="2" customFormat="1">
      <c r="A162" s="39"/>
      <c r="B162" s="40"/>
      <c r="C162" s="41"/>
      <c r="D162" s="252" t="s">
        <v>155</v>
      </c>
      <c r="E162" s="41"/>
      <c r="F162" s="262" t="s">
        <v>156</v>
      </c>
      <c r="G162" s="41"/>
      <c r="H162" s="41"/>
      <c r="I162" s="145"/>
      <c r="J162" s="41"/>
      <c r="K162" s="41"/>
      <c r="L162" s="45"/>
      <c r="M162" s="263"/>
      <c r="N162" s="26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85</v>
      </c>
    </row>
    <row r="163" s="14" customFormat="1">
      <c r="A163" s="14"/>
      <c r="B163" s="265"/>
      <c r="C163" s="266"/>
      <c r="D163" s="252" t="s">
        <v>135</v>
      </c>
      <c r="E163" s="267" t="s">
        <v>1</v>
      </c>
      <c r="F163" s="268" t="s">
        <v>190</v>
      </c>
      <c r="G163" s="266"/>
      <c r="H163" s="267" t="s">
        <v>1</v>
      </c>
      <c r="I163" s="269"/>
      <c r="J163" s="266"/>
      <c r="K163" s="266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135</v>
      </c>
      <c r="AU163" s="274" t="s">
        <v>85</v>
      </c>
      <c r="AV163" s="14" t="s">
        <v>83</v>
      </c>
      <c r="AW163" s="14" t="s">
        <v>31</v>
      </c>
      <c r="AX163" s="14" t="s">
        <v>75</v>
      </c>
      <c r="AY163" s="274" t="s">
        <v>127</v>
      </c>
    </row>
    <row r="164" s="13" customFormat="1">
      <c r="A164" s="13"/>
      <c r="B164" s="250"/>
      <c r="C164" s="251"/>
      <c r="D164" s="252" t="s">
        <v>135</v>
      </c>
      <c r="E164" s="253" t="s">
        <v>1</v>
      </c>
      <c r="F164" s="254" t="s">
        <v>752</v>
      </c>
      <c r="G164" s="251"/>
      <c r="H164" s="255">
        <v>45.299999999999997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135</v>
      </c>
      <c r="AU164" s="261" t="s">
        <v>85</v>
      </c>
      <c r="AV164" s="13" t="s">
        <v>85</v>
      </c>
      <c r="AW164" s="13" t="s">
        <v>31</v>
      </c>
      <c r="AX164" s="13" t="s">
        <v>83</v>
      </c>
      <c r="AY164" s="261" t="s">
        <v>127</v>
      </c>
    </row>
    <row r="165" s="2" customFormat="1" ht="16.5" customHeight="1">
      <c r="A165" s="39"/>
      <c r="B165" s="40"/>
      <c r="C165" s="237" t="s">
        <v>192</v>
      </c>
      <c r="D165" s="237" t="s">
        <v>129</v>
      </c>
      <c r="E165" s="238" t="s">
        <v>753</v>
      </c>
      <c r="F165" s="239" t="s">
        <v>754</v>
      </c>
      <c r="G165" s="240" t="s">
        <v>195</v>
      </c>
      <c r="H165" s="241">
        <v>824</v>
      </c>
      <c r="I165" s="242"/>
      <c r="J165" s="241">
        <f>ROUND(I165*H165,2)</f>
        <v>0</v>
      </c>
      <c r="K165" s="243"/>
      <c r="L165" s="45"/>
      <c r="M165" s="244" t="s">
        <v>1</v>
      </c>
      <c r="N165" s="245" t="s">
        <v>40</v>
      </c>
      <c r="O165" s="92"/>
      <c r="P165" s="246">
        <f>O165*H165</f>
        <v>0</v>
      </c>
      <c r="Q165" s="246">
        <v>0.00084000000000000003</v>
      </c>
      <c r="R165" s="246">
        <f>Q165*H165</f>
        <v>0.69216</v>
      </c>
      <c r="S165" s="246">
        <v>0</v>
      </c>
      <c r="T165" s="24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133</v>
      </c>
      <c r="AT165" s="248" t="s">
        <v>129</v>
      </c>
      <c r="AU165" s="248" t="s">
        <v>85</v>
      </c>
      <c r="AY165" s="18" t="s">
        <v>127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83</v>
      </c>
      <c r="BK165" s="249">
        <f>ROUND(I165*H165,2)</f>
        <v>0</v>
      </c>
      <c r="BL165" s="18" t="s">
        <v>133</v>
      </c>
      <c r="BM165" s="248" t="s">
        <v>755</v>
      </c>
    </row>
    <row r="166" s="14" customFormat="1">
      <c r="A166" s="14"/>
      <c r="B166" s="265"/>
      <c r="C166" s="266"/>
      <c r="D166" s="252" t="s">
        <v>135</v>
      </c>
      <c r="E166" s="267" t="s">
        <v>1</v>
      </c>
      <c r="F166" s="268" t="s">
        <v>756</v>
      </c>
      <c r="G166" s="266"/>
      <c r="H166" s="267" t="s">
        <v>1</v>
      </c>
      <c r="I166" s="269"/>
      <c r="J166" s="266"/>
      <c r="K166" s="266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135</v>
      </c>
      <c r="AU166" s="274" t="s">
        <v>85</v>
      </c>
      <c r="AV166" s="14" t="s">
        <v>83</v>
      </c>
      <c r="AW166" s="14" t="s">
        <v>31</v>
      </c>
      <c r="AX166" s="14" t="s">
        <v>75</v>
      </c>
      <c r="AY166" s="274" t="s">
        <v>127</v>
      </c>
    </row>
    <row r="167" s="13" customFormat="1">
      <c r="A167" s="13"/>
      <c r="B167" s="250"/>
      <c r="C167" s="251"/>
      <c r="D167" s="252" t="s">
        <v>135</v>
      </c>
      <c r="E167" s="253" t="s">
        <v>1</v>
      </c>
      <c r="F167" s="254" t="s">
        <v>757</v>
      </c>
      <c r="G167" s="251"/>
      <c r="H167" s="255">
        <v>498.56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135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127</v>
      </c>
    </row>
    <row r="168" s="13" customFormat="1">
      <c r="A168" s="13"/>
      <c r="B168" s="250"/>
      <c r="C168" s="251"/>
      <c r="D168" s="252" t="s">
        <v>135</v>
      </c>
      <c r="E168" s="253" t="s">
        <v>1</v>
      </c>
      <c r="F168" s="254" t="s">
        <v>758</v>
      </c>
      <c r="G168" s="251"/>
      <c r="H168" s="255">
        <v>325.44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135</v>
      </c>
      <c r="AU168" s="261" t="s">
        <v>85</v>
      </c>
      <c r="AV168" s="13" t="s">
        <v>85</v>
      </c>
      <c r="AW168" s="13" t="s">
        <v>31</v>
      </c>
      <c r="AX168" s="13" t="s">
        <v>75</v>
      </c>
      <c r="AY168" s="261" t="s">
        <v>127</v>
      </c>
    </row>
    <row r="169" s="15" customFormat="1">
      <c r="A169" s="15"/>
      <c r="B169" s="275"/>
      <c r="C169" s="276"/>
      <c r="D169" s="252" t="s">
        <v>135</v>
      </c>
      <c r="E169" s="277" t="s">
        <v>1</v>
      </c>
      <c r="F169" s="278" t="s">
        <v>179</v>
      </c>
      <c r="G169" s="276"/>
      <c r="H169" s="279">
        <v>824</v>
      </c>
      <c r="I169" s="280"/>
      <c r="J169" s="276"/>
      <c r="K169" s="276"/>
      <c r="L169" s="281"/>
      <c r="M169" s="282"/>
      <c r="N169" s="283"/>
      <c r="O169" s="283"/>
      <c r="P169" s="283"/>
      <c r="Q169" s="283"/>
      <c r="R169" s="283"/>
      <c r="S169" s="283"/>
      <c r="T169" s="28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5" t="s">
        <v>135</v>
      </c>
      <c r="AU169" s="285" t="s">
        <v>85</v>
      </c>
      <c r="AV169" s="15" t="s">
        <v>133</v>
      </c>
      <c r="AW169" s="15" t="s">
        <v>31</v>
      </c>
      <c r="AX169" s="15" t="s">
        <v>83</v>
      </c>
      <c r="AY169" s="285" t="s">
        <v>127</v>
      </c>
    </row>
    <row r="170" s="2" customFormat="1" ht="21.75" customHeight="1">
      <c r="A170" s="39"/>
      <c r="B170" s="40"/>
      <c r="C170" s="237" t="s">
        <v>203</v>
      </c>
      <c r="D170" s="237" t="s">
        <v>129</v>
      </c>
      <c r="E170" s="238" t="s">
        <v>759</v>
      </c>
      <c r="F170" s="239" t="s">
        <v>760</v>
      </c>
      <c r="G170" s="240" t="s">
        <v>195</v>
      </c>
      <c r="H170" s="241">
        <v>824</v>
      </c>
      <c r="I170" s="242"/>
      <c r="J170" s="241">
        <f>ROUND(I170*H170,2)</f>
        <v>0</v>
      </c>
      <c r="K170" s="243"/>
      <c r="L170" s="45"/>
      <c r="M170" s="244" t="s">
        <v>1</v>
      </c>
      <c r="N170" s="245" t="s">
        <v>40</v>
      </c>
      <c r="O170" s="92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8" t="s">
        <v>133</v>
      </c>
      <c r="AT170" s="248" t="s">
        <v>129</v>
      </c>
      <c r="AU170" s="248" t="s">
        <v>85</v>
      </c>
      <c r="AY170" s="18" t="s">
        <v>127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8" t="s">
        <v>83</v>
      </c>
      <c r="BK170" s="249">
        <f>ROUND(I170*H170,2)</f>
        <v>0</v>
      </c>
      <c r="BL170" s="18" t="s">
        <v>133</v>
      </c>
      <c r="BM170" s="248" t="s">
        <v>761</v>
      </c>
    </row>
    <row r="171" s="2" customFormat="1" ht="21.75" customHeight="1">
      <c r="A171" s="39"/>
      <c r="B171" s="40"/>
      <c r="C171" s="237" t="s">
        <v>207</v>
      </c>
      <c r="D171" s="237" t="s">
        <v>129</v>
      </c>
      <c r="E171" s="238" t="s">
        <v>208</v>
      </c>
      <c r="F171" s="239" t="s">
        <v>209</v>
      </c>
      <c r="G171" s="240" t="s">
        <v>148</v>
      </c>
      <c r="H171" s="241">
        <v>84.299999999999997</v>
      </c>
      <c r="I171" s="242"/>
      <c r="J171" s="241">
        <f>ROUND(I171*H171,2)</f>
        <v>0</v>
      </c>
      <c r="K171" s="243"/>
      <c r="L171" s="45"/>
      <c r="M171" s="244" t="s">
        <v>1</v>
      </c>
      <c r="N171" s="245" t="s">
        <v>40</v>
      </c>
      <c r="O171" s="92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8" t="s">
        <v>133</v>
      </c>
      <c r="AT171" s="248" t="s">
        <v>129</v>
      </c>
      <c r="AU171" s="248" t="s">
        <v>85</v>
      </c>
      <c r="AY171" s="18" t="s">
        <v>127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8" t="s">
        <v>83</v>
      </c>
      <c r="BK171" s="249">
        <f>ROUND(I171*H171,2)</f>
        <v>0</v>
      </c>
      <c r="BL171" s="18" t="s">
        <v>133</v>
      </c>
      <c r="BM171" s="248" t="s">
        <v>762</v>
      </c>
    </row>
    <row r="172" s="14" customFormat="1">
      <c r="A172" s="14"/>
      <c r="B172" s="265"/>
      <c r="C172" s="266"/>
      <c r="D172" s="252" t="s">
        <v>135</v>
      </c>
      <c r="E172" s="267" t="s">
        <v>1</v>
      </c>
      <c r="F172" s="268" t="s">
        <v>211</v>
      </c>
      <c r="G172" s="266"/>
      <c r="H172" s="267" t="s">
        <v>1</v>
      </c>
      <c r="I172" s="269"/>
      <c r="J172" s="266"/>
      <c r="K172" s="266"/>
      <c r="L172" s="270"/>
      <c r="M172" s="271"/>
      <c r="N172" s="272"/>
      <c r="O172" s="272"/>
      <c r="P172" s="272"/>
      <c r="Q172" s="272"/>
      <c r="R172" s="272"/>
      <c r="S172" s="272"/>
      <c r="T172" s="27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4" t="s">
        <v>135</v>
      </c>
      <c r="AU172" s="274" t="s">
        <v>85</v>
      </c>
      <c r="AV172" s="14" t="s">
        <v>83</v>
      </c>
      <c r="AW172" s="14" t="s">
        <v>31</v>
      </c>
      <c r="AX172" s="14" t="s">
        <v>75</v>
      </c>
      <c r="AY172" s="274" t="s">
        <v>127</v>
      </c>
    </row>
    <row r="173" s="13" customFormat="1">
      <c r="A173" s="13"/>
      <c r="B173" s="250"/>
      <c r="C173" s="251"/>
      <c r="D173" s="252" t="s">
        <v>135</v>
      </c>
      <c r="E173" s="253" t="s">
        <v>1</v>
      </c>
      <c r="F173" s="254" t="s">
        <v>763</v>
      </c>
      <c r="G173" s="251"/>
      <c r="H173" s="255">
        <v>84.299999999999997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135</v>
      </c>
      <c r="AU173" s="261" t="s">
        <v>85</v>
      </c>
      <c r="AV173" s="13" t="s">
        <v>85</v>
      </c>
      <c r="AW173" s="13" t="s">
        <v>31</v>
      </c>
      <c r="AX173" s="13" t="s">
        <v>83</v>
      </c>
      <c r="AY173" s="261" t="s">
        <v>127</v>
      </c>
    </row>
    <row r="174" s="2" customFormat="1" ht="16.5" customHeight="1">
      <c r="A174" s="39"/>
      <c r="B174" s="40"/>
      <c r="C174" s="297" t="s">
        <v>222</v>
      </c>
      <c r="D174" s="297" t="s">
        <v>223</v>
      </c>
      <c r="E174" s="298" t="s">
        <v>224</v>
      </c>
      <c r="F174" s="299" t="s">
        <v>225</v>
      </c>
      <c r="G174" s="300" t="s">
        <v>226</v>
      </c>
      <c r="H174" s="301">
        <v>171.97</v>
      </c>
      <c r="I174" s="302"/>
      <c r="J174" s="301">
        <f>ROUND(I174*H174,2)</f>
        <v>0</v>
      </c>
      <c r="K174" s="303"/>
      <c r="L174" s="304"/>
      <c r="M174" s="305" t="s">
        <v>1</v>
      </c>
      <c r="N174" s="306" t="s">
        <v>40</v>
      </c>
      <c r="O174" s="92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8" t="s">
        <v>192</v>
      </c>
      <c r="AT174" s="248" t="s">
        <v>223</v>
      </c>
      <c r="AU174" s="248" t="s">
        <v>85</v>
      </c>
      <c r="AY174" s="18" t="s">
        <v>127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83</v>
      </c>
      <c r="BK174" s="249">
        <f>ROUND(I174*H174,2)</f>
        <v>0</v>
      </c>
      <c r="BL174" s="18" t="s">
        <v>133</v>
      </c>
      <c r="BM174" s="248" t="s">
        <v>764</v>
      </c>
    </row>
    <row r="175" s="14" customFormat="1">
      <c r="A175" s="14"/>
      <c r="B175" s="265"/>
      <c r="C175" s="266"/>
      <c r="D175" s="252" t="s">
        <v>135</v>
      </c>
      <c r="E175" s="267" t="s">
        <v>1</v>
      </c>
      <c r="F175" s="268" t="s">
        <v>228</v>
      </c>
      <c r="G175" s="266"/>
      <c r="H175" s="267" t="s">
        <v>1</v>
      </c>
      <c r="I175" s="269"/>
      <c r="J175" s="266"/>
      <c r="K175" s="266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135</v>
      </c>
      <c r="AU175" s="274" t="s">
        <v>85</v>
      </c>
      <c r="AV175" s="14" t="s">
        <v>83</v>
      </c>
      <c r="AW175" s="14" t="s">
        <v>31</v>
      </c>
      <c r="AX175" s="14" t="s">
        <v>75</v>
      </c>
      <c r="AY175" s="274" t="s">
        <v>127</v>
      </c>
    </row>
    <row r="176" s="13" customFormat="1">
      <c r="A176" s="13"/>
      <c r="B176" s="250"/>
      <c r="C176" s="251"/>
      <c r="D176" s="252" t="s">
        <v>135</v>
      </c>
      <c r="E176" s="253" t="s">
        <v>1</v>
      </c>
      <c r="F176" s="254" t="s">
        <v>765</v>
      </c>
      <c r="G176" s="251"/>
      <c r="H176" s="255">
        <v>171.97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135</v>
      </c>
      <c r="AU176" s="261" t="s">
        <v>85</v>
      </c>
      <c r="AV176" s="13" t="s">
        <v>85</v>
      </c>
      <c r="AW176" s="13" t="s">
        <v>31</v>
      </c>
      <c r="AX176" s="13" t="s">
        <v>83</v>
      </c>
      <c r="AY176" s="261" t="s">
        <v>127</v>
      </c>
    </row>
    <row r="177" s="14" customFormat="1">
      <c r="A177" s="14"/>
      <c r="B177" s="265"/>
      <c r="C177" s="266"/>
      <c r="D177" s="252" t="s">
        <v>135</v>
      </c>
      <c r="E177" s="267" t="s">
        <v>1</v>
      </c>
      <c r="F177" s="268" t="s">
        <v>230</v>
      </c>
      <c r="G177" s="266"/>
      <c r="H177" s="267" t="s">
        <v>1</v>
      </c>
      <c r="I177" s="269"/>
      <c r="J177" s="266"/>
      <c r="K177" s="266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135</v>
      </c>
      <c r="AU177" s="274" t="s">
        <v>85</v>
      </c>
      <c r="AV177" s="14" t="s">
        <v>83</v>
      </c>
      <c r="AW177" s="14" t="s">
        <v>31</v>
      </c>
      <c r="AX177" s="14" t="s">
        <v>75</v>
      </c>
      <c r="AY177" s="274" t="s">
        <v>127</v>
      </c>
    </row>
    <row r="178" s="2" customFormat="1" ht="21.75" customHeight="1">
      <c r="A178" s="39"/>
      <c r="B178" s="40"/>
      <c r="C178" s="237" t="s">
        <v>231</v>
      </c>
      <c r="D178" s="237" t="s">
        <v>129</v>
      </c>
      <c r="E178" s="238" t="s">
        <v>232</v>
      </c>
      <c r="F178" s="239" t="s">
        <v>233</v>
      </c>
      <c r="G178" s="240" t="s">
        <v>148</v>
      </c>
      <c r="H178" s="241">
        <v>326</v>
      </c>
      <c r="I178" s="242"/>
      <c r="J178" s="241">
        <f>ROUND(I178*H178,2)</f>
        <v>0</v>
      </c>
      <c r="K178" s="243"/>
      <c r="L178" s="45"/>
      <c r="M178" s="244" t="s">
        <v>1</v>
      </c>
      <c r="N178" s="245" t="s">
        <v>40</v>
      </c>
      <c r="O178" s="92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8" t="s">
        <v>133</v>
      </c>
      <c r="AT178" s="248" t="s">
        <v>129</v>
      </c>
      <c r="AU178" s="248" t="s">
        <v>85</v>
      </c>
      <c r="AY178" s="18" t="s">
        <v>127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8" t="s">
        <v>83</v>
      </c>
      <c r="BK178" s="249">
        <f>ROUND(I178*H178,2)</f>
        <v>0</v>
      </c>
      <c r="BL178" s="18" t="s">
        <v>133</v>
      </c>
      <c r="BM178" s="248" t="s">
        <v>766</v>
      </c>
    </row>
    <row r="179" s="14" customFormat="1">
      <c r="A179" s="14"/>
      <c r="B179" s="265"/>
      <c r="C179" s="266"/>
      <c r="D179" s="252" t="s">
        <v>135</v>
      </c>
      <c r="E179" s="267" t="s">
        <v>1</v>
      </c>
      <c r="F179" s="268" t="s">
        <v>235</v>
      </c>
      <c r="G179" s="266"/>
      <c r="H179" s="267" t="s">
        <v>1</v>
      </c>
      <c r="I179" s="269"/>
      <c r="J179" s="266"/>
      <c r="K179" s="266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135</v>
      </c>
      <c r="AU179" s="274" t="s">
        <v>85</v>
      </c>
      <c r="AV179" s="14" t="s">
        <v>83</v>
      </c>
      <c r="AW179" s="14" t="s">
        <v>31</v>
      </c>
      <c r="AX179" s="14" t="s">
        <v>75</v>
      </c>
      <c r="AY179" s="274" t="s">
        <v>127</v>
      </c>
    </row>
    <row r="180" s="14" customFormat="1">
      <c r="A180" s="14"/>
      <c r="B180" s="265"/>
      <c r="C180" s="266"/>
      <c r="D180" s="252" t="s">
        <v>135</v>
      </c>
      <c r="E180" s="267" t="s">
        <v>1</v>
      </c>
      <c r="F180" s="268" t="s">
        <v>236</v>
      </c>
      <c r="G180" s="266"/>
      <c r="H180" s="267" t="s">
        <v>1</v>
      </c>
      <c r="I180" s="269"/>
      <c r="J180" s="266"/>
      <c r="K180" s="266"/>
      <c r="L180" s="270"/>
      <c r="M180" s="271"/>
      <c r="N180" s="272"/>
      <c r="O180" s="272"/>
      <c r="P180" s="272"/>
      <c r="Q180" s="272"/>
      <c r="R180" s="272"/>
      <c r="S180" s="272"/>
      <c r="T180" s="27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4" t="s">
        <v>135</v>
      </c>
      <c r="AU180" s="274" t="s">
        <v>85</v>
      </c>
      <c r="AV180" s="14" t="s">
        <v>83</v>
      </c>
      <c r="AW180" s="14" t="s">
        <v>31</v>
      </c>
      <c r="AX180" s="14" t="s">
        <v>75</v>
      </c>
      <c r="AY180" s="274" t="s">
        <v>127</v>
      </c>
    </row>
    <row r="181" s="14" customFormat="1">
      <c r="A181" s="14"/>
      <c r="B181" s="265"/>
      <c r="C181" s="266"/>
      <c r="D181" s="252" t="s">
        <v>135</v>
      </c>
      <c r="E181" s="267" t="s">
        <v>1</v>
      </c>
      <c r="F181" s="268" t="s">
        <v>237</v>
      </c>
      <c r="G181" s="266"/>
      <c r="H181" s="267" t="s">
        <v>1</v>
      </c>
      <c r="I181" s="269"/>
      <c r="J181" s="266"/>
      <c r="K181" s="266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135</v>
      </c>
      <c r="AU181" s="274" t="s">
        <v>85</v>
      </c>
      <c r="AV181" s="14" t="s">
        <v>83</v>
      </c>
      <c r="AW181" s="14" t="s">
        <v>31</v>
      </c>
      <c r="AX181" s="14" t="s">
        <v>75</v>
      </c>
      <c r="AY181" s="274" t="s">
        <v>127</v>
      </c>
    </row>
    <row r="182" s="13" customFormat="1">
      <c r="A182" s="13"/>
      <c r="B182" s="250"/>
      <c r="C182" s="251"/>
      <c r="D182" s="252" t="s">
        <v>135</v>
      </c>
      <c r="E182" s="253" t="s">
        <v>1</v>
      </c>
      <c r="F182" s="254" t="s">
        <v>767</v>
      </c>
      <c r="G182" s="251"/>
      <c r="H182" s="255">
        <v>453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135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127</v>
      </c>
    </row>
    <row r="183" s="14" customFormat="1">
      <c r="A183" s="14"/>
      <c r="B183" s="265"/>
      <c r="C183" s="266"/>
      <c r="D183" s="252" t="s">
        <v>135</v>
      </c>
      <c r="E183" s="267" t="s">
        <v>1</v>
      </c>
      <c r="F183" s="268" t="s">
        <v>768</v>
      </c>
      <c r="G183" s="266"/>
      <c r="H183" s="267" t="s">
        <v>1</v>
      </c>
      <c r="I183" s="269"/>
      <c r="J183" s="266"/>
      <c r="K183" s="266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135</v>
      </c>
      <c r="AU183" s="274" t="s">
        <v>85</v>
      </c>
      <c r="AV183" s="14" t="s">
        <v>83</v>
      </c>
      <c r="AW183" s="14" t="s">
        <v>31</v>
      </c>
      <c r="AX183" s="14" t="s">
        <v>75</v>
      </c>
      <c r="AY183" s="274" t="s">
        <v>127</v>
      </c>
    </row>
    <row r="184" s="13" customFormat="1">
      <c r="A184" s="13"/>
      <c r="B184" s="250"/>
      <c r="C184" s="251"/>
      <c r="D184" s="252" t="s">
        <v>135</v>
      </c>
      <c r="E184" s="253" t="s">
        <v>1</v>
      </c>
      <c r="F184" s="254" t="s">
        <v>769</v>
      </c>
      <c r="G184" s="251"/>
      <c r="H184" s="255">
        <v>-127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135</v>
      </c>
      <c r="AU184" s="261" t="s">
        <v>85</v>
      </c>
      <c r="AV184" s="13" t="s">
        <v>85</v>
      </c>
      <c r="AW184" s="13" t="s">
        <v>31</v>
      </c>
      <c r="AX184" s="13" t="s">
        <v>75</v>
      </c>
      <c r="AY184" s="261" t="s">
        <v>127</v>
      </c>
    </row>
    <row r="185" s="15" customFormat="1">
      <c r="A185" s="15"/>
      <c r="B185" s="275"/>
      <c r="C185" s="276"/>
      <c r="D185" s="252" t="s">
        <v>135</v>
      </c>
      <c r="E185" s="277" t="s">
        <v>1</v>
      </c>
      <c r="F185" s="278" t="s">
        <v>179</v>
      </c>
      <c r="G185" s="276"/>
      <c r="H185" s="279">
        <v>326</v>
      </c>
      <c r="I185" s="280"/>
      <c r="J185" s="276"/>
      <c r="K185" s="276"/>
      <c r="L185" s="281"/>
      <c r="M185" s="282"/>
      <c r="N185" s="283"/>
      <c r="O185" s="283"/>
      <c r="P185" s="283"/>
      <c r="Q185" s="283"/>
      <c r="R185" s="283"/>
      <c r="S185" s="283"/>
      <c r="T185" s="28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5" t="s">
        <v>135</v>
      </c>
      <c r="AU185" s="285" t="s">
        <v>85</v>
      </c>
      <c r="AV185" s="15" t="s">
        <v>133</v>
      </c>
      <c r="AW185" s="15" t="s">
        <v>31</v>
      </c>
      <c r="AX185" s="15" t="s">
        <v>83</v>
      </c>
      <c r="AY185" s="285" t="s">
        <v>127</v>
      </c>
    </row>
    <row r="186" s="2" customFormat="1" ht="16.5" customHeight="1">
      <c r="A186" s="39"/>
      <c r="B186" s="40"/>
      <c r="C186" s="297" t="s">
        <v>242</v>
      </c>
      <c r="D186" s="297" t="s">
        <v>223</v>
      </c>
      <c r="E186" s="298" t="s">
        <v>243</v>
      </c>
      <c r="F186" s="299" t="s">
        <v>244</v>
      </c>
      <c r="G186" s="300" t="s">
        <v>226</v>
      </c>
      <c r="H186" s="301">
        <v>332.51999999999998</v>
      </c>
      <c r="I186" s="302"/>
      <c r="J186" s="301">
        <f>ROUND(I186*H186,2)</f>
        <v>0</v>
      </c>
      <c r="K186" s="303"/>
      <c r="L186" s="304"/>
      <c r="M186" s="305" t="s">
        <v>1</v>
      </c>
      <c r="N186" s="306" t="s">
        <v>40</v>
      </c>
      <c r="O186" s="92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8" t="s">
        <v>192</v>
      </c>
      <c r="AT186" s="248" t="s">
        <v>223</v>
      </c>
      <c r="AU186" s="248" t="s">
        <v>85</v>
      </c>
      <c r="AY186" s="18" t="s">
        <v>127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8" t="s">
        <v>83</v>
      </c>
      <c r="BK186" s="249">
        <f>ROUND(I186*H186,2)</f>
        <v>0</v>
      </c>
      <c r="BL186" s="18" t="s">
        <v>133</v>
      </c>
      <c r="BM186" s="248" t="s">
        <v>770</v>
      </c>
    </row>
    <row r="187" s="14" customFormat="1">
      <c r="A187" s="14"/>
      <c r="B187" s="265"/>
      <c r="C187" s="266"/>
      <c r="D187" s="252" t="s">
        <v>135</v>
      </c>
      <c r="E187" s="267" t="s">
        <v>1</v>
      </c>
      <c r="F187" s="268" t="s">
        <v>246</v>
      </c>
      <c r="G187" s="266"/>
      <c r="H187" s="267" t="s">
        <v>1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135</v>
      </c>
      <c r="AU187" s="274" t="s">
        <v>85</v>
      </c>
      <c r="AV187" s="14" t="s">
        <v>83</v>
      </c>
      <c r="AW187" s="14" t="s">
        <v>31</v>
      </c>
      <c r="AX187" s="14" t="s">
        <v>75</v>
      </c>
      <c r="AY187" s="274" t="s">
        <v>127</v>
      </c>
    </row>
    <row r="188" s="13" customFormat="1">
      <c r="A188" s="13"/>
      <c r="B188" s="250"/>
      <c r="C188" s="251"/>
      <c r="D188" s="252" t="s">
        <v>135</v>
      </c>
      <c r="E188" s="253" t="s">
        <v>1</v>
      </c>
      <c r="F188" s="254" t="s">
        <v>771</v>
      </c>
      <c r="G188" s="251"/>
      <c r="H188" s="255">
        <v>332.51999999999998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135</v>
      </c>
      <c r="AU188" s="261" t="s">
        <v>85</v>
      </c>
      <c r="AV188" s="13" t="s">
        <v>85</v>
      </c>
      <c r="AW188" s="13" t="s">
        <v>31</v>
      </c>
      <c r="AX188" s="13" t="s">
        <v>83</v>
      </c>
      <c r="AY188" s="261" t="s">
        <v>127</v>
      </c>
    </row>
    <row r="189" s="14" customFormat="1">
      <c r="A189" s="14"/>
      <c r="B189" s="265"/>
      <c r="C189" s="266"/>
      <c r="D189" s="252" t="s">
        <v>135</v>
      </c>
      <c r="E189" s="267" t="s">
        <v>1</v>
      </c>
      <c r="F189" s="268" t="s">
        <v>230</v>
      </c>
      <c r="G189" s="266"/>
      <c r="H189" s="267" t="s">
        <v>1</v>
      </c>
      <c r="I189" s="269"/>
      <c r="J189" s="266"/>
      <c r="K189" s="266"/>
      <c r="L189" s="270"/>
      <c r="M189" s="271"/>
      <c r="N189" s="272"/>
      <c r="O189" s="272"/>
      <c r="P189" s="272"/>
      <c r="Q189" s="272"/>
      <c r="R189" s="272"/>
      <c r="S189" s="272"/>
      <c r="T189" s="27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4" t="s">
        <v>135</v>
      </c>
      <c r="AU189" s="274" t="s">
        <v>85</v>
      </c>
      <c r="AV189" s="14" t="s">
        <v>83</v>
      </c>
      <c r="AW189" s="14" t="s">
        <v>31</v>
      </c>
      <c r="AX189" s="14" t="s">
        <v>75</v>
      </c>
      <c r="AY189" s="274" t="s">
        <v>127</v>
      </c>
    </row>
    <row r="190" s="2" customFormat="1" ht="21.75" customHeight="1">
      <c r="A190" s="39"/>
      <c r="B190" s="40"/>
      <c r="C190" s="237" t="s">
        <v>248</v>
      </c>
      <c r="D190" s="237" t="s">
        <v>129</v>
      </c>
      <c r="E190" s="238" t="s">
        <v>249</v>
      </c>
      <c r="F190" s="239" t="s">
        <v>250</v>
      </c>
      <c r="G190" s="240" t="s">
        <v>148</v>
      </c>
      <c r="H190" s="241">
        <v>246.40000000000001</v>
      </c>
      <c r="I190" s="242"/>
      <c r="J190" s="241">
        <f>ROUND(I190*H190,2)</f>
        <v>0</v>
      </c>
      <c r="K190" s="243"/>
      <c r="L190" s="45"/>
      <c r="M190" s="244" t="s">
        <v>1</v>
      </c>
      <c r="N190" s="245" t="s">
        <v>40</v>
      </c>
      <c r="O190" s="92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8" t="s">
        <v>133</v>
      </c>
      <c r="AT190" s="248" t="s">
        <v>129</v>
      </c>
      <c r="AU190" s="248" t="s">
        <v>85</v>
      </c>
      <c r="AY190" s="18" t="s">
        <v>127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8" t="s">
        <v>83</v>
      </c>
      <c r="BK190" s="249">
        <f>ROUND(I190*H190,2)</f>
        <v>0</v>
      </c>
      <c r="BL190" s="18" t="s">
        <v>133</v>
      </c>
      <c r="BM190" s="248" t="s">
        <v>772</v>
      </c>
    </row>
    <row r="191" s="14" customFormat="1">
      <c r="A191" s="14"/>
      <c r="B191" s="265"/>
      <c r="C191" s="266"/>
      <c r="D191" s="252" t="s">
        <v>135</v>
      </c>
      <c r="E191" s="267" t="s">
        <v>1</v>
      </c>
      <c r="F191" s="268" t="s">
        <v>252</v>
      </c>
      <c r="G191" s="266"/>
      <c r="H191" s="267" t="s">
        <v>1</v>
      </c>
      <c r="I191" s="269"/>
      <c r="J191" s="266"/>
      <c r="K191" s="266"/>
      <c r="L191" s="270"/>
      <c r="M191" s="271"/>
      <c r="N191" s="272"/>
      <c r="O191" s="272"/>
      <c r="P191" s="272"/>
      <c r="Q191" s="272"/>
      <c r="R191" s="272"/>
      <c r="S191" s="272"/>
      <c r="T191" s="27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4" t="s">
        <v>135</v>
      </c>
      <c r="AU191" s="274" t="s">
        <v>85</v>
      </c>
      <c r="AV191" s="14" t="s">
        <v>83</v>
      </c>
      <c r="AW191" s="14" t="s">
        <v>31</v>
      </c>
      <c r="AX191" s="14" t="s">
        <v>75</v>
      </c>
      <c r="AY191" s="274" t="s">
        <v>127</v>
      </c>
    </row>
    <row r="192" s="13" customFormat="1">
      <c r="A192" s="13"/>
      <c r="B192" s="250"/>
      <c r="C192" s="251"/>
      <c r="D192" s="252" t="s">
        <v>135</v>
      </c>
      <c r="E192" s="253" t="s">
        <v>1</v>
      </c>
      <c r="F192" s="254" t="s">
        <v>773</v>
      </c>
      <c r="G192" s="251"/>
      <c r="H192" s="255">
        <v>181.19999999999999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135</v>
      </c>
      <c r="AU192" s="261" t="s">
        <v>85</v>
      </c>
      <c r="AV192" s="13" t="s">
        <v>85</v>
      </c>
      <c r="AW192" s="13" t="s">
        <v>31</v>
      </c>
      <c r="AX192" s="13" t="s">
        <v>75</v>
      </c>
      <c r="AY192" s="261" t="s">
        <v>127</v>
      </c>
    </row>
    <row r="193" s="14" customFormat="1">
      <c r="A193" s="14"/>
      <c r="B193" s="265"/>
      <c r="C193" s="266"/>
      <c r="D193" s="252" t="s">
        <v>135</v>
      </c>
      <c r="E193" s="267" t="s">
        <v>1</v>
      </c>
      <c r="F193" s="268" t="s">
        <v>254</v>
      </c>
      <c r="G193" s="266"/>
      <c r="H193" s="267" t="s">
        <v>1</v>
      </c>
      <c r="I193" s="269"/>
      <c r="J193" s="266"/>
      <c r="K193" s="266"/>
      <c r="L193" s="270"/>
      <c r="M193" s="271"/>
      <c r="N193" s="272"/>
      <c r="O193" s="272"/>
      <c r="P193" s="272"/>
      <c r="Q193" s="272"/>
      <c r="R193" s="272"/>
      <c r="S193" s="272"/>
      <c r="T193" s="27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4" t="s">
        <v>135</v>
      </c>
      <c r="AU193" s="274" t="s">
        <v>85</v>
      </c>
      <c r="AV193" s="14" t="s">
        <v>83</v>
      </c>
      <c r="AW193" s="14" t="s">
        <v>31</v>
      </c>
      <c r="AX193" s="14" t="s">
        <v>75</v>
      </c>
      <c r="AY193" s="274" t="s">
        <v>127</v>
      </c>
    </row>
    <row r="194" s="13" customFormat="1">
      <c r="A194" s="13"/>
      <c r="B194" s="250"/>
      <c r="C194" s="251"/>
      <c r="D194" s="252" t="s">
        <v>135</v>
      </c>
      <c r="E194" s="253" t="s">
        <v>1</v>
      </c>
      <c r="F194" s="254" t="s">
        <v>774</v>
      </c>
      <c r="G194" s="251"/>
      <c r="H194" s="255">
        <v>65.200000000000003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135</v>
      </c>
      <c r="AU194" s="261" t="s">
        <v>85</v>
      </c>
      <c r="AV194" s="13" t="s">
        <v>85</v>
      </c>
      <c r="AW194" s="13" t="s">
        <v>31</v>
      </c>
      <c r="AX194" s="13" t="s">
        <v>75</v>
      </c>
      <c r="AY194" s="261" t="s">
        <v>127</v>
      </c>
    </row>
    <row r="195" s="15" customFormat="1">
      <c r="A195" s="15"/>
      <c r="B195" s="275"/>
      <c r="C195" s="276"/>
      <c r="D195" s="252" t="s">
        <v>135</v>
      </c>
      <c r="E195" s="277" t="s">
        <v>1</v>
      </c>
      <c r="F195" s="278" t="s">
        <v>179</v>
      </c>
      <c r="G195" s="276"/>
      <c r="H195" s="279">
        <v>246.39999999999998</v>
      </c>
      <c r="I195" s="280"/>
      <c r="J195" s="276"/>
      <c r="K195" s="276"/>
      <c r="L195" s="281"/>
      <c r="M195" s="282"/>
      <c r="N195" s="283"/>
      <c r="O195" s="283"/>
      <c r="P195" s="283"/>
      <c r="Q195" s="283"/>
      <c r="R195" s="283"/>
      <c r="S195" s="283"/>
      <c r="T195" s="28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5" t="s">
        <v>135</v>
      </c>
      <c r="AU195" s="285" t="s">
        <v>85</v>
      </c>
      <c r="AV195" s="15" t="s">
        <v>133</v>
      </c>
      <c r="AW195" s="15" t="s">
        <v>31</v>
      </c>
      <c r="AX195" s="15" t="s">
        <v>83</v>
      </c>
      <c r="AY195" s="285" t="s">
        <v>127</v>
      </c>
    </row>
    <row r="196" s="2" customFormat="1" ht="21.75" customHeight="1">
      <c r="A196" s="39"/>
      <c r="B196" s="40"/>
      <c r="C196" s="237" t="s">
        <v>8</v>
      </c>
      <c r="D196" s="237" t="s">
        <v>129</v>
      </c>
      <c r="E196" s="238" t="s">
        <v>256</v>
      </c>
      <c r="F196" s="239" t="s">
        <v>257</v>
      </c>
      <c r="G196" s="240" t="s">
        <v>148</v>
      </c>
      <c r="H196" s="241">
        <v>369.60000000000002</v>
      </c>
      <c r="I196" s="242"/>
      <c r="J196" s="241">
        <f>ROUND(I196*H196,2)</f>
        <v>0</v>
      </c>
      <c r="K196" s="243"/>
      <c r="L196" s="45"/>
      <c r="M196" s="244" t="s">
        <v>1</v>
      </c>
      <c r="N196" s="245" t="s">
        <v>40</v>
      </c>
      <c r="O196" s="92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8" t="s">
        <v>133</v>
      </c>
      <c r="AT196" s="248" t="s">
        <v>129</v>
      </c>
      <c r="AU196" s="248" t="s">
        <v>85</v>
      </c>
      <c r="AY196" s="18" t="s">
        <v>127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8" t="s">
        <v>83</v>
      </c>
      <c r="BK196" s="249">
        <f>ROUND(I196*H196,2)</f>
        <v>0</v>
      </c>
      <c r="BL196" s="18" t="s">
        <v>133</v>
      </c>
      <c r="BM196" s="248" t="s">
        <v>775</v>
      </c>
    </row>
    <row r="197" s="14" customFormat="1">
      <c r="A197" s="14"/>
      <c r="B197" s="265"/>
      <c r="C197" s="266"/>
      <c r="D197" s="252" t="s">
        <v>135</v>
      </c>
      <c r="E197" s="267" t="s">
        <v>1</v>
      </c>
      <c r="F197" s="268" t="s">
        <v>252</v>
      </c>
      <c r="G197" s="266"/>
      <c r="H197" s="267" t="s">
        <v>1</v>
      </c>
      <c r="I197" s="269"/>
      <c r="J197" s="266"/>
      <c r="K197" s="266"/>
      <c r="L197" s="270"/>
      <c r="M197" s="271"/>
      <c r="N197" s="272"/>
      <c r="O197" s="272"/>
      <c r="P197" s="272"/>
      <c r="Q197" s="272"/>
      <c r="R197" s="272"/>
      <c r="S197" s="272"/>
      <c r="T197" s="27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4" t="s">
        <v>135</v>
      </c>
      <c r="AU197" s="274" t="s">
        <v>85</v>
      </c>
      <c r="AV197" s="14" t="s">
        <v>83</v>
      </c>
      <c r="AW197" s="14" t="s">
        <v>31</v>
      </c>
      <c r="AX197" s="14" t="s">
        <v>75</v>
      </c>
      <c r="AY197" s="274" t="s">
        <v>127</v>
      </c>
    </row>
    <row r="198" s="13" customFormat="1">
      <c r="A198" s="13"/>
      <c r="B198" s="250"/>
      <c r="C198" s="251"/>
      <c r="D198" s="252" t="s">
        <v>135</v>
      </c>
      <c r="E198" s="253" t="s">
        <v>1</v>
      </c>
      <c r="F198" s="254" t="s">
        <v>776</v>
      </c>
      <c r="G198" s="251"/>
      <c r="H198" s="255">
        <v>271.80000000000001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135</v>
      </c>
      <c r="AU198" s="261" t="s">
        <v>85</v>
      </c>
      <c r="AV198" s="13" t="s">
        <v>85</v>
      </c>
      <c r="AW198" s="13" t="s">
        <v>31</v>
      </c>
      <c r="AX198" s="13" t="s">
        <v>75</v>
      </c>
      <c r="AY198" s="261" t="s">
        <v>127</v>
      </c>
    </row>
    <row r="199" s="14" customFormat="1">
      <c r="A199" s="14"/>
      <c r="B199" s="265"/>
      <c r="C199" s="266"/>
      <c r="D199" s="252" t="s">
        <v>135</v>
      </c>
      <c r="E199" s="267" t="s">
        <v>1</v>
      </c>
      <c r="F199" s="268" t="s">
        <v>254</v>
      </c>
      <c r="G199" s="266"/>
      <c r="H199" s="267" t="s">
        <v>1</v>
      </c>
      <c r="I199" s="269"/>
      <c r="J199" s="266"/>
      <c r="K199" s="266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135</v>
      </c>
      <c r="AU199" s="274" t="s">
        <v>85</v>
      </c>
      <c r="AV199" s="14" t="s">
        <v>83</v>
      </c>
      <c r="AW199" s="14" t="s">
        <v>31</v>
      </c>
      <c r="AX199" s="14" t="s">
        <v>75</v>
      </c>
      <c r="AY199" s="274" t="s">
        <v>127</v>
      </c>
    </row>
    <row r="200" s="13" customFormat="1">
      <c r="A200" s="13"/>
      <c r="B200" s="250"/>
      <c r="C200" s="251"/>
      <c r="D200" s="252" t="s">
        <v>135</v>
      </c>
      <c r="E200" s="253" t="s">
        <v>1</v>
      </c>
      <c r="F200" s="254" t="s">
        <v>777</v>
      </c>
      <c r="G200" s="251"/>
      <c r="H200" s="255">
        <v>97.799999999999997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135</v>
      </c>
      <c r="AU200" s="261" t="s">
        <v>85</v>
      </c>
      <c r="AV200" s="13" t="s">
        <v>85</v>
      </c>
      <c r="AW200" s="13" t="s">
        <v>31</v>
      </c>
      <c r="AX200" s="13" t="s">
        <v>75</v>
      </c>
      <c r="AY200" s="261" t="s">
        <v>127</v>
      </c>
    </row>
    <row r="201" s="15" customFormat="1">
      <c r="A201" s="15"/>
      <c r="B201" s="275"/>
      <c r="C201" s="276"/>
      <c r="D201" s="252" t="s">
        <v>135</v>
      </c>
      <c r="E201" s="277" t="s">
        <v>1</v>
      </c>
      <c r="F201" s="278" t="s">
        <v>179</v>
      </c>
      <c r="G201" s="276"/>
      <c r="H201" s="279">
        <v>369.60000000000002</v>
      </c>
      <c r="I201" s="280"/>
      <c r="J201" s="276"/>
      <c r="K201" s="276"/>
      <c r="L201" s="281"/>
      <c r="M201" s="282"/>
      <c r="N201" s="283"/>
      <c r="O201" s="283"/>
      <c r="P201" s="283"/>
      <c r="Q201" s="283"/>
      <c r="R201" s="283"/>
      <c r="S201" s="283"/>
      <c r="T201" s="28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5" t="s">
        <v>135</v>
      </c>
      <c r="AU201" s="285" t="s">
        <v>85</v>
      </c>
      <c r="AV201" s="15" t="s">
        <v>133</v>
      </c>
      <c r="AW201" s="15" t="s">
        <v>31</v>
      </c>
      <c r="AX201" s="15" t="s">
        <v>83</v>
      </c>
      <c r="AY201" s="285" t="s">
        <v>127</v>
      </c>
    </row>
    <row r="202" s="2" customFormat="1" ht="21.75" customHeight="1">
      <c r="A202" s="39"/>
      <c r="B202" s="40"/>
      <c r="C202" s="237" t="s">
        <v>261</v>
      </c>
      <c r="D202" s="237" t="s">
        <v>129</v>
      </c>
      <c r="E202" s="238" t="s">
        <v>262</v>
      </c>
      <c r="F202" s="239" t="s">
        <v>263</v>
      </c>
      <c r="G202" s="240" t="s">
        <v>148</v>
      </c>
      <c r="H202" s="241">
        <v>181.19999999999999</v>
      </c>
      <c r="I202" s="242"/>
      <c r="J202" s="241">
        <f>ROUND(I202*H202,2)</f>
        <v>0</v>
      </c>
      <c r="K202" s="243"/>
      <c r="L202" s="45"/>
      <c r="M202" s="244" t="s">
        <v>1</v>
      </c>
      <c r="N202" s="245" t="s">
        <v>40</v>
      </c>
      <c r="O202" s="92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8" t="s">
        <v>133</v>
      </c>
      <c r="AT202" s="248" t="s">
        <v>129</v>
      </c>
      <c r="AU202" s="248" t="s">
        <v>85</v>
      </c>
      <c r="AY202" s="18" t="s">
        <v>127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8" t="s">
        <v>83</v>
      </c>
      <c r="BK202" s="249">
        <f>ROUND(I202*H202,2)</f>
        <v>0</v>
      </c>
      <c r="BL202" s="18" t="s">
        <v>133</v>
      </c>
      <c r="BM202" s="248" t="s">
        <v>778</v>
      </c>
    </row>
    <row r="203" s="14" customFormat="1">
      <c r="A203" s="14"/>
      <c r="B203" s="265"/>
      <c r="C203" s="266"/>
      <c r="D203" s="252" t="s">
        <v>135</v>
      </c>
      <c r="E203" s="267" t="s">
        <v>1</v>
      </c>
      <c r="F203" s="268" t="s">
        <v>265</v>
      </c>
      <c r="G203" s="266"/>
      <c r="H203" s="267" t="s">
        <v>1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4" t="s">
        <v>135</v>
      </c>
      <c r="AU203" s="274" t="s">
        <v>85</v>
      </c>
      <c r="AV203" s="14" t="s">
        <v>83</v>
      </c>
      <c r="AW203" s="14" t="s">
        <v>31</v>
      </c>
      <c r="AX203" s="14" t="s">
        <v>75</v>
      </c>
      <c r="AY203" s="274" t="s">
        <v>127</v>
      </c>
    </row>
    <row r="204" s="14" customFormat="1">
      <c r="A204" s="14"/>
      <c r="B204" s="265"/>
      <c r="C204" s="266"/>
      <c r="D204" s="252" t="s">
        <v>135</v>
      </c>
      <c r="E204" s="267" t="s">
        <v>1</v>
      </c>
      <c r="F204" s="268" t="s">
        <v>266</v>
      </c>
      <c r="G204" s="266"/>
      <c r="H204" s="267" t="s">
        <v>1</v>
      </c>
      <c r="I204" s="269"/>
      <c r="J204" s="266"/>
      <c r="K204" s="266"/>
      <c r="L204" s="270"/>
      <c r="M204" s="271"/>
      <c r="N204" s="272"/>
      <c r="O204" s="272"/>
      <c r="P204" s="272"/>
      <c r="Q204" s="272"/>
      <c r="R204" s="272"/>
      <c r="S204" s="272"/>
      <c r="T204" s="27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4" t="s">
        <v>135</v>
      </c>
      <c r="AU204" s="274" t="s">
        <v>85</v>
      </c>
      <c r="AV204" s="14" t="s">
        <v>83</v>
      </c>
      <c r="AW204" s="14" t="s">
        <v>31</v>
      </c>
      <c r="AX204" s="14" t="s">
        <v>75</v>
      </c>
      <c r="AY204" s="274" t="s">
        <v>127</v>
      </c>
    </row>
    <row r="205" s="14" customFormat="1">
      <c r="A205" s="14"/>
      <c r="B205" s="265"/>
      <c r="C205" s="266"/>
      <c r="D205" s="252" t="s">
        <v>135</v>
      </c>
      <c r="E205" s="267" t="s">
        <v>1</v>
      </c>
      <c r="F205" s="268" t="s">
        <v>267</v>
      </c>
      <c r="G205" s="266"/>
      <c r="H205" s="267" t="s">
        <v>1</v>
      </c>
      <c r="I205" s="269"/>
      <c r="J205" s="266"/>
      <c r="K205" s="266"/>
      <c r="L205" s="270"/>
      <c r="M205" s="271"/>
      <c r="N205" s="272"/>
      <c r="O205" s="272"/>
      <c r="P205" s="272"/>
      <c r="Q205" s="272"/>
      <c r="R205" s="272"/>
      <c r="S205" s="272"/>
      <c r="T205" s="27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4" t="s">
        <v>135</v>
      </c>
      <c r="AU205" s="274" t="s">
        <v>85</v>
      </c>
      <c r="AV205" s="14" t="s">
        <v>83</v>
      </c>
      <c r="AW205" s="14" t="s">
        <v>31</v>
      </c>
      <c r="AX205" s="14" t="s">
        <v>75</v>
      </c>
      <c r="AY205" s="274" t="s">
        <v>127</v>
      </c>
    </row>
    <row r="206" s="13" customFormat="1">
      <c r="A206" s="13"/>
      <c r="B206" s="250"/>
      <c r="C206" s="251"/>
      <c r="D206" s="252" t="s">
        <v>135</v>
      </c>
      <c r="E206" s="253" t="s">
        <v>1</v>
      </c>
      <c r="F206" s="254" t="s">
        <v>773</v>
      </c>
      <c r="G206" s="251"/>
      <c r="H206" s="255">
        <v>181.19999999999999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135</v>
      </c>
      <c r="AU206" s="261" t="s">
        <v>85</v>
      </c>
      <c r="AV206" s="13" t="s">
        <v>85</v>
      </c>
      <c r="AW206" s="13" t="s">
        <v>31</v>
      </c>
      <c r="AX206" s="13" t="s">
        <v>83</v>
      </c>
      <c r="AY206" s="261" t="s">
        <v>127</v>
      </c>
    </row>
    <row r="207" s="2" customFormat="1" ht="21.75" customHeight="1">
      <c r="A207" s="39"/>
      <c r="B207" s="40"/>
      <c r="C207" s="237" t="s">
        <v>268</v>
      </c>
      <c r="D207" s="237" t="s">
        <v>129</v>
      </c>
      <c r="E207" s="238" t="s">
        <v>269</v>
      </c>
      <c r="F207" s="239" t="s">
        <v>270</v>
      </c>
      <c r="G207" s="240" t="s">
        <v>148</v>
      </c>
      <c r="H207" s="241">
        <v>271.80000000000001</v>
      </c>
      <c r="I207" s="242"/>
      <c r="J207" s="241">
        <f>ROUND(I207*H207,2)</f>
        <v>0</v>
      </c>
      <c r="K207" s="243"/>
      <c r="L207" s="45"/>
      <c r="M207" s="244" t="s">
        <v>1</v>
      </c>
      <c r="N207" s="245" t="s">
        <v>40</v>
      </c>
      <c r="O207" s="92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8" t="s">
        <v>133</v>
      </c>
      <c r="AT207" s="248" t="s">
        <v>129</v>
      </c>
      <c r="AU207" s="248" t="s">
        <v>85</v>
      </c>
      <c r="AY207" s="18" t="s">
        <v>127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8" t="s">
        <v>83</v>
      </c>
      <c r="BK207" s="249">
        <f>ROUND(I207*H207,2)</f>
        <v>0</v>
      </c>
      <c r="BL207" s="18" t="s">
        <v>133</v>
      </c>
      <c r="BM207" s="248" t="s">
        <v>779</v>
      </c>
    </row>
    <row r="208" s="14" customFormat="1">
      <c r="A208" s="14"/>
      <c r="B208" s="265"/>
      <c r="C208" s="266"/>
      <c r="D208" s="252" t="s">
        <v>135</v>
      </c>
      <c r="E208" s="267" t="s">
        <v>1</v>
      </c>
      <c r="F208" s="268" t="s">
        <v>265</v>
      </c>
      <c r="G208" s="266"/>
      <c r="H208" s="267" t="s">
        <v>1</v>
      </c>
      <c r="I208" s="269"/>
      <c r="J208" s="266"/>
      <c r="K208" s="266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135</v>
      </c>
      <c r="AU208" s="274" t="s">
        <v>85</v>
      </c>
      <c r="AV208" s="14" t="s">
        <v>83</v>
      </c>
      <c r="AW208" s="14" t="s">
        <v>31</v>
      </c>
      <c r="AX208" s="14" t="s">
        <v>75</v>
      </c>
      <c r="AY208" s="274" t="s">
        <v>127</v>
      </c>
    </row>
    <row r="209" s="14" customFormat="1">
      <c r="A209" s="14"/>
      <c r="B209" s="265"/>
      <c r="C209" s="266"/>
      <c r="D209" s="252" t="s">
        <v>135</v>
      </c>
      <c r="E209" s="267" t="s">
        <v>1</v>
      </c>
      <c r="F209" s="268" t="s">
        <v>266</v>
      </c>
      <c r="G209" s="266"/>
      <c r="H209" s="267" t="s">
        <v>1</v>
      </c>
      <c r="I209" s="269"/>
      <c r="J209" s="266"/>
      <c r="K209" s="266"/>
      <c r="L209" s="270"/>
      <c r="M209" s="271"/>
      <c r="N209" s="272"/>
      <c r="O209" s="272"/>
      <c r="P209" s="272"/>
      <c r="Q209" s="272"/>
      <c r="R209" s="272"/>
      <c r="S209" s="272"/>
      <c r="T209" s="27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4" t="s">
        <v>135</v>
      </c>
      <c r="AU209" s="274" t="s">
        <v>85</v>
      </c>
      <c r="AV209" s="14" t="s">
        <v>83</v>
      </c>
      <c r="AW209" s="14" t="s">
        <v>31</v>
      </c>
      <c r="AX209" s="14" t="s">
        <v>75</v>
      </c>
      <c r="AY209" s="274" t="s">
        <v>127</v>
      </c>
    </row>
    <row r="210" s="14" customFormat="1">
      <c r="A210" s="14"/>
      <c r="B210" s="265"/>
      <c r="C210" s="266"/>
      <c r="D210" s="252" t="s">
        <v>135</v>
      </c>
      <c r="E210" s="267" t="s">
        <v>1</v>
      </c>
      <c r="F210" s="268" t="s">
        <v>267</v>
      </c>
      <c r="G210" s="266"/>
      <c r="H210" s="267" t="s">
        <v>1</v>
      </c>
      <c r="I210" s="269"/>
      <c r="J210" s="266"/>
      <c r="K210" s="266"/>
      <c r="L210" s="270"/>
      <c r="M210" s="271"/>
      <c r="N210" s="272"/>
      <c r="O210" s="272"/>
      <c r="P210" s="272"/>
      <c r="Q210" s="272"/>
      <c r="R210" s="272"/>
      <c r="S210" s="272"/>
      <c r="T210" s="27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4" t="s">
        <v>135</v>
      </c>
      <c r="AU210" s="274" t="s">
        <v>85</v>
      </c>
      <c r="AV210" s="14" t="s">
        <v>83</v>
      </c>
      <c r="AW210" s="14" t="s">
        <v>31</v>
      </c>
      <c r="AX210" s="14" t="s">
        <v>75</v>
      </c>
      <c r="AY210" s="274" t="s">
        <v>127</v>
      </c>
    </row>
    <row r="211" s="13" customFormat="1">
      <c r="A211" s="13"/>
      <c r="B211" s="250"/>
      <c r="C211" s="251"/>
      <c r="D211" s="252" t="s">
        <v>135</v>
      </c>
      <c r="E211" s="253" t="s">
        <v>1</v>
      </c>
      <c r="F211" s="254" t="s">
        <v>776</v>
      </c>
      <c r="G211" s="251"/>
      <c r="H211" s="255">
        <v>271.80000000000001</v>
      </c>
      <c r="I211" s="256"/>
      <c r="J211" s="251"/>
      <c r="K211" s="251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135</v>
      </c>
      <c r="AU211" s="261" t="s">
        <v>85</v>
      </c>
      <c r="AV211" s="13" t="s">
        <v>85</v>
      </c>
      <c r="AW211" s="13" t="s">
        <v>31</v>
      </c>
      <c r="AX211" s="13" t="s">
        <v>83</v>
      </c>
      <c r="AY211" s="261" t="s">
        <v>127</v>
      </c>
    </row>
    <row r="212" s="2" customFormat="1" ht="21.75" customHeight="1">
      <c r="A212" s="39"/>
      <c r="B212" s="40"/>
      <c r="C212" s="237" t="s">
        <v>272</v>
      </c>
      <c r="D212" s="237" t="s">
        <v>129</v>
      </c>
      <c r="E212" s="238" t="s">
        <v>273</v>
      </c>
      <c r="F212" s="239" t="s">
        <v>274</v>
      </c>
      <c r="G212" s="240" t="s">
        <v>148</v>
      </c>
      <c r="H212" s="241">
        <v>116</v>
      </c>
      <c r="I212" s="242"/>
      <c r="J212" s="241">
        <f>ROUND(I212*H212,2)</f>
        <v>0</v>
      </c>
      <c r="K212" s="243"/>
      <c r="L212" s="45"/>
      <c r="M212" s="244" t="s">
        <v>1</v>
      </c>
      <c r="N212" s="245" t="s">
        <v>40</v>
      </c>
      <c r="O212" s="92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8" t="s">
        <v>133</v>
      </c>
      <c r="AT212" s="248" t="s">
        <v>129</v>
      </c>
      <c r="AU212" s="248" t="s">
        <v>85</v>
      </c>
      <c r="AY212" s="18" t="s">
        <v>127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8" t="s">
        <v>83</v>
      </c>
      <c r="BK212" s="249">
        <f>ROUND(I212*H212,2)</f>
        <v>0</v>
      </c>
      <c r="BL212" s="18" t="s">
        <v>133</v>
      </c>
      <c r="BM212" s="248" t="s">
        <v>780</v>
      </c>
    </row>
    <row r="213" s="14" customFormat="1">
      <c r="A213" s="14"/>
      <c r="B213" s="265"/>
      <c r="C213" s="266"/>
      <c r="D213" s="252" t="s">
        <v>135</v>
      </c>
      <c r="E213" s="267" t="s">
        <v>1</v>
      </c>
      <c r="F213" s="268" t="s">
        <v>276</v>
      </c>
      <c r="G213" s="266"/>
      <c r="H213" s="267" t="s">
        <v>1</v>
      </c>
      <c r="I213" s="269"/>
      <c r="J213" s="266"/>
      <c r="K213" s="266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135</v>
      </c>
      <c r="AU213" s="274" t="s">
        <v>85</v>
      </c>
      <c r="AV213" s="14" t="s">
        <v>83</v>
      </c>
      <c r="AW213" s="14" t="s">
        <v>31</v>
      </c>
      <c r="AX213" s="14" t="s">
        <v>75</v>
      </c>
      <c r="AY213" s="274" t="s">
        <v>127</v>
      </c>
    </row>
    <row r="214" s="13" customFormat="1">
      <c r="A214" s="13"/>
      <c r="B214" s="250"/>
      <c r="C214" s="251"/>
      <c r="D214" s="252" t="s">
        <v>135</v>
      </c>
      <c r="E214" s="253" t="s">
        <v>1</v>
      </c>
      <c r="F214" s="254" t="s">
        <v>781</v>
      </c>
      <c r="G214" s="251"/>
      <c r="H214" s="255">
        <v>116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135</v>
      </c>
      <c r="AU214" s="261" t="s">
        <v>85</v>
      </c>
      <c r="AV214" s="13" t="s">
        <v>85</v>
      </c>
      <c r="AW214" s="13" t="s">
        <v>31</v>
      </c>
      <c r="AX214" s="13" t="s">
        <v>83</v>
      </c>
      <c r="AY214" s="261" t="s">
        <v>127</v>
      </c>
    </row>
    <row r="215" s="2" customFormat="1" ht="33" customHeight="1">
      <c r="A215" s="39"/>
      <c r="B215" s="40"/>
      <c r="C215" s="237" t="s">
        <v>278</v>
      </c>
      <c r="D215" s="237" t="s">
        <v>129</v>
      </c>
      <c r="E215" s="238" t="s">
        <v>279</v>
      </c>
      <c r="F215" s="239" t="s">
        <v>280</v>
      </c>
      <c r="G215" s="240" t="s">
        <v>148</v>
      </c>
      <c r="H215" s="241">
        <v>1160</v>
      </c>
      <c r="I215" s="242"/>
      <c r="J215" s="241">
        <f>ROUND(I215*H215,2)</f>
        <v>0</v>
      </c>
      <c r="K215" s="243"/>
      <c r="L215" s="45"/>
      <c r="M215" s="244" t="s">
        <v>1</v>
      </c>
      <c r="N215" s="245" t="s">
        <v>40</v>
      </c>
      <c r="O215" s="92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8" t="s">
        <v>133</v>
      </c>
      <c r="AT215" s="248" t="s">
        <v>129</v>
      </c>
      <c r="AU215" s="248" t="s">
        <v>85</v>
      </c>
      <c r="AY215" s="18" t="s">
        <v>127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8" t="s">
        <v>83</v>
      </c>
      <c r="BK215" s="249">
        <f>ROUND(I215*H215,2)</f>
        <v>0</v>
      </c>
      <c r="BL215" s="18" t="s">
        <v>133</v>
      </c>
      <c r="BM215" s="248" t="s">
        <v>782</v>
      </c>
    </row>
    <row r="216" s="14" customFormat="1">
      <c r="A216" s="14"/>
      <c r="B216" s="265"/>
      <c r="C216" s="266"/>
      <c r="D216" s="252" t="s">
        <v>135</v>
      </c>
      <c r="E216" s="267" t="s">
        <v>1</v>
      </c>
      <c r="F216" s="268" t="s">
        <v>282</v>
      </c>
      <c r="G216" s="266"/>
      <c r="H216" s="267" t="s">
        <v>1</v>
      </c>
      <c r="I216" s="269"/>
      <c r="J216" s="266"/>
      <c r="K216" s="266"/>
      <c r="L216" s="270"/>
      <c r="M216" s="271"/>
      <c r="N216" s="272"/>
      <c r="O216" s="272"/>
      <c r="P216" s="272"/>
      <c r="Q216" s="272"/>
      <c r="R216" s="272"/>
      <c r="S216" s="272"/>
      <c r="T216" s="27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4" t="s">
        <v>135</v>
      </c>
      <c r="AU216" s="274" t="s">
        <v>85</v>
      </c>
      <c r="AV216" s="14" t="s">
        <v>83</v>
      </c>
      <c r="AW216" s="14" t="s">
        <v>31</v>
      </c>
      <c r="AX216" s="14" t="s">
        <v>75</v>
      </c>
      <c r="AY216" s="274" t="s">
        <v>127</v>
      </c>
    </row>
    <row r="217" s="13" customFormat="1">
      <c r="A217" s="13"/>
      <c r="B217" s="250"/>
      <c r="C217" s="251"/>
      <c r="D217" s="252" t="s">
        <v>135</v>
      </c>
      <c r="E217" s="253" t="s">
        <v>1</v>
      </c>
      <c r="F217" s="254" t="s">
        <v>783</v>
      </c>
      <c r="G217" s="251"/>
      <c r="H217" s="255">
        <v>1160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135</v>
      </c>
      <c r="AU217" s="261" t="s">
        <v>85</v>
      </c>
      <c r="AV217" s="13" t="s">
        <v>85</v>
      </c>
      <c r="AW217" s="13" t="s">
        <v>31</v>
      </c>
      <c r="AX217" s="13" t="s">
        <v>83</v>
      </c>
      <c r="AY217" s="261" t="s">
        <v>127</v>
      </c>
    </row>
    <row r="218" s="2" customFormat="1" ht="21.75" customHeight="1">
      <c r="A218" s="39"/>
      <c r="B218" s="40"/>
      <c r="C218" s="237" t="s">
        <v>284</v>
      </c>
      <c r="D218" s="237" t="s">
        <v>129</v>
      </c>
      <c r="E218" s="238" t="s">
        <v>285</v>
      </c>
      <c r="F218" s="239" t="s">
        <v>286</v>
      </c>
      <c r="G218" s="240" t="s">
        <v>148</v>
      </c>
      <c r="H218" s="241">
        <v>174</v>
      </c>
      <c r="I218" s="242"/>
      <c r="J218" s="241">
        <f>ROUND(I218*H218,2)</f>
        <v>0</v>
      </c>
      <c r="K218" s="243"/>
      <c r="L218" s="45"/>
      <c r="M218" s="244" t="s">
        <v>1</v>
      </c>
      <c r="N218" s="245" t="s">
        <v>40</v>
      </c>
      <c r="O218" s="92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8" t="s">
        <v>133</v>
      </c>
      <c r="AT218" s="248" t="s">
        <v>129</v>
      </c>
      <c r="AU218" s="248" t="s">
        <v>85</v>
      </c>
      <c r="AY218" s="18" t="s">
        <v>127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8" t="s">
        <v>83</v>
      </c>
      <c r="BK218" s="249">
        <f>ROUND(I218*H218,2)</f>
        <v>0</v>
      </c>
      <c r="BL218" s="18" t="s">
        <v>133</v>
      </c>
      <c r="BM218" s="248" t="s">
        <v>784</v>
      </c>
    </row>
    <row r="219" s="14" customFormat="1">
      <c r="A219" s="14"/>
      <c r="B219" s="265"/>
      <c r="C219" s="266"/>
      <c r="D219" s="252" t="s">
        <v>135</v>
      </c>
      <c r="E219" s="267" t="s">
        <v>1</v>
      </c>
      <c r="F219" s="268" t="s">
        <v>276</v>
      </c>
      <c r="G219" s="266"/>
      <c r="H219" s="267" t="s">
        <v>1</v>
      </c>
      <c r="I219" s="269"/>
      <c r="J219" s="266"/>
      <c r="K219" s="266"/>
      <c r="L219" s="270"/>
      <c r="M219" s="271"/>
      <c r="N219" s="272"/>
      <c r="O219" s="272"/>
      <c r="P219" s="272"/>
      <c r="Q219" s="272"/>
      <c r="R219" s="272"/>
      <c r="S219" s="272"/>
      <c r="T219" s="27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4" t="s">
        <v>135</v>
      </c>
      <c r="AU219" s="274" t="s">
        <v>85</v>
      </c>
      <c r="AV219" s="14" t="s">
        <v>83</v>
      </c>
      <c r="AW219" s="14" t="s">
        <v>31</v>
      </c>
      <c r="AX219" s="14" t="s">
        <v>75</v>
      </c>
      <c r="AY219" s="274" t="s">
        <v>127</v>
      </c>
    </row>
    <row r="220" s="13" customFormat="1">
      <c r="A220" s="13"/>
      <c r="B220" s="250"/>
      <c r="C220" s="251"/>
      <c r="D220" s="252" t="s">
        <v>135</v>
      </c>
      <c r="E220" s="253" t="s">
        <v>1</v>
      </c>
      <c r="F220" s="254" t="s">
        <v>785</v>
      </c>
      <c r="G220" s="251"/>
      <c r="H220" s="255">
        <v>174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135</v>
      </c>
      <c r="AU220" s="261" t="s">
        <v>85</v>
      </c>
      <c r="AV220" s="13" t="s">
        <v>85</v>
      </c>
      <c r="AW220" s="13" t="s">
        <v>31</v>
      </c>
      <c r="AX220" s="13" t="s">
        <v>83</v>
      </c>
      <c r="AY220" s="261" t="s">
        <v>127</v>
      </c>
    </row>
    <row r="221" s="2" customFormat="1" ht="33" customHeight="1">
      <c r="A221" s="39"/>
      <c r="B221" s="40"/>
      <c r="C221" s="237" t="s">
        <v>7</v>
      </c>
      <c r="D221" s="237" t="s">
        <v>129</v>
      </c>
      <c r="E221" s="238" t="s">
        <v>289</v>
      </c>
      <c r="F221" s="239" t="s">
        <v>290</v>
      </c>
      <c r="G221" s="240" t="s">
        <v>148</v>
      </c>
      <c r="H221" s="241">
        <v>1740</v>
      </c>
      <c r="I221" s="242"/>
      <c r="J221" s="241">
        <f>ROUND(I221*H221,2)</f>
        <v>0</v>
      </c>
      <c r="K221" s="243"/>
      <c r="L221" s="45"/>
      <c r="M221" s="244" t="s">
        <v>1</v>
      </c>
      <c r="N221" s="245" t="s">
        <v>40</v>
      </c>
      <c r="O221" s="92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8" t="s">
        <v>133</v>
      </c>
      <c r="AT221" s="248" t="s">
        <v>129</v>
      </c>
      <c r="AU221" s="248" t="s">
        <v>85</v>
      </c>
      <c r="AY221" s="18" t="s">
        <v>127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8" t="s">
        <v>83</v>
      </c>
      <c r="BK221" s="249">
        <f>ROUND(I221*H221,2)</f>
        <v>0</v>
      </c>
      <c r="BL221" s="18" t="s">
        <v>133</v>
      </c>
      <c r="BM221" s="248" t="s">
        <v>786</v>
      </c>
    </row>
    <row r="222" s="14" customFormat="1">
      <c r="A222" s="14"/>
      <c r="B222" s="265"/>
      <c r="C222" s="266"/>
      <c r="D222" s="252" t="s">
        <v>135</v>
      </c>
      <c r="E222" s="267" t="s">
        <v>1</v>
      </c>
      <c r="F222" s="268" t="s">
        <v>282</v>
      </c>
      <c r="G222" s="266"/>
      <c r="H222" s="267" t="s">
        <v>1</v>
      </c>
      <c r="I222" s="269"/>
      <c r="J222" s="266"/>
      <c r="K222" s="266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135</v>
      </c>
      <c r="AU222" s="274" t="s">
        <v>85</v>
      </c>
      <c r="AV222" s="14" t="s">
        <v>83</v>
      </c>
      <c r="AW222" s="14" t="s">
        <v>31</v>
      </c>
      <c r="AX222" s="14" t="s">
        <v>75</v>
      </c>
      <c r="AY222" s="274" t="s">
        <v>127</v>
      </c>
    </row>
    <row r="223" s="13" customFormat="1">
      <c r="A223" s="13"/>
      <c r="B223" s="250"/>
      <c r="C223" s="251"/>
      <c r="D223" s="252" t="s">
        <v>135</v>
      </c>
      <c r="E223" s="253" t="s">
        <v>1</v>
      </c>
      <c r="F223" s="254" t="s">
        <v>787</v>
      </c>
      <c r="G223" s="251"/>
      <c r="H223" s="255">
        <v>1740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135</v>
      </c>
      <c r="AU223" s="261" t="s">
        <v>85</v>
      </c>
      <c r="AV223" s="13" t="s">
        <v>85</v>
      </c>
      <c r="AW223" s="13" t="s">
        <v>31</v>
      </c>
      <c r="AX223" s="13" t="s">
        <v>83</v>
      </c>
      <c r="AY223" s="261" t="s">
        <v>127</v>
      </c>
    </row>
    <row r="224" s="2" customFormat="1" ht="16.5" customHeight="1">
      <c r="A224" s="39"/>
      <c r="B224" s="40"/>
      <c r="C224" s="237" t="s">
        <v>293</v>
      </c>
      <c r="D224" s="237" t="s">
        <v>129</v>
      </c>
      <c r="E224" s="238" t="s">
        <v>294</v>
      </c>
      <c r="F224" s="239" t="s">
        <v>295</v>
      </c>
      <c r="G224" s="240" t="s">
        <v>148</v>
      </c>
      <c r="H224" s="241">
        <v>290</v>
      </c>
      <c r="I224" s="242"/>
      <c r="J224" s="241">
        <f>ROUND(I224*H224,2)</f>
        <v>0</v>
      </c>
      <c r="K224" s="243"/>
      <c r="L224" s="45"/>
      <c r="M224" s="244" t="s">
        <v>1</v>
      </c>
      <c r="N224" s="245" t="s">
        <v>40</v>
      </c>
      <c r="O224" s="92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8" t="s">
        <v>133</v>
      </c>
      <c r="AT224" s="248" t="s">
        <v>129</v>
      </c>
      <c r="AU224" s="248" t="s">
        <v>85</v>
      </c>
      <c r="AY224" s="18" t="s">
        <v>127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8" t="s">
        <v>83</v>
      </c>
      <c r="BK224" s="249">
        <f>ROUND(I224*H224,2)</f>
        <v>0</v>
      </c>
      <c r="BL224" s="18" t="s">
        <v>133</v>
      </c>
      <c r="BM224" s="248" t="s">
        <v>788</v>
      </c>
    </row>
    <row r="225" s="13" customFormat="1">
      <c r="A225" s="13"/>
      <c r="B225" s="250"/>
      <c r="C225" s="251"/>
      <c r="D225" s="252" t="s">
        <v>135</v>
      </c>
      <c r="E225" s="253" t="s">
        <v>1</v>
      </c>
      <c r="F225" s="254" t="s">
        <v>789</v>
      </c>
      <c r="G225" s="251"/>
      <c r="H225" s="255">
        <v>290</v>
      </c>
      <c r="I225" s="256"/>
      <c r="J225" s="251"/>
      <c r="K225" s="251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135</v>
      </c>
      <c r="AU225" s="261" t="s">
        <v>85</v>
      </c>
      <c r="AV225" s="13" t="s">
        <v>85</v>
      </c>
      <c r="AW225" s="13" t="s">
        <v>31</v>
      </c>
      <c r="AX225" s="13" t="s">
        <v>83</v>
      </c>
      <c r="AY225" s="261" t="s">
        <v>127</v>
      </c>
    </row>
    <row r="226" s="2" customFormat="1" ht="21.75" customHeight="1">
      <c r="A226" s="39"/>
      <c r="B226" s="40"/>
      <c r="C226" s="237" t="s">
        <v>298</v>
      </c>
      <c r="D226" s="237" t="s">
        <v>129</v>
      </c>
      <c r="E226" s="238" t="s">
        <v>299</v>
      </c>
      <c r="F226" s="239" t="s">
        <v>300</v>
      </c>
      <c r="G226" s="240" t="s">
        <v>226</v>
      </c>
      <c r="H226" s="241">
        <v>493</v>
      </c>
      <c r="I226" s="242"/>
      <c r="J226" s="241">
        <f>ROUND(I226*H226,2)</f>
        <v>0</v>
      </c>
      <c r="K226" s="243"/>
      <c r="L226" s="45"/>
      <c r="M226" s="244" t="s">
        <v>1</v>
      </c>
      <c r="N226" s="245" t="s">
        <v>40</v>
      </c>
      <c r="O226" s="92"/>
      <c r="P226" s="246">
        <f>O226*H226</f>
        <v>0</v>
      </c>
      <c r="Q226" s="246">
        <v>0</v>
      </c>
      <c r="R226" s="246">
        <f>Q226*H226</f>
        <v>0</v>
      </c>
      <c r="S226" s="246">
        <v>0</v>
      </c>
      <c r="T226" s="24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8" t="s">
        <v>133</v>
      </c>
      <c r="AT226" s="248" t="s">
        <v>129</v>
      </c>
      <c r="AU226" s="248" t="s">
        <v>85</v>
      </c>
      <c r="AY226" s="18" t="s">
        <v>127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8" t="s">
        <v>83</v>
      </c>
      <c r="BK226" s="249">
        <f>ROUND(I226*H226,2)</f>
        <v>0</v>
      </c>
      <c r="BL226" s="18" t="s">
        <v>133</v>
      </c>
      <c r="BM226" s="248" t="s">
        <v>790</v>
      </c>
    </row>
    <row r="227" s="13" customFormat="1">
      <c r="A227" s="13"/>
      <c r="B227" s="250"/>
      <c r="C227" s="251"/>
      <c r="D227" s="252" t="s">
        <v>135</v>
      </c>
      <c r="E227" s="253" t="s">
        <v>1</v>
      </c>
      <c r="F227" s="254" t="s">
        <v>791</v>
      </c>
      <c r="G227" s="251"/>
      <c r="H227" s="255">
        <v>493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135</v>
      </c>
      <c r="AU227" s="261" t="s">
        <v>85</v>
      </c>
      <c r="AV227" s="13" t="s">
        <v>85</v>
      </c>
      <c r="AW227" s="13" t="s">
        <v>31</v>
      </c>
      <c r="AX227" s="13" t="s">
        <v>83</v>
      </c>
      <c r="AY227" s="261" t="s">
        <v>127</v>
      </c>
    </row>
    <row r="228" s="2" customFormat="1" ht="21.75" customHeight="1">
      <c r="A228" s="39"/>
      <c r="B228" s="40"/>
      <c r="C228" s="237" t="s">
        <v>303</v>
      </c>
      <c r="D228" s="237" t="s">
        <v>129</v>
      </c>
      <c r="E228" s="238" t="s">
        <v>304</v>
      </c>
      <c r="F228" s="239" t="s">
        <v>305</v>
      </c>
      <c r="G228" s="240" t="s">
        <v>148</v>
      </c>
      <c r="H228" s="241">
        <v>126.45</v>
      </c>
      <c r="I228" s="242"/>
      <c r="J228" s="241">
        <f>ROUND(I228*H228,2)</f>
        <v>0</v>
      </c>
      <c r="K228" s="243"/>
      <c r="L228" s="45"/>
      <c r="M228" s="244" t="s">
        <v>1</v>
      </c>
      <c r="N228" s="245" t="s">
        <v>40</v>
      </c>
      <c r="O228" s="92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8" t="s">
        <v>133</v>
      </c>
      <c r="AT228" s="248" t="s">
        <v>129</v>
      </c>
      <c r="AU228" s="248" t="s">
        <v>85</v>
      </c>
      <c r="AY228" s="18" t="s">
        <v>127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83</v>
      </c>
      <c r="BK228" s="249">
        <f>ROUND(I228*H228,2)</f>
        <v>0</v>
      </c>
      <c r="BL228" s="18" t="s">
        <v>133</v>
      </c>
      <c r="BM228" s="248" t="s">
        <v>792</v>
      </c>
    </row>
    <row r="229" s="14" customFormat="1">
      <c r="A229" s="14"/>
      <c r="B229" s="265"/>
      <c r="C229" s="266"/>
      <c r="D229" s="252" t="s">
        <v>135</v>
      </c>
      <c r="E229" s="267" t="s">
        <v>1</v>
      </c>
      <c r="F229" s="268" t="s">
        <v>307</v>
      </c>
      <c r="G229" s="266"/>
      <c r="H229" s="267" t="s">
        <v>1</v>
      </c>
      <c r="I229" s="269"/>
      <c r="J229" s="266"/>
      <c r="K229" s="266"/>
      <c r="L229" s="270"/>
      <c r="M229" s="271"/>
      <c r="N229" s="272"/>
      <c r="O229" s="272"/>
      <c r="P229" s="272"/>
      <c r="Q229" s="272"/>
      <c r="R229" s="272"/>
      <c r="S229" s="272"/>
      <c r="T229" s="27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4" t="s">
        <v>135</v>
      </c>
      <c r="AU229" s="274" t="s">
        <v>85</v>
      </c>
      <c r="AV229" s="14" t="s">
        <v>83</v>
      </c>
      <c r="AW229" s="14" t="s">
        <v>31</v>
      </c>
      <c r="AX229" s="14" t="s">
        <v>75</v>
      </c>
      <c r="AY229" s="274" t="s">
        <v>127</v>
      </c>
    </row>
    <row r="230" s="14" customFormat="1">
      <c r="A230" s="14"/>
      <c r="B230" s="265"/>
      <c r="C230" s="266"/>
      <c r="D230" s="252" t="s">
        <v>135</v>
      </c>
      <c r="E230" s="267" t="s">
        <v>1</v>
      </c>
      <c r="F230" s="268" t="s">
        <v>308</v>
      </c>
      <c r="G230" s="266"/>
      <c r="H230" s="267" t="s">
        <v>1</v>
      </c>
      <c r="I230" s="269"/>
      <c r="J230" s="266"/>
      <c r="K230" s="266"/>
      <c r="L230" s="270"/>
      <c r="M230" s="271"/>
      <c r="N230" s="272"/>
      <c r="O230" s="272"/>
      <c r="P230" s="272"/>
      <c r="Q230" s="272"/>
      <c r="R230" s="272"/>
      <c r="S230" s="272"/>
      <c r="T230" s="27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4" t="s">
        <v>135</v>
      </c>
      <c r="AU230" s="274" t="s">
        <v>85</v>
      </c>
      <c r="AV230" s="14" t="s">
        <v>83</v>
      </c>
      <c r="AW230" s="14" t="s">
        <v>31</v>
      </c>
      <c r="AX230" s="14" t="s">
        <v>75</v>
      </c>
      <c r="AY230" s="274" t="s">
        <v>127</v>
      </c>
    </row>
    <row r="231" s="14" customFormat="1">
      <c r="A231" s="14"/>
      <c r="B231" s="265"/>
      <c r="C231" s="266"/>
      <c r="D231" s="252" t="s">
        <v>135</v>
      </c>
      <c r="E231" s="267" t="s">
        <v>1</v>
      </c>
      <c r="F231" s="268" t="s">
        <v>309</v>
      </c>
      <c r="G231" s="266"/>
      <c r="H231" s="267" t="s">
        <v>1</v>
      </c>
      <c r="I231" s="269"/>
      <c r="J231" s="266"/>
      <c r="K231" s="266"/>
      <c r="L231" s="270"/>
      <c r="M231" s="271"/>
      <c r="N231" s="272"/>
      <c r="O231" s="272"/>
      <c r="P231" s="272"/>
      <c r="Q231" s="272"/>
      <c r="R231" s="272"/>
      <c r="S231" s="272"/>
      <c r="T231" s="27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4" t="s">
        <v>135</v>
      </c>
      <c r="AU231" s="274" t="s">
        <v>85</v>
      </c>
      <c r="AV231" s="14" t="s">
        <v>83</v>
      </c>
      <c r="AW231" s="14" t="s">
        <v>31</v>
      </c>
      <c r="AX231" s="14" t="s">
        <v>75</v>
      </c>
      <c r="AY231" s="274" t="s">
        <v>127</v>
      </c>
    </row>
    <row r="232" s="14" customFormat="1">
      <c r="A232" s="14"/>
      <c r="B232" s="265"/>
      <c r="C232" s="266"/>
      <c r="D232" s="252" t="s">
        <v>135</v>
      </c>
      <c r="E232" s="267" t="s">
        <v>1</v>
      </c>
      <c r="F232" s="268" t="s">
        <v>310</v>
      </c>
      <c r="G232" s="266"/>
      <c r="H232" s="267" t="s">
        <v>1</v>
      </c>
      <c r="I232" s="269"/>
      <c r="J232" s="266"/>
      <c r="K232" s="266"/>
      <c r="L232" s="270"/>
      <c r="M232" s="271"/>
      <c r="N232" s="272"/>
      <c r="O232" s="272"/>
      <c r="P232" s="272"/>
      <c r="Q232" s="272"/>
      <c r="R232" s="272"/>
      <c r="S232" s="272"/>
      <c r="T232" s="27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4" t="s">
        <v>135</v>
      </c>
      <c r="AU232" s="274" t="s">
        <v>85</v>
      </c>
      <c r="AV232" s="14" t="s">
        <v>83</v>
      </c>
      <c r="AW232" s="14" t="s">
        <v>31</v>
      </c>
      <c r="AX232" s="14" t="s">
        <v>75</v>
      </c>
      <c r="AY232" s="274" t="s">
        <v>127</v>
      </c>
    </row>
    <row r="233" s="13" customFormat="1">
      <c r="A233" s="13"/>
      <c r="B233" s="250"/>
      <c r="C233" s="251"/>
      <c r="D233" s="252" t="s">
        <v>135</v>
      </c>
      <c r="E233" s="253" t="s">
        <v>1</v>
      </c>
      <c r="F233" s="254" t="s">
        <v>793</v>
      </c>
      <c r="G233" s="251"/>
      <c r="H233" s="255">
        <v>126.45</v>
      </c>
      <c r="I233" s="256"/>
      <c r="J233" s="251"/>
      <c r="K233" s="251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135</v>
      </c>
      <c r="AU233" s="261" t="s">
        <v>85</v>
      </c>
      <c r="AV233" s="13" t="s">
        <v>85</v>
      </c>
      <c r="AW233" s="13" t="s">
        <v>31</v>
      </c>
      <c r="AX233" s="13" t="s">
        <v>83</v>
      </c>
      <c r="AY233" s="261" t="s">
        <v>127</v>
      </c>
    </row>
    <row r="234" s="12" customFormat="1" ht="22.8" customHeight="1">
      <c r="A234" s="12"/>
      <c r="B234" s="221"/>
      <c r="C234" s="222"/>
      <c r="D234" s="223" t="s">
        <v>74</v>
      </c>
      <c r="E234" s="235" t="s">
        <v>222</v>
      </c>
      <c r="F234" s="235" t="s">
        <v>312</v>
      </c>
      <c r="G234" s="222"/>
      <c r="H234" s="222"/>
      <c r="I234" s="225"/>
      <c r="J234" s="236">
        <f>BK234</f>
        <v>0</v>
      </c>
      <c r="K234" s="222"/>
      <c r="L234" s="227"/>
      <c r="M234" s="228"/>
      <c r="N234" s="229"/>
      <c r="O234" s="229"/>
      <c r="P234" s="230">
        <f>SUM(P235:P256)</f>
        <v>0</v>
      </c>
      <c r="Q234" s="229"/>
      <c r="R234" s="230">
        <f>SUM(R235:R256)</f>
        <v>0</v>
      </c>
      <c r="S234" s="229"/>
      <c r="T234" s="231">
        <f>SUM(T235:T256)</f>
        <v>8.3593999999999991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2" t="s">
        <v>83</v>
      </c>
      <c r="AT234" s="233" t="s">
        <v>74</v>
      </c>
      <c r="AU234" s="233" t="s">
        <v>83</v>
      </c>
      <c r="AY234" s="232" t="s">
        <v>127</v>
      </c>
      <c r="BK234" s="234">
        <f>SUM(BK235:BK256)</f>
        <v>0</v>
      </c>
    </row>
    <row r="235" s="2" customFormat="1" ht="21.75" customHeight="1">
      <c r="A235" s="39"/>
      <c r="B235" s="40"/>
      <c r="C235" s="237" t="s">
        <v>313</v>
      </c>
      <c r="D235" s="237" t="s">
        <v>129</v>
      </c>
      <c r="E235" s="238" t="s">
        <v>314</v>
      </c>
      <c r="F235" s="239" t="s">
        <v>315</v>
      </c>
      <c r="G235" s="240" t="s">
        <v>195</v>
      </c>
      <c r="H235" s="241">
        <v>7</v>
      </c>
      <c r="I235" s="242"/>
      <c r="J235" s="241">
        <f>ROUND(I235*H235,2)</f>
        <v>0</v>
      </c>
      <c r="K235" s="243"/>
      <c r="L235" s="45"/>
      <c r="M235" s="244" t="s">
        <v>1</v>
      </c>
      <c r="N235" s="245" t="s">
        <v>40</v>
      </c>
      <c r="O235" s="92"/>
      <c r="P235" s="246">
        <f>O235*H235</f>
        <v>0</v>
      </c>
      <c r="Q235" s="246">
        <v>0</v>
      </c>
      <c r="R235" s="246">
        <f>Q235*H235</f>
        <v>0</v>
      </c>
      <c r="S235" s="246">
        <v>0.29999999999999999</v>
      </c>
      <c r="T235" s="247">
        <f>S235*H235</f>
        <v>2.1000000000000001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8" t="s">
        <v>133</v>
      </c>
      <c r="AT235" s="248" t="s">
        <v>129</v>
      </c>
      <c r="AU235" s="248" t="s">
        <v>85</v>
      </c>
      <c r="AY235" s="18" t="s">
        <v>127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8" t="s">
        <v>83</v>
      </c>
      <c r="BK235" s="249">
        <f>ROUND(I235*H235,2)</f>
        <v>0</v>
      </c>
      <c r="BL235" s="18" t="s">
        <v>133</v>
      </c>
      <c r="BM235" s="248" t="s">
        <v>794</v>
      </c>
    </row>
    <row r="236" s="14" customFormat="1">
      <c r="A236" s="14"/>
      <c r="B236" s="265"/>
      <c r="C236" s="266"/>
      <c r="D236" s="252" t="s">
        <v>135</v>
      </c>
      <c r="E236" s="267" t="s">
        <v>1</v>
      </c>
      <c r="F236" s="268" t="s">
        <v>317</v>
      </c>
      <c r="G236" s="266"/>
      <c r="H236" s="267" t="s">
        <v>1</v>
      </c>
      <c r="I236" s="269"/>
      <c r="J236" s="266"/>
      <c r="K236" s="266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135</v>
      </c>
      <c r="AU236" s="274" t="s">
        <v>85</v>
      </c>
      <c r="AV236" s="14" t="s">
        <v>83</v>
      </c>
      <c r="AW236" s="14" t="s">
        <v>31</v>
      </c>
      <c r="AX236" s="14" t="s">
        <v>75</v>
      </c>
      <c r="AY236" s="274" t="s">
        <v>127</v>
      </c>
    </row>
    <row r="237" s="14" customFormat="1">
      <c r="A237" s="14"/>
      <c r="B237" s="265"/>
      <c r="C237" s="266"/>
      <c r="D237" s="252" t="s">
        <v>135</v>
      </c>
      <c r="E237" s="267" t="s">
        <v>1</v>
      </c>
      <c r="F237" s="268" t="s">
        <v>795</v>
      </c>
      <c r="G237" s="266"/>
      <c r="H237" s="267" t="s">
        <v>1</v>
      </c>
      <c r="I237" s="269"/>
      <c r="J237" s="266"/>
      <c r="K237" s="266"/>
      <c r="L237" s="270"/>
      <c r="M237" s="271"/>
      <c r="N237" s="272"/>
      <c r="O237" s="272"/>
      <c r="P237" s="272"/>
      <c r="Q237" s="272"/>
      <c r="R237" s="272"/>
      <c r="S237" s="272"/>
      <c r="T237" s="27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4" t="s">
        <v>135</v>
      </c>
      <c r="AU237" s="274" t="s">
        <v>85</v>
      </c>
      <c r="AV237" s="14" t="s">
        <v>83</v>
      </c>
      <c r="AW237" s="14" t="s">
        <v>31</v>
      </c>
      <c r="AX237" s="14" t="s">
        <v>75</v>
      </c>
      <c r="AY237" s="274" t="s">
        <v>127</v>
      </c>
    </row>
    <row r="238" s="14" customFormat="1">
      <c r="A238" s="14"/>
      <c r="B238" s="265"/>
      <c r="C238" s="266"/>
      <c r="D238" s="252" t="s">
        <v>135</v>
      </c>
      <c r="E238" s="267" t="s">
        <v>1</v>
      </c>
      <c r="F238" s="268" t="s">
        <v>319</v>
      </c>
      <c r="G238" s="266"/>
      <c r="H238" s="267" t="s">
        <v>1</v>
      </c>
      <c r="I238" s="269"/>
      <c r="J238" s="266"/>
      <c r="K238" s="266"/>
      <c r="L238" s="270"/>
      <c r="M238" s="271"/>
      <c r="N238" s="272"/>
      <c r="O238" s="272"/>
      <c r="P238" s="272"/>
      <c r="Q238" s="272"/>
      <c r="R238" s="272"/>
      <c r="S238" s="272"/>
      <c r="T238" s="27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4" t="s">
        <v>135</v>
      </c>
      <c r="AU238" s="274" t="s">
        <v>85</v>
      </c>
      <c r="AV238" s="14" t="s">
        <v>83</v>
      </c>
      <c r="AW238" s="14" t="s">
        <v>31</v>
      </c>
      <c r="AX238" s="14" t="s">
        <v>75</v>
      </c>
      <c r="AY238" s="274" t="s">
        <v>127</v>
      </c>
    </row>
    <row r="239" s="13" customFormat="1">
      <c r="A239" s="13"/>
      <c r="B239" s="250"/>
      <c r="C239" s="251"/>
      <c r="D239" s="252" t="s">
        <v>135</v>
      </c>
      <c r="E239" s="253" t="s">
        <v>1</v>
      </c>
      <c r="F239" s="254" t="s">
        <v>796</v>
      </c>
      <c r="G239" s="251"/>
      <c r="H239" s="255">
        <v>7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135</v>
      </c>
      <c r="AU239" s="261" t="s">
        <v>85</v>
      </c>
      <c r="AV239" s="13" t="s">
        <v>85</v>
      </c>
      <c r="AW239" s="13" t="s">
        <v>31</v>
      </c>
      <c r="AX239" s="13" t="s">
        <v>83</v>
      </c>
      <c r="AY239" s="261" t="s">
        <v>127</v>
      </c>
    </row>
    <row r="240" s="2" customFormat="1" ht="21.75" customHeight="1">
      <c r="A240" s="39"/>
      <c r="B240" s="40"/>
      <c r="C240" s="237" t="s">
        <v>321</v>
      </c>
      <c r="D240" s="237" t="s">
        <v>129</v>
      </c>
      <c r="E240" s="238" t="s">
        <v>322</v>
      </c>
      <c r="F240" s="239" t="s">
        <v>323</v>
      </c>
      <c r="G240" s="240" t="s">
        <v>195</v>
      </c>
      <c r="H240" s="241">
        <v>7</v>
      </c>
      <c r="I240" s="242"/>
      <c r="J240" s="241">
        <f>ROUND(I240*H240,2)</f>
        <v>0</v>
      </c>
      <c r="K240" s="243"/>
      <c r="L240" s="45"/>
      <c r="M240" s="244" t="s">
        <v>1</v>
      </c>
      <c r="N240" s="245" t="s">
        <v>40</v>
      </c>
      <c r="O240" s="92"/>
      <c r="P240" s="246">
        <f>O240*H240</f>
        <v>0</v>
      </c>
      <c r="Q240" s="246">
        <v>0</v>
      </c>
      <c r="R240" s="246">
        <f>Q240*H240</f>
        <v>0</v>
      </c>
      <c r="S240" s="246">
        <v>0.28999999999999998</v>
      </c>
      <c r="T240" s="247">
        <f>S240*H240</f>
        <v>2.0299999999999998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8" t="s">
        <v>133</v>
      </c>
      <c r="AT240" s="248" t="s">
        <v>129</v>
      </c>
      <c r="AU240" s="248" t="s">
        <v>85</v>
      </c>
      <c r="AY240" s="18" t="s">
        <v>127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8" t="s">
        <v>83</v>
      </c>
      <c r="BK240" s="249">
        <f>ROUND(I240*H240,2)</f>
        <v>0</v>
      </c>
      <c r="BL240" s="18" t="s">
        <v>133</v>
      </c>
      <c r="BM240" s="248" t="s">
        <v>797</v>
      </c>
    </row>
    <row r="241" s="14" customFormat="1">
      <c r="A241" s="14"/>
      <c r="B241" s="265"/>
      <c r="C241" s="266"/>
      <c r="D241" s="252" t="s">
        <v>135</v>
      </c>
      <c r="E241" s="267" t="s">
        <v>1</v>
      </c>
      <c r="F241" s="268" t="s">
        <v>798</v>
      </c>
      <c r="G241" s="266"/>
      <c r="H241" s="267" t="s">
        <v>1</v>
      </c>
      <c r="I241" s="269"/>
      <c r="J241" s="266"/>
      <c r="K241" s="266"/>
      <c r="L241" s="270"/>
      <c r="M241" s="271"/>
      <c r="N241" s="272"/>
      <c r="O241" s="272"/>
      <c r="P241" s="272"/>
      <c r="Q241" s="272"/>
      <c r="R241" s="272"/>
      <c r="S241" s="272"/>
      <c r="T241" s="27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4" t="s">
        <v>135</v>
      </c>
      <c r="AU241" s="274" t="s">
        <v>85</v>
      </c>
      <c r="AV241" s="14" t="s">
        <v>83</v>
      </c>
      <c r="AW241" s="14" t="s">
        <v>31</v>
      </c>
      <c r="AX241" s="14" t="s">
        <v>75</v>
      </c>
      <c r="AY241" s="274" t="s">
        <v>127</v>
      </c>
    </row>
    <row r="242" s="14" customFormat="1">
      <c r="A242" s="14"/>
      <c r="B242" s="265"/>
      <c r="C242" s="266"/>
      <c r="D242" s="252" t="s">
        <v>135</v>
      </c>
      <c r="E242" s="267" t="s">
        <v>1</v>
      </c>
      <c r="F242" s="268" t="s">
        <v>795</v>
      </c>
      <c r="G242" s="266"/>
      <c r="H242" s="267" t="s">
        <v>1</v>
      </c>
      <c r="I242" s="269"/>
      <c r="J242" s="266"/>
      <c r="K242" s="266"/>
      <c r="L242" s="270"/>
      <c r="M242" s="271"/>
      <c r="N242" s="272"/>
      <c r="O242" s="272"/>
      <c r="P242" s="272"/>
      <c r="Q242" s="272"/>
      <c r="R242" s="272"/>
      <c r="S242" s="272"/>
      <c r="T242" s="27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4" t="s">
        <v>135</v>
      </c>
      <c r="AU242" s="274" t="s">
        <v>85</v>
      </c>
      <c r="AV242" s="14" t="s">
        <v>83</v>
      </c>
      <c r="AW242" s="14" t="s">
        <v>31</v>
      </c>
      <c r="AX242" s="14" t="s">
        <v>75</v>
      </c>
      <c r="AY242" s="274" t="s">
        <v>127</v>
      </c>
    </row>
    <row r="243" s="14" customFormat="1">
      <c r="A243" s="14"/>
      <c r="B243" s="265"/>
      <c r="C243" s="266"/>
      <c r="D243" s="252" t="s">
        <v>135</v>
      </c>
      <c r="E243" s="267" t="s">
        <v>1</v>
      </c>
      <c r="F243" s="268" t="s">
        <v>319</v>
      </c>
      <c r="G243" s="266"/>
      <c r="H243" s="267" t="s">
        <v>1</v>
      </c>
      <c r="I243" s="269"/>
      <c r="J243" s="266"/>
      <c r="K243" s="266"/>
      <c r="L243" s="270"/>
      <c r="M243" s="271"/>
      <c r="N243" s="272"/>
      <c r="O243" s="272"/>
      <c r="P243" s="272"/>
      <c r="Q243" s="272"/>
      <c r="R243" s="272"/>
      <c r="S243" s="272"/>
      <c r="T243" s="27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4" t="s">
        <v>135</v>
      </c>
      <c r="AU243" s="274" t="s">
        <v>85</v>
      </c>
      <c r="AV243" s="14" t="s">
        <v>83</v>
      </c>
      <c r="AW243" s="14" t="s">
        <v>31</v>
      </c>
      <c r="AX243" s="14" t="s">
        <v>75</v>
      </c>
      <c r="AY243" s="274" t="s">
        <v>127</v>
      </c>
    </row>
    <row r="244" s="13" customFormat="1">
      <c r="A244" s="13"/>
      <c r="B244" s="250"/>
      <c r="C244" s="251"/>
      <c r="D244" s="252" t="s">
        <v>135</v>
      </c>
      <c r="E244" s="253" t="s">
        <v>1</v>
      </c>
      <c r="F244" s="254" t="s">
        <v>796</v>
      </c>
      <c r="G244" s="251"/>
      <c r="H244" s="255">
        <v>7</v>
      </c>
      <c r="I244" s="256"/>
      <c r="J244" s="251"/>
      <c r="K244" s="251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135</v>
      </c>
      <c r="AU244" s="261" t="s">
        <v>85</v>
      </c>
      <c r="AV244" s="13" t="s">
        <v>85</v>
      </c>
      <c r="AW244" s="13" t="s">
        <v>31</v>
      </c>
      <c r="AX244" s="13" t="s">
        <v>83</v>
      </c>
      <c r="AY244" s="261" t="s">
        <v>127</v>
      </c>
    </row>
    <row r="245" s="2" customFormat="1" ht="21.75" customHeight="1">
      <c r="A245" s="39"/>
      <c r="B245" s="40"/>
      <c r="C245" s="237" t="s">
        <v>325</v>
      </c>
      <c r="D245" s="237" t="s">
        <v>129</v>
      </c>
      <c r="E245" s="238" t="s">
        <v>326</v>
      </c>
      <c r="F245" s="239" t="s">
        <v>327</v>
      </c>
      <c r="G245" s="240" t="s">
        <v>195</v>
      </c>
      <c r="H245" s="241">
        <v>13.300000000000001</v>
      </c>
      <c r="I245" s="242"/>
      <c r="J245" s="241">
        <f>ROUND(I245*H245,2)</f>
        <v>0</v>
      </c>
      <c r="K245" s="243"/>
      <c r="L245" s="45"/>
      <c r="M245" s="244" t="s">
        <v>1</v>
      </c>
      <c r="N245" s="245" t="s">
        <v>40</v>
      </c>
      <c r="O245" s="92"/>
      <c r="P245" s="246">
        <f>O245*H245</f>
        <v>0</v>
      </c>
      <c r="Q245" s="246">
        <v>0</v>
      </c>
      <c r="R245" s="246">
        <f>Q245*H245</f>
        <v>0</v>
      </c>
      <c r="S245" s="246">
        <v>0.22</v>
      </c>
      <c r="T245" s="247">
        <f>S245*H245</f>
        <v>2.9260000000000002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8" t="s">
        <v>133</v>
      </c>
      <c r="AT245" s="248" t="s">
        <v>129</v>
      </c>
      <c r="AU245" s="248" t="s">
        <v>85</v>
      </c>
      <c r="AY245" s="18" t="s">
        <v>127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83</v>
      </c>
      <c r="BK245" s="249">
        <f>ROUND(I245*H245,2)</f>
        <v>0</v>
      </c>
      <c r="BL245" s="18" t="s">
        <v>133</v>
      </c>
      <c r="BM245" s="248" t="s">
        <v>799</v>
      </c>
    </row>
    <row r="246" s="14" customFormat="1">
      <c r="A246" s="14"/>
      <c r="B246" s="265"/>
      <c r="C246" s="266"/>
      <c r="D246" s="252" t="s">
        <v>135</v>
      </c>
      <c r="E246" s="267" t="s">
        <v>1</v>
      </c>
      <c r="F246" s="268" t="s">
        <v>800</v>
      </c>
      <c r="G246" s="266"/>
      <c r="H246" s="267" t="s">
        <v>1</v>
      </c>
      <c r="I246" s="269"/>
      <c r="J246" s="266"/>
      <c r="K246" s="266"/>
      <c r="L246" s="270"/>
      <c r="M246" s="271"/>
      <c r="N246" s="272"/>
      <c r="O246" s="272"/>
      <c r="P246" s="272"/>
      <c r="Q246" s="272"/>
      <c r="R246" s="272"/>
      <c r="S246" s="272"/>
      <c r="T246" s="27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4" t="s">
        <v>135</v>
      </c>
      <c r="AU246" s="274" t="s">
        <v>85</v>
      </c>
      <c r="AV246" s="14" t="s">
        <v>83</v>
      </c>
      <c r="AW246" s="14" t="s">
        <v>31</v>
      </c>
      <c r="AX246" s="14" t="s">
        <v>75</v>
      </c>
      <c r="AY246" s="274" t="s">
        <v>127</v>
      </c>
    </row>
    <row r="247" s="14" customFormat="1">
      <c r="A247" s="14"/>
      <c r="B247" s="265"/>
      <c r="C247" s="266"/>
      <c r="D247" s="252" t="s">
        <v>135</v>
      </c>
      <c r="E247" s="267" t="s">
        <v>1</v>
      </c>
      <c r="F247" s="268" t="s">
        <v>795</v>
      </c>
      <c r="G247" s="266"/>
      <c r="H247" s="267" t="s">
        <v>1</v>
      </c>
      <c r="I247" s="269"/>
      <c r="J247" s="266"/>
      <c r="K247" s="266"/>
      <c r="L247" s="270"/>
      <c r="M247" s="271"/>
      <c r="N247" s="272"/>
      <c r="O247" s="272"/>
      <c r="P247" s="272"/>
      <c r="Q247" s="272"/>
      <c r="R247" s="272"/>
      <c r="S247" s="272"/>
      <c r="T247" s="27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4" t="s">
        <v>135</v>
      </c>
      <c r="AU247" s="274" t="s">
        <v>85</v>
      </c>
      <c r="AV247" s="14" t="s">
        <v>83</v>
      </c>
      <c r="AW247" s="14" t="s">
        <v>31</v>
      </c>
      <c r="AX247" s="14" t="s">
        <v>75</v>
      </c>
      <c r="AY247" s="274" t="s">
        <v>127</v>
      </c>
    </row>
    <row r="248" s="14" customFormat="1">
      <c r="A248" s="14"/>
      <c r="B248" s="265"/>
      <c r="C248" s="266"/>
      <c r="D248" s="252" t="s">
        <v>135</v>
      </c>
      <c r="E248" s="267" t="s">
        <v>1</v>
      </c>
      <c r="F248" s="268" t="s">
        <v>319</v>
      </c>
      <c r="G248" s="266"/>
      <c r="H248" s="267" t="s">
        <v>1</v>
      </c>
      <c r="I248" s="269"/>
      <c r="J248" s="266"/>
      <c r="K248" s="266"/>
      <c r="L248" s="270"/>
      <c r="M248" s="271"/>
      <c r="N248" s="272"/>
      <c r="O248" s="272"/>
      <c r="P248" s="272"/>
      <c r="Q248" s="272"/>
      <c r="R248" s="272"/>
      <c r="S248" s="272"/>
      <c r="T248" s="27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4" t="s">
        <v>135</v>
      </c>
      <c r="AU248" s="274" t="s">
        <v>85</v>
      </c>
      <c r="AV248" s="14" t="s">
        <v>83</v>
      </c>
      <c r="AW248" s="14" t="s">
        <v>31</v>
      </c>
      <c r="AX248" s="14" t="s">
        <v>75</v>
      </c>
      <c r="AY248" s="274" t="s">
        <v>127</v>
      </c>
    </row>
    <row r="249" s="14" customFormat="1">
      <c r="A249" s="14"/>
      <c r="B249" s="265"/>
      <c r="C249" s="266"/>
      <c r="D249" s="252" t="s">
        <v>135</v>
      </c>
      <c r="E249" s="267" t="s">
        <v>1</v>
      </c>
      <c r="F249" s="268" t="s">
        <v>329</v>
      </c>
      <c r="G249" s="266"/>
      <c r="H249" s="267" t="s">
        <v>1</v>
      </c>
      <c r="I249" s="269"/>
      <c r="J249" s="266"/>
      <c r="K249" s="266"/>
      <c r="L249" s="270"/>
      <c r="M249" s="271"/>
      <c r="N249" s="272"/>
      <c r="O249" s="272"/>
      <c r="P249" s="272"/>
      <c r="Q249" s="272"/>
      <c r="R249" s="272"/>
      <c r="S249" s="272"/>
      <c r="T249" s="27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4" t="s">
        <v>135</v>
      </c>
      <c r="AU249" s="274" t="s">
        <v>85</v>
      </c>
      <c r="AV249" s="14" t="s">
        <v>83</v>
      </c>
      <c r="AW249" s="14" t="s">
        <v>31</v>
      </c>
      <c r="AX249" s="14" t="s">
        <v>75</v>
      </c>
      <c r="AY249" s="274" t="s">
        <v>127</v>
      </c>
    </row>
    <row r="250" s="13" customFormat="1">
      <c r="A250" s="13"/>
      <c r="B250" s="250"/>
      <c r="C250" s="251"/>
      <c r="D250" s="252" t="s">
        <v>135</v>
      </c>
      <c r="E250" s="253" t="s">
        <v>1</v>
      </c>
      <c r="F250" s="254" t="s">
        <v>801</v>
      </c>
      <c r="G250" s="251"/>
      <c r="H250" s="255">
        <v>13.300000000000001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135</v>
      </c>
      <c r="AU250" s="261" t="s">
        <v>85</v>
      </c>
      <c r="AV250" s="13" t="s">
        <v>85</v>
      </c>
      <c r="AW250" s="13" t="s">
        <v>31</v>
      </c>
      <c r="AX250" s="13" t="s">
        <v>83</v>
      </c>
      <c r="AY250" s="261" t="s">
        <v>127</v>
      </c>
    </row>
    <row r="251" s="2" customFormat="1" ht="21.75" customHeight="1">
      <c r="A251" s="39"/>
      <c r="B251" s="40"/>
      <c r="C251" s="237" t="s">
        <v>331</v>
      </c>
      <c r="D251" s="237" t="s">
        <v>129</v>
      </c>
      <c r="E251" s="238" t="s">
        <v>332</v>
      </c>
      <c r="F251" s="239" t="s">
        <v>333</v>
      </c>
      <c r="G251" s="240" t="s">
        <v>195</v>
      </c>
      <c r="H251" s="241">
        <v>13.300000000000001</v>
      </c>
      <c r="I251" s="242"/>
      <c r="J251" s="241">
        <f>ROUND(I251*H251,2)</f>
        <v>0</v>
      </c>
      <c r="K251" s="243"/>
      <c r="L251" s="45"/>
      <c r="M251" s="244" t="s">
        <v>1</v>
      </c>
      <c r="N251" s="245" t="s">
        <v>40</v>
      </c>
      <c r="O251" s="92"/>
      <c r="P251" s="246">
        <f>O251*H251</f>
        <v>0</v>
      </c>
      <c r="Q251" s="246">
        <v>0</v>
      </c>
      <c r="R251" s="246">
        <f>Q251*H251</f>
        <v>0</v>
      </c>
      <c r="S251" s="246">
        <v>0.098000000000000004</v>
      </c>
      <c r="T251" s="247">
        <f>S251*H251</f>
        <v>1.3034000000000001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8" t="s">
        <v>133</v>
      </c>
      <c r="AT251" s="248" t="s">
        <v>129</v>
      </c>
      <c r="AU251" s="248" t="s">
        <v>85</v>
      </c>
      <c r="AY251" s="18" t="s">
        <v>127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8" t="s">
        <v>83</v>
      </c>
      <c r="BK251" s="249">
        <f>ROUND(I251*H251,2)</f>
        <v>0</v>
      </c>
      <c r="BL251" s="18" t="s">
        <v>133</v>
      </c>
      <c r="BM251" s="248" t="s">
        <v>802</v>
      </c>
    </row>
    <row r="252" s="14" customFormat="1">
      <c r="A252" s="14"/>
      <c r="B252" s="265"/>
      <c r="C252" s="266"/>
      <c r="D252" s="252" t="s">
        <v>135</v>
      </c>
      <c r="E252" s="267" t="s">
        <v>1</v>
      </c>
      <c r="F252" s="268" t="s">
        <v>800</v>
      </c>
      <c r="G252" s="266"/>
      <c r="H252" s="267" t="s">
        <v>1</v>
      </c>
      <c r="I252" s="269"/>
      <c r="J252" s="266"/>
      <c r="K252" s="266"/>
      <c r="L252" s="270"/>
      <c r="M252" s="271"/>
      <c r="N252" s="272"/>
      <c r="O252" s="272"/>
      <c r="P252" s="272"/>
      <c r="Q252" s="272"/>
      <c r="R252" s="272"/>
      <c r="S252" s="272"/>
      <c r="T252" s="27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4" t="s">
        <v>135</v>
      </c>
      <c r="AU252" s="274" t="s">
        <v>85</v>
      </c>
      <c r="AV252" s="14" t="s">
        <v>83</v>
      </c>
      <c r="AW252" s="14" t="s">
        <v>31</v>
      </c>
      <c r="AX252" s="14" t="s">
        <v>75</v>
      </c>
      <c r="AY252" s="274" t="s">
        <v>127</v>
      </c>
    </row>
    <row r="253" s="14" customFormat="1">
      <c r="A253" s="14"/>
      <c r="B253" s="265"/>
      <c r="C253" s="266"/>
      <c r="D253" s="252" t="s">
        <v>135</v>
      </c>
      <c r="E253" s="267" t="s">
        <v>1</v>
      </c>
      <c r="F253" s="268" t="s">
        <v>795</v>
      </c>
      <c r="G253" s="266"/>
      <c r="H253" s="267" t="s">
        <v>1</v>
      </c>
      <c r="I253" s="269"/>
      <c r="J253" s="266"/>
      <c r="K253" s="266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135</v>
      </c>
      <c r="AU253" s="274" t="s">
        <v>85</v>
      </c>
      <c r="AV253" s="14" t="s">
        <v>83</v>
      </c>
      <c r="AW253" s="14" t="s">
        <v>31</v>
      </c>
      <c r="AX253" s="14" t="s">
        <v>75</v>
      </c>
      <c r="AY253" s="274" t="s">
        <v>127</v>
      </c>
    </row>
    <row r="254" s="14" customFormat="1">
      <c r="A254" s="14"/>
      <c r="B254" s="265"/>
      <c r="C254" s="266"/>
      <c r="D254" s="252" t="s">
        <v>135</v>
      </c>
      <c r="E254" s="267" t="s">
        <v>1</v>
      </c>
      <c r="F254" s="268" t="s">
        <v>319</v>
      </c>
      <c r="G254" s="266"/>
      <c r="H254" s="267" t="s">
        <v>1</v>
      </c>
      <c r="I254" s="269"/>
      <c r="J254" s="266"/>
      <c r="K254" s="266"/>
      <c r="L254" s="270"/>
      <c r="M254" s="271"/>
      <c r="N254" s="272"/>
      <c r="O254" s="272"/>
      <c r="P254" s="272"/>
      <c r="Q254" s="272"/>
      <c r="R254" s="272"/>
      <c r="S254" s="272"/>
      <c r="T254" s="27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4" t="s">
        <v>135</v>
      </c>
      <c r="AU254" s="274" t="s">
        <v>85</v>
      </c>
      <c r="AV254" s="14" t="s">
        <v>83</v>
      </c>
      <c r="AW254" s="14" t="s">
        <v>31</v>
      </c>
      <c r="AX254" s="14" t="s">
        <v>75</v>
      </c>
      <c r="AY254" s="274" t="s">
        <v>127</v>
      </c>
    </row>
    <row r="255" s="14" customFormat="1">
      <c r="A255" s="14"/>
      <c r="B255" s="265"/>
      <c r="C255" s="266"/>
      <c r="D255" s="252" t="s">
        <v>135</v>
      </c>
      <c r="E255" s="267" t="s">
        <v>1</v>
      </c>
      <c r="F255" s="268" t="s">
        <v>329</v>
      </c>
      <c r="G255" s="266"/>
      <c r="H255" s="267" t="s">
        <v>1</v>
      </c>
      <c r="I255" s="269"/>
      <c r="J255" s="266"/>
      <c r="K255" s="266"/>
      <c r="L255" s="270"/>
      <c r="M255" s="271"/>
      <c r="N255" s="272"/>
      <c r="O255" s="272"/>
      <c r="P255" s="272"/>
      <c r="Q255" s="272"/>
      <c r="R255" s="272"/>
      <c r="S255" s="272"/>
      <c r="T255" s="27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4" t="s">
        <v>135</v>
      </c>
      <c r="AU255" s="274" t="s">
        <v>85</v>
      </c>
      <c r="AV255" s="14" t="s">
        <v>83</v>
      </c>
      <c r="AW255" s="14" t="s">
        <v>31</v>
      </c>
      <c r="AX255" s="14" t="s">
        <v>75</v>
      </c>
      <c r="AY255" s="274" t="s">
        <v>127</v>
      </c>
    </row>
    <row r="256" s="13" customFormat="1">
      <c r="A256" s="13"/>
      <c r="B256" s="250"/>
      <c r="C256" s="251"/>
      <c r="D256" s="252" t="s">
        <v>135</v>
      </c>
      <c r="E256" s="253" t="s">
        <v>1</v>
      </c>
      <c r="F256" s="254" t="s">
        <v>801</v>
      </c>
      <c r="G256" s="251"/>
      <c r="H256" s="255">
        <v>13.300000000000001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135</v>
      </c>
      <c r="AU256" s="261" t="s">
        <v>85</v>
      </c>
      <c r="AV256" s="13" t="s">
        <v>85</v>
      </c>
      <c r="AW256" s="13" t="s">
        <v>31</v>
      </c>
      <c r="AX256" s="13" t="s">
        <v>83</v>
      </c>
      <c r="AY256" s="261" t="s">
        <v>127</v>
      </c>
    </row>
    <row r="257" s="12" customFormat="1" ht="22.8" customHeight="1">
      <c r="A257" s="12"/>
      <c r="B257" s="221"/>
      <c r="C257" s="222"/>
      <c r="D257" s="223" t="s">
        <v>74</v>
      </c>
      <c r="E257" s="235" t="s">
        <v>141</v>
      </c>
      <c r="F257" s="235" t="s">
        <v>358</v>
      </c>
      <c r="G257" s="222"/>
      <c r="H257" s="222"/>
      <c r="I257" s="225"/>
      <c r="J257" s="236">
        <f>BK257</f>
        <v>0</v>
      </c>
      <c r="K257" s="222"/>
      <c r="L257" s="227"/>
      <c r="M257" s="228"/>
      <c r="N257" s="229"/>
      <c r="O257" s="229"/>
      <c r="P257" s="230">
        <f>SUM(P258:P260)</f>
        <v>0</v>
      </c>
      <c r="Q257" s="229"/>
      <c r="R257" s="230">
        <f>SUM(R258:R260)</f>
        <v>0.013769999999999999</v>
      </c>
      <c r="S257" s="229"/>
      <c r="T257" s="231">
        <f>SUM(T258:T260)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32" t="s">
        <v>83</v>
      </c>
      <c r="AT257" s="233" t="s">
        <v>74</v>
      </c>
      <c r="AU257" s="233" t="s">
        <v>83</v>
      </c>
      <c r="AY257" s="232" t="s">
        <v>127</v>
      </c>
      <c r="BK257" s="234">
        <f>SUM(BK258:BK260)</f>
        <v>0</v>
      </c>
    </row>
    <row r="258" s="2" customFormat="1" ht="16.5" customHeight="1">
      <c r="A258" s="39"/>
      <c r="B258" s="40"/>
      <c r="C258" s="237" t="s">
        <v>335</v>
      </c>
      <c r="D258" s="237" t="s">
        <v>129</v>
      </c>
      <c r="E258" s="238" t="s">
        <v>360</v>
      </c>
      <c r="F258" s="239" t="s">
        <v>803</v>
      </c>
      <c r="G258" s="240" t="s">
        <v>132</v>
      </c>
      <c r="H258" s="241">
        <v>17</v>
      </c>
      <c r="I258" s="242"/>
      <c r="J258" s="241">
        <f>ROUND(I258*H258,2)</f>
        <v>0</v>
      </c>
      <c r="K258" s="243"/>
      <c r="L258" s="45"/>
      <c r="M258" s="244" t="s">
        <v>1</v>
      </c>
      <c r="N258" s="245" t="s">
        <v>40</v>
      </c>
      <c r="O258" s="92"/>
      <c r="P258" s="246">
        <f>O258*H258</f>
        <v>0</v>
      </c>
      <c r="Q258" s="246">
        <v>0.00080999999999999996</v>
      </c>
      <c r="R258" s="246">
        <f>Q258*H258</f>
        <v>0.013769999999999999</v>
      </c>
      <c r="S258" s="246">
        <v>0</v>
      </c>
      <c r="T258" s="24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8" t="s">
        <v>133</v>
      </c>
      <c r="AT258" s="248" t="s">
        <v>129</v>
      </c>
      <c r="AU258" s="248" t="s">
        <v>85</v>
      </c>
      <c r="AY258" s="18" t="s">
        <v>127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8" t="s">
        <v>83</v>
      </c>
      <c r="BK258" s="249">
        <f>ROUND(I258*H258,2)</f>
        <v>0</v>
      </c>
      <c r="BL258" s="18" t="s">
        <v>133</v>
      </c>
      <c r="BM258" s="248" t="s">
        <v>804</v>
      </c>
    </row>
    <row r="259" s="14" customFormat="1">
      <c r="A259" s="14"/>
      <c r="B259" s="265"/>
      <c r="C259" s="266"/>
      <c r="D259" s="252" t="s">
        <v>135</v>
      </c>
      <c r="E259" s="267" t="s">
        <v>1</v>
      </c>
      <c r="F259" s="268" t="s">
        <v>363</v>
      </c>
      <c r="G259" s="266"/>
      <c r="H259" s="267" t="s">
        <v>1</v>
      </c>
      <c r="I259" s="269"/>
      <c r="J259" s="266"/>
      <c r="K259" s="266"/>
      <c r="L259" s="270"/>
      <c r="M259" s="271"/>
      <c r="N259" s="272"/>
      <c r="O259" s="272"/>
      <c r="P259" s="272"/>
      <c r="Q259" s="272"/>
      <c r="R259" s="272"/>
      <c r="S259" s="272"/>
      <c r="T259" s="27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4" t="s">
        <v>135</v>
      </c>
      <c r="AU259" s="274" t="s">
        <v>85</v>
      </c>
      <c r="AV259" s="14" t="s">
        <v>83</v>
      </c>
      <c r="AW259" s="14" t="s">
        <v>31</v>
      </c>
      <c r="AX259" s="14" t="s">
        <v>75</v>
      </c>
      <c r="AY259" s="274" t="s">
        <v>127</v>
      </c>
    </row>
    <row r="260" s="13" customFormat="1">
      <c r="A260" s="13"/>
      <c r="B260" s="250"/>
      <c r="C260" s="251"/>
      <c r="D260" s="252" t="s">
        <v>135</v>
      </c>
      <c r="E260" s="253" t="s">
        <v>1</v>
      </c>
      <c r="F260" s="254" t="s">
        <v>805</v>
      </c>
      <c r="G260" s="251"/>
      <c r="H260" s="255">
        <v>17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135</v>
      </c>
      <c r="AU260" s="261" t="s">
        <v>85</v>
      </c>
      <c r="AV260" s="13" t="s">
        <v>85</v>
      </c>
      <c r="AW260" s="13" t="s">
        <v>31</v>
      </c>
      <c r="AX260" s="13" t="s">
        <v>83</v>
      </c>
      <c r="AY260" s="261" t="s">
        <v>127</v>
      </c>
    </row>
    <row r="261" s="12" customFormat="1" ht="22.8" customHeight="1">
      <c r="A261" s="12"/>
      <c r="B261" s="221"/>
      <c r="C261" s="222"/>
      <c r="D261" s="223" t="s">
        <v>74</v>
      </c>
      <c r="E261" s="235" t="s">
        <v>365</v>
      </c>
      <c r="F261" s="235" t="s">
        <v>366</v>
      </c>
      <c r="G261" s="222"/>
      <c r="H261" s="222"/>
      <c r="I261" s="225"/>
      <c r="J261" s="236">
        <f>BK261</f>
        <v>0</v>
      </c>
      <c r="K261" s="222"/>
      <c r="L261" s="227"/>
      <c r="M261" s="228"/>
      <c r="N261" s="229"/>
      <c r="O261" s="229"/>
      <c r="P261" s="230">
        <f>SUM(P262:P269)</f>
        <v>0</v>
      </c>
      <c r="Q261" s="229"/>
      <c r="R261" s="230">
        <f>SUM(R262:R269)</f>
        <v>0.0122688</v>
      </c>
      <c r="S261" s="229"/>
      <c r="T261" s="231">
        <f>SUM(T262:T269)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2" t="s">
        <v>83</v>
      </c>
      <c r="AT261" s="233" t="s">
        <v>74</v>
      </c>
      <c r="AU261" s="233" t="s">
        <v>83</v>
      </c>
      <c r="AY261" s="232" t="s">
        <v>127</v>
      </c>
      <c r="BK261" s="234">
        <f>SUM(BK262:BK269)</f>
        <v>0</v>
      </c>
    </row>
    <row r="262" s="2" customFormat="1" ht="21.75" customHeight="1">
      <c r="A262" s="39"/>
      <c r="B262" s="40"/>
      <c r="C262" s="237" t="s">
        <v>341</v>
      </c>
      <c r="D262" s="237" t="s">
        <v>129</v>
      </c>
      <c r="E262" s="238" t="s">
        <v>368</v>
      </c>
      <c r="F262" s="239" t="s">
        <v>369</v>
      </c>
      <c r="G262" s="240" t="s">
        <v>148</v>
      </c>
      <c r="H262" s="241">
        <v>42.149999999999999</v>
      </c>
      <c r="I262" s="242"/>
      <c r="J262" s="241">
        <f>ROUND(I262*H262,2)</f>
        <v>0</v>
      </c>
      <c r="K262" s="243"/>
      <c r="L262" s="45"/>
      <c r="M262" s="244" t="s">
        <v>1</v>
      </c>
      <c r="N262" s="245" t="s">
        <v>40</v>
      </c>
      <c r="O262" s="92"/>
      <c r="P262" s="246">
        <f>O262*H262</f>
        <v>0</v>
      </c>
      <c r="Q262" s="246">
        <v>0</v>
      </c>
      <c r="R262" s="246">
        <f>Q262*H262</f>
        <v>0</v>
      </c>
      <c r="S262" s="246">
        <v>0</v>
      </c>
      <c r="T262" s="24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8" t="s">
        <v>133</v>
      </c>
      <c r="AT262" s="248" t="s">
        <v>129</v>
      </c>
      <c r="AU262" s="248" t="s">
        <v>85</v>
      </c>
      <c r="AY262" s="18" t="s">
        <v>127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8" t="s">
        <v>83</v>
      </c>
      <c r="BK262" s="249">
        <f>ROUND(I262*H262,2)</f>
        <v>0</v>
      </c>
      <c r="BL262" s="18" t="s">
        <v>133</v>
      </c>
      <c r="BM262" s="248" t="s">
        <v>806</v>
      </c>
    </row>
    <row r="263" s="14" customFormat="1">
      <c r="A263" s="14"/>
      <c r="B263" s="265"/>
      <c r="C263" s="266"/>
      <c r="D263" s="252" t="s">
        <v>135</v>
      </c>
      <c r="E263" s="267" t="s">
        <v>1</v>
      </c>
      <c r="F263" s="268" t="s">
        <v>371</v>
      </c>
      <c r="G263" s="266"/>
      <c r="H263" s="267" t="s">
        <v>1</v>
      </c>
      <c r="I263" s="269"/>
      <c r="J263" s="266"/>
      <c r="K263" s="266"/>
      <c r="L263" s="270"/>
      <c r="M263" s="271"/>
      <c r="N263" s="272"/>
      <c r="O263" s="272"/>
      <c r="P263" s="272"/>
      <c r="Q263" s="272"/>
      <c r="R263" s="272"/>
      <c r="S263" s="272"/>
      <c r="T263" s="27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4" t="s">
        <v>135</v>
      </c>
      <c r="AU263" s="274" t="s">
        <v>85</v>
      </c>
      <c r="AV263" s="14" t="s">
        <v>83</v>
      </c>
      <c r="AW263" s="14" t="s">
        <v>31</v>
      </c>
      <c r="AX263" s="14" t="s">
        <v>75</v>
      </c>
      <c r="AY263" s="274" t="s">
        <v>127</v>
      </c>
    </row>
    <row r="264" s="13" customFormat="1">
      <c r="A264" s="13"/>
      <c r="B264" s="250"/>
      <c r="C264" s="251"/>
      <c r="D264" s="252" t="s">
        <v>135</v>
      </c>
      <c r="E264" s="253" t="s">
        <v>1</v>
      </c>
      <c r="F264" s="254" t="s">
        <v>807</v>
      </c>
      <c r="G264" s="251"/>
      <c r="H264" s="255">
        <v>42.149999999999999</v>
      </c>
      <c r="I264" s="256"/>
      <c r="J264" s="251"/>
      <c r="K264" s="251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135</v>
      </c>
      <c r="AU264" s="261" t="s">
        <v>85</v>
      </c>
      <c r="AV264" s="13" t="s">
        <v>85</v>
      </c>
      <c r="AW264" s="13" t="s">
        <v>31</v>
      </c>
      <c r="AX264" s="13" t="s">
        <v>83</v>
      </c>
      <c r="AY264" s="261" t="s">
        <v>127</v>
      </c>
    </row>
    <row r="265" s="2" customFormat="1" ht="21.75" customHeight="1">
      <c r="A265" s="39"/>
      <c r="B265" s="40"/>
      <c r="C265" s="237" t="s">
        <v>345</v>
      </c>
      <c r="D265" s="237" t="s">
        <v>129</v>
      </c>
      <c r="E265" s="238" t="s">
        <v>808</v>
      </c>
      <c r="F265" s="239" t="s">
        <v>809</v>
      </c>
      <c r="G265" s="240" t="s">
        <v>148</v>
      </c>
      <c r="H265" s="241">
        <v>0.19</v>
      </c>
      <c r="I265" s="242"/>
      <c r="J265" s="241">
        <f>ROUND(I265*H265,2)</f>
        <v>0</v>
      </c>
      <c r="K265" s="243"/>
      <c r="L265" s="45"/>
      <c r="M265" s="244" t="s">
        <v>1</v>
      </c>
      <c r="N265" s="245" t="s">
        <v>40</v>
      </c>
      <c r="O265" s="92"/>
      <c r="P265" s="246">
        <f>O265*H265</f>
        <v>0</v>
      </c>
      <c r="Q265" s="246">
        <v>0</v>
      </c>
      <c r="R265" s="246">
        <f>Q265*H265</f>
        <v>0</v>
      </c>
      <c r="S265" s="246">
        <v>0</v>
      </c>
      <c r="T265" s="24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8" t="s">
        <v>133</v>
      </c>
      <c r="AT265" s="248" t="s">
        <v>129</v>
      </c>
      <c r="AU265" s="248" t="s">
        <v>85</v>
      </c>
      <c r="AY265" s="18" t="s">
        <v>127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8" t="s">
        <v>83</v>
      </c>
      <c r="BK265" s="249">
        <f>ROUND(I265*H265,2)</f>
        <v>0</v>
      </c>
      <c r="BL265" s="18" t="s">
        <v>133</v>
      </c>
      <c r="BM265" s="248" t="s">
        <v>810</v>
      </c>
    </row>
    <row r="266" s="14" customFormat="1">
      <c r="A266" s="14"/>
      <c r="B266" s="265"/>
      <c r="C266" s="266"/>
      <c r="D266" s="252" t="s">
        <v>135</v>
      </c>
      <c r="E266" s="267" t="s">
        <v>1</v>
      </c>
      <c r="F266" s="268" t="s">
        <v>811</v>
      </c>
      <c r="G266" s="266"/>
      <c r="H266" s="267" t="s">
        <v>1</v>
      </c>
      <c r="I266" s="269"/>
      <c r="J266" s="266"/>
      <c r="K266" s="266"/>
      <c r="L266" s="270"/>
      <c r="M266" s="271"/>
      <c r="N266" s="272"/>
      <c r="O266" s="272"/>
      <c r="P266" s="272"/>
      <c r="Q266" s="272"/>
      <c r="R266" s="272"/>
      <c r="S266" s="272"/>
      <c r="T266" s="27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4" t="s">
        <v>135</v>
      </c>
      <c r="AU266" s="274" t="s">
        <v>85</v>
      </c>
      <c r="AV266" s="14" t="s">
        <v>83</v>
      </c>
      <c r="AW266" s="14" t="s">
        <v>31</v>
      </c>
      <c r="AX266" s="14" t="s">
        <v>75</v>
      </c>
      <c r="AY266" s="274" t="s">
        <v>127</v>
      </c>
    </row>
    <row r="267" s="13" customFormat="1">
      <c r="A267" s="13"/>
      <c r="B267" s="250"/>
      <c r="C267" s="251"/>
      <c r="D267" s="252" t="s">
        <v>135</v>
      </c>
      <c r="E267" s="253" t="s">
        <v>1</v>
      </c>
      <c r="F267" s="254" t="s">
        <v>812</v>
      </c>
      <c r="G267" s="251"/>
      <c r="H267" s="255">
        <v>0.19</v>
      </c>
      <c r="I267" s="256"/>
      <c r="J267" s="251"/>
      <c r="K267" s="251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135</v>
      </c>
      <c r="AU267" s="261" t="s">
        <v>85</v>
      </c>
      <c r="AV267" s="13" t="s">
        <v>85</v>
      </c>
      <c r="AW267" s="13" t="s">
        <v>31</v>
      </c>
      <c r="AX267" s="13" t="s">
        <v>83</v>
      </c>
      <c r="AY267" s="261" t="s">
        <v>127</v>
      </c>
    </row>
    <row r="268" s="2" customFormat="1" ht="16.5" customHeight="1">
      <c r="A268" s="39"/>
      <c r="B268" s="40"/>
      <c r="C268" s="237" t="s">
        <v>350</v>
      </c>
      <c r="D268" s="237" t="s">
        <v>129</v>
      </c>
      <c r="E268" s="238" t="s">
        <v>813</v>
      </c>
      <c r="F268" s="239" t="s">
        <v>814</v>
      </c>
      <c r="G268" s="240" t="s">
        <v>195</v>
      </c>
      <c r="H268" s="241">
        <v>1.9199999999999999</v>
      </c>
      <c r="I268" s="242"/>
      <c r="J268" s="241">
        <f>ROUND(I268*H268,2)</f>
        <v>0</v>
      </c>
      <c r="K268" s="243"/>
      <c r="L268" s="45"/>
      <c r="M268" s="244" t="s">
        <v>1</v>
      </c>
      <c r="N268" s="245" t="s">
        <v>40</v>
      </c>
      <c r="O268" s="92"/>
      <c r="P268" s="246">
        <f>O268*H268</f>
        <v>0</v>
      </c>
      <c r="Q268" s="246">
        <v>0.0063899999999999998</v>
      </c>
      <c r="R268" s="246">
        <f>Q268*H268</f>
        <v>0.0122688</v>
      </c>
      <c r="S268" s="246">
        <v>0</v>
      </c>
      <c r="T268" s="24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8" t="s">
        <v>133</v>
      </c>
      <c r="AT268" s="248" t="s">
        <v>129</v>
      </c>
      <c r="AU268" s="248" t="s">
        <v>85</v>
      </c>
      <c r="AY268" s="18" t="s">
        <v>127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8" t="s">
        <v>83</v>
      </c>
      <c r="BK268" s="249">
        <f>ROUND(I268*H268,2)</f>
        <v>0</v>
      </c>
      <c r="BL268" s="18" t="s">
        <v>133</v>
      </c>
      <c r="BM268" s="248" t="s">
        <v>815</v>
      </c>
    </row>
    <row r="269" s="13" customFormat="1">
      <c r="A269" s="13"/>
      <c r="B269" s="250"/>
      <c r="C269" s="251"/>
      <c r="D269" s="252" t="s">
        <v>135</v>
      </c>
      <c r="E269" s="253" t="s">
        <v>1</v>
      </c>
      <c r="F269" s="254" t="s">
        <v>816</v>
      </c>
      <c r="G269" s="251"/>
      <c r="H269" s="255">
        <v>1.9199999999999999</v>
      </c>
      <c r="I269" s="256"/>
      <c r="J269" s="251"/>
      <c r="K269" s="251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135</v>
      </c>
      <c r="AU269" s="261" t="s">
        <v>85</v>
      </c>
      <c r="AV269" s="13" t="s">
        <v>85</v>
      </c>
      <c r="AW269" s="13" t="s">
        <v>31</v>
      </c>
      <c r="AX269" s="13" t="s">
        <v>83</v>
      </c>
      <c r="AY269" s="261" t="s">
        <v>127</v>
      </c>
    </row>
    <row r="270" s="12" customFormat="1" ht="22.8" customHeight="1">
      <c r="A270" s="12"/>
      <c r="B270" s="221"/>
      <c r="C270" s="222"/>
      <c r="D270" s="223" t="s">
        <v>74</v>
      </c>
      <c r="E270" s="235" t="s">
        <v>151</v>
      </c>
      <c r="F270" s="235" t="s">
        <v>409</v>
      </c>
      <c r="G270" s="222"/>
      <c r="H270" s="222"/>
      <c r="I270" s="225"/>
      <c r="J270" s="236">
        <f>BK270</f>
        <v>0</v>
      </c>
      <c r="K270" s="222"/>
      <c r="L270" s="227"/>
      <c r="M270" s="228"/>
      <c r="N270" s="229"/>
      <c r="O270" s="229"/>
      <c r="P270" s="230">
        <f>SUM(P271:P294)</f>
        <v>0</v>
      </c>
      <c r="Q270" s="229"/>
      <c r="R270" s="230">
        <f>SUM(R271:R294)</f>
        <v>0</v>
      </c>
      <c r="S270" s="229"/>
      <c r="T270" s="231">
        <f>SUM(T271:T294)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2" t="s">
        <v>83</v>
      </c>
      <c r="AT270" s="233" t="s">
        <v>74</v>
      </c>
      <c r="AU270" s="233" t="s">
        <v>83</v>
      </c>
      <c r="AY270" s="232" t="s">
        <v>127</v>
      </c>
      <c r="BK270" s="234">
        <f>SUM(BK271:BK294)</f>
        <v>0</v>
      </c>
    </row>
    <row r="271" s="2" customFormat="1" ht="16.5" customHeight="1">
      <c r="A271" s="39"/>
      <c r="B271" s="40"/>
      <c r="C271" s="237" t="s">
        <v>359</v>
      </c>
      <c r="D271" s="237" t="s">
        <v>129</v>
      </c>
      <c r="E271" s="238" t="s">
        <v>411</v>
      </c>
      <c r="F271" s="239" t="s">
        <v>412</v>
      </c>
      <c r="G271" s="240" t="s">
        <v>195</v>
      </c>
      <c r="H271" s="241">
        <v>7</v>
      </c>
      <c r="I271" s="242"/>
      <c r="J271" s="241">
        <f>ROUND(I271*H271,2)</f>
        <v>0</v>
      </c>
      <c r="K271" s="243"/>
      <c r="L271" s="45"/>
      <c r="M271" s="244" t="s">
        <v>1</v>
      </c>
      <c r="N271" s="245" t="s">
        <v>40</v>
      </c>
      <c r="O271" s="92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8" t="s">
        <v>133</v>
      </c>
      <c r="AT271" s="248" t="s">
        <v>129</v>
      </c>
      <c r="AU271" s="248" t="s">
        <v>85</v>
      </c>
      <c r="AY271" s="18" t="s">
        <v>127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8" t="s">
        <v>83</v>
      </c>
      <c r="BK271" s="249">
        <f>ROUND(I271*H271,2)</f>
        <v>0</v>
      </c>
      <c r="BL271" s="18" t="s">
        <v>133</v>
      </c>
      <c r="BM271" s="248" t="s">
        <v>817</v>
      </c>
    </row>
    <row r="272" s="14" customFormat="1">
      <c r="A272" s="14"/>
      <c r="B272" s="265"/>
      <c r="C272" s="266"/>
      <c r="D272" s="252" t="s">
        <v>135</v>
      </c>
      <c r="E272" s="267" t="s">
        <v>1</v>
      </c>
      <c r="F272" s="268" t="s">
        <v>818</v>
      </c>
      <c r="G272" s="266"/>
      <c r="H272" s="267" t="s">
        <v>1</v>
      </c>
      <c r="I272" s="269"/>
      <c r="J272" s="266"/>
      <c r="K272" s="266"/>
      <c r="L272" s="270"/>
      <c r="M272" s="271"/>
      <c r="N272" s="272"/>
      <c r="O272" s="272"/>
      <c r="P272" s="272"/>
      <c r="Q272" s="272"/>
      <c r="R272" s="272"/>
      <c r="S272" s="272"/>
      <c r="T272" s="27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4" t="s">
        <v>135</v>
      </c>
      <c r="AU272" s="274" t="s">
        <v>85</v>
      </c>
      <c r="AV272" s="14" t="s">
        <v>83</v>
      </c>
      <c r="AW272" s="14" t="s">
        <v>31</v>
      </c>
      <c r="AX272" s="14" t="s">
        <v>75</v>
      </c>
      <c r="AY272" s="274" t="s">
        <v>127</v>
      </c>
    </row>
    <row r="273" s="14" customFormat="1">
      <c r="A273" s="14"/>
      <c r="B273" s="265"/>
      <c r="C273" s="266"/>
      <c r="D273" s="252" t="s">
        <v>135</v>
      </c>
      <c r="E273" s="267" t="s">
        <v>1</v>
      </c>
      <c r="F273" s="268" t="s">
        <v>795</v>
      </c>
      <c r="G273" s="266"/>
      <c r="H273" s="267" t="s">
        <v>1</v>
      </c>
      <c r="I273" s="269"/>
      <c r="J273" s="266"/>
      <c r="K273" s="266"/>
      <c r="L273" s="270"/>
      <c r="M273" s="271"/>
      <c r="N273" s="272"/>
      <c r="O273" s="272"/>
      <c r="P273" s="272"/>
      <c r="Q273" s="272"/>
      <c r="R273" s="272"/>
      <c r="S273" s="272"/>
      <c r="T273" s="27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4" t="s">
        <v>135</v>
      </c>
      <c r="AU273" s="274" t="s">
        <v>85</v>
      </c>
      <c r="AV273" s="14" t="s">
        <v>83</v>
      </c>
      <c r="AW273" s="14" t="s">
        <v>31</v>
      </c>
      <c r="AX273" s="14" t="s">
        <v>75</v>
      </c>
      <c r="AY273" s="274" t="s">
        <v>127</v>
      </c>
    </row>
    <row r="274" s="14" customFormat="1">
      <c r="A274" s="14"/>
      <c r="B274" s="265"/>
      <c r="C274" s="266"/>
      <c r="D274" s="252" t="s">
        <v>135</v>
      </c>
      <c r="E274" s="267" t="s">
        <v>1</v>
      </c>
      <c r="F274" s="268" t="s">
        <v>319</v>
      </c>
      <c r="G274" s="266"/>
      <c r="H274" s="267" t="s">
        <v>1</v>
      </c>
      <c r="I274" s="269"/>
      <c r="J274" s="266"/>
      <c r="K274" s="266"/>
      <c r="L274" s="270"/>
      <c r="M274" s="271"/>
      <c r="N274" s="272"/>
      <c r="O274" s="272"/>
      <c r="P274" s="272"/>
      <c r="Q274" s="272"/>
      <c r="R274" s="272"/>
      <c r="S274" s="272"/>
      <c r="T274" s="27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4" t="s">
        <v>135</v>
      </c>
      <c r="AU274" s="274" t="s">
        <v>85</v>
      </c>
      <c r="AV274" s="14" t="s">
        <v>83</v>
      </c>
      <c r="AW274" s="14" t="s">
        <v>31</v>
      </c>
      <c r="AX274" s="14" t="s">
        <v>75</v>
      </c>
      <c r="AY274" s="274" t="s">
        <v>127</v>
      </c>
    </row>
    <row r="275" s="13" customFormat="1">
      <c r="A275" s="13"/>
      <c r="B275" s="250"/>
      <c r="C275" s="251"/>
      <c r="D275" s="252" t="s">
        <v>135</v>
      </c>
      <c r="E275" s="253" t="s">
        <v>1</v>
      </c>
      <c r="F275" s="254" t="s">
        <v>796</v>
      </c>
      <c r="G275" s="251"/>
      <c r="H275" s="255">
        <v>7</v>
      </c>
      <c r="I275" s="256"/>
      <c r="J275" s="251"/>
      <c r="K275" s="251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135</v>
      </c>
      <c r="AU275" s="261" t="s">
        <v>85</v>
      </c>
      <c r="AV275" s="13" t="s">
        <v>85</v>
      </c>
      <c r="AW275" s="13" t="s">
        <v>31</v>
      </c>
      <c r="AX275" s="13" t="s">
        <v>83</v>
      </c>
      <c r="AY275" s="261" t="s">
        <v>127</v>
      </c>
    </row>
    <row r="276" s="2" customFormat="1" ht="21.75" customHeight="1">
      <c r="A276" s="39"/>
      <c r="B276" s="40"/>
      <c r="C276" s="237" t="s">
        <v>367</v>
      </c>
      <c r="D276" s="237" t="s">
        <v>129</v>
      </c>
      <c r="E276" s="238" t="s">
        <v>417</v>
      </c>
      <c r="F276" s="239" t="s">
        <v>418</v>
      </c>
      <c r="G276" s="240" t="s">
        <v>195</v>
      </c>
      <c r="H276" s="241">
        <v>7</v>
      </c>
      <c r="I276" s="242"/>
      <c r="J276" s="241">
        <f>ROUND(I276*H276,2)</f>
        <v>0</v>
      </c>
      <c r="K276" s="243"/>
      <c r="L276" s="45"/>
      <c r="M276" s="244" t="s">
        <v>1</v>
      </c>
      <c r="N276" s="245" t="s">
        <v>40</v>
      </c>
      <c r="O276" s="92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8" t="s">
        <v>133</v>
      </c>
      <c r="AT276" s="248" t="s">
        <v>129</v>
      </c>
      <c r="AU276" s="248" t="s">
        <v>85</v>
      </c>
      <c r="AY276" s="18" t="s">
        <v>127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8" t="s">
        <v>83</v>
      </c>
      <c r="BK276" s="249">
        <f>ROUND(I276*H276,2)</f>
        <v>0</v>
      </c>
      <c r="BL276" s="18" t="s">
        <v>133</v>
      </c>
      <c r="BM276" s="248" t="s">
        <v>819</v>
      </c>
    </row>
    <row r="277" s="14" customFormat="1">
      <c r="A277" s="14"/>
      <c r="B277" s="265"/>
      <c r="C277" s="266"/>
      <c r="D277" s="252" t="s">
        <v>135</v>
      </c>
      <c r="E277" s="267" t="s">
        <v>1</v>
      </c>
      <c r="F277" s="268" t="s">
        <v>818</v>
      </c>
      <c r="G277" s="266"/>
      <c r="H277" s="267" t="s">
        <v>1</v>
      </c>
      <c r="I277" s="269"/>
      <c r="J277" s="266"/>
      <c r="K277" s="266"/>
      <c r="L277" s="270"/>
      <c r="M277" s="271"/>
      <c r="N277" s="272"/>
      <c r="O277" s="272"/>
      <c r="P277" s="272"/>
      <c r="Q277" s="272"/>
      <c r="R277" s="272"/>
      <c r="S277" s="272"/>
      <c r="T277" s="27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4" t="s">
        <v>135</v>
      </c>
      <c r="AU277" s="274" t="s">
        <v>85</v>
      </c>
      <c r="AV277" s="14" t="s">
        <v>83</v>
      </c>
      <c r="AW277" s="14" t="s">
        <v>31</v>
      </c>
      <c r="AX277" s="14" t="s">
        <v>75</v>
      </c>
      <c r="AY277" s="274" t="s">
        <v>127</v>
      </c>
    </row>
    <row r="278" s="14" customFormat="1">
      <c r="A278" s="14"/>
      <c r="B278" s="265"/>
      <c r="C278" s="266"/>
      <c r="D278" s="252" t="s">
        <v>135</v>
      </c>
      <c r="E278" s="267" t="s">
        <v>1</v>
      </c>
      <c r="F278" s="268" t="s">
        <v>795</v>
      </c>
      <c r="G278" s="266"/>
      <c r="H278" s="267" t="s">
        <v>1</v>
      </c>
      <c r="I278" s="269"/>
      <c r="J278" s="266"/>
      <c r="K278" s="266"/>
      <c r="L278" s="270"/>
      <c r="M278" s="271"/>
      <c r="N278" s="272"/>
      <c r="O278" s="272"/>
      <c r="P278" s="272"/>
      <c r="Q278" s="272"/>
      <c r="R278" s="272"/>
      <c r="S278" s="272"/>
      <c r="T278" s="27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4" t="s">
        <v>135</v>
      </c>
      <c r="AU278" s="274" t="s">
        <v>85</v>
      </c>
      <c r="AV278" s="14" t="s">
        <v>83</v>
      </c>
      <c r="AW278" s="14" t="s">
        <v>31</v>
      </c>
      <c r="AX278" s="14" t="s">
        <v>75</v>
      </c>
      <c r="AY278" s="274" t="s">
        <v>127</v>
      </c>
    </row>
    <row r="279" s="14" customFormat="1">
      <c r="A279" s="14"/>
      <c r="B279" s="265"/>
      <c r="C279" s="266"/>
      <c r="D279" s="252" t="s">
        <v>135</v>
      </c>
      <c r="E279" s="267" t="s">
        <v>1</v>
      </c>
      <c r="F279" s="268" t="s">
        <v>319</v>
      </c>
      <c r="G279" s="266"/>
      <c r="H279" s="267" t="s">
        <v>1</v>
      </c>
      <c r="I279" s="269"/>
      <c r="J279" s="266"/>
      <c r="K279" s="266"/>
      <c r="L279" s="270"/>
      <c r="M279" s="271"/>
      <c r="N279" s="272"/>
      <c r="O279" s="272"/>
      <c r="P279" s="272"/>
      <c r="Q279" s="272"/>
      <c r="R279" s="272"/>
      <c r="S279" s="272"/>
      <c r="T279" s="27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4" t="s">
        <v>135</v>
      </c>
      <c r="AU279" s="274" t="s">
        <v>85</v>
      </c>
      <c r="AV279" s="14" t="s">
        <v>83</v>
      </c>
      <c r="AW279" s="14" t="s">
        <v>31</v>
      </c>
      <c r="AX279" s="14" t="s">
        <v>75</v>
      </c>
      <c r="AY279" s="274" t="s">
        <v>127</v>
      </c>
    </row>
    <row r="280" s="13" customFormat="1">
      <c r="A280" s="13"/>
      <c r="B280" s="250"/>
      <c r="C280" s="251"/>
      <c r="D280" s="252" t="s">
        <v>135</v>
      </c>
      <c r="E280" s="253" t="s">
        <v>1</v>
      </c>
      <c r="F280" s="254" t="s">
        <v>796</v>
      </c>
      <c r="G280" s="251"/>
      <c r="H280" s="255">
        <v>7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135</v>
      </c>
      <c r="AU280" s="261" t="s">
        <v>85</v>
      </c>
      <c r="AV280" s="13" t="s">
        <v>85</v>
      </c>
      <c r="AW280" s="13" t="s">
        <v>31</v>
      </c>
      <c r="AX280" s="13" t="s">
        <v>83</v>
      </c>
      <c r="AY280" s="261" t="s">
        <v>127</v>
      </c>
    </row>
    <row r="281" s="2" customFormat="1" ht="21.75" customHeight="1">
      <c r="A281" s="39"/>
      <c r="B281" s="40"/>
      <c r="C281" s="237" t="s">
        <v>375</v>
      </c>
      <c r="D281" s="237" t="s">
        <v>129</v>
      </c>
      <c r="E281" s="238" t="s">
        <v>421</v>
      </c>
      <c r="F281" s="239" t="s">
        <v>422</v>
      </c>
      <c r="G281" s="240" t="s">
        <v>195</v>
      </c>
      <c r="H281" s="241">
        <v>13.300000000000001</v>
      </c>
      <c r="I281" s="242"/>
      <c r="J281" s="241">
        <f>ROUND(I281*H281,2)</f>
        <v>0</v>
      </c>
      <c r="K281" s="243"/>
      <c r="L281" s="45"/>
      <c r="M281" s="244" t="s">
        <v>1</v>
      </c>
      <c r="N281" s="245" t="s">
        <v>40</v>
      </c>
      <c r="O281" s="92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8" t="s">
        <v>133</v>
      </c>
      <c r="AT281" s="248" t="s">
        <v>129</v>
      </c>
      <c r="AU281" s="248" t="s">
        <v>85</v>
      </c>
      <c r="AY281" s="18" t="s">
        <v>127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8" t="s">
        <v>83</v>
      </c>
      <c r="BK281" s="249">
        <f>ROUND(I281*H281,2)</f>
        <v>0</v>
      </c>
      <c r="BL281" s="18" t="s">
        <v>133</v>
      </c>
      <c r="BM281" s="248" t="s">
        <v>820</v>
      </c>
    </row>
    <row r="282" s="14" customFormat="1">
      <c r="A282" s="14"/>
      <c r="B282" s="265"/>
      <c r="C282" s="266"/>
      <c r="D282" s="252" t="s">
        <v>135</v>
      </c>
      <c r="E282" s="267" t="s">
        <v>1</v>
      </c>
      <c r="F282" s="268" t="s">
        <v>821</v>
      </c>
      <c r="G282" s="266"/>
      <c r="H282" s="267" t="s">
        <v>1</v>
      </c>
      <c r="I282" s="269"/>
      <c r="J282" s="266"/>
      <c r="K282" s="266"/>
      <c r="L282" s="270"/>
      <c r="M282" s="271"/>
      <c r="N282" s="272"/>
      <c r="O282" s="272"/>
      <c r="P282" s="272"/>
      <c r="Q282" s="272"/>
      <c r="R282" s="272"/>
      <c r="S282" s="272"/>
      <c r="T282" s="27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4" t="s">
        <v>135</v>
      </c>
      <c r="AU282" s="274" t="s">
        <v>85</v>
      </c>
      <c r="AV282" s="14" t="s">
        <v>83</v>
      </c>
      <c r="AW282" s="14" t="s">
        <v>31</v>
      </c>
      <c r="AX282" s="14" t="s">
        <v>75</v>
      </c>
      <c r="AY282" s="274" t="s">
        <v>127</v>
      </c>
    </row>
    <row r="283" s="14" customFormat="1">
      <c r="A283" s="14"/>
      <c r="B283" s="265"/>
      <c r="C283" s="266"/>
      <c r="D283" s="252" t="s">
        <v>135</v>
      </c>
      <c r="E283" s="267" t="s">
        <v>1</v>
      </c>
      <c r="F283" s="268" t="s">
        <v>795</v>
      </c>
      <c r="G283" s="266"/>
      <c r="H283" s="267" t="s">
        <v>1</v>
      </c>
      <c r="I283" s="269"/>
      <c r="J283" s="266"/>
      <c r="K283" s="266"/>
      <c r="L283" s="270"/>
      <c r="M283" s="271"/>
      <c r="N283" s="272"/>
      <c r="O283" s="272"/>
      <c r="P283" s="272"/>
      <c r="Q283" s="272"/>
      <c r="R283" s="272"/>
      <c r="S283" s="272"/>
      <c r="T283" s="27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4" t="s">
        <v>135</v>
      </c>
      <c r="AU283" s="274" t="s">
        <v>85</v>
      </c>
      <c r="AV283" s="14" t="s">
        <v>83</v>
      </c>
      <c r="AW283" s="14" t="s">
        <v>31</v>
      </c>
      <c r="AX283" s="14" t="s">
        <v>75</v>
      </c>
      <c r="AY283" s="274" t="s">
        <v>127</v>
      </c>
    </row>
    <row r="284" s="14" customFormat="1">
      <c r="A284" s="14"/>
      <c r="B284" s="265"/>
      <c r="C284" s="266"/>
      <c r="D284" s="252" t="s">
        <v>135</v>
      </c>
      <c r="E284" s="267" t="s">
        <v>1</v>
      </c>
      <c r="F284" s="268" t="s">
        <v>319</v>
      </c>
      <c r="G284" s="266"/>
      <c r="H284" s="267" t="s">
        <v>1</v>
      </c>
      <c r="I284" s="269"/>
      <c r="J284" s="266"/>
      <c r="K284" s="266"/>
      <c r="L284" s="270"/>
      <c r="M284" s="271"/>
      <c r="N284" s="272"/>
      <c r="O284" s="272"/>
      <c r="P284" s="272"/>
      <c r="Q284" s="272"/>
      <c r="R284" s="272"/>
      <c r="S284" s="272"/>
      <c r="T284" s="27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4" t="s">
        <v>135</v>
      </c>
      <c r="AU284" s="274" t="s">
        <v>85</v>
      </c>
      <c r="AV284" s="14" t="s">
        <v>83</v>
      </c>
      <c r="AW284" s="14" t="s">
        <v>31</v>
      </c>
      <c r="AX284" s="14" t="s">
        <v>75</v>
      </c>
      <c r="AY284" s="274" t="s">
        <v>127</v>
      </c>
    </row>
    <row r="285" s="14" customFormat="1">
      <c r="A285" s="14"/>
      <c r="B285" s="265"/>
      <c r="C285" s="266"/>
      <c r="D285" s="252" t="s">
        <v>135</v>
      </c>
      <c r="E285" s="267" t="s">
        <v>1</v>
      </c>
      <c r="F285" s="268" t="s">
        <v>329</v>
      </c>
      <c r="G285" s="266"/>
      <c r="H285" s="267" t="s">
        <v>1</v>
      </c>
      <c r="I285" s="269"/>
      <c r="J285" s="266"/>
      <c r="K285" s="266"/>
      <c r="L285" s="270"/>
      <c r="M285" s="271"/>
      <c r="N285" s="272"/>
      <c r="O285" s="272"/>
      <c r="P285" s="272"/>
      <c r="Q285" s="272"/>
      <c r="R285" s="272"/>
      <c r="S285" s="272"/>
      <c r="T285" s="27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4" t="s">
        <v>135</v>
      </c>
      <c r="AU285" s="274" t="s">
        <v>85</v>
      </c>
      <c r="AV285" s="14" t="s">
        <v>83</v>
      </c>
      <c r="AW285" s="14" t="s">
        <v>31</v>
      </c>
      <c r="AX285" s="14" t="s">
        <v>75</v>
      </c>
      <c r="AY285" s="274" t="s">
        <v>127</v>
      </c>
    </row>
    <row r="286" s="13" customFormat="1">
      <c r="A286" s="13"/>
      <c r="B286" s="250"/>
      <c r="C286" s="251"/>
      <c r="D286" s="252" t="s">
        <v>135</v>
      </c>
      <c r="E286" s="253" t="s">
        <v>1</v>
      </c>
      <c r="F286" s="254" t="s">
        <v>801</v>
      </c>
      <c r="G286" s="251"/>
      <c r="H286" s="255">
        <v>13.300000000000001</v>
      </c>
      <c r="I286" s="256"/>
      <c r="J286" s="251"/>
      <c r="K286" s="251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135</v>
      </c>
      <c r="AU286" s="261" t="s">
        <v>85</v>
      </c>
      <c r="AV286" s="13" t="s">
        <v>85</v>
      </c>
      <c r="AW286" s="13" t="s">
        <v>31</v>
      </c>
      <c r="AX286" s="13" t="s">
        <v>83</v>
      </c>
      <c r="AY286" s="261" t="s">
        <v>127</v>
      </c>
    </row>
    <row r="287" s="2" customFormat="1" ht="21.75" customHeight="1">
      <c r="A287" s="39"/>
      <c r="B287" s="40"/>
      <c r="C287" s="237" t="s">
        <v>384</v>
      </c>
      <c r="D287" s="237" t="s">
        <v>129</v>
      </c>
      <c r="E287" s="238" t="s">
        <v>425</v>
      </c>
      <c r="F287" s="239" t="s">
        <v>426</v>
      </c>
      <c r="G287" s="240" t="s">
        <v>195</v>
      </c>
      <c r="H287" s="241">
        <v>13.300000000000001</v>
      </c>
      <c r="I287" s="242"/>
      <c r="J287" s="241">
        <f>ROUND(I287*H287,2)</f>
        <v>0</v>
      </c>
      <c r="K287" s="243"/>
      <c r="L287" s="45"/>
      <c r="M287" s="244" t="s">
        <v>1</v>
      </c>
      <c r="N287" s="245" t="s">
        <v>40</v>
      </c>
      <c r="O287" s="92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8" t="s">
        <v>133</v>
      </c>
      <c r="AT287" s="248" t="s">
        <v>129</v>
      </c>
      <c r="AU287" s="248" t="s">
        <v>85</v>
      </c>
      <c r="AY287" s="18" t="s">
        <v>127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8" t="s">
        <v>83</v>
      </c>
      <c r="BK287" s="249">
        <f>ROUND(I287*H287,2)</f>
        <v>0</v>
      </c>
      <c r="BL287" s="18" t="s">
        <v>133</v>
      </c>
      <c r="BM287" s="248" t="s">
        <v>822</v>
      </c>
    </row>
    <row r="288" s="14" customFormat="1">
      <c r="A288" s="14"/>
      <c r="B288" s="265"/>
      <c r="C288" s="266"/>
      <c r="D288" s="252" t="s">
        <v>135</v>
      </c>
      <c r="E288" s="267" t="s">
        <v>1</v>
      </c>
      <c r="F288" s="268" t="s">
        <v>821</v>
      </c>
      <c r="G288" s="266"/>
      <c r="H288" s="267" t="s">
        <v>1</v>
      </c>
      <c r="I288" s="269"/>
      <c r="J288" s="266"/>
      <c r="K288" s="266"/>
      <c r="L288" s="270"/>
      <c r="M288" s="271"/>
      <c r="N288" s="272"/>
      <c r="O288" s="272"/>
      <c r="P288" s="272"/>
      <c r="Q288" s="272"/>
      <c r="R288" s="272"/>
      <c r="S288" s="272"/>
      <c r="T288" s="27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4" t="s">
        <v>135</v>
      </c>
      <c r="AU288" s="274" t="s">
        <v>85</v>
      </c>
      <c r="AV288" s="14" t="s">
        <v>83</v>
      </c>
      <c r="AW288" s="14" t="s">
        <v>31</v>
      </c>
      <c r="AX288" s="14" t="s">
        <v>75</v>
      </c>
      <c r="AY288" s="274" t="s">
        <v>127</v>
      </c>
    </row>
    <row r="289" s="14" customFormat="1">
      <c r="A289" s="14"/>
      <c r="B289" s="265"/>
      <c r="C289" s="266"/>
      <c r="D289" s="252" t="s">
        <v>135</v>
      </c>
      <c r="E289" s="267" t="s">
        <v>1</v>
      </c>
      <c r="F289" s="268" t="s">
        <v>795</v>
      </c>
      <c r="G289" s="266"/>
      <c r="H289" s="267" t="s">
        <v>1</v>
      </c>
      <c r="I289" s="269"/>
      <c r="J289" s="266"/>
      <c r="K289" s="266"/>
      <c r="L289" s="270"/>
      <c r="M289" s="271"/>
      <c r="N289" s="272"/>
      <c r="O289" s="272"/>
      <c r="P289" s="272"/>
      <c r="Q289" s="272"/>
      <c r="R289" s="272"/>
      <c r="S289" s="272"/>
      <c r="T289" s="27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4" t="s">
        <v>135</v>
      </c>
      <c r="AU289" s="274" t="s">
        <v>85</v>
      </c>
      <c r="AV289" s="14" t="s">
        <v>83</v>
      </c>
      <c r="AW289" s="14" t="s">
        <v>31</v>
      </c>
      <c r="AX289" s="14" t="s">
        <v>75</v>
      </c>
      <c r="AY289" s="274" t="s">
        <v>127</v>
      </c>
    </row>
    <row r="290" s="14" customFormat="1">
      <c r="A290" s="14"/>
      <c r="B290" s="265"/>
      <c r="C290" s="266"/>
      <c r="D290" s="252" t="s">
        <v>135</v>
      </c>
      <c r="E290" s="267" t="s">
        <v>1</v>
      </c>
      <c r="F290" s="268" t="s">
        <v>319</v>
      </c>
      <c r="G290" s="266"/>
      <c r="H290" s="267" t="s">
        <v>1</v>
      </c>
      <c r="I290" s="269"/>
      <c r="J290" s="266"/>
      <c r="K290" s="266"/>
      <c r="L290" s="270"/>
      <c r="M290" s="271"/>
      <c r="N290" s="272"/>
      <c r="O290" s="272"/>
      <c r="P290" s="272"/>
      <c r="Q290" s="272"/>
      <c r="R290" s="272"/>
      <c r="S290" s="272"/>
      <c r="T290" s="27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4" t="s">
        <v>135</v>
      </c>
      <c r="AU290" s="274" t="s">
        <v>85</v>
      </c>
      <c r="AV290" s="14" t="s">
        <v>83</v>
      </c>
      <c r="AW290" s="14" t="s">
        <v>31</v>
      </c>
      <c r="AX290" s="14" t="s">
        <v>75</v>
      </c>
      <c r="AY290" s="274" t="s">
        <v>127</v>
      </c>
    </row>
    <row r="291" s="14" customFormat="1">
      <c r="A291" s="14"/>
      <c r="B291" s="265"/>
      <c r="C291" s="266"/>
      <c r="D291" s="252" t="s">
        <v>135</v>
      </c>
      <c r="E291" s="267" t="s">
        <v>1</v>
      </c>
      <c r="F291" s="268" t="s">
        <v>329</v>
      </c>
      <c r="G291" s="266"/>
      <c r="H291" s="267" t="s">
        <v>1</v>
      </c>
      <c r="I291" s="269"/>
      <c r="J291" s="266"/>
      <c r="K291" s="266"/>
      <c r="L291" s="270"/>
      <c r="M291" s="271"/>
      <c r="N291" s="272"/>
      <c r="O291" s="272"/>
      <c r="P291" s="272"/>
      <c r="Q291" s="272"/>
      <c r="R291" s="272"/>
      <c r="S291" s="272"/>
      <c r="T291" s="27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4" t="s">
        <v>135</v>
      </c>
      <c r="AU291" s="274" t="s">
        <v>85</v>
      </c>
      <c r="AV291" s="14" t="s">
        <v>83</v>
      </c>
      <c r="AW291" s="14" t="s">
        <v>31</v>
      </c>
      <c r="AX291" s="14" t="s">
        <v>75</v>
      </c>
      <c r="AY291" s="274" t="s">
        <v>127</v>
      </c>
    </row>
    <row r="292" s="13" customFormat="1">
      <c r="A292" s="13"/>
      <c r="B292" s="250"/>
      <c r="C292" s="251"/>
      <c r="D292" s="252" t="s">
        <v>135</v>
      </c>
      <c r="E292" s="253" t="s">
        <v>1</v>
      </c>
      <c r="F292" s="254" t="s">
        <v>801</v>
      </c>
      <c r="G292" s="251"/>
      <c r="H292" s="255">
        <v>13.300000000000001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135</v>
      </c>
      <c r="AU292" s="261" t="s">
        <v>85</v>
      </c>
      <c r="AV292" s="13" t="s">
        <v>85</v>
      </c>
      <c r="AW292" s="13" t="s">
        <v>31</v>
      </c>
      <c r="AX292" s="13" t="s">
        <v>83</v>
      </c>
      <c r="AY292" s="261" t="s">
        <v>127</v>
      </c>
    </row>
    <row r="293" s="2" customFormat="1" ht="21.75" customHeight="1">
      <c r="A293" s="39"/>
      <c r="B293" s="40"/>
      <c r="C293" s="237" t="s">
        <v>389</v>
      </c>
      <c r="D293" s="237" t="s">
        <v>129</v>
      </c>
      <c r="E293" s="238" t="s">
        <v>431</v>
      </c>
      <c r="F293" s="239" t="s">
        <v>432</v>
      </c>
      <c r="G293" s="240" t="s">
        <v>195</v>
      </c>
      <c r="H293" s="241">
        <v>13.300000000000001</v>
      </c>
      <c r="I293" s="242"/>
      <c r="J293" s="241">
        <f>ROUND(I293*H293,2)</f>
        <v>0</v>
      </c>
      <c r="K293" s="243"/>
      <c r="L293" s="45"/>
      <c r="M293" s="244" t="s">
        <v>1</v>
      </c>
      <c r="N293" s="245" t="s">
        <v>40</v>
      </c>
      <c r="O293" s="92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8" t="s">
        <v>133</v>
      </c>
      <c r="AT293" s="248" t="s">
        <v>129</v>
      </c>
      <c r="AU293" s="248" t="s">
        <v>85</v>
      </c>
      <c r="AY293" s="18" t="s">
        <v>127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8" t="s">
        <v>83</v>
      </c>
      <c r="BK293" s="249">
        <f>ROUND(I293*H293,2)</f>
        <v>0</v>
      </c>
      <c r="BL293" s="18" t="s">
        <v>133</v>
      </c>
      <c r="BM293" s="248" t="s">
        <v>823</v>
      </c>
    </row>
    <row r="294" s="2" customFormat="1" ht="16.5" customHeight="1">
      <c r="A294" s="39"/>
      <c r="B294" s="40"/>
      <c r="C294" s="237" t="s">
        <v>393</v>
      </c>
      <c r="D294" s="237" t="s">
        <v>129</v>
      </c>
      <c r="E294" s="238" t="s">
        <v>435</v>
      </c>
      <c r="F294" s="239" t="s">
        <v>436</v>
      </c>
      <c r="G294" s="240" t="s">
        <v>195</v>
      </c>
      <c r="H294" s="241">
        <v>13.300000000000001</v>
      </c>
      <c r="I294" s="242"/>
      <c r="J294" s="241">
        <f>ROUND(I294*H294,2)</f>
        <v>0</v>
      </c>
      <c r="K294" s="243"/>
      <c r="L294" s="45"/>
      <c r="M294" s="244" t="s">
        <v>1</v>
      </c>
      <c r="N294" s="245" t="s">
        <v>40</v>
      </c>
      <c r="O294" s="92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8" t="s">
        <v>133</v>
      </c>
      <c r="AT294" s="248" t="s">
        <v>129</v>
      </c>
      <c r="AU294" s="248" t="s">
        <v>85</v>
      </c>
      <c r="AY294" s="18" t="s">
        <v>127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8" t="s">
        <v>83</v>
      </c>
      <c r="BK294" s="249">
        <f>ROUND(I294*H294,2)</f>
        <v>0</v>
      </c>
      <c r="BL294" s="18" t="s">
        <v>133</v>
      </c>
      <c r="BM294" s="248" t="s">
        <v>824</v>
      </c>
    </row>
    <row r="295" s="12" customFormat="1" ht="22.8" customHeight="1">
      <c r="A295" s="12"/>
      <c r="B295" s="221"/>
      <c r="C295" s="222"/>
      <c r="D295" s="223" t="s">
        <v>74</v>
      </c>
      <c r="E295" s="235" t="s">
        <v>192</v>
      </c>
      <c r="F295" s="235" t="s">
        <v>438</v>
      </c>
      <c r="G295" s="222"/>
      <c r="H295" s="222"/>
      <c r="I295" s="225"/>
      <c r="J295" s="236">
        <f>BK295</f>
        <v>0</v>
      </c>
      <c r="K295" s="222"/>
      <c r="L295" s="227"/>
      <c r="M295" s="228"/>
      <c r="N295" s="229"/>
      <c r="O295" s="229"/>
      <c r="P295" s="230">
        <f>SUM(P296:P309)</f>
        <v>0</v>
      </c>
      <c r="Q295" s="229"/>
      <c r="R295" s="230">
        <f>SUM(R296:R309)</f>
        <v>0</v>
      </c>
      <c r="S295" s="229"/>
      <c r="T295" s="231">
        <f>SUM(T296:T309)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2" t="s">
        <v>83</v>
      </c>
      <c r="AT295" s="233" t="s">
        <v>74</v>
      </c>
      <c r="AU295" s="233" t="s">
        <v>83</v>
      </c>
      <c r="AY295" s="232" t="s">
        <v>127</v>
      </c>
      <c r="BK295" s="234">
        <f>SUM(BK296:BK309)</f>
        <v>0</v>
      </c>
    </row>
    <row r="296" s="2" customFormat="1" ht="16.5" customHeight="1">
      <c r="A296" s="39"/>
      <c r="B296" s="40"/>
      <c r="C296" s="237" t="s">
        <v>397</v>
      </c>
      <c r="D296" s="237" t="s">
        <v>129</v>
      </c>
      <c r="E296" s="238" t="s">
        <v>825</v>
      </c>
      <c r="F296" s="239" t="s">
        <v>826</v>
      </c>
      <c r="G296" s="240" t="s">
        <v>132</v>
      </c>
      <c r="H296" s="241">
        <v>313</v>
      </c>
      <c r="I296" s="242"/>
      <c r="J296" s="241">
        <f>ROUND(I296*H296,2)</f>
        <v>0</v>
      </c>
      <c r="K296" s="243"/>
      <c r="L296" s="45"/>
      <c r="M296" s="244" t="s">
        <v>1</v>
      </c>
      <c r="N296" s="245" t="s">
        <v>40</v>
      </c>
      <c r="O296" s="92"/>
      <c r="P296" s="246">
        <f>O296*H296</f>
        <v>0</v>
      </c>
      <c r="Q296" s="246">
        <v>0</v>
      </c>
      <c r="R296" s="246">
        <f>Q296*H296</f>
        <v>0</v>
      </c>
      <c r="S296" s="246">
        <v>0</v>
      </c>
      <c r="T296" s="24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8" t="s">
        <v>133</v>
      </c>
      <c r="AT296" s="248" t="s">
        <v>129</v>
      </c>
      <c r="AU296" s="248" t="s">
        <v>85</v>
      </c>
      <c r="AY296" s="18" t="s">
        <v>127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8" t="s">
        <v>83</v>
      </c>
      <c r="BK296" s="249">
        <f>ROUND(I296*H296,2)</f>
        <v>0</v>
      </c>
      <c r="BL296" s="18" t="s">
        <v>133</v>
      </c>
      <c r="BM296" s="248" t="s">
        <v>827</v>
      </c>
    </row>
    <row r="297" s="14" customFormat="1">
      <c r="A297" s="14"/>
      <c r="B297" s="265"/>
      <c r="C297" s="266"/>
      <c r="D297" s="252" t="s">
        <v>135</v>
      </c>
      <c r="E297" s="267" t="s">
        <v>1</v>
      </c>
      <c r="F297" s="268" t="s">
        <v>828</v>
      </c>
      <c r="G297" s="266"/>
      <c r="H297" s="267" t="s">
        <v>1</v>
      </c>
      <c r="I297" s="269"/>
      <c r="J297" s="266"/>
      <c r="K297" s="266"/>
      <c r="L297" s="270"/>
      <c r="M297" s="271"/>
      <c r="N297" s="272"/>
      <c r="O297" s="272"/>
      <c r="P297" s="272"/>
      <c r="Q297" s="272"/>
      <c r="R297" s="272"/>
      <c r="S297" s="272"/>
      <c r="T297" s="27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4" t="s">
        <v>135</v>
      </c>
      <c r="AU297" s="274" t="s">
        <v>85</v>
      </c>
      <c r="AV297" s="14" t="s">
        <v>83</v>
      </c>
      <c r="AW297" s="14" t="s">
        <v>31</v>
      </c>
      <c r="AX297" s="14" t="s">
        <v>75</v>
      </c>
      <c r="AY297" s="274" t="s">
        <v>127</v>
      </c>
    </row>
    <row r="298" s="13" customFormat="1">
      <c r="A298" s="13"/>
      <c r="B298" s="250"/>
      <c r="C298" s="251"/>
      <c r="D298" s="252" t="s">
        <v>135</v>
      </c>
      <c r="E298" s="253" t="s">
        <v>1</v>
      </c>
      <c r="F298" s="254" t="s">
        <v>829</v>
      </c>
      <c r="G298" s="251"/>
      <c r="H298" s="255">
        <v>313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135</v>
      </c>
      <c r="AU298" s="261" t="s">
        <v>85</v>
      </c>
      <c r="AV298" s="13" t="s">
        <v>85</v>
      </c>
      <c r="AW298" s="13" t="s">
        <v>31</v>
      </c>
      <c r="AX298" s="13" t="s">
        <v>83</v>
      </c>
      <c r="AY298" s="261" t="s">
        <v>127</v>
      </c>
    </row>
    <row r="299" s="2" customFormat="1" ht="16.5" customHeight="1">
      <c r="A299" s="39"/>
      <c r="B299" s="40"/>
      <c r="C299" s="237" t="s">
        <v>401</v>
      </c>
      <c r="D299" s="237" t="s">
        <v>129</v>
      </c>
      <c r="E299" s="238" t="s">
        <v>830</v>
      </c>
      <c r="F299" s="239" t="s">
        <v>831</v>
      </c>
      <c r="G299" s="240" t="s">
        <v>132</v>
      </c>
      <c r="H299" s="241">
        <v>30.5</v>
      </c>
      <c r="I299" s="242"/>
      <c r="J299" s="241">
        <f>ROUND(I299*H299,2)</f>
        <v>0</v>
      </c>
      <c r="K299" s="243"/>
      <c r="L299" s="45"/>
      <c r="M299" s="244" t="s">
        <v>1</v>
      </c>
      <c r="N299" s="245" t="s">
        <v>40</v>
      </c>
      <c r="O299" s="92"/>
      <c r="P299" s="246">
        <f>O299*H299</f>
        <v>0</v>
      </c>
      <c r="Q299" s="246">
        <v>0</v>
      </c>
      <c r="R299" s="246">
        <f>Q299*H299</f>
        <v>0</v>
      </c>
      <c r="S299" s="246">
        <v>0</v>
      </c>
      <c r="T299" s="24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8" t="s">
        <v>133</v>
      </c>
      <c r="AT299" s="248" t="s">
        <v>129</v>
      </c>
      <c r="AU299" s="248" t="s">
        <v>85</v>
      </c>
      <c r="AY299" s="18" t="s">
        <v>127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8" t="s">
        <v>83</v>
      </c>
      <c r="BK299" s="249">
        <f>ROUND(I299*H299,2)</f>
        <v>0</v>
      </c>
      <c r="BL299" s="18" t="s">
        <v>133</v>
      </c>
      <c r="BM299" s="248" t="s">
        <v>832</v>
      </c>
    </row>
    <row r="300" s="14" customFormat="1">
      <c r="A300" s="14"/>
      <c r="B300" s="265"/>
      <c r="C300" s="266"/>
      <c r="D300" s="252" t="s">
        <v>135</v>
      </c>
      <c r="E300" s="267" t="s">
        <v>1</v>
      </c>
      <c r="F300" s="268" t="s">
        <v>833</v>
      </c>
      <c r="G300" s="266"/>
      <c r="H300" s="267" t="s">
        <v>1</v>
      </c>
      <c r="I300" s="269"/>
      <c r="J300" s="266"/>
      <c r="K300" s="266"/>
      <c r="L300" s="270"/>
      <c r="M300" s="271"/>
      <c r="N300" s="272"/>
      <c r="O300" s="272"/>
      <c r="P300" s="272"/>
      <c r="Q300" s="272"/>
      <c r="R300" s="272"/>
      <c r="S300" s="272"/>
      <c r="T300" s="27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4" t="s">
        <v>135</v>
      </c>
      <c r="AU300" s="274" t="s">
        <v>85</v>
      </c>
      <c r="AV300" s="14" t="s">
        <v>83</v>
      </c>
      <c r="AW300" s="14" t="s">
        <v>31</v>
      </c>
      <c r="AX300" s="14" t="s">
        <v>75</v>
      </c>
      <c r="AY300" s="274" t="s">
        <v>127</v>
      </c>
    </row>
    <row r="301" s="14" customFormat="1">
      <c r="A301" s="14"/>
      <c r="B301" s="265"/>
      <c r="C301" s="266"/>
      <c r="D301" s="252" t="s">
        <v>135</v>
      </c>
      <c r="E301" s="267" t="s">
        <v>1</v>
      </c>
      <c r="F301" s="268" t="s">
        <v>834</v>
      </c>
      <c r="G301" s="266"/>
      <c r="H301" s="267" t="s">
        <v>1</v>
      </c>
      <c r="I301" s="269"/>
      <c r="J301" s="266"/>
      <c r="K301" s="266"/>
      <c r="L301" s="270"/>
      <c r="M301" s="271"/>
      <c r="N301" s="272"/>
      <c r="O301" s="272"/>
      <c r="P301" s="272"/>
      <c r="Q301" s="272"/>
      <c r="R301" s="272"/>
      <c r="S301" s="272"/>
      <c r="T301" s="27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4" t="s">
        <v>135</v>
      </c>
      <c r="AU301" s="274" t="s">
        <v>85</v>
      </c>
      <c r="AV301" s="14" t="s">
        <v>83</v>
      </c>
      <c r="AW301" s="14" t="s">
        <v>31</v>
      </c>
      <c r="AX301" s="14" t="s">
        <v>75</v>
      </c>
      <c r="AY301" s="274" t="s">
        <v>127</v>
      </c>
    </row>
    <row r="302" s="13" customFormat="1">
      <c r="A302" s="13"/>
      <c r="B302" s="250"/>
      <c r="C302" s="251"/>
      <c r="D302" s="252" t="s">
        <v>135</v>
      </c>
      <c r="E302" s="253" t="s">
        <v>1</v>
      </c>
      <c r="F302" s="254" t="s">
        <v>835</v>
      </c>
      <c r="G302" s="251"/>
      <c r="H302" s="255">
        <v>30.5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135</v>
      </c>
      <c r="AU302" s="261" t="s">
        <v>85</v>
      </c>
      <c r="AV302" s="13" t="s">
        <v>85</v>
      </c>
      <c r="AW302" s="13" t="s">
        <v>31</v>
      </c>
      <c r="AX302" s="13" t="s">
        <v>83</v>
      </c>
      <c r="AY302" s="261" t="s">
        <v>127</v>
      </c>
    </row>
    <row r="303" s="2" customFormat="1" ht="16.5" customHeight="1">
      <c r="A303" s="39"/>
      <c r="B303" s="40"/>
      <c r="C303" s="237" t="s">
        <v>405</v>
      </c>
      <c r="D303" s="237" t="s">
        <v>129</v>
      </c>
      <c r="E303" s="238" t="s">
        <v>836</v>
      </c>
      <c r="F303" s="239" t="s">
        <v>837</v>
      </c>
      <c r="G303" s="240" t="s">
        <v>132</v>
      </c>
      <c r="H303" s="241">
        <v>343.5</v>
      </c>
      <c r="I303" s="242"/>
      <c r="J303" s="241">
        <f>ROUND(I303*H303,2)</f>
        <v>0</v>
      </c>
      <c r="K303" s="243"/>
      <c r="L303" s="45"/>
      <c r="M303" s="244" t="s">
        <v>1</v>
      </c>
      <c r="N303" s="245" t="s">
        <v>40</v>
      </c>
      <c r="O303" s="92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8" t="s">
        <v>133</v>
      </c>
      <c r="AT303" s="248" t="s">
        <v>129</v>
      </c>
      <c r="AU303" s="248" t="s">
        <v>85</v>
      </c>
      <c r="AY303" s="18" t="s">
        <v>127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8" t="s">
        <v>83</v>
      </c>
      <c r="BK303" s="249">
        <f>ROUND(I303*H303,2)</f>
        <v>0</v>
      </c>
      <c r="BL303" s="18" t="s">
        <v>133</v>
      </c>
      <c r="BM303" s="248" t="s">
        <v>838</v>
      </c>
    </row>
    <row r="304" s="14" customFormat="1">
      <c r="A304" s="14"/>
      <c r="B304" s="265"/>
      <c r="C304" s="266"/>
      <c r="D304" s="252" t="s">
        <v>135</v>
      </c>
      <c r="E304" s="267" t="s">
        <v>1</v>
      </c>
      <c r="F304" s="268" t="s">
        <v>839</v>
      </c>
      <c r="G304" s="266"/>
      <c r="H304" s="267" t="s">
        <v>1</v>
      </c>
      <c r="I304" s="269"/>
      <c r="J304" s="266"/>
      <c r="K304" s="266"/>
      <c r="L304" s="270"/>
      <c r="M304" s="271"/>
      <c r="N304" s="272"/>
      <c r="O304" s="272"/>
      <c r="P304" s="272"/>
      <c r="Q304" s="272"/>
      <c r="R304" s="272"/>
      <c r="S304" s="272"/>
      <c r="T304" s="27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4" t="s">
        <v>135</v>
      </c>
      <c r="AU304" s="274" t="s">
        <v>85</v>
      </c>
      <c r="AV304" s="14" t="s">
        <v>83</v>
      </c>
      <c r="AW304" s="14" t="s">
        <v>31</v>
      </c>
      <c r="AX304" s="14" t="s">
        <v>75</v>
      </c>
      <c r="AY304" s="274" t="s">
        <v>127</v>
      </c>
    </row>
    <row r="305" s="13" customFormat="1">
      <c r="A305" s="13"/>
      <c r="B305" s="250"/>
      <c r="C305" s="251"/>
      <c r="D305" s="252" t="s">
        <v>135</v>
      </c>
      <c r="E305" s="253" t="s">
        <v>1</v>
      </c>
      <c r="F305" s="254" t="s">
        <v>840</v>
      </c>
      <c r="G305" s="251"/>
      <c r="H305" s="255">
        <v>343.5</v>
      </c>
      <c r="I305" s="256"/>
      <c r="J305" s="251"/>
      <c r="K305" s="251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135</v>
      </c>
      <c r="AU305" s="261" t="s">
        <v>85</v>
      </c>
      <c r="AV305" s="13" t="s">
        <v>85</v>
      </c>
      <c r="AW305" s="13" t="s">
        <v>31</v>
      </c>
      <c r="AX305" s="13" t="s">
        <v>83</v>
      </c>
      <c r="AY305" s="261" t="s">
        <v>127</v>
      </c>
    </row>
    <row r="306" s="2" customFormat="1" ht="16.5" customHeight="1">
      <c r="A306" s="39"/>
      <c r="B306" s="40"/>
      <c r="C306" s="237" t="s">
        <v>410</v>
      </c>
      <c r="D306" s="237" t="s">
        <v>129</v>
      </c>
      <c r="E306" s="238" t="s">
        <v>841</v>
      </c>
      <c r="F306" s="239" t="s">
        <v>842</v>
      </c>
      <c r="G306" s="240" t="s">
        <v>132</v>
      </c>
      <c r="H306" s="241">
        <v>61</v>
      </c>
      <c r="I306" s="242"/>
      <c r="J306" s="241">
        <f>ROUND(I306*H306,2)</f>
        <v>0</v>
      </c>
      <c r="K306" s="243"/>
      <c r="L306" s="45"/>
      <c r="M306" s="244" t="s">
        <v>1</v>
      </c>
      <c r="N306" s="245" t="s">
        <v>40</v>
      </c>
      <c r="O306" s="92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8" t="s">
        <v>133</v>
      </c>
      <c r="AT306" s="248" t="s">
        <v>129</v>
      </c>
      <c r="AU306" s="248" t="s">
        <v>85</v>
      </c>
      <c r="AY306" s="18" t="s">
        <v>127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8" t="s">
        <v>83</v>
      </c>
      <c r="BK306" s="249">
        <f>ROUND(I306*H306,2)</f>
        <v>0</v>
      </c>
      <c r="BL306" s="18" t="s">
        <v>133</v>
      </c>
      <c r="BM306" s="248" t="s">
        <v>843</v>
      </c>
    </row>
    <row r="307" s="2" customFormat="1" ht="16.5" customHeight="1">
      <c r="A307" s="39"/>
      <c r="B307" s="40"/>
      <c r="C307" s="237" t="s">
        <v>416</v>
      </c>
      <c r="D307" s="237" t="s">
        <v>129</v>
      </c>
      <c r="E307" s="238" t="s">
        <v>844</v>
      </c>
      <c r="F307" s="239" t="s">
        <v>845</v>
      </c>
      <c r="G307" s="240" t="s">
        <v>132</v>
      </c>
      <c r="H307" s="241">
        <v>17</v>
      </c>
      <c r="I307" s="242"/>
      <c r="J307" s="241">
        <f>ROUND(I307*H307,2)</f>
        <v>0</v>
      </c>
      <c r="K307" s="243"/>
      <c r="L307" s="45"/>
      <c r="M307" s="244" t="s">
        <v>1</v>
      </c>
      <c r="N307" s="245" t="s">
        <v>40</v>
      </c>
      <c r="O307" s="92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8" t="s">
        <v>133</v>
      </c>
      <c r="AT307" s="248" t="s">
        <v>129</v>
      </c>
      <c r="AU307" s="248" t="s">
        <v>85</v>
      </c>
      <c r="AY307" s="18" t="s">
        <v>127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8" t="s">
        <v>83</v>
      </c>
      <c r="BK307" s="249">
        <f>ROUND(I307*H307,2)</f>
        <v>0</v>
      </c>
      <c r="BL307" s="18" t="s">
        <v>133</v>
      </c>
      <c r="BM307" s="248" t="s">
        <v>846</v>
      </c>
    </row>
    <row r="308" s="2" customFormat="1" ht="16.5" customHeight="1">
      <c r="A308" s="39"/>
      <c r="B308" s="40"/>
      <c r="C308" s="237" t="s">
        <v>420</v>
      </c>
      <c r="D308" s="237" t="s">
        <v>129</v>
      </c>
      <c r="E308" s="238" t="s">
        <v>847</v>
      </c>
      <c r="F308" s="239" t="s">
        <v>848</v>
      </c>
      <c r="G308" s="240" t="s">
        <v>543</v>
      </c>
      <c r="H308" s="241">
        <v>1</v>
      </c>
      <c r="I308" s="242"/>
      <c r="J308" s="241">
        <f>ROUND(I308*H308,2)</f>
        <v>0</v>
      </c>
      <c r="K308" s="243"/>
      <c r="L308" s="45"/>
      <c r="M308" s="244" t="s">
        <v>1</v>
      </c>
      <c r="N308" s="245" t="s">
        <v>40</v>
      </c>
      <c r="O308" s="92"/>
      <c r="P308" s="246">
        <f>O308*H308</f>
        <v>0</v>
      </c>
      <c r="Q308" s="246">
        <v>0</v>
      </c>
      <c r="R308" s="246">
        <f>Q308*H308</f>
        <v>0</v>
      </c>
      <c r="S308" s="246">
        <v>0</v>
      </c>
      <c r="T308" s="24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8" t="s">
        <v>133</v>
      </c>
      <c r="AT308" s="248" t="s">
        <v>129</v>
      </c>
      <c r="AU308" s="248" t="s">
        <v>85</v>
      </c>
      <c r="AY308" s="18" t="s">
        <v>127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8" t="s">
        <v>83</v>
      </c>
      <c r="BK308" s="249">
        <f>ROUND(I308*H308,2)</f>
        <v>0</v>
      </c>
      <c r="BL308" s="18" t="s">
        <v>133</v>
      </c>
      <c r="BM308" s="248" t="s">
        <v>849</v>
      </c>
    </row>
    <row r="309" s="2" customFormat="1">
      <c r="A309" s="39"/>
      <c r="B309" s="40"/>
      <c r="C309" s="41"/>
      <c r="D309" s="252" t="s">
        <v>155</v>
      </c>
      <c r="E309" s="41"/>
      <c r="F309" s="262" t="s">
        <v>850</v>
      </c>
      <c r="G309" s="41"/>
      <c r="H309" s="41"/>
      <c r="I309" s="145"/>
      <c r="J309" s="41"/>
      <c r="K309" s="41"/>
      <c r="L309" s="45"/>
      <c r="M309" s="263"/>
      <c r="N309" s="26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155</v>
      </c>
      <c r="AU309" s="18" t="s">
        <v>85</v>
      </c>
    </row>
    <row r="310" s="12" customFormat="1" ht="22.8" customHeight="1">
      <c r="A310" s="12"/>
      <c r="B310" s="221"/>
      <c r="C310" s="222"/>
      <c r="D310" s="223" t="s">
        <v>74</v>
      </c>
      <c r="E310" s="235" t="s">
        <v>629</v>
      </c>
      <c r="F310" s="235" t="s">
        <v>851</v>
      </c>
      <c r="G310" s="222"/>
      <c r="H310" s="222"/>
      <c r="I310" s="225"/>
      <c r="J310" s="236">
        <f>BK310</f>
        <v>0</v>
      </c>
      <c r="K310" s="222"/>
      <c r="L310" s="227"/>
      <c r="M310" s="228"/>
      <c r="N310" s="229"/>
      <c r="O310" s="229"/>
      <c r="P310" s="230">
        <f>SUM(P311:P337)</f>
        <v>0</v>
      </c>
      <c r="Q310" s="229"/>
      <c r="R310" s="230">
        <f>SUM(R311:R337)</f>
        <v>0.16242999999999999</v>
      </c>
      <c r="S310" s="229"/>
      <c r="T310" s="231">
        <f>SUM(T311:T337)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32" t="s">
        <v>83</v>
      </c>
      <c r="AT310" s="233" t="s">
        <v>74</v>
      </c>
      <c r="AU310" s="233" t="s">
        <v>83</v>
      </c>
      <c r="AY310" s="232" t="s">
        <v>127</v>
      </c>
      <c r="BK310" s="234">
        <f>SUM(BK311:BK337)</f>
        <v>0</v>
      </c>
    </row>
    <row r="311" s="2" customFormat="1" ht="21.75" customHeight="1">
      <c r="A311" s="39"/>
      <c r="B311" s="40"/>
      <c r="C311" s="237" t="s">
        <v>365</v>
      </c>
      <c r="D311" s="237" t="s">
        <v>129</v>
      </c>
      <c r="E311" s="238" t="s">
        <v>852</v>
      </c>
      <c r="F311" s="239" t="s">
        <v>853</v>
      </c>
      <c r="G311" s="240" t="s">
        <v>378</v>
      </c>
      <c r="H311" s="241">
        <v>2</v>
      </c>
      <c r="I311" s="242"/>
      <c r="J311" s="241">
        <f>ROUND(I311*H311,2)</f>
        <v>0</v>
      </c>
      <c r="K311" s="243"/>
      <c r="L311" s="45"/>
      <c r="M311" s="244" t="s">
        <v>1</v>
      </c>
      <c r="N311" s="245" t="s">
        <v>40</v>
      </c>
      <c r="O311" s="92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8" t="s">
        <v>133</v>
      </c>
      <c r="AT311" s="248" t="s">
        <v>129</v>
      </c>
      <c r="AU311" s="248" t="s">
        <v>85</v>
      </c>
      <c r="AY311" s="18" t="s">
        <v>127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8" t="s">
        <v>83</v>
      </c>
      <c r="BK311" s="249">
        <f>ROUND(I311*H311,2)</f>
        <v>0</v>
      </c>
      <c r="BL311" s="18" t="s">
        <v>133</v>
      </c>
      <c r="BM311" s="248" t="s">
        <v>854</v>
      </c>
    </row>
    <row r="312" s="14" customFormat="1">
      <c r="A312" s="14"/>
      <c r="B312" s="265"/>
      <c r="C312" s="266"/>
      <c r="D312" s="252" t="s">
        <v>135</v>
      </c>
      <c r="E312" s="267" t="s">
        <v>1</v>
      </c>
      <c r="F312" s="268" t="s">
        <v>855</v>
      </c>
      <c r="G312" s="266"/>
      <c r="H312" s="267" t="s">
        <v>1</v>
      </c>
      <c r="I312" s="269"/>
      <c r="J312" s="266"/>
      <c r="K312" s="266"/>
      <c r="L312" s="270"/>
      <c r="M312" s="271"/>
      <c r="N312" s="272"/>
      <c r="O312" s="272"/>
      <c r="P312" s="272"/>
      <c r="Q312" s="272"/>
      <c r="R312" s="272"/>
      <c r="S312" s="272"/>
      <c r="T312" s="27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4" t="s">
        <v>135</v>
      </c>
      <c r="AU312" s="274" t="s">
        <v>85</v>
      </c>
      <c r="AV312" s="14" t="s">
        <v>83</v>
      </c>
      <c r="AW312" s="14" t="s">
        <v>31</v>
      </c>
      <c r="AX312" s="14" t="s">
        <v>75</v>
      </c>
      <c r="AY312" s="274" t="s">
        <v>127</v>
      </c>
    </row>
    <row r="313" s="13" customFormat="1">
      <c r="A313" s="13"/>
      <c r="B313" s="250"/>
      <c r="C313" s="251"/>
      <c r="D313" s="252" t="s">
        <v>135</v>
      </c>
      <c r="E313" s="253" t="s">
        <v>1</v>
      </c>
      <c r="F313" s="254" t="s">
        <v>85</v>
      </c>
      <c r="G313" s="251"/>
      <c r="H313" s="255">
        <v>2</v>
      </c>
      <c r="I313" s="256"/>
      <c r="J313" s="251"/>
      <c r="K313" s="251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135</v>
      </c>
      <c r="AU313" s="261" t="s">
        <v>85</v>
      </c>
      <c r="AV313" s="13" t="s">
        <v>85</v>
      </c>
      <c r="AW313" s="13" t="s">
        <v>31</v>
      </c>
      <c r="AX313" s="13" t="s">
        <v>83</v>
      </c>
      <c r="AY313" s="261" t="s">
        <v>127</v>
      </c>
    </row>
    <row r="314" s="2" customFormat="1" ht="21.75" customHeight="1">
      <c r="A314" s="39"/>
      <c r="B314" s="40"/>
      <c r="C314" s="237" t="s">
        <v>430</v>
      </c>
      <c r="D314" s="237" t="s">
        <v>129</v>
      </c>
      <c r="E314" s="238" t="s">
        <v>856</v>
      </c>
      <c r="F314" s="239" t="s">
        <v>857</v>
      </c>
      <c r="G314" s="240" t="s">
        <v>378</v>
      </c>
      <c r="H314" s="241">
        <v>2</v>
      </c>
      <c r="I314" s="242"/>
      <c r="J314" s="241">
        <f>ROUND(I314*H314,2)</f>
        <v>0</v>
      </c>
      <c r="K314" s="243"/>
      <c r="L314" s="45"/>
      <c r="M314" s="244" t="s">
        <v>1</v>
      </c>
      <c r="N314" s="245" t="s">
        <v>40</v>
      </c>
      <c r="O314" s="92"/>
      <c r="P314" s="246">
        <f>O314*H314</f>
        <v>0</v>
      </c>
      <c r="Q314" s="246">
        <v>0.00167</v>
      </c>
      <c r="R314" s="246">
        <f>Q314*H314</f>
        <v>0.0033400000000000001</v>
      </c>
      <c r="S314" s="246">
        <v>0</v>
      </c>
      <c r="T314" s="24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8" t="s">
        <v>133</v>
      </c>
      <c r="AT314" s="248" t="s">
        <v>129</v>
      </c>
      <c r="AU314" s="248" t="s">
        <v>85</v>
      </c>
      <c r="AY314" s="18" t="s">
        <v>127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8" t="s">
        <v>83</v>
      </c>
      <c r="BK314" s="249">
        <f>ROUND(I314*H314,2)</f>
        <v>0</v>
      </c>
      <c r="BL314" s="18" t="s">
        <v>133</v>
      </c>
      <c r="BM314" s="248" t="s">
        <v>858</v>
      </c>
    </row>
    <row r="315" s="14" customFormat="1">
      <c r="A315" s="14"/>
      <c r="B315" s="265"/>
      <c r="C315" s="266"/>
      <c r="D315" s="252" t="s">
        <v>135</v>
      </c>
      <c r="E315" s="267" t="s">
        <v>1</v>
      </c>
      <c r="F315" s="268" t="s">
        <v>859</v>
      </c>
      <c r="G315" s="266"/>
      <c r="H315" s="267" t="s">
        <v>1</v>
      </c>
      <c r="I315" s="269"/>
      <c r="J315" s="266"/>
      <c r="K315" s="266"/>
      <c r="L315" s="270"/>
      <c r="M315" s="271"/>
      <c r="N315" s="272"/>
      <c r="O315" s="272"/>
      <c r="P315" s="272"/>
      <c r="Q315" s="272"/>
      <c r="R315" s="272"/>
      <c r="S315" s="272"/>
      <c r="T315" s="27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4" t="s">
        <v>135</v>
      </c>
      <c r="AU315" s="274" t="s">
        <v>85</v>
      </c>
      <c r="AV315" s="14" t="s">
        <v>83</v>
      </c>
      <c r="AW315" s="14" t="s">
        <v>31</v>
      </c>
      <c r="AX315" s="14" t="s">
        <v>75</v>
      </c>
      <c r="AY315" s="274" t="s">
        <v>127</v>
      </c>
    </row>
    <row r="316" s="13" customFormat="1">
      <c r="A316" s="13"/>
      <c r="B316" s="250"/>
      <c r="C316" s="251"/>
      <c r="D316" s="252" t="s">
        <v>135</v>
      </c>
      <c r="E316" s="253" t="s">
        <v>1</v>
      </c>
      <c r="F316" s="254" t="s">
        <v>85</v>
      </c>
      <c r="G316" s="251"/>
      <c r="H316" s="255">
        <v>2</v>
      </c>
      <c r="I316" s="256"/>
      <c r="J316" s="251"/>
      <c r="K316" s="251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135</v>
      </c>
      <c r="AU316" s="261" t="s">
        <v>85</v>
      </c>
      <c r="AV316" s="13" t="s">
        <v>85</v>
      </c>
      <c r="AW316" s="13" t="s">
        <v>31</v>
      </c>
      <c r="AX316" s="13" t="s">
        <v>83</v>
      </c>
      <c r="AY316" s="261" t="s">
        <v>127</v>
      </c>
    </row>
    <row r="317" s="2" customFormat="1" ht="21.75" customHeight="1">
      <c r="A317" s="39"/>
      <c r="B317" s="40"/>
      <c r="C317" s="297" t="s">
        <v>434</v>
      </c>
      <c r="D317" s="297" t="s">
        <v>223</v>
      </c>
      <c r="E317" s="298" t="s">
        <v>860</v>
      </c>
      <c r="F317" s="299" t="s">
        <v>861</v>
      </c>
      <c r="G317" s="300" t="s">
        <v>378</v>
      </c>
      <c r="H317" s="301">
        <v>2</v>
      </c>
      <c r="I317" s="302"/>
      <c r="J317" s="301">
        <f>ROUND(I317*H317,2)</f>
        <v>0</v>
      </c>
      <c r="K317" s="303"/>
      <c r="L317" s="304"/>
      <c r="M317" s="305" t="s">
        <v>1</v>
      </c>
      <c r="N317" s="306" t="s">
        <v>40</v>
      </c>
      <c r="O317" s="92"/>
      <c r="P317" s="246">
        <f>O317*H317</f>
        <v>0</v>
      </c>
      <c r="Q317" s="246">
        <v>0.014200000000000001</v>
      </c>
      <c r="R317" s="246">
        <f>Q317*H317</f>
        <v>0.028400000000000002</v>
      </c>
      <c r="S317" s="246">
        <v>0</v>
      </c>
      <c r="T317" s="24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8" t="s">
        <v>192</v>
      </c>
      <c r="AT317" s="248" t="s">
        <v>223</v>
      </c>
      <c r="AU317" s="248" t="s">
        <v>85</v>
      </c>
      <c r="AY317" s="18" t="s">
        <v>127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8" t="s">
        <v>83</v>
      </c>
      <c r="BK317" s="249">
        <f>ROUND(I317*H317,2)</f>
        <v>0</v>
      </c>
      <c r="BL317" s="18" t="s">
        <v>133</v>
      </c>
      <c r="BM317" s="248" t="s">
        <v>862</v>
      </c>
    </row>
    <row r="318" s="2" customFormat="1" ht="21.75" customHeight="1">
      <c r="A318" s="39"/>
      <c r="B318" s="40"/>
      <c r="C318" s="237" t="s">
        <v>439</v>
      </c>
      <c r="D318" s="237" t="s">
        <v>129</v>
      </c>
      <c r="E318" s="238" t="s">
        <v>863</v>
      </c>
      <c r="F318" s="239" t="s">
        <v>864</v>
      </c>
      <c r="G318" s="240" t="s">
        <v>378</v>
      </c>
      <c r="H318" s="241">
        <v>5</v>
      </c>
      <c r="I318" s="242"/>
      <c r="J318" s="241">
        <f>ROUND(I318*H318,2)</f>
        <v>0</v>
      </c>
      <c r="K318" s="243"/>
      <c r="L318" s="45"/>
      <c r="M318" s="244" t="s">
        <v>1</v>
      </c>
      <c r="N318" s="245" t="s">
        <v>40</v>
      </c>
      <c r="O318" s="92"/>
      <c r="P318" s="246">
        <f>O318*H318</f>
        <v>0</v>
      </c>
      <c r="Q318" s="246">
        <v>0.00167</v>
      </c>
      <c r="R318" s="246">
        <f>Q318*H318</f>
        <v>0.0083499999999999998</v>
      </c>
      <c r="S318" s="246">
        <v>0</v>
      </c>
      <c r="T318" s="24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8" t="s">
        <v>133</v>
      </c>
      <c r="AT318" s="248" t="s">
        <v>129</v>
      </c>
      <c r="AU318" s="248" t="s">
        <v>85</v>
      </c>
      <c r="AY318" s="18" t="s">
        <v>127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8" t="s">
        <v>83</v>
      </c>
      <c r="BK318" s="249">
        <f>ROUND(I318*H318,2)</f>
        <v>0</v>
      </c>
      <c r="BL318" s="18" t="s">
        <v>133</v>
      </c>
      <c r="BM318" s="248" t="s">
        <v>865</v>
      </c>
    </row>
    <row r="319" s="14" customFormat="1">
      <c r="A319" s="14"/>
      <c r="B319" s="265"/>
      <c r="C319" s="266"/>
      <c r="D319" s="252" t="s">
        <v>135</v>
      </c>
      <c r="E319" s="267" t="s">
        <v>1</v>
      </c>
      <c r="F319" s="268" t="s">
        <v>866</v>
      </c>
      <c r="G319" s="266"/>
      <c r="H319" s="267" t="s">
        <v>1</v>
      </c>
      <c r="I319" s="269"/>
      <c r="J319" s="266"/>
      <c r="K319" s="266"/>
      <c r="L319" s="270"/>
      <c r="M319" s="271"/>
      <c r="N319" s="272"/>
      <c r="O319" s="272"/>
      <c r="P319" s="272"/>
      <c r="Q319" s="272"/>
      <c r="R319" s="272"/>
      <c r="S319" s="272"/>
      <c r="T319" s="27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4" t="s">
        <v>135</v>
      </c>
      <c r="AU319" s="274" t="s">
        <v>85</v>
      </c>
      <c r="AV319" s="14" t="s">
        <v>83</v>
      </c>
      <c r="AW319" s="14" t="s">
        <v>31</v>
      </c>
      <c r="AX319" s="14" t="s">
        <v>75</v>
      </c>
      <c r="AY319" s="274" t="s">
        <v>127</v>
      </c>
    </row>
    <row r="320" s="13" customFormat="1">
      <c r="A320" s="13"/>
      <c r="B320" s="250"/>
      <c r="C320" s="251"/>
      <c r="D320" s="252" t="s">
        <v>135</v>
      </c>
      <c r="E320" s="253" t="s">
        <v>1</v>
      </c>
      <c r="F320" s="254" t="s">
        <v>85</v>
      </c>
      <c r="G320" s="251"/>
      <c r="H320" s="255">
        <v>2</v>
      </c>
      <c r="I320" s="256"/>
      <c r="J320" s="251"/>
      <c r="K320" s="251"/>
      <c r="L320" s="257"/>
      <c r="M320" s="258"/>
      <c r="N320" s="259"/>
      <c r="O320" s="259"/>
      <c r="P320" s="259"/>
      <c r="Q320" s="259"/>
      <c r="R320" s="259"/>
      <c r="S320" s="259"/>
      <c r="T320" s="26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1" t="s">
        <v>135</v>
      </c>
      <c r="AU320" s="261" t="s">
        <v>85</v>
      </c>
      <c r="AV320" s="13" t="s">
        <v>85</v>
      </c>
      <c r="AW320" s="13" t="s">
        <v>31</v>
      </c>
      <c r="AX320" s="13" t="s">
        <v>75</v>
      </c>
      <c r="AY320" s="261" t="s">
        <v>127</v>
      </c>
    </row>
    <row r="321" s="14" customFormat="1">
      <c r="A321" s="14"/>
      <c r="B321" s="265"/>
      <c r="C321" s="266"/>
      <c r="D321" s="252" t="s">
        <v>135</v>
      </c>
      <c r="E321" s="267" t="s">
        <v>1</v>
      </c>
      <c r="F321" s="268" t="s">
        <v>867</v>
      </c>
      <c r="G321" s="266"/>
      <c r="H321" s="267" t="s">
        <v>1</v>
      </c>
      <c r="I321" s="269"/>
      <c r="J321" s="266"/>
      <c r="K321" s="266"/>
      <c r="L321" s="270"/>
      <c r="M321" s="271"/>
      <c r="N321" s="272"/>
      <c r="O321" s="272"/>
      <c r="P321" s="272"/>
      <c r="Q321" s="272"/>
      <c r="R321" s="272"/>
      <c r="S321" s="272"/>
      <c r="T321" s="27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4" t="s">
        <v>135</v>
      </c>
      <c r="AU321" s="274" t="s">
        <v>85</v>
      </c>
      <c r="AV321" s="14" t="s">
        <v>83</v>
      </c>
      <c r="AW321" s="14" t="s">
        <v>31</v>
      </c>
      <c r="AX321" s="14" t="s">
        <v>75</v>
      </c>
      <c r="AY321" s="274" t="s">
        <v>127</v>
      </c>
    </row>
    <row r="322" s="13" customFormat="1">
      <c r="A322" s="13"/>
      <c r="B322" s="250"/>
      <c r="C322" s="251"/>
      <c r="D322" s="252" t="s">
        <v>135</v>
      </c>
      <c r="E322" s="253" t="s">
        <v>1</v>
      </c>
      <c r="F322" s="254" t="s">
        <v>141</v>
      </c>
      <c r="G322" s="251"/>
      <c r="H322" s="255">
        <v>3</v>
      </c>
      <c r="I322" s="256"/>
      <c r="J322" s="251"/>
      <c r="K322" s="251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135</v>
      </c>
      <c r="AU322" s="261" t="s">
        <v>85</v>
      </c>
      <c r="AV322" s="13" t="s">
        <v>85</v>
      </c>
      <c r="AW322" s="13" t="s">
        <v>31</v>
      </c>
      <c r="AX322" s="13" t="s">
        <v>75</v>
      </c>
      <c r="AY322" s="261" t="s">
        <v>127</v>
      </c>
    </row>
    <row r="323" s="15" customFormat="1">
      <c r="A323" s="15"/>
      <c r="B323" s="275"/>
      <c r="C323" s="276"/>
      <c r="D323" s="252" t="s">
        <v>135</v>
      </c>
      <c r="E323" s="277" t="s">
        <v>1</v>
      </c>
      <c r="F323" s="278" t="s">
        <v>179</v>
      </c>
      <c r="G323" s="276"/>
      <c r="H323" s="279">
        <v>5</v>
      </c>
      <c r="I323" s="280"/>
      <c r="J323" s="276"/>
      <c r="K323" s="276"/>
      <c r="L323" s="281"/>
      <c r="M323" s="282"/>
      <c r="N323" s="283"/>
      <c r="O323" s="283"/>
      <c r="P323" s="283"/>
      <c r="Q323" s="283"/>
      <c r="R323" s="283"/>
      <c r="S323" s="283"/>
      <c r="T323" s="28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5" t="s">
        <v>135</v>
      </c>
      <c r="AU323" s="285" t="s">
        <v>85</v>
      </c>
      <c r="AV323" s="15" t="s">
        <v>133</v>
      </c>
      <c r="AW323" s="15" t="s">
        <v>31</v>
      </c>
      <c r="AX323" s="15" t="s">
        <v>83</v>
      </c>
      <c r="AY323" s="285" t="s">
        <v>127</v>
      </c>
    </row>
    <row r="324" s="2" customFormat="1" ht="21.75" customHeight="1">
      <c r="A324" s="39"/>
      <c r="B324" s="40"/>
      <c r="C324" s="297" t="s">
        <v>446</v>
      </c>
      <c r="D324" s="297" t="s">
        <v>223</v>
      </c>
      <c r="E324" s="298" t="s">
        <v>868</v>
      </c>
      <c r="F324" s="299" t="s">
        <v>869</v>
      </c>
      <c r="G324" s="300" t="s">
        <v>378</v>
      </c>
      <c r="H324" s="301">
        <v>2</v>
      </c>
      <c r="I324" s="302"/>
      <c r="J324" s="301">
        <f>ROUND(I324*H324,2)</f>
        <v>0</v>
      </c>
      <c r="K324" s="303"/>
      <c r="L324" s="304"/>
      <c r="M324" s="305" t="s">
        <v>1</v>
      </c>
      <c r="N324" s="306" t="s">
        <v>40</v>
      </c>
      <c r="O324" s="92"/>
      <c r="P324" s="246">
        <f>O324*H324</f>
        <v>0</v>
      </c>
      <c r="Q324" s="246">
        <v>0.016</v>
      </c>
      <c r="R324" s="246">
        <f>Q324*H324</f>
        <v>0.032000000000000001</v>
      </c>
      <c r="S324" s="246">
        <v>0</v>
      </c>
      <c r="T324" s="24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8" t="s">
        <v>192</v>
      </c>
      <c r="AT324" s="248" t="s">
        <v>223</v>
      </c>
      <c r="AU324" s="248" t="s">
        <v>85</v>
      </c>
      <c r="AY324" s="18" t="s">
        <v>127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8" t="s">
        <v>83</v>
      </c>
      <c r="BK324" s="249">
        <f>ROUND(I324*H324,2)</f>
        <v>0</v>
      </c>
      <c r="BL324" s="18" t="s">
        <v>133</v>
      </c>
      <c r="BM324" s="248" t="s">
        <v>870</v>
      </c>
    </row>
    <row r="325" s="2" customFormat="1" ht="21.75" customHeight="1">
      <c r="A325" s="39"/>
      <c r="B325" s="40"/>
      <c r="C325" s="297" t="s">
        <v>452</v>
      </c>
      <c r="D325" s="297" t="s">
        <v>223</v>
      </c>
      <c r="E325" s="298" t="s">
        <v>871</v>
      </c>
      <c r="F325" s="299" t="s">
        <v>872</v>
      </c>
      <c r="G325" s="300" t="s">
        <v>378</v>
      </c>
      <c r="H325" s="301">
        <v>3</v>
      </c>
      <c r="I325" s="302"/>
      <c r="J325" s="301">
        <f>ROUND(I325*H325,2)</f>
        <v>0</v>
      </c>
      <c r="K325" s="303"/>
      <c r="L325" s="304"/>
      <c r="M325" s="305" t="s">
        <v>1</v>
      </c>
      <c r="N325" s="306" t="s">
        <v>40</v>
      </c>
      <c r="O325" s="92"/>
      <c r="P325" s="246">
        <f>O325*H325</f>
        <v>0</v>
      </c>
      <c r="Q325" s="246">
        <v>0</v>
      </c>
      <c r="R325" s="246">
        <f>Q325*H325</f>
        <v>0</v>
      </c>
      <c r="S325" s="246">
        <v>0</v>
      </c>
      <c r="T325" s="24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8" t="s">
        <v>192</v>
      </c>
      <c r="AT325" s="248" t="s">
        <v>223</v>
      </c>
      <c r="AU325" s="248" t="s">
        <v>85</v>
      </c>
      <c r="AY325" s="18" t="s">
        <v>127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8" t="s">
        <v>83</v>
      </c>
      <c r="BK325" s="249">
        <f>ROUND(I325*H325,2)</f>
        <v>0</v>
      </c>
      <c r="BL325" s="18" t="s">
        <v>133</v>
      </c>
      <c r="BM325" s="248" t="s">
        <v>873</v>
      </c>
    </row>
    <row r="326" s="2" customFormat="1" ht="21.75" customHeight="1">
      <c r="A326" s="39"/>
      <c r="B326" s="40"/>
      <c r="C326" s="237" t="s">
        <v>458</v>
      </c>
      <c r="D326" s="237" t="s">
        <v>129</v>
      </c>
      <c r="E326" s="238" t="s">
        <v>874</v>
      </c>
      <c r="F326" s="239" t="s">
        <v>875</v>
      </c>
      <c r="G326" s="240" t="s">
        <v>378</v>
      </c>
      <c r="H326" s="241">
        <v>3</v>
      </c>
      <c r="I326" s="242"/>
      <c r="J326" s="241">
        <f>ROUND(I326*H326,2)</f>
        <v>0</v>
      </c>
      <c r="K326" s="243"/>
      <c r="L326" s="45"/>
      <c r="M326" s="244" t="s">
        <v>1</v>
      </c>
      <c r="N326" s="245" t="s">
        <v>40</v>
      </c>
      <c r="O326" s="92"/>
      <c r="P326" s="246">
        <f>O326*H326</f>
        <v>0</v>
      </c>
      <c r="Q326" s="246">
        <v>0.00167</v>
      </c>
      <c r="R326" s="246">
        <f>Q326*H326</f>
        <v>0.0050100000000000006</v>
      </c>
      <c r="S326" s="246">
        <v>0</v>
      </c>
      <c r="T326" s="24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8" t="s">
        <v>133</v>
      </c>
      <c r="AT326" s="248" t="s">
        <v>129</v>
      </c>
      <c r="AU326" s="248" t="s">
        <v>85</v>
      </c>
      <c r="AY326" s="18" t="s">
        <v>127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8" t="s">
        <v>83</v>
      </c>
      <c r="BK326" s="249">
        <f>ROUND(I326*H326,2)</f>
        <v>0</v>
      </c>
      <c r="BL326" s="18" t="s">
        <v>133</v>
      </c>
      <c r="BM326" s="248" t="s">
        <v>876</v>
      </c>
    </row>
    <row r="327" s="14" customFormat="1">
      <c r="A327" s="14"/>
      <c r="B327" s="265"/>
      <c r="C327" s="266"/>
      <c r="D327" s="252" t="s">
        <v>135</v>
      </c>
      <c r="E327" s="267" t="s">
        <v>1</v>
      </c>
      <c r="F327" s="268" t="s">
        <v>877</v>
      </c>
      <c r="G327" s="266"/>
      <c r="H327" s="267" t="s">
        <v>1</v>
      </c>
      <c r="I327" s="269"/>
      <c r="J327" s="266"/>
      <c r="K327" s="266"/>
      <c r="L327" s="270"/>
      <c r="M327" s="271"/>
      <c r="N327" s="272"/>
      <c r="O327" s="272"/>
      <c r="P327" s="272"/>
      <c r="Q327" s="272"/>
      <c r="R327" s="272"/>
      <c r="S327" s="272"/>
      <c r="T327" s="27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4" t="s">
        <v>135</v>
      </c>
      <c r="AU327" s="274" t="s">
        <v>85</v>
      </c>
      <c r="AV327" s="14" t="s">
        <v>83</v>
      </c>
      <c r="AW327" s="14" t="s">
        <v>31</v>
      </c>
      <c r="AX327" s="14" t="s">
        <v>75</v>
      </c>
      <c r="AY327" s="274" t="s">
        <v>127</v>
      </c>
    </row>
    <row r="328" s="13" customFormat="1">
      <c r="A328" s="13"/>
      <c r="B328" s="250"/>
      <c r="C328" s="251"/>
      <c r="D328" s="252" t="s">
        <v>135</v>
      </c>
      <c r="E328" s="253" t="s">
        <v>1</v>
      </c>
      <c r="F328" s="254" t="s">
        <v>141</v>
      </c>
      <c r="G328" s="251"/>
      <c r="H328" s="255">
        <v>3</v>
      </c>
      <c r="I328" s="256"/>
      <c r="J328" s="251"/>
      <c r="K328" s="251"/>
      <c r="L328" s="257"/>
      <c r="M328" s="258"/>
      <c r="N328" s="259"/>
      <c r="O328" s="259"/>
      <c r="P328" s="259"/>
      <c r="Q328" s="259"/>
      <c r="R328" s="259"/>
      <c r="S328" s="259"/>
      <c r="T328" s="26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1" t="s">
        <v>135</v>
      </c>
      <c r="AU328" s="261" t="s">
        <v>85</v>
      </c>
      <c r="AV328" s="13" t="s">
        <v>85</v>
      </c>
      <c r="AW328" s="13" t="s">
        <v>31</v>
      </c>
      <c r="AX328" s="13" t="s">
        <v>83</v>
      </c>
      <c r="AY328" s="261" t="s">
        <v>127</v>
      </c>
    </row>
    <row r="329" s="2" customFormat="1" ht="21.75" customHeight="1">
      <c r="A329" s="39"/>
      <c r="B329" s="40"/>
      <c r="C329" s="297" t="s">
        <v>464</v>
      </c>
      <c r="D329" s="297" t="s">
        <v>223</v>
      </c>
      <c r="E329" s="298" t="s">
        <v>878</v>
      </c>
      <c r="F329" s="299" t="s">
        <v>879</v>
      </c>
      <c r="G329" s="300" t="s">
        <v>378</v>
      </c>
      <c r="H329" s="301">
        <v>3</v>
      </c>
      <c r="I329" s="302"/>
      <c r="J329" s="301">
        <f>ROUND(I329*H329,2)</f>
        <v>0</v>
      </c>
      <c r="K329" s="303"/>
      <c r="L329" s="304"/>
      <c r="M329" s="305" t="s">
        <v>1</v>
      </c>
      <c r="N329" s="306" t="s">
        <v>40</v>
      </c>
      <c r="O329" s="92"/>
      <c r="P329" s="246">
        <f>O329*H329</f>
        <v>0</v>
      </c>
      <c r="Q329" s="246">
        <v>0.0083000000000000001</v>
      </c>
      <c r="R329" s="246">
        <f>Q329*H329</f>
        <v>0.024899999999999999</v>
      </c>
      <c r="S329" s="246">
        <v>0</v>
      </c>
      <c r="T329" s="24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8" t="s">
        <v>192</v>
      </c>
      <c r="AT329" s="248" t="s">
        <v>223</v>
      </c>
      <c r="AU329" s="248" t="s">
        <v>85</v>
      </c>
      <c r="AY329" s="18" t="s">
        <v>127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8" t="s">
        <v>83</v>
      </c>
      <c r="BK329" s="249">
        <f>ROUND(I329*H329,2)</f>
        <v>0</v>
      </c>
      <c r="BL329" s="18" t="s">
        <v>133</v>
      </c>
      <c r="BM329" s="248" t="s">
        <v>880</v>
      </c>
    </row>
    <row r="330" s="2" customFormat="1" ht="21.75" customHeight="1">
      <c r="A330" s="39"/>
      <c r="B330" s="40"/>
      <c r="C330" s="237" t="s">
        <v>471</v>
      </c>
      <c r="D330" s="237" t="s">
        <v>129</v>
      </c>
      <c r="E330" s="238" t="s">
        <v>881</v>
      </c>
      <c r="F330" s="239" t="s">
        <v>882</v>
      </c>
      <c r="G330" s="240" t="s">
        <v>378</v>
      </c>
      <c r="H330" s="241">
        <v>3</v>
      </c>
      <c r="I330" s="242"/>
      <c r="J330" s="241">
        <f>ROUND(I330*H330,2)</f>
        <v>0</v>
      </c>
      <c r="K330" s="243"/>
      <c r="L330" s="45"/>
      <c r="M330" s="244" t="s">
        <v>1</v>
      </c>
      <c r="N330" s="245" t="s">
        <v>40</v>
      </c>
      <c r="O330" s="92"/>
      <c r="P330" s="246">
        <f>O330*H330</f>
        <v>0</v>
      </c>
      <c r="Q330" s="246">
        <v>0.0017099999999999999</v>
      </c>
      <c r="R330" s="246">
        <f>Q330*H330</f>
        <v>0.00513</v>
      </c>
      <c r="S330" s="246">
        <v>0</v>
      </c>
      <c r="T330" s="24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8" t="s">
        <v>133</v>
      </c>
      <c r="AT330" s="248" t="s">
        <v>129</v>
      </c>
      <c r="AU330" s="248" t="s">
        <v>85</v>
      </c>
      <c r="AY330" s="18" t="s">
        <v>127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8" t="s">
        <v>83</v>
      </c>
      <c r="BK330" s="249">
        <f>ROUND(I330*H330,2)</f>
        <v>0</v>
      </c>
      <c r="BL330" s="18" t="s">
        <v>133</v>
      </c>
      <c r="BM330" s="248" t="s">
        <v>883</v>
      </c>
    </row>
    <row r="331" s="14" customFormat="1">
      <c r="A331" s="14"/>
      <c r="B331" s="265"/>
      <c r="C331" s="266"/>
      <c r="D331" s="252" t="s">
        <v>135</v>
      </c>
      <c r="E331" s="267" t="s">
        <v>1</v>
      </c>
      <c r="F331" s="268" t="s">
        <v>884</v>
      </c>
      <c r="G331" s="266"/>
      <c r="H331" s="267" t="s">
        <v>1</v>
      </c>
      <c r="I331" s="269"/>
      <c r="J331" s="266"/>
      <c r="K331" s="266"/>
      <c r="L331" s="270"/>
      <c r="M331" s="271"/>
      <c r="N331" s="272"/>
      <c r="O331" s="272"/>
      <c r="P331" s="272"/>
      <c r="Q331" s="272"/>
      <c r="R331" s="272"/>
      <c r="S331" s="272"/>
      <c r="T331" s="27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4" t="s">
        <v>135</v>
      </c>
      <c r="AU331" s="274" t="s">
        <v>85</v>
      </c>
      <c r="AV331" s="14" t="s">
        <v>83</v>
      </c>
      <c r="AW331" s="14" t="s">
        <v>31</v>
      </c>
      <c r="AX331" s="14" t="s">
        <v>75</v>
      </c>
      <c r="AY331" s="274" t="s">
        <v>127</v>
      </c>
    </row>
    <row r="332" s="13" customFormat="1">
      <c r="A332" s="13"/>
      <c r="B332" s="250"/>
      <c r="C332" s="251"/>
      <c r="D332" s="252" t="s">
        <v>135</v>
      </c>
      <c r="E332" s="253" t="s">
        <v>1</v>
      </c>
      <c r="F332" s="254" t="s">
        <v>83</v>
      </c>
      <c r="G332" s="251"/>
      <c r="H332" s="255">
        <v>1</v>
      </c>
      <c r="I332" s="256"/>
      <c r="J332" s="251"/>
      <c r="K332" s="251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135</v>
      </c>
      <c r="AU332" s="261" t="s">
        <v>85</v>
      </c>
      <c r="AV332" s="13" t="s">
        <v>85</v>
      </c>
      <c r="AW332" s="13" t="s">
        <v>31</v>
      </c>
      <c r="AX332" s="13" t="s">
        <v>75</v>
      </c>
      <c r="AY332" s="261" t="s">
        <v>127</v>
      </c>
    </row>
    <row r="333" s="14" customFormat="1">
      <c r="A333" s="14"/>
      <c r="B333" s="265"/>
      <c r="C333" s="266"/>
      <c r="D333" s="252" t="s">
        <v>135</v>
      </c>
      <c r="E333" s="267" t="s">
        <v>1</v>
      </c>
      <c r="F333" s="268" t="s">
        <v>885</v>
      </c>
      <c r="G333" s="266"/>
      <c r="H333" s="267" t="s">
        <v>1</v>
      </c>
      <c r="I333" s="269"/>
      <c r="J333" s="266"/>
      <c r="K333" s="266"/>
      <c r="L333" s="270"/>
      <c r="M333" s="271"/>
      <c r="N333" s="272"/>
      <c r="O333" s="272"/>
      <c r="P333" s="272"/>
      <c r="Q333" s="272"/>
      <c r="R333" s="272"/>
      <c r="S333" s="272"/>
      <c r="T333" s="27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4" t="s">
        <v>135</v>
      </c>
      <c r="AU333" s="274" t="s">
        <v>85</v>
      </c>
      <c r="AV333" s="14" t="s">
        <v>83</v>
      </c>
      <c r="AW333" s="14" t="s">
        <v>31</v>
      </c>
      <c r="AX333" s="14" t="s">
        <v>75</v>
      </c>
      <c r="AY333" s="274" t="s">
        <v>127</v>
      </c>
    </row>
    <row r="334" s="13" customFormat="1">
      <c r="A334" s="13"/>
      <c r="B334" s="250"/>
      <c r="C334" s="251"/>
      <c r="D334" s="252" t="s">
        <v>135</v>
      </c>
      <c r="E334" s="253" t="s">
        <v>1</v>
      </c>
      <c r="F334" s="254" t="s">
        <v>85</v>
      </c>
      <c r="G334" s="251"/>
      <c r="H334" s="255">
        <v>2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135</v>
      </c>
      <c r="AU334" s="261" t="s">
        <v>85</v>
      </c>
      <c r="AV334" s="13" t="s">
        <v>85</v>
      </c>
      <c r="AW334" s="13" t="s">
        <v>31</v>
      </c>
      <c r="AX334" s="13" t="s">
        <v>75</v>
      </c>
      <c r="AY334" s="261" t="s">
        <v>127</v>
      </c>
    </row>
    <row r="335" s="15" customFormat="1">
      <c r="A335" s="15"/>
      <c r="B335" s="275"/>
      <c r="C335" s="276"/>
      <c r="D335" s="252" t="s">
        <v>135</v>
      </c>
      <c r="E335" s="277" t="s">
        <v>1</v>
      </c>
      <c r="F335" s="278" t="s">
        <v>179</v>
      </c>
      <c r="G335" s="276"/>
      <c r="H335" s="279">
        <v>3</v>
      </c>
      <c r="I335" s="280"/>
      <c r="J335" s="276"/>
      <c r="K335" s="276"/>
      <c r="L335" s="281"/>
      <c r="M335" s="282"/>
      <c r="N335" s="283"/>
      <c r="O335" s="283"/>
      <c r="P335" s="283"/>
      <c r="Q335" s="283"/>
      <c r="R335" s="283"/>
      <c r="S335" s="283"/>
      <c r="T335" s="28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5" t="s">
        <v>135</v>
      </c>
      <c r="AU335" s="285" t="s">
        <v>85</v>
      </c>
      <c r="AV335" s="15" t="s">
        <v>133</v>
      </c>
      <c r="AW335" s="15" t="s">
        <v>31</v>
      </c>
      <c r="AX335" s="15" t="s">
        <v>83</v>
      </c>
      <c r="AY335" s="285" t="s">
        <v>127</v>
      </c>
    </row>
    <row r="336" s="2" customFormat="1" ht="21.75" customHeight="1">
      <c r="A336" s="39"/>
      <c r="B336" s="40"/>
      <c r="C336" s="297" t="s">
        <v>480</v>
      </c>
      <c r="D336" s="297" t="s">
        <v>223</v>
      </c>
      <c r="E336" s="298" t="s">
        <v>886</v>
      </c>
      <c r="F336" s="299" t="s">
        <v>887</v>
      </c>
      <c r="G336" s="300" t="s">
        <v>378</v>
      </c>
      <c r="H336" s="301">
        <v>2</v>
      </c>
      <c r="I336" s="302"/>
      <c r="J336" s="301">
        <f>ROUND(I336*H336,2)</f>
        <v>0</v>
      </c>
      <c r="K336" s="303"/>
      <c r="L336" s="304"/>
      <c r="M336" s="305" t="s">
        <v>1</v>
      </c>
      <c r="N336" s="306" t="s">
        <v>40</v>
      </c>
      <c r="O336" s="92"/>
      <c r="P336" s="246">
        <f>O336*H336</f>
        <v>0</v>
      </c>
      <c r="Q336" s="246">
        <v>0.0178</v>
      </c>
      <c r="R336" s="246">
        <f>Q336*H336</f>
        <v>0.0356</v>
      </c>
      <c r="S336" s="246">
        <v>0</v>
      </c>
      <c r="T336" s="24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8" t="s">
        <v>192</v>
      </c>
      <c r="AT336" s="248" t="s">
        <v>223</v>
      </c>
      <c r="AU336" s="248" t="s">
        <v>85</v>
      </c>
      <c r="AY336" s="18" t="s">
        <v>127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8" t="s">
        <v>83</v>
      </c>
      <c r="BK336" s="249">
        <f>ROUND(I336*H336,2)</f>
        <v>0</v>
      </c>
      <c r="BL336" s="18" t="s">
        <v>133</v>
      </c>
      <c r="BM336" s="248" t="s">
        <v>888</v>
      </c>
    </row>
    <row r="337" s="2" customFormat="1" ht="21.75" customHeight="1">
      <c r="A337" s="39"/>
      <c r="B337" s="40"/>
      <c r="C337" s="297" t="s">
        <v>487</v>
      </c>
      <c r="D337" s="297" t="s">
        <v>223</v>
      </c>
      <c r="E337" s="298" t="s">
        <v>889</v>
      </c>
      <c r="F337" s="299" t="s">
        <v>890</v>
      </c>
      <c r="G337" s="300" t="s">
        <v>378</v>
      </c>
      <c r="H337" s="301">
        <v>1</v>
      </c>
      <c r="I337" s="302"/>
      <c r="J337" s="301">
        <f>ROUND(I337*H337,2)</f>
        <v>0</v>
      </c>
      <c r="K337" s="303"/>
      <c r="L337" s="304"/>
      <c r="M337" s="305" t="s">
        <v>1</v>
      </c>
      <c r="N337" s="306" t="s">
        <v>40</v>
      </c>
      <c r="O337" s="92"/>
      <c r="P337" s="246">
        <f>O337*H337</f>
        <v>0</v>
      </c>
      <c r="Q337" s="246">
        <v>0.019699999999999999</v>
      </c>
      <c r="R337" s="246">
        <f>Q337*H337</f>
        <v>0.019699999999999999</v>
      </c>
      <c r="S337" s="246">
        <v>0</v>
      </c>
      <c r="T337" s="24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8" t="s">
        <v>192</v>
      </c>
      <c r="AT337" s="248" t="s">
        <v>223</v>
      </c>
      <c r="AU337" s="248" t="s">
        <v>85</v>
      </c>
      <c r="AY337" s="18" t="s">
        <v>127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8" t="s">
        <v>83</v>
      </c>
      <c r="BK337" s="249">
        <f>ROUND(I337*H337,2)</f>
        <v>0</v>
      </c>
      <c r="BL337" s="18" t="s">
        <v>133</v>
      </c>
      <c r="BM337" s="248" t="s">
        <v>891</v>
      </c>
    </row>
    <row r="338" s="12" customFormat="1" ht="22.8" customHeight="1">
      <c r="A338" s="12"/>
      <c r="B338" s="221"/>
      <c r="C338" s="222"/>
      <c r="D338" s="223" t="s">
        <v>74</v>
      </c>
      <c r="E338" s="235" t="s">
        <v>469</v>
      </c>
      <c r="F338" s="235" t="s">
        <v>470</v>
      </c>
      <c r="G338" s="222"/>
      <c r="H338" s="222"/>
      <c r="I338" s="225"/>
      <c r="J338" s="236">
        <f>BK338</f>
        <v>0</v>
      </c>
      <c r="K338" s="222"/>
      <c r="L338" s="227"/>
      <c r="M338" s="228"/>
      <c r="N338" s="229"/>
      <c r="O338" s="229"/>
      <c r="P338" s="230">
        <f>SUM(P339:P395)</f>
        <v>0</v>
      </c>
      <c r="Q338" s="229"/>
      <c r="R338" s="230">
        <f>SUM(R339:R395)</f>
        <v>1.1455400000000002</v>
      </c>
      <c r="S338" s="229"/>
      <c r="T338" s="231">
        <f>SUM(T339:T395)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2" t="s">
        <v>83</v>
      </c>
      <c r="AT338" s="233" t="s">
        <v>74</v>
      </c>
      <c r="AU338" s="233" t="s">
        <v>83</v>
      </c>
      <c r="AY338" s="232" t="s">
        <v>127</v>
      </c>
      <c r="BK338" s="234">
        <f>SUM(BK339:BK395)</f>
        <v>0</v>
      </c>
    </row>
    <row r="339" s="2" customFormat="1" ht="21.75" customHeight="1">
      <c r="A339" s="39"/>
      <c r="B339" s="40"/>
      <c r="C339" s="237" t="s">
        <v>492</v>
      </c>
      <c r="D339" s="237" t="s">
        <v>129</v>
      </c>
      <c r="E339" s="238" t="s">
        <v>892</v>
      </c>
      <c r="F339" s="239" t="s">
        <v>893</v>
      </c>
      <c r="G339" s="240" t="s">
        <v>132</v>
      </c>
      <c r="H339" s="241">
        <v>69</v>
      </c>
      <c r="I339" s="242"/>
      <c r="J339" s="241">
        <f>ROUND(I339*H339,2)</f>
        <v>0</v>
      </c>
      <c r="K339" s="243"/>
      <c r="L339" s="45"/>
      <c r="M339" s="244" t="s">
        <v>1</v>
      </c>
      <c r="N339" s="245" t="s">
        <v>40</v>
      </c>
      <c r="O339" s="92"/>
      <c r="P339" s="246">
        <f>O339*H339</f>
        <v>0</v>
      </c>
      <c r="Q339" s="246">
        <v>0</v>
      </c>
      <c r="R339" s="246">
        <f>Q339*H339</f>
        <v>0</v>
      </c>
      <c r="S339" s="246">
        <v>0</v>
      </c>
      <c r="T339" s="24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8" t="s">
        <v>133</v>
      </c>
      <c r="AT339" s="248" t="s">
        <v>129</v>
      </c>
      <c r="AU339" s="248" t="s">
        <v>85</v>
      </c>
      <c r="AY339" s="18" t="s">
        <v>127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8" t="s">
        <v>83</v>
      </c>
      <c r="BK339" s="249">
        <f>ROUND(I339*H339,2)</f>
        <v>0</v>
      </c>
      <c r="BL339" s="18" t="s">
        <v>133</v>
      </c>
      <c r="BM339" s="248" t="s">
        <v>894</v>
      </c>
    </row>
    <row r="340" s="14" customFormat="1">
      <c r="A340" s="14"/>
      <c r="B340" s="265"/>
      <c r="C340" s="266"/>
      <c r="D340" s="252" t="s">
        <v>135</v>
      </c>
      <c r="E340" s="267" t="s">
        <v>1</v>
      </c>
      <c r="F340" s="268" t="s">
        <v>895</v>
      </c>
      <c r="G340" s="266"/>
      <c r="H340" s="267" t="s">
        <v>1</v>
      </c>
      <c r="I340" s="269"/>
      <c r="J340" s="266"/>
      <c r="K340" s="266"/>
      <c r="L340" s="270"/>
      <c r="M340" s="271"/>
      <c r="N340" s="272"/>
      <c r="O340" s="272"/>
      <c r="P340" s="272"/>
      <c r="Q340" s="272"/>
      <c r="R340" s="272"/>
      <c r="S340" s="272"/>
      <c r="T340" s="27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4" t="s">
        <v>135</v>
      </c>
      <c r="AU340" s="274" t="s">
        <v>85</v>
      </c>
      <c r="AV340" s="14" t="s">
        <v>83</v>
      </c>
      <c r="AW340" s="14" t="s">
        <v>31</v>
      </c>
      <c r="AX340" s="14" t="s">
        <v>75</v>
      </c>
      <c r="AY340" s="274" t="s">
        <v>127</v>
      </c>
    </row>
    <row r="341" s="13" customFormat="1">
      <c r="A341" s="13"/>
      <c r="B341" s="250"/>
      <c r="C341" s="251"/>
      <c r="D341" s="252" t="s">
        <v>135</v>
      </c>
      <c r="E341" s="253" t="s">
        <v>1</v>
      </c>
      <c r="F341" s="254" t="s">
        <v>558</v>
      </c>
      <c r="G341" s="251"/>
      <c r="H341" s="255">
        <v>69</v>
      </c>
      <c r="I341" s="256"/>
      <c r="J341" s="251"/>
      <c r="K341" s="251"/>
      <c r="L341" s="257"/>
      <c r="M341" s="258"/>
      <c r="N341" s="259"/>
      <c r="O341" s="259"/>
      <c r="P341" s="259"/>
      <c r="Q341" s="259"/>
      <c r="R341" s="259"/>
      <c r="S341" s="259"/>
      <c r="T341" s="26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1" t="s">
        <v>135</v>
      </c>
      <c r="AU341" s="261" t="s">
        <v>85</v>
      </c>
      <c r="AV341" s="13" t="s">
        <v>85</v>
      </c>
      <c r="AW341" s="13" t="s">
        <v>31</v>
      </c>
      <c r="AX341" s="13" t="s">
        <v>83</v>
      </c>
      <c r="AY341" s="261" t="s">
        <v>127</v>
      </c>
    </row>
    <row r="342" s="2" customFormat="1" ht="21.75" customHeight="1">
      <c r="A342" s="39"/>
      <c r="B342" s="40"/>
      <c r="C342" s="297" t="s">
        <v>496</v>
      </c>
      <c r="D342" s="297" t="s">
        <v>223</v>
      </c>
      <c r="E342" s="298" t="s">
        <v>896</v>
      </c>
      <c r="F342" s="299" t="s">
        <v>897</v>
      </c>
      <c r="G342" s="300" t="s">
        <v>132</v>
      </c>
      <c r="H342" s="301">
        <v>70</v>
      </c>
      <c r="I342" s="302"/>
      <c r="J342" s="301">
        <f>ROUND(I342*H342,2)</f>
        <v>0</v>
      </c>
      <c r="K342" s="303"/>
      <c r="L342" s="304"/>
      <c r="M342" s="305" t="s">
        <v>1</v>
      </c>
      <c r="N342" s="306" t="s">
        <v>40</v>
      </c>
      <c r="O342" s="92"/>
      <c r="P342" s="246">
        <f>O342*H342</f>
        <v>0</v>
      </c>
      <c r="Q342" s="246">
        <v>0.00027999999999999998</v>
      </c>
      <c r="R342" s="246">
        <f>Q342*H342</f>
        <v>0.019599999999999999</v>
      </c>
      <c r="S342" s="246">
        <v>0</v>
      </c>
      <c r="T342" s="24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8" t="s">
        <v>192</v>
      </c>
      <c r="AT342" s="248" t="s">
        <v>223</v>
      </c>
      <c r="AU342" s="248" t="s">
        <v>85</v>
      </c>
      <c r="AY342" s="18" t="s">
        <v>127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8" t="s">
        <v>83</v>
      </c>
      <c r="BK342" s="249">
        <f>ROUND(I342*H342,2)</f>
        <v>0</v>
      </c>
      <c r="BL342" s="18" t="s">
        <v>133</v>
      </c>
      <c r="BM342" s="248" t="s">
        <v>898</v>
      </c>
    </row>
    <row r="343" s="2" customFormat="1">
      <c r="A343" s="39"/>
      <c r="B343" s="40"/>
      <c r="C343" s="41"/>
      <c r="D343" s="252" t="s">
        <v>155</v>
      </c>
      <c r="E343" s="41"/>
      <c r="F343" s="262" t="s">
        <v>899</v>
      </c>
      <c r="G343" s="41"/>
      <c r="H343" s="41"/>
      <c r="I343" s="145"/>
      <c r="J343" s="41"/>
      <c r="K343" s="41"/>
      <c r="L343" s="45"/>
      <c r="M343" s="263"/>
      <c r="N343" s="264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155</v>
      </c>
      <c r="AU343" s="18" t="s">
        <v>85</v>
      </c>
    </row>
    <row r="344" s="13" customFormat="1">
      <c r="A344" s="13"/>
      <c r="B344" s="250"/>
      <c r="C344" s="251"/>
      <c r="D344" s="252" t="s">
        <v>135</v>
      </c>
      <c r="E344" s="253" t="s">
        <v>1</v>
      </c>
      <c r="F344" s="254" t="s">
        <v>900</v>
      </c>
      <c r="G344" s="251"/>
      <c r="H344" s="255">
        <v>70</v>
      </c>
      <c r="I344" s="256"/>
      <c r="J344" s="251"/>
      <c r="K344" s="251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135</v>
      </c>
      <c r="AU344" s="261" t="s">
        <v>85</v>
      </c>
      <c r="AV344" s="13" t="s">
        <v>85</v>
      </c>
      <c r="AW344" s="13" t="s">
        <v>31</v>
      </c>
      <c r="AX344" s="13" t="s">
        <v>83</v>
      </c>
      <c r="AY344" s="261" t="s">
        <v>127</v>
      </c>
    </row>
    <row r="345" s="2" customFormat="1" ht="21.75" customHeight="1">
      <c r="A345" s="39"/>
      <c r="B345" s="40"/>
      <c r="C345" s="237" t="s">
        <v>500</v>
      </c>
      <c r="D345" s="237" t="s">
        <v>129</v>
      </c>
      <c r="E345" s="238" t="s">
        <v>901</v>
      </c>
      <c r="F345" s="239" t="s">
        <v>902</v>
      </c>
      <c r="G345" s="240" t="s">
        <v>132</v>
      </c>
      <c r="H345" s="241">
        <v>1.5</v>
      </c>
      <c r="I345" s="242"/>
      <c r="J345" s="241">
        <f>ROUND(I345*H345,2)</f>
        <v>0</v>
      </c>
      <c r="K345" s="243"/>
      <c r="L345" s="45"/>
      <c r="M345" s="244" t="s">
        <v>1</v>
      </c>
      <c r="N345" s="245" t="s">
        <v>40</v>
      </c>
      <c r="O345" s="92"/>
      <c r="P345" s="246">
        <f>O345*H345</f>
        <v>0</v>
      </c>
      <c r="Q345" s="246">
        <v>0</v>
      </c>
      <c r="R345" s="246">
        <f>Q345*H345</f>
        <v>0</v>
      </c>
      <c r="S345" s="246">
        <v>0</v>
      </c>
      <c r="T345" s="24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8" t="s">
        <v>133</v>
      </c>
      <c r="AT345" s="248" t="s">
        <v>129</v>
      </c>
      <c r="AU345" s="248" t="s">
        <v>85</v>
      </c>
      <c r="AY345" s="18" t="s">
        <v>127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8" t="s">
        <v>83</v>
      </c>
      <c r="BK345" s="249">
        <f>ROUND(I345*H345,2)</f>
        <v>0</v>
      </c>
      <c r="BL345" s="18" t="s">
        <v>133</v>
      </c>
      <c r="BM345" s="248" t="s">
        <v>903</v>
      </c>
    </row>
    <row r="346" s="14" customFormat="1">
      <c r="A346" s="14"/>
      <c r="B346" s="265"/>
      <c r="C346" s="266"/>
      <c r="D346" s="252" t="s">
        <v>135</v>
      </c>
      <c r="E346" s="267" t="s">
        <v>1</v>
      </c>
      <c r="F346" s="268" t="s">
        <v>895</v>
      </c>
      <c r="G346" s="266"/>
      <c r="H346" s="267" t="s">
        <v>1</v>
      </c>
      <c r="I346" s="269"/>
      <c r="J346" s="266"/>
      <c r="K346" s="266"/>
      <c r="L346" s="270"/>
      <c r="M346" s="271"/>
      <c r="N346" s="272"/>
      <c r="O346" s="272"/>
      <c r="P346" s="272"/>
      <c r="Q346" s="272"/>
      <c r="R346" s="272"/>
      <c r="S346" s="272"/>
      <c r="T346" s="27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4" t="s">
        <v>135</v>
      </c>
      <c r="AU346" s="274" t="s">
        <v>85</v>
      </c>
      <c r="AV346" s="14" t="s">
        <v>83</v>
      </c>
      <c r="AW346" s="14" t="s">
        <v>31</v>
      </c>
      <c r="AX346" s="14" t="s">
        <v>75</v>
      </c>
      <c r="AY346" s="274" t="s">
        <v>127</v>
      </c>
    </row>
    <row r="347" s="13" customFormat="1">
      <c r="A347" s="13"/>
      <c r="B347" s="250"/>
      <c r="C347" s="251"/>
      <c r="D347" s="252" t="s">
        <v>135</v>
      </c>
      <c r="E347" s="253" t="s">
        <v>1</v>
      </c>
      <c r="F347" s="254" t="s">
        <v>904</v>
      </c>
      <c r="G347" s="251"/>
      <c r="H347" s="255">
        <v>1.5</v>
      </c>
      <c r="I347" s="256"/>
      <c r="J347" s="251"/>
      <c r="K347" s="251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135</v>
      </c>
      <c r="AU347" s="261" t="s">
        <v>85</v>
      </c>
      <c r="AV347" s="13" t="s">
        <v>85</v>
      </c>
      <c r="AW347" s="13" t="s">
        <v>31</v>
      </c>
      <c r="AX347" s="13" t="s">
        <v>83</v>
      </c>
      <c r="AY347" s="261" t="s">
        <v>127</v>
      </c>
    </row>
    <row r="348" s="2" customFormat="1" ht="21.75" customHeight="1">
      <c r="A348" s="39"/>
      <c r="B348" s="40"/>
      <c r="C348" s="297" t="s">
        <v>505</v>
      </c>
      <c r="D348" s="297" t="s">
        <v>223</v>
      </c>
      <c r="E348" s="298" t="s">
        <v>905</v>
      </c>
      <c r="F348" s="299" t="s">
        <v>906</v>
      </c>
      <c r="G348" s="300" t="s">
        <v>132</v>
      </c>
      <c r="H348" s="301">
        <v>2</v>
      </c>
      <c r="I348" s="302"/>
      <c r="J348" s="301">
        <f>ROUND(I348*H348,2)</f>
        <v>0</v>
      </c>
      <c r="K348" s="303"/>
      <c r="L348" s="304"/>
      <c r="M348" s="305" t="s">
        <v>1</v>
      </c>
      <c r="N348" s="306" t="s">
        <v>40</v>
      </c>
      <c r="O348" s="92"/>
      <c r="P348" s="246">
        <f>O348*H348</f>
        <v>0</v>
      </c>
      <c r="Q348" s="246">
        <v>0.00042999999999999999</v>
      </c>
      <c r="R348" s="246">
        <f>Q348*H348</f>
        <v>0.00085999999999999998</v>
      </c>
      <c r="S348" s="246">
        <v>0</v>
      </c>
      <c r="T348" s="24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8" t="s">
        <v>192</v>
      </c>
      <c r="AT348" s="248" t="s">
        <v>223</v>
      </c>
      <c r="AU348" s="248" t="s">
        <v>85</v>
      </c>
      <c r="AY348" s="18" t="s">
        <v>127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8" t="s">
        <v>83</v>
      </c>
      <c r="BK348" s="249">
        <f>ROUND(I348*H348,2)</f>
        <v>0</v>
      </c>
      <c r="BL348" s="18" t="s">
        <v>133</v>
      </c>
      <c r="BM348" s="248" t="s">
        <v>907</v>
      </c>
    </row>
    <row r="349" s="2" customFormat="1">
      <c r="A349" s="39"/>
      <c r="B349" s="40"/>
      <c r="C349" s="41"/>
      <c r="D349" s="252" t="s">
        <v>155</v>
      </c>
      <c r="E349" s="41"/>
      <c r="F349" s="262" t="s">
        <v>899</v>
      </c>
      <c r="G349" s="41"/>
      <c r="H349" s="41"/>
      <c r="I349" s="145"/>
      <c r="J349" s="41"/>
      <c r="K349" s="41"/>
      <c r="L349" s="45"/>
      <c r="M349" s="263"/>
      <c r="N349" s="264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155</v>
      </c>
      <c r="AU349" s="18" t="s">
        <v>85</v>
      </c>
    </row>
    <row r="350" s="2" customFormat="1" ht="21.75" customHeight="1">
      <c r="A350" s="39"/>
      <c r="B350" s="40"/>
      <c r="C350" s="237" t="s">
        <v>509</v>
      </c>
      <c r="D350" s="237" t="s">
        <v>129</v>
      </c>
      <c r="E350" s="238" t="s">
        <v>908</v>
      </c>
      <c r="F350" s="239" t="s">
        <v>909</v>
      </c>
      <c r="G350" s="240" t="s">
        <v>132</v>
      </c>
      <c r="H350" s="241">
        <v>38</v>
      </c>
      <c r="I350" s="242"/>
      <c r="J350" s="241">
        <f>ROUND(I350*H350,2)</f>
        <v>0</v>
      </c>
      <c r="K350" s="243"/>
      <c r="L350" s="45"/>
      <c r="M350" s="244" t="s">
        <v>1</v>
      </c>
      <c r="N350" s="245" t="s">
        <v>40</v>
      </c>
      <c r="O350" s="92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8" t="s">
        <v>133</v>
      </c>
      <c r="AT350" s="248" t="s">
        <v>129</v>
      </c>
      <c r="AU350" s="248" t="s">
        <v>85</v>
      </c>
      <c r="AY350" s="18" t="s">
        <v>127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8" t="s">
        <v>83</v>
      </c>
      <c r="BK350" s="249">
        <f>ROUND(I350*H350,2)</f>
        <v>0</v>
      </c>
      <c r="BL350" s="18" t="s">
        <v>133</v>
      </c>
      <c r="BM350" s="248" t="s">
        <v>910</v>
      </c>
    </row>
    <row r="351" s="14" customFormat="1">
      <c r="A351" s="14"/>
      <c r="B351" s="265"/>
      <c r="C351" s="266"/>
      <c r="D351" s="252" t="s">
        <v>135</v>
      </c>
      <c r="E351" s="267" t="s">
        <v>1</v>
      </c>
      <c r="F351" s="268" t="s">
        <v>895</v>
      </c>
      <c r="G351" s="266"/>
      <c r="H351" s="267" t="s">
        <v>1</v>
      </c>
      <c r="I351" s="269"/>
      <c r="J351" s="266"/>
      <c r="K351" s="266"/>
      <c r="L351" s="270"/>
      <c r="M351" s="271"/>
      <c r="N351" s="272"/>
      <c r="O351" s="272"/>
      <c r="P351" s="272"/>
      <c r="Q351" s="272"/>
      <c r="R351" s="272"/>
      <c r="S351" s="272"/>
      <c r="T351" s="27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4" t="s">
        <v>135</v>
      </c>
      <c r="AU351" s="274" t="s">
        <v>85</v>
      </c>
      <c r="AV351" s="14" t="s">
        <v>83</v>
      </c>
      <c r="AW351" s="14" t="s">
        <v>31</v>
      </c>
      <c r="AX351" s="14" t="s">
        <v>75</v>
      </c>
      <c r="AY351" s="274" t="s">
        <v>127</v>
      </c>
    </row>
    <row r="352" s="13" customFormat="1">
      <c r="A352" s="13"/>
      <c r="B352" s="250"/>
      <c r="C352" s="251"/>
      <c r="D352" s="252" t="s">
        <v>135</v>
      </c>
      <c r="E352" s="253" t="s">
        <v>1</v>
      </c>
      <c r="F352" s="254" t="s">
        <v>393</v>
      </c>
      <c r="G352" s="251"/>
      <c r="H352" s="255">
        <v>38</v>
      </c>
      <c r="I352" s="256"/>
      <c r="J352" s="251"/>
      <c r="K352" s="251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135</v>
      </c>
      <c r="AU352" s="261" t="s">
        <v>85</v>
      </c>
      <c r="AV352" s="13" t="s">
        <v>85</v>
      </c>
      <c r="AW352" s="13" t="s">
        <v>31</v>
      </c>
      <c r="AX352" s="13" t="s">
        <v>83</v>
      </c>
      <c r="AY352" s="261" t="s">
        <v>127</v>
      </c>
    </row>
    <row r="353" s="2" customFormat="1" ht="21.75" customHeight="1">
      <c r="A353" s="39"/>
      <c r="B353" s="40"/>
      <c r="C353" s="297" t="s">
        <v>514</v>
      </c>
      <c r="D353" s="297" t="s">
        <v>223</v>
      </c>
      <c r="E353" s="298" t="s">
        <v>911</v>
      </c>
      <c r="F353" s="299" t="s">
        <v>912</v>
      </c>
      <c r="G353" s="300" t="s">
        <v>132</v>
      </c>
      <c r="H353" s="301">
        <v>39</v>
      </c>
      <c r="I353" s="302"/>
      <c r="J353" s="301">
        <f>ROUND(I353*H353,2)</f>
        <v>0</v>
      </c>
      <c r="K353" s="303"/>
      <c r="L353" s="304"/>
      <c r="M353" s="305" t="s">
        <v>1</v>
      </c>
      <c r="N353" s="306" t="s">
        <v>40</v>
      </c>
      <c r="O353" s="92"/>
      <c r="P353" s="246">
        <f>O353*H353</f>
        <v>0</v>
      </c>
      <c r="Q353" s="246">
        <v>0.00106</v>
      </c>
      <c r="R353" s="246">
        <f>Q353*H353</f>
        <v>0.041340000000000002</v>
      </c>
      <c r="S353" s="246">
        <v>0</v>
      </c>
      <c r="T353" s="24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8" t="s">
        <v>192</v>
      </c>
      <c r="AT353" s="248" t="s">
        <v>223</v>
      </c>
      <c r="AU353" s="248" t="s">
        <v>85</v>
      </c>
      <c r="AY353" s="18" t="s">
        <v>127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8" t="s">
        <v>83</v>
      </c>
      <c r="BK353" s="249">
        <f>ROUND(I353*H353,2)</f>
        <v>0</v>
      </c>
      <c r="BL353" s="18" t="s">
        <v>133</v>
      </c>
      <c r="BM353" s="248" t="s">
        <v>913</v>
      </c>
    </row>
    <row r="354" s="2" customFormat="1">
      <c r="A354" s="39"/>
      <c r="B354" s="40"/>
      <c r="C354" s="41"/>
      <c r="D354" s="252" t="s">
        <v>155</v>
      </c>
      <c r="E354" s="41"/>
      <c r="F354" s="262" t="s">
        <v>899</v>
      </c>
      <c r="G354" s="41"/>
      <c r="H354" s="41"/>
      <c r="I354" s="145"/>
      <c r="J354" s="41"/>
      <c r="K354" s="41"/>
      <c r="L354" s="45"/>
      <c r="M354" s="263"/>
      <c r="N354" s="26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155</v>
      </c>
      <c r="AU354" s="18" t="s">
        <v>85</v>
      </c>
    </row>
    <row r="355" s="13" customFormat="1">
      <c r="A355" s="13"/>
      <c r="B355" s="250"/>
      <c r="C355" s="251"/>
      <c r="D355" s="252" t="s">
        <v>135</v>
      </c>
      <c r="E355" s="253" t="s">
        <v>1</v>
      </c>
      <c r="F355" s="254" t="s">
        <v>914</v>
      </c>
      <c r="G355" s="251"/>
      <c r="H355" s="255">
        <v>39</v>
      </c>
      <c r="I355" s="256"/>
      <c r="J355" s="251"/>
      <c r="K355" s="251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135</v>
      </c>
      <c r="AU355" s="261" t="s">
        <v>85</v>
      </c>
      <c r="AV355" s="13" t="s">
        <v>85</v>
      </c>
      <c r="AW355" s="13" t="s">
        <v>31</v>
      </c>
      <c r="AX355" s="13" t="s">
        <v>83</v>
      </c>
      <c r="AY355" s="261" t="s">
        <v>127</v>
      </c>
    </row>
    <row r="356" s="2" customFormat="1" ht="21.75" customHeight="1">
      <c r="A356" s="39"/>
      <c r="B356" s="40"/>
      <c r="C356" s="237" t="s">
        <v>521</v>
      </c>
      <c r="D356" s="237" t="s">
        <v>129</v>
      </c>
      <c r="E356" s="238" t="s">
        <v>915</v>
      </c>
      <c r="F356" s="239" t="s">
        <v>916</v>
      </c>
      <c r="G356" s="240" t="s">
        <v>132</v>
      </c>
      <c r="H356" s="241">
        <v>313</v>
      </c>
      <c r="I356" s="242"/>
      <c r="J356" s="241">
        <f>ROUND(I356*H356,2)</f>
        <v>0</v>
      </c>
      <c r="K356" s="243"/>
      <c r="L356" s="45"/>
      <c r="M356" s="244" t="s">
        <v>1</v>
      </c>
      <c r="N356" s="245" t="s">
        <v>40</v>
      </c>
      <c r="O356" s="92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8" t="s">
        <v>133</v>
      </c>
      <c r="AT356" s="248" t="s">
        <v>129</v>
      </c>
      <c r="AU356" s="248" t="s">
        <v>85</v>
      </c>
      <c r="AY356" s="18" t="s">
        <v>127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8" t="s">
        <v>83</v>
      </c>
      <c r="BK356" s="249">
        <f>ROUND(I356*H356,2)</f>
        <v>0</v>
      </c>
      <c r="BL356" s="18" t="s">
        <v>133</v>
      </c>
      <c r="BM356" s="248" t="s">
        <v>917</v>
      </c>
    </row>
    <row r="357" s="2" customFormat="1" ht="16.5" customHeight="1">
      <c r="A357" s="39"/>
      <c r="B357" s="40"/>
      <c r="C357" s="297" t="s">
        <v>525</v>
      </c>
      <c r="D357" s="297" t="s">
        <v>223</v>
      </c>
      <c r="E357" s="298" t="s">
        <v>918</v>
      </c>
      <c r="F357" s="299" t="s">
        <v>919</v>
      </c>
      <c r="G357" s="300" t="s">
        <v>132</v>
      </c>
      <c r="H357" s="301">
        <v>318</v>
      </c>
      <c r="I357" s="302"/>
      <c r="J357" s="301">
        <f>ROUND(I357*H357,2)</f>
        <v>0</v>
      </c>
      <c r="K357" s="303"/>
      <c r="L357" s="304"/>
      <c r="M357" s="305" t="s">
        <v>1</v>
      </c>
      <c r="N357" s="306" t="s">
        <v>40</v>
      </c>
      <c r="O357" s="92"/>
      <c r="P357" s="246">
        <f>O357*H357</f>
        <v>0</v>
      </c>
      <c r="Q357" s="246">
        <v>0.0031800000000000001</v>
      </c>
      <c r="R357" s="246">
        <f>Q357*H357</f>
        <v>1.0112400000000001</v>
      </c>
      <c r="S357" s="246">
        <v>0</v>
      </c>
      <c r="T357" s="24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8" t="s">
        <v>192</v>
      </c>
      <c r="AT357" s="248" t="s">
        <v>223</v>
      </c>
      <c r="AU357" s="248" t="s">
        <v>85</v>
      </c>
      <c r="AY357" s="18" t="s">
        <v>127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8" t="s">
        <v>83</v>
      </c>
      <c r="BK357" s="249">
        <f>ROUND(I357*H357,2)</f>
        <v>0</v>
      </c>
      <c r="BL357" s="18" t="s">
        <v>133</v>
      </c>
      <c r="BM357" s="248" t="s">
        <v>920</v>
      </c>
    </row>
    <row r="358" s="2" customFormat="1">
      <c r="A358" s="39"/>
      <c r="B358" s="40"/>
      <c r="C358" s="41"/>
      <c r="D358" s="252" t="s">
        <v>155</v>
      </c>
      <c r="E358" s="41"/>
      <c r="F358" s="262" t="s">
        <v>921</v>
      </c>
      <c r="G358" s="41"/>
      <c r="H358" s="41"/>
      <c r="I358" s="145"/>
      <c r="J358" s="41"/>
      <c r="K358" s="41"/>
      <c r="L358" s="45"/>
      <c r="M358" s="263"/>
      <c r="N358" s="26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155</v>
      </c>
      <c r="AU358" s="18" t="s">
        <v>85</v>
      </c>
    </row>
    <row r="359" s="13" customFormat="1">
      <c r="A359" s="13"/>
      <c r="B359" s="250"/>
      <c r="C359" s="251"/>
      <c r="D359" s="252" t="s">
        <v>135</v>
      </c>
      <c r="E359" s="253" t="s">
        <v>1</v>
      </c>
      <c r="F359" s="254" t="s">
        <v>922</v>
      </c>
      <c r="G359" s="251"/>
      <c r="H359" s="255">
        <v>318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135</v>
      </c>
      <c r="AU359" s="261" t="s">
        <v>85</v>
      </c>
      <c r="AV359" s="13" t="s">
        <v>85</v>
      </c>
      <c r="AW359" s="13" t="s">
        <v>31</v>
      </c>
      <c r="AX359" s="13" t="s">
        <v>83</v>
      </c>
      <c r="AY359" s="261" t="s">
        <v>127</v>
      </c>
    </row>
    <row r="360" s="14" customFormat="1">
      <c r="A360" s="14"/>
      <c r="B360" s="265"/>
      <c r="C360" s="266"/>
      <c r="D360" s="252" t="s">
        <v>135</v>
      </c>
      <c r="E360" s="267" t="s">
        <v>1</v>
      </c>
      <c r="F360" s="268" t="s">
        <v>486</v>
      </c>
      <c r="G360" s="266"/>
      <c r="H360" s="267" t="s">
        <v>1</v>
      </c>
      <c r="I360" s="269"/>
      <c r="J360" s="266"/>
      <c r="K360" s="266"/>
      <c r="L360" s="270"/>
      <c r="M360" s="271"/>
      <c r="N360" s="272"/>
      <c r="O360" s="272"/>
      <c r="P360" s="272"/>
      <c r="Q360" s="272"/>
      <c r="R360" s="272"/>
      <c r="S360" s="272"/>
      <c r="T360" s="27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4" t="s">
        <v>135</v>
      </c>
      <c r="AU360" s="274" t="s">
        <v>85</v>
      </c>
      <c r="AV360" s="14" t="s">
        <v>83</v>
      </c>
      <c r="AW360" s="14" t="s">
        <v>31</v>
      </c>
      <c r="AX360" s="14" t="s">
        <v>75</v>
      </c>
      <c r="AY360" s="274" t="s">
        <v>127</v>
      </c>
    </row>
    <row r="361" s="2" customFormat="1" ht="21.75" customHeight="1">
      <c r="A361" s="39"/>
      <c r="B361" s="40"/>
      <c r="C361" s="237" t="s">
        <v>532</v>
      </c>
      <c r="D361" s="237" t="s">
        <v>129</v>
      </c>
      <c r="E361" s="238" t="s">
        <v>923</v>
      </c>
      <c r="F361" s="239" t="s">
        <v>924</v>
      </c>
      <c r="G361" s="240" t="s">
        <v>378</v>
      </c>
      <c r="H361" s="241">
        <v>15</v>
      </c>
      <c r="I361" s="242"/>
      <c r="J361" s="241">
        <f>ROUND(I361*H361,2)</f>
        <v>0</v>
      </c>
      <c r="K361" s="243"/>
      <c r="L361" s="45"/>
      <c r="M361" s="244" t="s">
        <v>1</v>
      </c>
      <c r="N361" s="245" t="s">
        <v>40</v>
      </c>
      <c r="O361" s="92"/>
      <c r="P361" s="246">
        <f>O361*H361</f>
        <v>0</v>
      </c>
      <c r="Q361" s="246">
        <v>0</v>
      </c>
      <c r="R361" s="246">
        <f>Q361*H361</f>
        <v>0</v>
      </c>
      <c r="S361" s="246">
        <v>0</v>
      </c>
      <c r="T361" s="24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8" t="s">
        <v>133</v>
      </c>
      <c r="AT361" s="248" t="s">
        <v>129</v>
      </c>
      <c r="AU361" s="248" t="s">
        <v>85</v>
      </c>
      <c r="AY361" s="18" t="s">
        <v>127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8" t="s">
        <v>83</v>
      </c>
      <c r="BK361" s="249">
        <f>ROUND(I361*H361,2)</f>
        <v>0</v>
      </c>
      <c r="BL361" s="18" t="s">
        <v>133</v>
      </c>
      <c r="BM361" s="248" t="s">
        <v>925</v>
      </c>
    </row>
    <row r="362" s="14" customFormat="1">
      <c r="A362" s="14"/>
      <c r="B362" s="265"/>
      <c r="C362" s="266"/>
      <c r="D362" s="252" t="s">
        <v>135</v>
      </c>
      <c r="E362" s="267" t="s">
        <v>1</v>
      </c>
      <c r="F362" s="268" t="s">
        <v>926</v>
      </c>
      <c r="G362" s="266"/>
      <c r="H362" s="267" t="s">
        <v>1</v>
      </c>
      <c r="I362" s="269"/>
      <c r="J362" s="266"/>
      <c r="K362" s="266"/>
      <c r="L362" s="270"/>
      <c r="M362" s="271"/>
      <c r="N362" s="272"/>
      <c r="O362" s="272"/>
      <c r="P362" s="272"/>
      <c r="Q362" s="272"/>
      <c r="R362" s="272"/>
      <c r="S362" s="272"/>
      <c r="T362" s="27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4" t="s">
        <v>135</v>
      </c>
      <c r="AU362" s="274" t="s">
        <v>85</v>
      </c>
      <c r="AV362" s="14" t="s">
        <v>83</v>
      </c>
      <c r="AW362" s="14" t="s">
        <v>31</v>
      </c>
      <c r="AX362" s="14" t="s">
        <v>75</v>
      </c>
      <c r="AY362" s="274" t="s">
        <v>127</v>
      </c>
    </row>
    <row r="363" s="13" customFormat="1">
      <c r="A363" s="13"/>
      <c r="B363" s="250"/>
      <c r="C363" s="251"/>
      <c r="D363" s="252" t="s">
        <v>135</v>
      </c>
      <c r="E363" s="253" t="s">
        <v>1</v>
      </c>
      <c r="F363" s="254" t="s">
        <v>151</v>
      </c>
      <c r="G363" s="251"/>
      <c r="H363" s="255">
        <v>5</v>
      </c>
      <c r="I363" s="256"/>
      <c r="J363" s="251"/>
      <c r="K363" s="251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135</v>
      </c>
      <c r="AU363" s="261" t="s">
        <v>85</v>
      </c>
      <c r="AV363" s="13" t="s">
        <v>85</v>
      </c>
      <c r="AW363" s="13" t="s">
        <v>31</v>
      </c>
      <c r="AX363" s="13" t="s">
        <v>75</v>
      </c>
      <c r="AY363" s="261" t="s">
        <v>127</v>
      </c>
    </row>
    <row r="364" s="14" customFormat="1">
      <c r="A364" s="14"/>
      <c r="B364" s="265"/>
      <c r="C364" s="266"/>
      <c r="D364" s="252" t="s">
        <v>135</v>
      </c>
      <c r="E364" s="267" t="s">
        <v>1</v>
      </c>
      <c r="F364" s="268" t="s">
        <v>927</v>
      </c>
      <c r="G364" s="266"/>
      <c r="H364" s="267" t="s">
        <v>1</v>
      </c>
      <c r="I364" s="269"/>
      <c r="J364" s="266"/>
      <c r="K364" s="266"/>
      <c r="L364" s="270"/>
      <c r="M364" s="271"/>
      <c r="N364" s="272"/>
      <c r="O364" s="272"/>
      <c r="P364" s="272"/>
      <c r="Q364" s="272"/>
      <c r="R364" s="272"/>
      <c r="S364" s="272"/>
      <c r="T364" s="27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4" t="s">
        <v>135</v>
      </c>
      <c r="AU364" s="274" t="s">
        <v>85</v>
      </c>
      <c r="AV364" s="14" t="s">
        <v>83</v>
      </c>
      <c r="AW364" s="14" t="s">
        <v>31</v>
      </c>
      <c r="AX364" s="14" t="s">
        <v>75</v>
      </c>
      <c r="AY364" s="274" t="s">
        <v>127</v>
      </c>
    </row>
    <row r="365" s="13" customFormat="1">
      <c r="A365" s="13"/>
      <c r="B365" s="250"/>
      <c r="C365" s="251"/>
      <c r="D365" s="252" t="s">
        <v>135</v>
      </c>
      <c r="E365" s="253" t="s">
        <v>1</v>
      </c>
      <c r="F365" s="254" t="s">
        <v>928</v>
      </c>
      <c r="G365" s="251"/>
      <c r="H365" s="255">
        <v>10</v>
      </c>
      <c r="I365" s="256"/>
      <c r="J365" s="251"/>
      <c r="K365" s="251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135</v>
      </c>
      <c r="AU365" s="261" t="s">
        <v>85</v>
      </c>
      <c r="AV365" s="13" t="s">
        <v>85</v>
      </c>
      <c r="AW365" s="13" t="s">
        <v>31</v>
      </c>
      <c r="AX365" s="13" t="s">
        <v>75</v>
      </c>
      <c r="AY365" s="261" t="s">
        <v>127</v>
      </c>
    </row>
    <row r="366" s="15" customFormat="1">
      <c r="A366" s="15"/>
      <c r="B366" s="275"/>
      <c r="C366" s="276"/>
      <c r="D366" s="252" t="s">
        <v>135</v>
      </c>
      <c r="E366" s="277" t="s">
        <v>1</v>
      </c>
      <c r="F366" s="278" t="s">
        <v>179</v>
      </c>
      <c r="G366" s="276"/>
      <c r="H366" s="279">
        <v>15</v>
      </c>
      <c r="I366" s="280"/>
      <c r="J366" s="276"/>
      <c r="K366" s="276"/>
      <c r="L366" s="281"/>
      <c r="M366" s="282"/>
      <c r="N366" s="283"/>
      <c r="O366" s="283"/>
      <c r="P366" s="283"/>
      <c r="Q366" s="283"/>
      <c r="R366" s="283"/>
      <c r="S366" s="283"/>
      <c r="T366" s="28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5" t="s">
        <v>135</v>
      </c>
      <c r="AU366" s="285" t="s">
        <v>85</v>
      </c>
      <c r="AV366" s="15" t="s">
        <v>133</v>
      </c>
      <c r="AW366" s="15" t="s">
        <v>31</v>
      </c>
      <c r="AX366" s="15" t="s">
        <v>83</v>
      </c>
      <c r="AY366" s="285" t="s">
        <v>127</v>
      </c>
    </row>
    <row r="367" s="2" customFormat="1" ht="16.5" customHeight="1">
      <c r="A367" s="39"/>
      <c r="B367" s="40"/>
      <c r="C367" s="297" t="s">
        <v>536</v>
      </c>
      <c r="D367" s="297" t="s">
        <v>223</v>
      </c>
      <c r="E367" s="298" t="s">
        <v>929</v>
      </c>
      <c r="F367" s="299" t="s">
        <v>930</v>
      </c>
      <c r="G367" s="300" t="s">
        <v>378</v>
      </c>
      <c r="H367" s="301">
        <v>5</v>
      </c>
      <c r="I367" s="302"/>
      <c r="J367" s="301">
        <f>ROUND(I367*H367,2)</f>
        <v>0</v>
      </c>
      <c r="K367" s="303"/>
      <c r="L367" s="304"/>
      <c r="M367" s="305" t="s">
        <v>1</v>
      </c>
      <c r="N367" s="306" t="s">
        <v>40</v>
      </c>
      <c r="O367" s="92"/>
      <c r="P367" s="246">
        <f>O367*H367</f>
        <v>0</v>
      </c>
      <c r="Q367" s="246">
        <v>0.00072000000000000005</v>
      </c>
      <c r="R367" s="246">
        <f>Q367*H367</f>
        <v>0.0036000000000000003</v>
      </c>
      <c r="S367" s="246">
        <v>0</v>
      </c>
      <c r="T367" s="24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8" t="s">
        <v>192</v>
      </c>
      <c r="AT367" s="248" t="s">
        <v>223</v>
      </c>
      <c r="AU367" s="248" t="s">
        <v>85</v>
      </c>
      <c r="AY367" s="18" t="s">
        <v>127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8" t="s">
        <v>83</v>
      </c>
      <c r="BK367" s="249">
        <f>ROUND(I367*H367,2)</f>
        <v>0</v>
      </c>
      <c r="BL367" s="18" t="s">
        <v>133</v>
      </c>
      <c r="BM367" s="248" t="s">
        <v>931</v>
      </c>
    </row>
    <row r="368" s="2" customFormat="1" ht="16.5" customHeight="1">
      <c r="A368" s="39"/>
      <c r="B368" s="40"/>
      <c r="C368" s="297" t="s">
        <v>540</v>
      </c>
      <c r="D368" s="297" t="s">
        <v>223</v>
      </c>
      <c r="E368" s="298" t="s">
        <v>932</v>
      </c>
      <c r="F368" s="299" t="s">
        <v>933</v>
      </c>
      <c r="G368" s="300" t="s">
        <v>378</v>
      </c>
      <c r="H368" s="301">
        <v>5</v>
      </c>
      <c r="I368" s="302"/>
      <c r="J368" s="301">
        <f>ROUND(I368*H368,2)</f>
        <v>0</v>
      </c>
      <c r="K368" s="303"/>
      <c r="L368" s="304"/>
      <c r="M368" s="305" t="s">
        <v>1</v>
      </c>
      <c r="N368" s="306" t="s">
        <v>40</v>
      </c>
      <c r="O368" s="92"/>
      <c r="P368" s="246">
        <f>O368*H368</f>
        <v>0</v>
      </c>
      <c r="Q368" s="246">
        <v>0.00072000000000000005</v>
      </c>
      <c r="R368" s="246">
        <f>Q368*H368</f>
        <v>0.0036000000000000003</v>
      </c>
      <c r="S368" s="246">
        <v>0</v>
      </c>
      <c r="T368" s="24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8" t="s">
        <v>192</v>
      </c>
      <c r="AT368" s="248" t="s">
        <v>223</v>
      </c>
      <c r="AU368" s="248" t="s">
        <v>85</v>
      </c>
      <c r="AY368" s="18" t="s">
        <v>127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8" t="s">
        <v>83</v>
      </c>
      <c r="BK368" s="249">
        <f>ROUND(I368*H368,2)</f>
        <v>0</v>
      </c>
      <c r="BL368" s="18" t="s">
        <v>133</v>
      </c>
      <c r="BM368" s="248" t="s">
        <v>934</v>
      </c>
    </row>
    <row r="369" s="2" customFormat="1" ht="21.75" customHeight="1">
      <c r="A369" s="39"/>
      <c r="B369" s="40"/>
      <c r="C369" s="297" t="s">
        <v>547</v>
      </c>
      <c r="D369" s="297" t="s">
        <v>223</v>
      </c>
      <c r="E369" s="298" t="s">
        <v>935</v>
      </c>
      <c r="F369" s="299" t="s">
        <v>936</v>
      </c>
      <c r="G369" s="300" t="s">
        <v>378</v>
      </c>
      <c r="H369" s="301">
        <v>5</v>
      </c>
      <c r="I369" s="302"/>
      <c r="J369" s="301">
        <f>ROUND(I369*H369,2)</f>
        <v>0</v>
      </c>
      <c r="K369" s="303"/>
      <c r="L369" s="304"/>
      <c r="M369" s="305" t="s">
        <v>1</v>
      </c>
      <c r="N369" s="306" t="s">
        <v>40</v>
      </c>
      <c r="O369" s="92"/>
      <c r="P369" s="246">
        <f>O369*H369</f>
        <v>0</v>
      </c>
      <c r="Q369" s="246">
        <v>0.0040000000000000001</v>
      </c>
      <c r="R369" s="246">
        <f>Q369*H369</f>
        <v>0.02</v>
      </c>
      <c r="S369" s="246">
        <v>0</v>
      </c>
      <c r="T369" s="24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8" t="s">
        <v>192</v>
      </c>
      <c r="AT369" s="248" t="s">
        <v>223</v>
      </c>
      <c r="AU369" s="248" t="s">
        <v>85</v>
      </c>
      <c r="AY369" s="18" t="s">
        <v>127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8" t="s">
        <v>83</v>
      </c>
      <c r="BK369" s="249">
        <f>ROUND(I369*H369,2)</f>
        <v>0</v>
      </c>
      <c r="BL369" s="18" t="s">
        <v>133</v>
      </c>
      <c r="BM369" s="248" t="s">
        <v>937</v>
      </c>
    </row>
    <row r="370" s="2" customFormat="1" ht="21.75" customHeight="1">
      <c r="A370" s="39"/>
      <c r="B370" s="40"/>
      <c r="C370" s="237" t="s">
        <v>553</v>
      </c>
      <c r="D370" s="237" t="s">
        <v>129</v>
      </c>
      <c r="E370" s="238" t="s">
        <v>938</v>
      </c>
      <c r="F370" s="239" t="s">
        <v>939</v>
      </c>
      <c r="G370" s="240" t="s">
        <v>378</v>
      </c>
      <c r="H370" s="241">
        <v>2</v>
      </c>
      <c r="I370" s="242"/>
      <c r="J370" s="241">
        <f>ROUND(I370*H370,2)</f>
        <v>0</v>
      </c>
      <c r="K370" s="243"/>
      <c r="L370" s="45"/>
      <c r="M370" s="244" t="s">
        <v>1</v>
      </c>
      <c r="N370" s="245" t="s">
        <v>40</v>
      </c>
      <c r="O370" s="92"/>
      <c r="P370" s="246">
        <f>O370*H370</f>
        <v>0</v>
      </c>
      <c r="Q370" s="246">
        <v>0</v>
      </c>
      <c r="R370" s="246">
        <f>Q370*H370</f>
        <v>0</v>
      </c>
      <c r="S370" s="246">
        <v>0</v>
      </c>
      <c r="T370" s="24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8" t="s">
        <v>133</v>
      </c>
      <c r="AT370" s="248" t="s">
        <v>129</v>
      </c>
      <c r="AU370" s="248" t="s">
        <v>85</v>
      </c>
      <c r="AY370" s="18" t="s">
        <v>127</v>
      </c>
      <c r="BE370" s="249">
        <f>IF(N370="základní",J370,0)</f>
        <v>0</v>
      </c>
      <c r="BF370" s="249">
        <f>IF(N370="snížená",J370,0)</f>
        <v>0</v>
      </c>
      <c r="BG370" s="249">
        <f>IF(N370="zákl. přenesená",J370,0)</f>
        <v>0</v>
      </c>
      <c r="BH370" s="249">
        <f>IF(N370="sníž. přenesená",J370,0)</f>
        <v>0</v>
      </c>
      <c r="BI370" s="249">
        <f>IF(N370="nulová",J370,0)</f>
        <v>0</v>
      </c>
      <c r="BJ370" s="18" t="s">
        <v>83</v>
      </c>
      <c r="BK370" s="249">
        <f>ROUND(I370*H370,2)</f>
        <v>0</v>
      </c>
      <c r="BL370" s="18" t="s">
        <v>133</v>
      </c>
      <c r="BM370" s="248" t="s">
        <v>940</v>
      </c>
    </row>
    <row r="371" s="2" customFormat="1" ht="16.5" customHeight="1">
      <c r="A371" s="39"/>
      <c r="B371" s="40"/>
      <c r="C371" s="297" t="s">
        <v>558</v>
      </c>
      <c r="D371" s="297" t="s">
        <v>223</v>
      </c>
      <c r="E371" s="298" t="s">
        <v>941</v>
      </c>
      <c r="F371" s="299" t="s">
        <v>942</v>
      </c>
      <c r="G371" s="300" t="s">
        <v>378</v>
      </c>
      <c r="H371" s="301">
        <v>2</v>
      </c>
      <c r="I371" s="302"/>
      <c r="J371" s="301">
        <f>ROUND(I371*H371,2)</f>
        <v>0</v>
      </c>
      <c r="K371" s="303"/>
      <c r="L371" s="304"/>
      <c r="M371" s="305" t="s">
        <v>1</v>
      </c>
      <c r="N371" s="306" t="s">
        <v>40</v>
      </c>
      <c r="O371" s="92"/>
      <c r="P371" s="246">
        <f>O371*H371</f>
        <v>0</v>
      </c>
      <c r="Q371" s="246">
        <v>0.0012099999999999999</v>
      </c>
      <c r="R371" s="246">
        <f>Q371*H371</f>
        <v>0.0024199999999999998</v>
      </c>
      <c r="S371" s="246">
        <v>0</v>
      </c>
      <c r="T371" s="24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8" t="s">
        <v>192</v>
      </c>
      <c r="AT371" s="248" t="s">
        <v>223</v>
      </c>
      <c r="AU371" s="248" t="s">
        <v>85</v>
      </c>
      <c r="AY371" s="18" t="s">
        <v>127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8" t="s">
        <v>83</v>
      </c>
      <c r="BK371" s="249">
        <f>ROUND(I371*H371,2)</f>
        <v>0</v>
      </c>
      <c r="BL371" s="18" t="s">
        <v>133</v>
      </c>
      <c r="BM371" s="248" t="s">
        <v>943</v>
      </c>
    </row>
    <row r="372" s="2" customFormat="1" ht="21.75" customHeight="1">
      <c r="A372" s="39"/>
      <c r="B372" s="40"/>
      <c r="C372" s="237" t="s">
        <v>562</v>
      </c>
      <c r="D372" s="237" t="s">
        <v>129</v>
      </c>
      <c r="E372" s="238" t="s">
        <v>944</v>
      </c>
      <c r="F372" s="239" t="s">
        <v>945</v>
      </c>
      <c r="G372" s="240" t="s">
        <v>378</v>
      </c>
      <c r="H372" s="241">
        <v>2</v>
      </c>
      <c r="I372" s="242"/>
      <c r="J372" s="241">
        <f>ROUND(I372*H372,2)</f>
        <v>0</v>
      </c>
      <c r="K372" s="243"/>
      <c r="L372" s="45"/>
      <c r="M372" s="244" t="s">
        <v>1</v>
      </c>
      <c r="N372" s="245" t="s">
        <v>40</v>
      </c>
      <c r="O372" s="92"/>
      <c r="P372" s="246">
        <f>O372*H372</f>
        <v>0</v>
      </c>
      <c r="Q372" s="246">
        <v>0</v>
      </c>
      <c r="R372" s="246">
        <f>Q372*H372</f>
        <v>0</v>
      </c>
      <c r="S372" s="246">
        <v>0</v>
      </c>
      <c r="T372" s="24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8" t="s">
        <v>133</v>
      </c>
      <c r="AT372" s="248" t="s">
        <v>129</v>
      </c>
      <c r="AU372" s="248" t="s">
        <v>85</v>
      </c>
      <c r="AY372" s="18" t="s">
        <v>127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8" t="s">
        <v>83</v>
      </c>
      <c r="BK372" s="249">
        <f>ROUND(I372*H372,2)</f>
        <v>0</v>
      </c>
      <c r="BL372" s="18" t="s">
        <v>133</v>
      </c>
      <c r="BM372" s="248" t="s">
        <v>946</v>
      </c>
    </row>
    <row r="373" s="2" customFormat="1" ht="16.5" customHeight="1">
      <c r="A373" s="39"/>
      <c r="B373" s="40"/>
      <c r="C373" s="297" t="s">
        <v>566</v>
      </c>
      <c r="D373" s="297" t="s">
        <v>223</v>
      </c>
      <c r="E373" s="298" t="s">
        <v>947</v>
      </c>
      <c r="F373" s="299" t="s">
        <v>948</v>
      </c>
      <c r="G373" s="300" t="s">
        <v>378</v>
      </c>
      <c r="H373" s="301">
        <v>2</v>
      </c>
      <c r="I373" s="302"/>
      <c r="J373" s="301">
        <f>ROUND(I373*H373,2)</f>
        <v>0</v>
      </c>
      <c r="K373" s="303"/>
      <c r="L373" s="304"/>
      <c r="M373" s="305" t="s">
        <v>1</v>
      </c>
      <c r="N373" s="306" t="s">
        <v>40</v>
      </c>
      <c r="O373" s="92"/>
      <c r="P373" s="246">
        <f>O373*H373</f>
        <v>0</v>
      </c>
      <c r="Q373" s="246">
        <v>0.00141</v>
      </c>
      <c r="R373" s="246">
        <f>Q373*H373</f>
        <v>0.00282</v>
      </c>
      <c r="S373" s="246">
        <v>0</v>
      </c>
      <c r="T373" s="24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8" t="s">
        <v>192</v>
      </c>
      <c r="AT373" s="248" t="s">
        <v>223</v>
      </c>
      <c r="AU373" s="248" t="s">
        <v>85</v>
      </c>
      <c r="AY373" s="18" t="s">
        <v>127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18" t="s">
        <v>83</v>
      </c>
      <c r="BK373" s="249">
        <f>ROUND(I373*H373,2)</f>
        <v>0</v>
      </c>
      <c r="BL373" s="18" t="s">
        <v>133</v>
      </c>
      <c r="BM373" s="248" t="s">
        <v>949</v>
      </c>
    </row>
    <row r="374" s="2" customFormat="1" ht="21.75" customHeight="1">
      <c r="A374" s="39"/>
      <c r="B374" s="40"/>
      <c r="C374" s="237" t="s">
        <v>572</v>
      </c>
      <c r="D374" s="237" t="s">
        <v>129</v>
      </c>
      <c r="E374" s="238" t="s">
        <v>950</v>
      </c>
      <c r="F374" s="239" t="s">
        <v>951</v>
      </c>
      <c r="G374" s="240" t="s">
        <v>378</v>
      </c>
      <c r="H374" s="241">
        <v>2</v>
      </c>
      <c r="I374" s="242"/>
      <c r="J374" s="241">
        <f>ROUND(I374*H374,2)</f>
        <v>0</v>
      </c>
      <c r="K374" s="243"/>
      <c r="L374" s="45"/>
      <c r="M374" s="244" t="s">
        <v>1</v>
      </c>
      <c r="N374" s="245" t="s">
        <v>40</v>
      </c>
      <c r="O374" s="92"/>
      <c r="P374" s="246">
        <f>O374*H374</f>
        <v>0</v>
      </c>
      <c r="Q374" s="246">
        <v>0</v>
      </c>
      <c r="R374" s="246">
        <f>Q374*H374</f>
        <v>0</v>
      </c>
      <c r="S374" s="246">
        <v>0</v>
      </c>
      <c r="T374" s="24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8" t="s">
        <v>133</v>
      </c>
      <c r="AT374" s="248" t="s">
        <v>129</v>
      </c>
      <c r="AU374" s="248" t="s">
        <v>85</v>
      </c>
      <c r="AY374" s="18" t="s">
        <v>127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8" t="s">
        <v>83</v>
      </c>
      <c r="BK374" s="249">
        <f>ROUND(I374*H374,2)</f>
        <v>0</v>
      </c>
      <c r="BL374" s="18" t="s">
        <v>133</v>
      </c>
      <c r="BM374" s="248" t="s">
        <v>952</v>
      </c>
    </row>
    <row r="375" s="14" customFormat="1">
      <c r="A375" s="14"/>
      <c r="B375" s="265"/>
      <c r="C375" s="266"/>
      <c r="D375" s="252" t="s">
        <v>135</v>
      </c>
      <c r="E375" s="267" t="s">
        <v>1</v>
      </c>
      <c r="F375" s="268" t="s">
        <v>953</v>
      </c>
      <c r="G375" s="266"/>
      <c r="H375" s="267" t="s">
        <v>1</v>
      </c>
      <c r="I375" s="269"/>
      <c r="J375" s="266"/>
      <c r="K375" s="266"/>
      <c r="L375" s="270"/>
      <c r="M375" s="271"/>
      <c r="N375" s="272"/>
      <c r="O375" s="272"/>
      <c r="P375" s="272"/>
      <c r="Q375" s="272"/>
      <c r="R375" s="272"/>
      <c r="S375" s="272"/>
      <c r="T375" s="27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4" t="s">
        <v>135</v>
      </c>
      <c r="AU375" s="274" t="s">
        <v>85</v>
      </c>
      <c r="AV375" s="14" t="s">
        <v>83</v>
      </c>
      <c r="AW375" s="14" t="s">
        <v>31</v>
      </c>
      <c r="AX375" s="14" t="s">
        <v>75</v>
      </c>
      <c r="AY375" s="274" t="s">
        <v>127</v>
      </c>
    </row>
    <row r="376" s="13" customFormat="1">
      <c r="A376" s="13"/>
      <c r="B376" s="250"/>
      <c r="C376" s="251"/>
      <c r="D376" s="252" t="s">
        <v>135</v>
      </c>
      <c r="E376" s="253" t="s">
        <v>1</v>
      </c>
      <c r="F376" s="254" t="s">
        <v>85</v>
      </c>
      <c r="G376" s="251"/>
      <c r="H376" s="255">
        <v>2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135</v>
      </c>
      <c r="AU376" s="261" t="s">
        <v>85</v>
      </c>
      <c r="AV376" s="13" t="s">
        <v>85</v>
      </c>
      <c r="AW376" s="13" t="s">
        <v>31</v>
      </c>
      <c r="AX376" s="13" t="s">
        <v>83</v>
      </c>
      <c r="AY376" s="261" t="s">
        <v>127</v>
      </c>
    </row>
    <row r="377" s="2" customFormat="1" ht="16.5" customHeight="1">
      <c r="A377" s="39"/>
      <c r="B377" s="40"/>
      <c r="C377" s="297" t="s">
        <v>576</v>
      </c>
      <c r="D377" s="297" t="s">
        <v>223</v>
      </c>
      <c r="E377" s="298" t="s">
        <v>954</v>
      </c>
      <c r="F377" s="299" t="s">
        <v>955</v>
      </c>
      <c r="G377" s="300" t="s">
        <v>378</v>
      </c>
      <c r="H377" s="301">
        <v>2</v>
      </c>
      <c r="I377" s="302"/>
      <c r="J377" s="301">
        <f>ROUND(I377*H377,2)</f>
        <v>0</v>
      </c>
      <c r="K377" s="303"/>
      <c r="L377" s="304"/>
      <c r="M377" s="305" t="s">
        <v>1</v>
      </c>
      <c r="N377" s="306" t="s">
        <v>40</v>
      </c>
      <c r="O377" s="92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8" t="s">
        <v>192</v>
      </c>
      <c r="AT377" s="248" t="s">
        <v>223</v>
      </c>
      <c r="AU377" s="248" t="s">
        <v>85</v>
      </c>
      <c r="AY377" s="18" t="s">
        <v>127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8" t="s">
        <v>83</v>
      </c>
      <c r="BK377" s="249">
        <f>ROUND(I377*H377,2)</f>
        <v>0</v>
      </c>
      <c r="BL377" s="18" t="s">
        <v>133</v>
      </c>
      <c r="BM377" s="248" t="s">
        <v>956</v>
      </c>
    </row>
    <row r="378" s="2" customFormat="1" ht="21.75" customHeight="1">
      <c r="A378" s="39"/>
      <c r="B378" s="40"/>
      <c r="C378" s="237" t="s">
        <v>580</v>
      </c>
      <c r="D378" s="237" t="s">
        <v>129</v>
      </c>
      <c r="E378" s="238" t="s">
        <v>957</v>
      </c>
      <c r="F378" s="239" t="s">
        <v>958</v>
      </c>
      <c r="G378" s="240" t="s">
        <v>378</v>
      </c>
      <c r="H378" s="241">
        <v>5</v>
      </c>
      <c r="I378" s="242"/>
      <c r="J378" s="241">
        <f>ROUND(I378*H378,2)</f>
        <v>0</v>
      </c>
      <c r="K378" s="243"/>
      <c r="L378" s="45"/>
      <c r="M378" s="244" t="s">
        <v>1</v>
      </c>
      <c r="N378" s="245" t="s">
        <v>40</v>
      </c>
      <c r="O378" s="92"/>
      <c r="P378" s="246">
        <f>O378*H378</f>
        <v>0</v>
      </c>
      <c r="Q378" s="246">
        <v>0</v>
      </c>
      <c r="R378" s="246">
        <f>Q378*H378</f>
        <v>0</v>
      </c>
      <c r="S378" s="246">
        <v>0</v>
      </c>
      <c r="T378" s="24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8" t="s">
        <v>133</v>
      </c>
      <c r="AT378" s="248" t="s">
        <v>129</v>
      </c>
      <c r="AU378" s="248" t="s">
        <v>85</v>
      </c>
      <c r="AY378" s="18" t="s">
        <v>127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8" t="s">
        <v>83</v>
      </c>
      <c r="BK378" s="249">
        <f>ROUND(I378*H378,2)</f>
        <v>0</v>
      </c>
      <c r="BL378" s="18" t="s">
        <v>133</v>
      </c>
      <c r="BM378" s="248" t="s">
        <v>959</v>
      </c>
    </row>
    <row r="379" s="2" customFormat="1" ht="21.75" customHeight="1">
      <c r="A379" s="39"/>
      <c r="B379" s="40"/>
      <c r="C379" s="297" t="s">
        <v>586</v>
      </c>
      <c r="D379" s="297" t="s">
        <v>223</v>
      </c>
      <c r="E379" s="298" t="s">
        <v>960</v>
      </c>
      <c r="F379" s="299" t="s">
        <v>961</v>
      </c>
      <c r="G379" s="300" t="s">
        <v>378</v>
      </c>
      <c r="H379" s="301">
        <v>5</v>
      </c>
      <c r="I379" s="302"/>
      <c r="J379" s="301">
        <f>ROUND(I379*H379,2)</f>
        <v>0</v>
      </c>
      <c r="K379" s="303"/>
      <c r="L379" s="304"/>
      <c r="M379" s="305" t="s">
        <v>1</v>
      </c>
      <c r="N379" s="306" t="s">
        <v>40</v>
      </c>
      <c r="O379" s="92"/>
      <c r="P379" s="246">
        <f>O379*H379</f>
        <v>0</v>
      </c>
      <c r="Q379" s="246">
        <v>0.0028999999999999998</v>
      </c>
      <c r="R379" s="246">
        <f>Q379*H379</f>
        <v>0.014499999999999999</v>
      </c>
      <c r="S379" s="246">
        <v>0</v>
      </c>
      <c r="T379" s="24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8" t="s">
        <v>192</v>
      </c>
      <c r="AT379" s="248" t="s">
        <v>223</v>
      </c>
      <c r="AU379" s="248" t="s">
        <v>85</v>
      </c>
      <c r="AY379" s="18" t="s">
        <v>127</v>
      </c>
      <c r="BE379" s="249">
        <f>IF(N379="základní",J379,0)</f>
        <v>0</v>
      </c>
      <c r="BF379" s="249">
        <f>IF(N379="snížená",J379,0)</f>
        <v>0</v>
      </c>
      <c r="BG379" s="249">
        <f>IF(N379="zákl. přenesená",J379,0)</f>
        <v>0</v>
      </c>
      <c r="BH379" s="249">
        <f>IF(N379="sníž. přenesená",J379,0)</f>
        <v>0</v>
      </c>
      <c r="BI379" s="249">
        <f>IF(N379="nulová",J379,0)</f>
        <v>0</v>
      </c>
      <c r="BJ379" s="18" t="s">
        <v>83</v>
      </c>
      <c r="BK379" s="249">
        <f>ROUND(I379*H379,2)</f>
        <v>0</v>
      </c>
      <c r="BL379" s="18" t="s">
        <v>133</v>
      </c>
      <c r="BM379" s="248" t="s">
        <v>962</v>
      </c>
    </row>
    <row r="380" s="2" customFormat="1" ht="21.75" customHeight="1">
      <c r="A380" s="39"/>
      <c r="B380" s="40"/>
      <c r="C380" s="237" t="s">
        <v>590</v>
      </c>
      <c r="D380" s="237" t="s">
        <v>129</v>
      </c>
      <c r="E380" s="238" t="s">
        <v>963</v>
      </c>
      <c r="F380" s="239" t="s">
        <v>964</v>
      </c>
      <c r="G380" s="240" t="s">
        <v>378</v>
      </c>
      <c r="H380" s="241">
        <v>12</v>
      </c>
      <c r="I380" s="242"/>
      <c r="J380" s="241">
        <f>ROUND(I380*H380,2)</f>
        <v>0</v>
      </c>
      <c r="K380" s="243"/>
      <c r="L380" s="45"/>
      <c r="M380" s="244" t="s">
        <v>1</v>
      </c>
      <c r="N380" s="245" t="s">
        <v>40</v>
      </c>
      <c r="O380" s="92"/>
      <c r="P380" s="246">
        <f>O380*H380</f>
        <v>0</v>
      </c>
      <c r="Q380" s="246">
        <v>0</v>
      </c>
      <c r="R380" s="246">
        <f>Q380*H380</f>
        <v>0</v>
      </c>
      <c r="S380" s="246">
        <v>0</v>
      </c>
      <c r="T380" s="24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8" t="s">
        <v>133</v>
      </c>
      <c r="AT380" s="248" t="s">
        <v>129</v>
      </c>
      <c r="AU380" s="248" t="s">
        <v>85</v>
      </c>
      <c r="AY380" s="18" t="s">
        <v>127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8" t="s">
        <v>83</v>
      </c>
      <c r="BK380" s="249">
        <f>ROUND(I380*H380,2)</f>
        <v>0</v>
      </c>
      <c r="BL380" s="18" t="s">
        <v>133</v>
      </c>
      <c r="BM380" s="248" t="s">
        <v>965</v>
      </c>
    </row>
    <row r="381" s="2" customFormat="1">
      <c r="A381" s="39"/>
      <c r="B381" s="40"/>
      <c r="C381" s="41"/>
      <c r="D381" s="252" t="s">
        <v>155</v>
      </c>
      <c r="E381" s="41"/>
      <c r="F381" s="262" t="s">
        <v>966</v>
      </c>
      <c r="G381" s="41"/>
      <c r="H381" s="41"/>
      <c r="I381" s="145"/>
      <c r="J381" s="41"/>
      <c r="K381" s="41"/>
      <c r="L381" s="45"/>
      <c r="M381" s="263"/>
      <c r="N381" s="264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155</v>
      </c>
      <c r="AU381" s="18" t="s">
        <v>85</v>
      </c>
    </row>
    <row r="382" s="2" customFormat="1" ht="21.75" customHeight="1">
      <c r="A382" s="39"/>
      <c r="B382" s="40"/>
      <c r="C382" s="297" t="s">
        <v>594</v>
      </c>
      <c r="D382" s="297" t="s">
        <v>223</v>
      </c>
      <c r="E382" s="298" t="s">
        <v>967</v>
      </c>
      <c r="F382" s="299" t="s">
        <v>968</v>
      </c>
      <c r="G382" s="300" t="s">
        <v>378</v>
      </c>
      <c r="H382" s="301">
        <v>12</v>
      </c>
      <c r="I382" s="302"/>
      <c r="J382" s="301">
        <f>ROUND(I382*H382,2)</f>
        <v>0</v>
      </c>
      <c r="K382" s="303"/>
      <c r="L382" s="304"/>
      <c r="M382" s="305" t="s">
        <v>1</v>
      </c>
      <c r="N382" s="306" t="s">
        <v>40</v>
      </c>
      <c r="O382" s="92"/>
      <c r="P382" s="246">
        <f>O382*H382</f>
        <v>0</v>
      </c>
      <c r="Q382" s="246">
        <v>0.0021299999999999999</v>
      </c>
      <c r="R382" s="246">
        <f>Q382*H382</f>
        <v>0.025559999999999999</v>
      </c>
      <c r="S382" s="246">
        <v>0</v>
      </c>
      <c r="T382" s="24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8" t="s">
        <v>192</v>
      </c>
      <c r="AT382" s="248" t="s">
        <v>223</v>
      </c>
      <c r="AU382" s="248" t="s">
        <v>85</v>
      </c>
      <c r="AY382" s="18" t="s">
        <v>127</v>
      </c>
      <c r="BE382" s="249">
        <f>IF(N382="základní",J382,0)</f>
        <v>0</v>
      </c>
      <c r="BF382" s="249">
        <f>IF(N382="snížená",J382,0)</f>
        <v>0</v>
      </c>
      <c r="BG382" s="249">
        <f>IF(N382="zákl. přenesená",J382,0)</f>
        <v>0</v>
      </c>
      <c r="BH382" s="249">
        <f>IF(N382="sníž. přenesená",J382,0)</f>
        <v>0</v>
      </c>
      <c r="BI382" s="249">
        <f>IF(N382="nulová",J382,0)</f>
        <v>0</v>
      </c>
      <c r="BJ382" s="18" t="s">
        <v>83</v>
      </c>
      <c r="BK382" s="249">
        <f>ROUND(I382*H382,2)</f>
        <v>0</v>
      </c>
      <c r="BL382" s="18" t="s">
        <v>133</v>
      </c>
      <c r="BM382" s="248" t="s">
        <v>969</v>
      </c>
    </row>
    <row r="383" s="2" customFormat="1">
      <c r="A383" s="39"/>
      <c r="B383" s="40"/>
      <c r="C383" s="41"/>
      <c r="D383" s="252" t="s">
        <v>155</v>
      </c>
      <c r="E383" s="41"/>
      <c r="F383" s="262" t="s">
        <v>970</v>
      </c>
      <c r="G383" s="41"/>
      <c r="H383" s="41"/>
      <c r="I383" s="145"/>
      <c r="J383" s="41"/>
      <c r="K383" s="41"/>
      <c r="L383" s="45"/>
      <c r="M383" s="263"/>
      <c r="N383" s="264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155</v>
      </c>
      <c r="AU383" s="18" t="s">
        <v>85</v>
      </c>
    </row>
    <row r="384" s="2" customFormat="1" ht="21.75" customHeight="1">
      <c r="A384" s="39"/>
      <c r="B384" s="40"/>
      <c r="C384" s="297" t="s">
        <v>598</v>
      </c>
      <c r="D384" s="297" t="s">
        <v>223</v>
      </c>
      <c r="E384" s="298" t="s">
        <v>971</v>
      </c>
      <c r="F384" s="299" t="s">
        <v>972</v>
      </c>
      <c r="G384" s="300" t="s">
        <v>378</v>
      </c>
      <c r="H384" s="301">
        <v>17</v>
      </c>
      <c r="I384" s="302"/>
      <c r="J384" s="301">
        <f>ROUND(I384*H384,2)</f>
        <v>0</v>
      </c>
      <c r="K384" s="303"/>
      <c r="L384" s="304"/>
      <c r="M384" s="305" t="s">
        <v>1</v>
      </c>
      <c r="N384" s="306" t="s">
        <v>40</v>
      </c>
      <c r="O384" s="92"/>
      <c r="P384" s="246">
        <f>O384*H384</f>
        <v>0</v>
      </c>
      <c r="Q384" s="246">
        <v>0</v>
      </c>
      <c r="R384" s="246">
        <f>Q384*H384</f>
        <v>0</v>
      </c>
      <c r="S384" s="246">
        <v>0</v>
      </c>
      <c r="T384" s="24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8" t="s">
        <v>192</v>
      </c>
      <c r="AT384" s="248" t="s">
        <v>223</v>
      </c>
      <c r="AU384" s="248" t="s">
        <v>85</v>
      </c>
      <c r="AY384" s="18" t="s">
        <v>127</v>
      </c>
      <c r="BE384" s="249">
        <f>IF(N384="základní",J384,0)</f>
        <v>0</v>
      </c>
      <c r="BF384" s="249">
        <f>IF(N384="snížená",J384,0)</f>
        <v>0</v>
      </c>
      <c r="BG384" s="249">
        <f>IF(N384="zákl. přenesená",J384,0)</f>
        <v>0</v>
      </c>
      <c r="BH384" s="249">
        <f>IF(N384="sníž. přenesená",J384,0)</f>
        <v>0</v>
      </c>
      <c r="BI384" s="249">
        <f>IF(N384="nulová",J384,0)</f>
        <v>0</v>
      </c>
      <c r="BJ384" s="18" t="s">
        <v>83</v>
      </c>
      <c r="BK384" s="249">
        <f>ROUND(I384*H384,2)</f>
        <v>0</v>
      </c>
      <c r="BL384" s="18" t="s">
        <v>133</v>
      </c>
      <c r="BM384" s="248" t="s">
        <v>973</v>
      </c>
    </row>
    <row r="385" s="14" customFormat="1">
      <c r="A385" s="14"/>
      <c r="B385" s="265"/>
      <c r="C385" s="266"/>
      <c r="D385" s="252" t="s">
        <v>135</v>
      </c>
      <c r="E385" s="267" t="s">
        <v>1</v>
      </c>
      <c r="F385" s="268" t="s">
        <v>974</v>
      </c>
      <c r="G385" s="266"/>
      <c r="H385" s="267" t="s">
        <v>1</v>
      </c>
      <c r="I385" s="269"/>
      <c r="J385" s="266"/>
      <c r="K385" s="266"/>
      <c r="L385" s="270"/>
      <c r="M385" s="271"/>
      <c r="N385" s="272"/>
      <c r="O385" s="272"/>
      <c r="P385" s="272"/>
      <c r="Q385" s="272"/>
      <c r="R385" s="272"/>
      <c r="S385" s="272"/>
      <c r="T385" s="27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4" t="s">
        <v>135</v>
      </c>
      <c r="AU385" s="274" t="s">
        <v>85</v>
      </c>
      <c r="AV385" s="14" t="s">
        <v>83</v>
      </c>
      <c r="AW385" s="14" t="s">
        <v>31</v>
      </c>
      <c r="AX385" s="14" t="s">
        <v>75</v>
      </c>
      <c r="AY385" s="274" t="s">
        <v>127</v>
      </c>
    </row>
    <row r="386" s="14" customFormat="1">
      <c r="A386" s="14"/>
      <c r="B386" s="265"/>
      <c r="C386" s="266"/>
      <c r="D386" s="252" t="s">
        <v>135</v>
      </c>
      <c r="E386" s="267" t="s">
        <v>1</v>
      </c>
      <c r="F386" s="268" t="s">
        <v>975</v>
      </c>
      <c r="G386" s="266"/>
      <c r="H386" s="267" t="s">
        <v>1</v>
      </c>
      <c r="I386" s="269"/>
      <c r="J386" s="266"/>
      <c r="K386" s="266"/>
      <c r="L386" s="270"/>
      <c r="M386" s="271"/>
      <c r="N386" s="272"/>
      <c r="O386" s="272"/>
      <c r="P386" s="272"/>
      <c r="Q386" s="272"/>
      <c r="R386" s="272"/>
      <c r="S386" s="272"/>
      <c r="T386" s="27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4" t="s">
        <v>135</v>
      </c>
      <c r="AU386" s="274" t="s">
        <v>85</v>
      </c>
      <c r="AV386" s="14" t="s">
        <v>83</v>
      </c>
      <c r="AW386" s="14" t="s">
        <v>31</v>
      </c>
      <c r="AX386" s="14" t="s">
        <v>75</v>
      </c>
      <c r="AY386" s="274" t="s">
        <v>127</v>
      </c>
    </row>
    <row r="387" s="13" customFormat="1">
      <c r="A387" s="13"/>
      <c r="B387" s="250"/>
      <c r="C387" s="251"/>
      <c r="D387" s="252" t="s">
        <v>135</v>
      </c>
      <c r="E387" s="253" t="s">
        <v>1</v>
      </c>
      <c r="F387" s="254" t="s">
        <v>268</v>
      </c>
      <c r="G387" s="251"/>
      <c r="H387" s="255">
        <v>17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135</v>
      </c>
      <c r="AU387" s="261" t="s">
        <v>85</v>
      </c>
      <c r="AV387" s="13" t="s">
        <v>85</v>
      </c>
      <c r="AW387" s="13" t="s">
        <v>31</v>
      </c>
      <c r="AX387" s="13" t="s">
        <v>83</v>
      </c>
      <c r="AY387" s="261" t="s">
        <v>127</v>
      </c>
    </row>
    <row r="388" s="2" customFormat="1" ht="16.5" customHeight="1">
      <c r="A388" s="39"/>
      <c r="B388" s="40"/>
      <c r="C388" s="237" t="s">
        <v>603</v>
      </c>
      <c r="D388" s="237" t="s">
        <v>129</v>
      </c>
      <c r="E388" s="238" t="s">
        <v>976</v>
      </c>
      <c r="F388" s="239" t="s">
        <v>977</v>
      </c>
      <c r="G388" s="240" t="s">
        <v>378</v>
      </c>
      <c r="H388" s="241">
        <v>11</v>
      </c>
      <c r="I388" s="242"/>
      <c r="J388" s="241">
        <f>ROUND(I388*H388,2)</f>
        <v>0</v>
      </c>
      <c r="K388" s="243"/>
      <c r="L388" s="45"/>
      <c r="M388" s="244" t="s">
        <v>1</v>
      </c>
      <c r="N388" s="245" t="s">
        <v>40</v>
      </c>
      <c r="O388" s="92"/>
      <c r="P388" s="246">
        <f>O388*H388</f>
        <v>0</v>
      </c>
      <c r="Q388" s="246">
        <v>0</v>
      </c>
      <c r="R388" s="246">
        <f>Q388*H388</f>
        <v>0</v>
      </c>
      <c r="S388" s="246">
        <v>0</v>
      </c>
      <c r="T388" s="24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8" t="s">
        <v>133</v>
      </c>
      <c r="AT388" s="248" t="s">
        <v>129</v>
      </c>
      <c r="AU388" s="248" t="s">
        <v>85</v>
      </c>
      <c r="AY388" s="18" t="s">
        <v>127</v>
      </c>
      <c r="BE388" s="249">
        <f>IF(N388="základní",J388,0)</f>
        <v>0</v>
      </c>
      <c r="BF388" s="249">
        <f>IF(N388="snížená",J388,0)</f>
        <v>0</v>
      </c>
      <c r="BG388" s="249">
        <f>IF(N388="zákl. přenesená",J388,0)</f>
        <v>0</v>
      </c>
      <c r="BH388" s="249">
        <f>IF(N388="sníž. přenesená",J388,0)</f>
        <v>0</v>
      </c>
      <c r="BI388" s="249">
        <f>IF(N388="nulová",J388,0)</f>
        <v>0</v>
      </c>
      <c r="BJ388" s="18" t="s">
        <v>83</v>
      </c>
      <c r="BK388" s="249">
        <f>ROUND(I388*H388,2)</f>
        <v>0</v>
      </c>
      <c r="BL388" s="18" t="s">
        <v>133</v>
      </c>
      <c r="BM388" s="248" t="s">
        <v>978</v>
      </c>
    </row>
    <row r="389" s="2" customFormat="1">
      <c r="A389" s="39"/>
      <c r="B389" s="40"/>
      <c r="C389" s="41"/>
      <c r="D389" s="252" t="s">
        <v>155</v>
      </c>
      <c r="E389" s="41"/>
      <c r="F389" s="262" t="s">
        <v>979</v>
      </c>
      <c r="G389" s="41"/>
      <c r="H389" s="41"/>
      <c r="I389" s="145"/>
      <c r="J389" s="41"/>
      <c r="K389" s="41"/>
      <c r="L389" s="45"/>
      <c r="M389" s="263"/>
      <c r="N389" s="26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155</v>
      </c>
      <c r="AU389" s="18" t="s">
        <v>85</v>
      </c>
    </row>
    <row r="390" s="2" customFormat="1" ht="16.5" customHeight="1">
      <c r="A390" s="39"/>
      <c r="B390" s="40"/>
      <c r="C390" s="237" t="s">
        <v>607</v>
      </c>
      <c r="D390" s="237" t="s">
        <v>129</v>
      </c>
      <c r="E390" s="238" t="s">
        <v>980</v>
      </c>
      <c r="F390" s="239" t="s">
        <v>981</v>
      </c>
      <c r="G390" s="240" t="s">
        <v>378</v>
      </c>
      <c r="H390" s="241">
        <v>1</v>
      </c>
      <c r="I390" s="242"/>
      <c r="J390" s="241">
        <f>ROUND(I390*H390,2)</f>
        <v>0</v>
      </c>
      <c r="K390" s="243"/>
      <c r="L390" s="45"/>
      <c r="M390" s="244" t="s">
        <v>1</v>
      </c>
      <c r="N390" s="245" t="s">
        <v>40</v>
      </c>
      <c r="O390" s="92"/>
      <c r="P390" s="246">
        <f>O390*H390</f>
        <v>0</v>
      </c>
      <c r="Q390" s="246">
        <v>0</v>
      </c>
      <c r="R390" s="246">
        <f>Q390*H390</f>
        <v>0</v>
      </c>
      <c r="S390" s="246">
        <v>0</v>
      </c>
      <c r="T390" s="24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8" t="s">
        <v>133</v>
      </c>
      <c r="AT390" s="248" t="s">
        <v>129</v>
      </c>
      <c r="AU390" s="248" t="s">
        <v>85</v>
      </c>
      <c r="AY390" s="18" t="s">
        <v>127</v>
      </c>
      <c r="BE390" s="249">
        <f>IF(N390="základní",J390,0)</f>
        <v>0</v>
      </c>
      <c r="BF390" s="249">
        <f>IF(N390="snížená",J390,0)</f>
        <v>0</v>
      </c>
      <c r="BG390" s="249">
        <f>IF(N390="zákl. přenesená",J390,0)</f>
        <v>0</v>
      </c>
      <c r="BH390" s="249">
        <f>IF(N390="sníž. přenesená",J390,0)</f>
        <v>0</v>
      </c>
      <c r="BI390" s="249">
        <f>IF(N390="nulová",J390,0)</f>
        <v>0</v>
      </c>
      <c r="BJ390" s="18" t="s">
        <v>83</v>
      </c>
      <c r="BK390" s="249">
        <f>ROUND(I390*H390,2)</f>
        <v>0</v>
      </c>
      <c r="BL390" s="18" t="s">
        <v>133</v>
      </c>
      <c r="BM390" s="248" t="s">
        <v>982</v>
      </c>
    </row>
    <row r="391" s="2" customFormat="1">
      <c r="A391" s="39"/>
      <c r="B391" s="40"/>
      <c r="C391" s="41"/>
      <c r="D391" s="252" t="s">
        <v>155</v>
      </c>
      <c r="E391" s="41"/>
      <c r="F391" s="262" t="s">
        <v>979</v>
      </c>
      <c r="G391" s="41"/>
      <c r="H391" s="41"/>
      <c r="I391" s="145"/>
      <c r="J391" s="41"/>
      <c r="K391" s="41"/>
      <c r="L391" s="45"/>
      <c r="M391" s="263"/>
      <c r="N391" s="264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155</v>
      </c>
      <c r="AU391" s="18" t="s">
        <v>85</v>
      </c>
    </row>
    <row r="392" s="2" customFormat="1" ht="16.5" customHeight="1">
      <c r="A392" s="39"/>
      <c r="B392" s="40"/>
      <c r="C392" s="237" t="s">
        <v>611</v>
      </c>
      <c r="D392" s="237" t="s">
        <v>129</v>
      </c>
      <c r="E392" s="238" t="s">
        <v>983</v>
      </c>
      <c r="F392" s="239" t="s">
        <v>984</v>
      </c>
      <c r="G392" s="240" t="s">
        <v>378</v>
      </c>
      <c r="H392" s="241">
        <v>5</v>
      </c>
      <c r="I392" s="242"/>
      <c r="J392" s="241">
        <f>ROUND(I392*H392,2)</f>
        <v>0</v>
      </c>
      <c r="K392" s="243"/>
      <c r="L392" s="45"/>
      <c r="M392" s="244" t="s">
        <v>1</v>
      </c>
      <c r="N392" s="245" t="s">
        <v>40</v>
      </c>
      <c r="O392" s="92"/>
      <c r="P392" s="246">
        <f>O392*H392</f>
        <v>0</v>
      </c>
      <c r="Q392" s="246">
        <v>0</v>
      </c>
      <c r="R392" s="246">
        <f>Q392*H392</f>
        <v>0</v>
      </c>
      <c r="S392" s="246">
        <v>0</v>
      </c>
      <c r="T392" s="24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8" t="s">
        <v>133</v>
      </c>
      <c r="AT392" s="248" t="s">
        <v>129</v>
      </c>
      <c r="AU392" s="248" t="s">
        <v>85</v>
      </c>
      <c r="AY392" s="18" t="s">
        <v>127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8" t="s">
        <v>83</v>
      </c>
      <c r="BK392" s="249">
        <f>ROUND(I392*H392,2)</f>
        <v>0</v>
      </c>
      <c r="BL392" s="18" t="s">
        <v>133</v>
      </c>
      <c r="BM392" s="248" t="s">
        <v>985</v>
      </c>
    </row>
    <row r="393" s="2" customFormat="1">
      <c r="A393" s="39"/>
      <c r="B393" s="40"/>
      <c r="C393" s="41"/>
      <c r="D393" s="252" t="s">
        <v>155</v>
      </c>
      <c r="E393" s="41"/>
      <c r="F393" s="262" t="s">
        <v>979</v>
      </c>
      <c r="G393" s="41"/>
      <c r="H393" s="41"/>
      <c r="I393" s="145"/>
      <c r="J393" s="41"/>
      <c r="K393" s="41"/>
      <c r="L393" s="45"/>
      <c r="M393" s="263"/>
      <c r="N393" s="264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155</v>
      </c>
      <c r="AU393" s="18" t="s">
        <v>85</v>
      </c>
    </row>
    <row r="394" s="2" customFormat="1" ht="33" customHeight="1">
      <c r="A394" s="39"/>
      <c r="B394" s="40"/>
      <c r="C394" s="237" t="s">
        <v>615</v>
      </c>
      <c r="D394" s="237" t="s">
        <v>129</v>
      </c>
      <c r="E394" s="238" t="s">
        <v>537</v>
      </c>
      <c r="F394" s="239" t="s">
        <v>986</v>
      </c>
      <c r="G394" s="240" t="s">
        <v>543</v>
      </c>
      <c r="H394" s="241">
        <v>1</v>
      </c>
      <c r="I394" s="242"/>
      <c r="J394" s="241">
        <f>ROUND(I394*H394,2)</f>
        <v>0</v>
      </c>
      <c r="K394" s="243"/>
      <c r="L394" s="45"/>
      <c r="M394" s="244" t="s">
        <v>1</v>
      </c>
      <c r="N394" s="245" t="s">
        <v>40</v>
      </c>
      <c r="O394" s="92"/>
      <c r="P394" s="246">
        <f>O394*H394</f>
        <v>0</v>
      </c>
      <c r="Q394" s="246">
        <v>0</v>
      </c>
      <c r="R394" s="246">
        <f>Q394*H394</f>
        <v>0</v>
      </c>
      <c r="S394" s="246">
        <v>0</v>
      </c>
      <c r="T394" s="24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8" t="s">
        <v>133</v>
      </c>
      <c r="AT394" s="248" t="s">
        <v>129</v>
      </c>
      <c r="AU394" s="248" t="s">
        <v>85</v>
      </c>
      <c r="AY394" s="18" t="s">
        <v>127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8" t="s">
        <v>83</v>
      </c>
      <c r="BK394" s="249">
        <f>ROUND(I394*H394,2)</f>
        <v>0</v>
      </c>
      <c r="BL394" s="18" t="s">
        <v>133</v>
      </c>
      <c r="BM394" s="248" t="s">
        <v>987</v>
      </c>
    </row>
    <row r="395" s="2" customFormat="1">
      <c r="A395" s="39"/>
      <c r="B395" s="40"/>
      <c r="C395" s="41"/>
      <c r="D395" s="252" t="s">
        <v>155</v>
      </c>
      <c r="E395" s="41"/>
      <c r="F395" s="262" t="s">
        <v>988</v>
      </c>
      <c r="G395" s="41"/>
      <c r="H395" s="41"/>
      <c r="I395" s="145"/>
      <c r="J395" s="41"/>
      <c r="K395" s="41"/>
      <c r="L395" s="45"/>
      <c r="M395" s="263"/>
      <c r="N395" s="264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155</v>
      </c>
      <c r="AU395" s="18" t="s">
        <v>85</v>
      </c>
    </row>
    <row r="396" s="12" customFormat="1" ht="22.8" customHeight="1">
      <c r="A396" s="12"/>
      <c r="B396" s="221"/>
      <c r="C396" s="222"/>
      <c r="D396" s="223" t="s">
        <v>74</v>
      </c>
      <c r="E396" s="235" t="s">
        <v>545</v>
      </c>
      <c r="F396" s="235" t="s">
        <v>546</v>
      </c>
      <c r="G396" s="222"/>
      <c r="H396" s="222"/>
      <c r="I396" s="225"/>
      <c r="J396" s="236">
        <f>BK396</f>
        <v>0</v>
      </c>
      <c r="K396" s="222"/>
      <c r="L396" s="227"/>
      <c r="M396" s="228"/>
      <c r="N396" s="229"/>
      <c r="O396" s="229"/>
      <c r="P396" s="230">
        <f>SUM(P397:P438)</f>
        <v>0</v>
      </c>
      <c r="Q396" s="229"/>
      <c r="R396" s="230">
        <f>SUM(R397:R438)</f>
        <v>3.6532399999999998</v>
      </c>
      <c r="S396" s="229"/>
      <c r="T396" s="231">
        <f>SUM(T397:T438)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32" t="s">
        <v>83</v>
      </c>
      <c r="AT396" s="233" t="s">
        <v>74</v>
      </c>
      <c r="AU396" s="233" t="s">
        <v>83</v>
      </c>
      <c r="AY396" s="232" t="s">
        <v>127</v>
      </c>
      <c r="BK396" s="234">
        <f>SUM(BK397:BK438)</f>
        <v>0</v>
      </c>
    </row>
    <row r="397" s="2" customFormat="1" ht="21.75" customHeight="1">
      <c r="A397" s="39"/>
      <c r="B397" s="40"/>
      <c r="C397" s="237" t="s">
        <v>619</v>
      </c>
      <c r="D397" s="237" t="s">
        <v>129</v>
      </c>
      <c r="E397" s="238" t="s">
        <v>989</v>
      </c>
      <c r="F397" s="239" t="s">
        <v>990</v>
      </c>
      <c r="G397" s="240" t="s">
        <v>378</v>
      </c>
      <c r="H397" s="241">
        <v>5</v>
      </c>
      <c r="I397" s="242"/>
      <c r="J397" s="241">
        <f>ROUND(I397*H397,2)</f>
        <v>0</v>
      </c>
      <c r="K397" s="243"/>
      <c r="L397" s="45"/>
      <c r="M397" s="244" t="s">
        <v>1</v>
      </c>
      <c r="N397" s="245" t="s">
        <v>40</v>
      </c>
      <c r="O397" s="92"/>
      <c r="P397" s="246">
        <f>O397*H397</f>
        <v>0</v>
      </c>
      <c r="Q397" s="246">
        <v>0.0016199999999999999</v>
      </c>
      <c r="R397" s="246">
        <f>Q397*H397</f>
        <v>0.0080999999999999996</v>
      </c>
      <c r="S397" s="246">
        <v>0</v>
      </c>
      <c r="T397" s="24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8" t="s">
        <v>133</v>
      </c>
      <c r="AT397" s="248" t="s">
        <v>129</v>
      </c>
      <c r="AU397" s="248" t="s">
        <v>85</v>
      </c>
      <c r="AY397" s="18" t="s">
        <v>127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8" t="s">
        <v>83</v>
      </c>
      <c r="BK397" s="249">
        <f>ROUND(I397*H397,2)</f>
        <v>0</v>
      </c>
      <c r="BL397" s="18" t="s">
        <v>133</v>
      </c>
      <c r="BM397" s="248" t="s">
        <v>991</v>
      </c>
    </row>
    <row r="398" s="2" customFormat="1" ht="21.75" customHeight="1">
      <c r="A398" s="39"/>
      <c r="B398" s="40"/>
      <c r="C398" s="297" t="s">
        <v>624</v>
      </c>
      <c r="D398" s="297" t="s">
        <v>223</v>
      </c>
      <c r="E398" s="298" t="s">
        <v>992</v>
      </c>
      <c r="F398" s="299" t="s">
        <v>993</v>
      </c>
      <c r="G398" s="300" t="s">
        <v>378</v>
      </c>
      <c r="H398" s="301">
        <v>5</v>
      </c>
      <c r="I398" s="302"/>
      <c r="J398" s="301">
        <f>ROUND(I398*H398,2)</f>
        <v>0</v>
      </c>
      <c r="K398" s="303"/>
      <c r="L398" s="304"/>
      <c r="M398" s="305" t="s">
        <v>1</v>
      </c>
      <c r="N398" s="306" t="s">
        <v>40</v>
      </c>
      <c r="O398" s="92"/>
      <c r="P398" s="246">
        <f>O398*H398</f>
        <v>0</v>
      </c>
      <c r="Q398" s="246">
        <v>0.017999999999999999</v>
      </c>
      <c r="R398" s="246">
        <f>Q398*H398</f>
        <v>0.089999999999999997</v>
      </c>
      <c r="S398" s="246">
        <v>0</v>
      </c>
      <c r="T398" s="24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8" t="s">
        <v>192</v>
      </c>
      <c r="AT398" s="248" t="s">
        <v>223</v>
      </c>
      <c r="AU398" s="248" t="s">
        <v>85</v>
      </c>
      <c r="AY398" s="18" t="s">
        <v>127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8" t="s">
        <v>83</v>
      </c>
      <c r="BK398" s="249">
        <f>ROUND(I398*H398,2)</f>
        <v>0</v>
      </c>
      <c r="BL398" s="18" t="s">
        <v>133</v>
      </c>
      <c r="BM398" s="248" t="s">
        <v>994</v>
      </c>
    </row>
    <row r="399" s="2" customFormat="1" ht="16.5" customHeight="1">
      <c r="A399" s="39"/>
      <c r="B399" s="40"/>
      <c r="C399" s="297" t="s">
        <v>629</v>
      </c>
      <c r="D399" s="297" t="s">
        <v>223</v>
      </c>
      <c r="E399" s="298" t="s">
        <v>995</v>
      </c>
      <c r="F399" s="299" t="s">
        <v>996</v>
      </c>
      <c r="G399" s="300" t="s">
        <v>378</v>
      </c>
      <c r="H399" s="301">
        <v>5</v>
      </c>
      <c r="I399" s="302"/>
      <c r="J399" s="301">
        <f>ROUND(I399*H399,2)</f>
        <v>0</v>
      </c>
      <c r="K399" s="303"/>
      <c r="L399" s="304"/>
      <c r="M399" s="305" t="s">
        <v>1</v>
      </c>
      <c r="N399" s="306" t="s">
        <v>40</v>
      </c>
      <c r="O399" s="92"/>
      <c r="P399" s="246">
        <f>O399*H399</f>
        <v>0</v>
      </c>
      <c r="Q399" s="246">
        <v>0</v>
      </c>
      <c r="R399" s="246">
        <f>Q399*H399</f>
        <v>0</v>
      </c>
      <c r="S399" s="246">
        <v>0</v>
      </c>
      <c r="T399" s="24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8" t="s">
        <v>192</v>
      </c>
      <c r="AT399" s="248" t="s">
        <v>223</v>
      </c>
      <c r="AU399" s="248" t="s">
        <v>85</v>
      </c>
      <c r="AY399" s="18" t="s">
        <v>127</v>
      </c>
      <c r="BE399" s="249">
        <f>IF(N399="základní",J399,0)</f>
        <v>0</v>
      </c>
      <c r="BF399" s="249">
        <f>IF(N399="snížená",J399,0)</f>
        <v>0</v>
      </c>
      <c r="BG399" s="249">
        <f>IF(N399="zákl. přenesená",J399,0)</f>
        <v>0</v>
      </c>
      <c r="BH399" s="249">
        <f>IF(N399="sníž. přenesená",J399,0)</f>
        <v>0</v>
      </c>
      <c r="BI399" s="249">
        <f>IF(N399="nulová",J399,0)</f>
        <v>0</v>
      </c>
      <c r="BJ399" s="18" t="s">
        <v>83</v>
      </c>
      <c r="BK399" s="249">
        <f>ROUND(I399*H399,2)</f>
        <v>0</v>
      </c>
      <c r="BL399" s="18" t="s">
        <v>133</v>
      </c>
      <c r="BM399" s="248" t="s">
        <v>997</v>
      </c>
    </row>
    <row r="400" s="2" customFormat="1" ht="21.75" customHeight="1">
      <c r="A400" s="39"/>
      <c r="B400" s="40"/>
      <c r="C400" s="237" t="s">
        <v>633</v>
      </c>
      <c r="D400" s="237" t="s">
        <v>129</v>
      </c>
      <c r="E400" s="238" t="s">
        <v>998</v>
      </c>
      <c r="F400" s="239" t="s">
        <v>999</v>
      </c>
      <c r="G400" s="240" t="s">
        <v>378</v>
      </c>
      <c r="H400" s="241">
        <v>3</v>
      </c>
      <c r="I400" s="242"/>
      <c r="J400" s="241">
        <f>ROUND(I400*H400,2)</f>
        <v>0</v>
      </c>
      <c r="K400" s="243"/>
      <c r="L400" s="45"/>
      <c r="M400" s="244" t="s">
        <v>1</v>
      </c>
      <c r="N400" s="245" t="s">
        <v>40</v>
      </c>
      <c r="O400" s="92"/>
      <c r="P400" s="246">
        <f>O400*H400</f>
        <v>0</v>
      </c>
      <c r="Q400" s="246">
        <v>0.00165</v>
      </c>
      <c r="R400" s="246">
        <f>Q400*H400</f>
        <v>0.0049499999999999995</v>
      </c>
      <c r="S400" s="246">
        <v>0</v>
      </c>
      <c r="T400" s="24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8" t="s">
        <v>133</v>
      </c>
      <c r="AT400" s="248" t="s">
        <v>129</v>
      </c>
      <c r="AU400" s="248" t="s">
        <v>85</v>
      </c>
      <c r="AY400" s="18" t="s">
        <v>127</v>
      </c>
      <c r="BE400" s="249">
        <f>IF(N400="základní",J400,0)</f>
        <v>0</v>
      </c>
      <c r="BF400" s="249">
        <f>IF(N400="snížená",J400,0)</f>
        <v>0</v>
      </c>
      <c r="BG400" s="249">
        <f>IF(N400="zákl. přenesená",J400,0)</f>
        <v>0</v>
      </c>
      <c r="BH400" s="249">
        <f>IF(N400="sníž. přenesená",J400,0)</f>
        <v>0</v>
      </c>
      <c r="BI400" s="249">
        <f>IF(N400="nulová",J400,0)</f>
        <v>0</v>
      </c>
      <c r="BJ400" s="18" t="s">
        <v>83</v>
      </c>
      <c r="BK400" s="249">
        <f>ROUND(I400*H400,2)</f>
        <v>0</v>
      </c>
      <c r="BL400" s="18" t="s">
        <v>133</v>
      </c>
      <c r="BM400" s="248" t="s">
        <v>1000</v>
      </c>
    </row>
    <row r="401" s="2" customFormat="1" ht="21.75" customHeight="1">
      <c r="A401" s="39"/>
      <c r="B401" s="40"/>
      <c r="C401" s="297" t="s">
        <v>469</v>
      </c>
      <c r="D401" s="297" t="s">
        <v>223</v>
      </c>
      <c r="E401" s="298" t="s">
        <v>1001</v>
      </c>
      <c r="F401" s="299" t="s">
        <v>1002</v>
      </c>
      <c r="G401" s="300" t="s">
        <v>378</v>
      </c>
      <c r="H401" s="301">
        <v>3</v>
      </c>
      <c r="I401" s="302"/>
      <c r="J401" s="301">
        <f>ROUND(I401*H401,2)</f>
        <v>0</v>
      </c>
      <c r="K401" s="303"/>
      <c r="L401" s="304"/>
      <c r="M401" s="305" t="s">
        <v>1</v>
      </c>
      <c r="N401" s="306" t="s">
        <v>40</v>
      </c>
      <c r="O401" s="92"/>
      <c r="P401" s="246">
        <f>O401*H401</f>
        <v>0</v>
      </c>
      <c r="Q401" s="246">
        <v>0.023</v>
      </c>
      <c r="R401" s="246">
        <f>Q401*H401</f>
        <v>0.069000000000000006</v>
      </c>
      <c r="S401" s="246">
        <v>0</v>
      </c>
      <c r="T401" s="24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8" t="s">
        <v>192</v>
      </c>
      <c r="AT401" s="248" t="s">
        <v>223</v>
      </c>
      <c r="AU401" s="248" t="s">
        <v>85</v>
      </c>
      <c r="AY401" s="18" t="s">
        <v>127</v>
      </c>
      <c r="BE401" s="249">
        <f>IF(N401="základní",J401,0)</f>
        <v>0</v>
      </c>
      <c r="BF401" s="249">
        <f>IF(N401="snížená",J401,0)</f>
        <v>0</v>
      </c>
      <c r="BG401" s="249">
        <f>IF(N401="zákl. přenesená",J401,0)</f>
        <v>0</v>
      </c>
      <c r="BH401" s="249">
        <f>IF(N401="sníž. přenesená",J401,0)</f>
        <v>0</v>
      </c>
      <c r="BI401" s="249">
        <f>IF(N401="nulová",J401,0)</f>
        <v>0</v>
      </c>
      <c r="BJ401" s="18" t="s">
        <v>83</v>
      </c>
      <c r="BK401" s="249">
        <f>ROUND(I401*H401,2)</f>
        <v>0</v>
      </c>
      <c r="BL401" s="18" t="s">
        <v>133</v>
      </c>
      <c r="BM401" s="248" t="s">
        <v>1003</v>
      </c>
    </row>
    <row r="402" s="2" customFormat="1" ht="16.5" customHeight="1">
      <c r="A402" s="39"/>
      <c r="B402" s="40"/>
      <c r="C402" s="297" t="s">
        <v>640</v>
      </c>
      <c r="D402" s="297" t="s">
        <v>223</v>
      </c>
      <c r="E402" s="298" t="s">
        <v>1004</v>
      </c>
      <c r="F402" s="299" t="s">
        <v>1005</v>
      </c>
      <c r="G402" s="300" t="s">
        <v>378</v>
      </c>
      <c r="H402" s="301">
        <v>3</v>
      </c>
      <c r="I402" s="302"/>
      <c r="J402" s="301">
        <f>ROUND(I402*H402,2)</f>
        <v>0</v>
      </c>
      <c r="K402" s="303"/>
      <c r="L402" s="304"/>
      <c r="M402" s="305" t="s">
        <v>1</v>
      </c>
      <c r="N402" s="306" t="s">
        <v>40</v>
      </c>
      <c r="O402" s="92"/>
      <c r="P402" s="246">
        <f>O402*H402</f>
        <v>0</v>
      </c>
      <c r="Q402" s="246">
        <v>0</v>
      </c>
      <c r="R402" s="246">
        <f>Q402*H402</f>
        <v>0</v>
      </c>
      <c r="S402" s="246">
        <v>0</v>
      </c>
      <c r="T402" s="24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8" t="s">
        <v>192</v>
      </c>
      <c r="AT402" s="248" t="s">
        <v>223</v>
      </c>
      <c r="AU402" s="248" t="s">
        <v>85</v>
      </c>
      <c r="AY402" s="18" t="s">
        <v>127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8" t="s">
        <v>83</v>
      </c>
      <c r="BK402" s="249">
        <f>ROUND(I402*H402,2)</f>
        <v>0</v>
      </c>
      <c r="BL402" s="18" t="s">
        <v>133</v>
      </c>
      <c r="BM402" s="248" t="s">
        <v>1006</v>
      </c>
    </row>
    <row r="403" s="2" customFormat="1" ht="16.5" customHeight="1">
      <c r="A403" s="39"/>
      <c r="B403" s="40"/>
      <c r="C403" s="237" t="s">
        <v>545</v>
      </c>
      <c r="D403" s="237" t="s">
        <v>129</v>
      </c>
      <c r="E403" s="238" t="s">
        <v>1007</v>
      </c>
      <c r="F403" s="239" t="s">
        <v>1008</v>
      </c>
      <c r="G403" s="240" t="s">
        <v>378</v>
      </c>
      <c r="H403" s="241">
        <v>8</v>
      </c>
      <c r="I403" s="242"/>
      <c r="J403" s="241">
        <f>ROUND(I403*H403,2)</f>
        <v>0</v>
      </c>
      <c r="K403" s="243"/>
      <c r="L403" s="45"/>
      <c r="M403" s="244" t="s">
        <v>1</v>
      </c>
      <c r="N403" s="245" t="s">
        <v>40</v>
      </c>
      <c r="O403" s="92"/>
      <c r="P403" s="246">
        <f>O403*H403</f>
        <v>0</v>
      </c>
      <c r="Q403" s="246">
        <v>0.12303</v>
      </c>
      <c r="R403" s="246">
        <f>Q403*H403</f>
        <v>0.98424</v>
      </c>
      <c r="S403" s="246">
        <v>0</v>
      </c>
      <c r="T403" s="24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8" t="s">
        <v>133</v>
      </c>
      <c r="AT403" s="248" t="s">
        <v>129</v>
      </c>
      <c r="AU403" s="248" t="s">
        <v>85</v>
      </c>
      <c r="AY403" s="18" t="s">
        <v>127</v>
      </c>
      <c r="BE403" s="249">
        <f>IF(N403="základní",J403,0)</f>
        <v>0</v>
      </c>
      <c r="BF403" s="249">
        <f>IF(N403="snížená",J403,0)</f>
        <v>0</v>
      </c>
      <c r="BG403" s="249">
        <f>IF(N403="zákl. přenesená",J403,0)</f>
        <v>0</v>
      </c>
      <c r="BH403" s="249">
        <f>IF(N403="sníž. přenesená",J403,0)</f>
        <v>0</v>
      </c>
      <c r="BI403" s="249">
        <f>IF(N403="nulová",J403,0)</f>
        <v>0</v>
      </c>
      <c r="BJ403" s="18" t="s">
        <v>83</v>
      </c>
      <c r="BK403" s="249">
        <f>ROUND(I403*H403,2)</f>
        <v>0</v>
      </c>
      <c r="BL403" s="18" t="s">
        <v>133</v>
      </c>
      <c r="BM403" s="248" t="s">
        <v>1009</v>
      </c>
    </row>
    <row r="404" s="2" customFormat="1" ht="21.75" customHeight="1">
      <c r="A404" s="39"/>
      <c r="B404" s="40"/>
      <c r="C404" s="297" t="s">
        <v>648</v>
      </c>
      <c r="D404" s="297" t="s">
        <v>223</v>
      </c>
      <c r="E404" s="298" t="s">
        <v>1010</v>
      </c>
      <c r="F404" s="299" t="s">
        <v>1011</v>
      </c>
      <c r="G404" s="300" t="s">
        <v>378</v>
      </c>
      <c r="H404" s="301">
        <v>8</v>
      </c>
      <c r="I404" s="302"/>
      <c r="J404" s="301">
        <f>ROUND(I404*H404,2)</f>
        <v>0</v>
      </c>
      <c r="K404" s="303"/>
      <c r="L404" s="304"/>
      <c r="M404" s="305" t="s">
        <v>1</v>
      </c>
      <c r="N404" s="306" t="s">
        <v>40</v>
      </c>
      <c r="O404" s="92"/>
      <c r="P404" s="246">
        <f>O404*H404</f>
        <v>0</v>
      </c>
      <c r="Q404" s="246">
        <v>0.013299999999999999</v>
      </c>
      <c r="R404" s="246">
        <f>Q404*H404</f>
        <v>0.1064</v>
      </c>
      <c r="S404" s="246">
        <v>0</v>
      </c>
      <c r="T404" s="24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8" t="s">
        <v>192</v>
      </c>
      <c r="AT404" s="248" t="s">
        <v>223</v>
      </c>
      <c r="AU404" s="248" t="s">
        <v>85</v>
      </c>
      <c r="AY404" s="18" t="s">
        <v>127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8" t="s">
        <v>83</v>
      </c>
      <c r="BK404" s="249">
        <f>ROUND(I404*H404,2)</f>
        <v>0</v>
      </c>
      <c r="BL404" s="18" t="s">
        <v>133</v>
      </c>
      <c r="BM404" s="248" t="s">
        <v>1012</v>
      </c>
    </row>
    <row r="405" s="2" customFormat="1">
      <c r="A405" s="39"/>
      <c r="B405" s="40"/>
      <c r="C405" s="41"/>
      <c r="D405" s="252" t="s">
        <v>155</v>
      </c>
      <c r="E405" s="41"/>
      <c r="F405" s="262" t="s">
        <v>1013</v>
      </c>
      <c r="G405" s="41"/>
      <c r="H405" s="41"/>
      <c r="I405" s="145"/>
      <c r="J405" s="41"/>
      <c r="K405" s="41"/>
      <c r="L405" s="45"/>
      <c r="M405" s="263"/>
      <c r="N405" s="26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155</v>
      </c>
      <c r="AU405" s="18" t="s">
        <v>85</v>
      </c>
    </row>
    <row r="406" s="2" customFormat="1" ht="21.75" customHeight="1">
      <c r="A406" s="39"/>
      <c r="B406" s="40"/>
      <c r="C406" s="297" t="s">
        <v>653</v>
      </c>
      <c r="D406" s="297" t="s">
        <v>223</v>
      </c>
      <c r="E406" s="298" t="s">
        <v>1014</v>
      </c>
      <c r="F406" s="299" t="s">
        <v>1015</v>
      </c>
      <c r="G406" s="300" t="s">
        <v>378</v>
      </c>
      <c r="H406" s="301">
        <v>8</v>
      </c>
      <c r="I406" s="302"/>
      <c r="J406" s="301">
        <f>ROUND(I406*H406,2)</f>
        <v>0</v>
      </c>
      <c r="K406" s="303"/>
      <c r="L406" s="304"/>
      <c r="M406" s="305" t="s">
        <v>1</v>
      </c>
      <c r="N406" s="306" t="s">
        <v>40</v>
      </c>
      <c r="O406" s="92"/>
      <c r="P406" s="246">
        <f>O406*H406</f>
        <v>0</v>
      </c>
      <c r="Q406" s="246">
        <v>0.00089999999999999998</v>
      </c>
      <c r="R406" s="246">
        <f>Q406*H406</f>
        <v>0.0071999999999999998</v>
      </c>
      <c r="S406" s="246">
        <v>0</v>
      </c>
      <c r="T406" s="24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8" t="s">
        <v>192</v>
      </c>
      <c r="AT406" s="248" t="s">
        <v>223</v>
      </c>
      <c r="AU406" s="248" t="s">
        <v>85</v>
      </c>
      <c r="AY406" s="18" t="s">
        <v>127</v>
      </c>
      <c r="BE406" s="249">
        <f>IF(N406="základní",J406,0)</f>
        <v>0</v>
      </c>
      <c r="BF406" s="249">
        <f>IF(N406="snížená",J406,0)</f>
        <v>0</v>
      </c>
      <c r="BG406" s="249">
        <f>IF(N406="zákl. přenesená",J406,0)</f>
        <v>0</v>
      </c>
      <c r="BH406" s="249">
        <f>IF(N406="sníž. přenesená",J406,0)</f>
        <v>0</v>
      </c>
      <c r="BI406" s="249">
        <f>IF(N406="nulová",J406,0)</f>
        <v>0</v>
      </c>
      <c r="BJ406" s="18" t="s">
        <v>83</v>
      </c>
      <c r="BK406" s="249">
        <f>ROUND(I406*H406,2)</f>
        <v>0</v>
      </c>
      <c r="BL406" s="18" t="s">
        <v>133</v>
      </c>
      <c r="BM406" s="248" t="s">
        <v>1016</v>
      </c>
    </row>
    <row r="407" s="2" customFormat="1" ht="16.5" customHeight="1">
      <c r="A407" s="39"/>
      <c r="B407" s="40"/>
      <c r="C407" s="237" t="s">
        <v>659</v>
      </c>
      <c r="D407" s="237" t="s">
        <v>129</v>
      </c>
      <c r="E407" s="238" t="s">
        <v>1017</v>
      </c>
      <c r="F407" s="239" t="s">
        <v>1018</v>
      </c>
      <c r="G407" s="240" t="s">
        <v>378</v>
      </c>
      <c r="H407" s="241">
        <v>2</v>
      </c>
      <c r="I407" s="242"/>
      <c r="J407" s="241">
        <f>ROUND(I407*H407,2)</f>
        <v>0</v>
      </c>
      <c r="K407" s="243"/>
      <c r="L407" s="45"/>
      <c r="M407" s="244" t="s">
        <v>1</v>
      </c>
      <c r="N407" s="245" t="s">
        <v>40</v>
      </c>
      <c r="O407" s="92"/>
      <c r="P407" s="246">
        <f>O407*H407</f>
        <v>0</v>
      </c>
      <c r="Q407" s="246">
        <v>0.00034000000000000002</v>
      </c>
      <c r="R407" s="246">
        <f>Q407*H407</f>
        <v>0.00068000000000000005</v>
      </c>
      <c r="S407" s="246">
        <v>0</v>
      </c>
      <c r="T407" s="24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8" t="s">
        <v>133</v>
      </c>
      <c r="AT407" s="248" t="s">
        <v>129</v>
      </c>
      <c r="AU407" s="248" t="s">
        <v>85</v>
      </c>
      <c r="AY407" s="18" t="s">
        <v>127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8" t="s">
        <v>83</v>
      </c>
      <c r="BK407" s="249">
        <f>ROUND(I407*H407,2)</f>
        <v>0</v>
      </c>
      <c r="BL407" s="18" t="s">
        <v>133</v>
      </c>
      <c r="BM407" s="248" t="s">
        <v>1019</v>
      </c>
    </row>
    <row r="408" s="2" customFormat="1" ht="21.75" customHeight="1">
      <c r="A408" s="39"/>
      <c r="B408" s="40"/>
      <c r="C408" s="297" t="s">
        <v>665</v>
      </c>
      <c r="D408" s="297" t="s">
        <v>223</v>
      </c>
      <c r="E408" s="298" t="s">
        <v>1020</v>
      </c>
      <c r="F408" s="299" t="s">
        <v>1021</v>
      </c>
      <c r="G408" s="300" t="s">
        <v>378</v>
      </c>
      <c r="H408" s="301">
        <v>2</v>
      </c>
      <c r="I408" s="302"/>
      <c r="J408" s="301">
        <f>ROUND(I408*H408,2)</f>
        <v>0</v>
      </c>
      <c r="K408" s="303"/>
      <c r="L408" s="304"/>
      <c r="M408" s="305" t="s">
        <v>1</v>
      </c>
      <c r="N408" s="306" t="s">
        <v>40</v>
      </c>
      <c r="O408" s="92"/>
      <c r="P408" s="246">
        <f>O408*H408</f>
        <v>0</v>
      </c>
      <c r="Q408" s="246">
        <v>0.040000000000000001</v>
      </c>
      <c r="R408" s="246">
        <f>Q408*H408</f>
        <v>0.080000000000000002</v>
      </c>
      <c r="S408" s="246">
        <v>0</v>
      </c>
      <c r="T408" s="24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8" t="s">
        <v>192</v>
      </c>
      <c r="AT408" s="248" t="s">
        <v>223</v>
      </c>
      <c r="AU408" s="248" t="s">
        <v>85</v>
      </c>
      <c r="AY408" s="18" t="s">
        <v>127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8" t="s">
        <v>83</v>
      </c>
      <c r="BK408" s="249">
        <f>ROUND(I408*H408,2)</f>
        <v>0</v>
      </c>
      <c r="BL408" s="18" t="s">
        <v>133</v>
      </c>
      <c r="BM408" s="248" t="s">
        <v>1022</v>
      </c>
    </row>
    <row r="409" s="2" customFormat="1" ht="16.5" customHeight="1">
      <c r="A409" s="39"/>
      <c r="B409" s="40"/>
      <c r="C409" s="237" t="s">
        <v>670</v>
      </c>
      <c r="D409" s="237" t="s">
        <v>129</v>
      </c>
      <c r="E409" s="238" t="s">
        <v>1023</v>
      </c>
      <c r="F409" s="239" t="s">
        <v>1024</v>
      </c>
      <c r="G409" s="240" t="s">
        <v>378</v>
      </c>
      <c r="H409" s="241">
        <v>2</v>
      </c>
      <c r="I409" s="242"/>
      <c r="J409" s="241">
        <f>ROUND(I409*H409,2)</f>
        <v>0</v>
      </c>
      <c r="K409" s="243"/>
      <c r="L409" s="45"/>
      <c r="M409" s="244" t="s">
        <v>1</v>
      </c>
      <c r="N409" s="245" t="s">
        <v>40</v>
      </c>
      <c r="O409" s="92"/>
      <c r="P409" s="246">
        <f>O409*H409</f>
        <v>0</v>
      </c>
      <c r="Q409" s="246">
        <v>0.32906000000000002</v>
      </c>
      <c r="R409" s="246">
        <f>Q409*H409</f>
        <v>0.65812000000000004</v>
      </c>
      <c r="S409" s="246">
        <v>0</v>
      </c>
      <c r="T409" s="24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8" t="s">
        <v>133</v>
      </c>
      <c r="AT409" s="248" t="s">
        <v>129</v>
      </c>
      <c r="AU409" s="248" t="s">
        <v>85</v>
      </c>
      <c r="AY409" s="18" t="s">
        <v>127</v>
      </c>
      <c r="BE409" s="249">
        <f>IF(N409="základní",J409,0)</f>
        <v>0</v>
      </c>
      <c r="BF409" s="249">
        <f>IF(N409="snížená",J409,0)</f>
        <v>0</v>
      </c>
      <c r="BG409" s="249">
        <f>IF(N409="zákl. přenesená",J409,0)</f>
        <v>0</v>
      </c>
      <c r="BH409" s="249">
        <f>IF(N409="sníž. přenesená",J409,0)</f>
        <v>0</v>
      </c>
      <c r="BI409" s="249">
        <f>IF(N409="nulová",J409,0)</f>
        <v>0</v>
      </c>
      <c r="BJ409" s="18" t="s">
        <v>83</v>
      </c>
      <c r="BK409" s="249">
        <f>ROUND(I409*H409,2)</f>
        <v>0</v>
      </c>
      <c r="BL409" s="18" t="s">
        <v>133</v>
      </c>
      <c r="BM409" s="248" t="s">
        <v>1025</v>
      </c>
    </row>
    <row r="410" s="2" customFormat="1" ht="16.5" customHeight="1">
      <c r="A410" s="39"/>
      <c r="B410" s="40"/>
      <c r="C410" s="297" t="s">
        <v>676</v>
      </c>
      <c r="D410" s="297" t="s">
        <v>223</v>
      </c>
      <c r="E410" s="298" t="s">
        <v>1026</v>
      </c>
      <c r="F410" s="299" t="s">
        <v>1027</v>
      </c>
      <c r="G410" s="300" t="s">
        <v>378</v>
      </c>
      <c r="H410" s="301">
        <v>2</v>
      </c>
      <c r="I410" s="302"/>
      <c r="J410" s="301">
        <f>ROUND(I410*H410,2)</f>
        <v>0</v>
      </c>
      <c r="K410" s="303"/>
      <c r="L410" s="304"/>
      <c r="M410" s="305" t="s">
        <v>1</v>
      </c>
      <c r="N410" s="306" t="s">
        <v>40</v>
      </c>
      <c r="O410" s="92"/>
      <c r="P410" s="246">
        <f>O410*H410</f>
        <v>0</v>
      </c>
      <c r="Q410" s="246">
        <v>0.029499999999999998</v>
      </c>
      <c r="R410" s="246">
        <f>Q410*H410</f>
        <v>0.058999999999999997</v>
      </c>
      <c r="S410" s="246">
        <v>0</v>
      </c>
      <c r="T410" s="24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8" t="s">
        <v>192</v>
      </c>
      <c r="AT410" s="248" t="s">
        <v>223</v>
      </c>
      <c r="AU410" s="248" t="s">
        <v>85</v>
      </c>
      <c r="AY410" s="18" t="s">
        <v>127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8" t="s">
        <v>83</v>
      </c>
      <c r="BK410" s="249">
        <f>ROUND(I410*H410,2)</f>
        <v>0</v>
      </c>
      <c r="BL410" s="18" t="s">
        <v>133</v>
      </c>
      <c r="BM410" s="248" t="s">
        <v>1028</v>
      </c>
    </row>
    <row r="411" s="2" customFormat="1">
      <c r="A411" s="39"/>
      <c r="B411" s="40"/>
      <c r="C411" s="41"/>
      <c r="D411" s="252" t="s">
        <v>155</v>
      </c>
      <c r="E411" s="41"/>
      <c r="F411" s="262" t="s">
        <v>1013</v>
      </c>
      <c r="G411" s="41"/>
      <c r="H411" s="41"/>
      <c r="I411" s="145"/>
      <c r="J411" s="41"/>
      <c r="K411" s="41"/>
      <c r="L411" s="45"/>
      <c r="M411" s="263"/>
      <c r="N411" s="26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155</v>
      </c>
      <c r="AU411" s="18" t="s">
        <v>85</v>
      </c>
    </row>
    <row r="412" s="2" customFormat="1" ht="21.75" customHeight="1">
      <c r="A412" s="39"/>
      <c r="B412" s="40"/>
      <c r="C412" s="297" t="s">
        <v>683</v>
      </c>
      <c r="D412" s="297" t="s">
        <v>223</v>
      </c>
      <c r="E412" s="298" t="s">
        <v>1029</v>
      </c>
      <c r="F412" s="299" t="s">
        <v>1030</v>
      </c>
      <c r="G412" s="300" t="s">
        <v>378</v>
      </c>
      <c r="H412" s="301">
        <v>2</v>
      </c>
      <c r="I412" s="302"/>
      <c r="J412" s="301">
        <f>ROUND(I412*H412,2)</f>
        <v>0</v>
      </c>
      <c r="K412" s="303"/>
      <c r="L412" s="304"/>
      <c r="M412" s="305" t="s">
        <v>1</v>
      </c>
      <c r="N412" s="306" t="s">
        <v>40</v>
      </c>
      <c r="O412" s="92"/>
      <c r="P412" s="246">
        <f>O412*H412</f>
        <v>0</v>
      </c>
      <c r="Q412" s="246">
        <v>0.0019</v>
      </c>
      <c r="R412" s="246">
        <f>Q412*H412</f>
        <v>0.0038</v>
      </c>
      <c r="S412" s="246">
        <v>0</v>
      </c>
      <c r="T412" s="24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8" t="s">
        <v>192</v>
      </c>
      <c r="AT412" s="248" t="s">
        <v>223</v>
      </c>
      <c r="AU412" s="248" t="s">
        <v>85</v>
      </c>
      <c r="AY412" s="18" t="s">
        <v>127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8" t="s">
        <v>83</v>
      </c>
      <c r="BK412" s="249">
        <f>ROUND(I412*H412,2)</f>
        <v>0</v>
      </c>
      <c r="BL412" s="18" t="s">
        <v>133</v>
      </c>
      <c r="BM412" s="248" t="s">
        <v>1031</v>
      </c>
    </row>
    <row r="413" s="2" customFormat="1" ht="16.5" customHeight="1">
      <c r="A413" s="39"/>
      <c r="B413" s="40"/>
      <c r="C413" s="237" t="s">
        <v>690</v>
      </c>
      <c r="D413" s="237" t="s">
        <v>129</v>
      </c>
      <c r="E413" s="238" t="s">
        <v>1032</v>
      </c>
      <c r="F413" s="239" t="s">
        <v>1033</v>
      </c>
      <c r="G413" s="240" t="s">
        <v>378</v>
      </c>
      <c r="H413" s="241">
        <v>17</v>
      </c>
      <c r="I413" s="242"/>
      <c r="J413" s="241">
        <f>ROUND(I413*H413,2)</f>
        <v>0</v>
      </c>
      <c r="K413" s="243"/>
      <c r="L413" s="45"/>
      <c r="M413" s="244" t="s">
        <v>1</v>
      </c>
      <c r="N413" s="245" t="s">
        <v>40</v>
      </c>
      <c r="O413" s="92"/>
      <c r="P413" s="246">
        <f>O413*H413</f>
        <v>0</v>
      </c>
      <c r="Q413" s="246">
        <v>0</v>
      </c>
      <c r="R413" s="246">
        <f>Q413*H413</f>
        <v>0</v>
      </c>
      <c r="S413" s="246">
        <v>0</v>
      </c>
      <c r="T413" s="24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8" t="s">
        <v>133</v>
      </c>
      <c r="AT413" s="248" t="s">
        <v>129</v>
      </c>
      <c r="AU413" s="248" t="s">
        <v>85</v>
      </c>
      <c r="AY413" s="18" t="s">
        <v>127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8" t="s">
        <v>83</v>
      </c>
      <c r="BK413" s="249">
        <f>ROUND(I413*H413,2)</f>
        <v>0</v>
      </c>
      <c r="BL413" s="18" t="s">
        <v>133</v>
      </c>
      <c r="BM413" s="248" t="s">
        <v>1034</v>
      </c>
    </row>
    <row r="414" s="14" customFormat="1">
      <c r="A414" s="14"/>
      <c r="B414" s="265"/>
      <c r="C414" s="266"/>
      <c r="D414" s="252" t="s">
        <v>135</v>
      </c>
      <c r="E414" s="267" t="s">
        <v>1</v>
      </c>
      <c r="F414" s="268" t="s">
        <v>1035</v>
      </c>
      <c r="G414" s="266"/>
      <c r="H414" s="267" t="s">
        <v>1</v>
      </c>
      <c r="I414" s="269"/>
      <c r="J414" s="266"/>
      <c r="K414" s="266"/>
      <c r="L414" s="270"/>
      <c r="M414" s="271"/>
      <c r="N414" s="272"/>
      <c r="O414" s="272"/>
      <c r="P414" s="272"/>
      <c r="Q414" s="272"/>
      <c r="R414" s="272"/>
      <c r="S414" s="272"/>
      <c r="T414" s="27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4" t="s">
        <v>135</v>
      </c>
      <c r="AU414" s="274" t="s">
        <v>85</v>
      </c>
      <c r="AV414" s="14" t="s">
        <v>83</v>
      </c>
      <c r="AW414" s="14" t="s">
        <v>31</v>
      </c>
      <c r="AX414" s="14" t="s">
        <v>75</v>
      </c>
      <c r="AY414" s="274" t="s">
        <v>127</v>
      </c>
    </row>
    <row r="415" s="13" customFormat="1">
      <c r="A415" s="13"/>
      <c r="B415" s="250"/>
      <c r="C415" s="251"/>
      <c r="D415" s="252" t="s">
        <v>135</v>
      </c>
      <c r="E415" s="253" t="s">
        <v>1</v>
      </c>
      <c r="F415" s="254" t="s">
        <v>268</v>
      </c>
      <c r="G415" s="251"/>
      <c r="H415" s="255">
        <v>17</v>
      </c>
      <c r="I415" s="256"/>
      <c r="J415" s="251"/>
      <c r="K415" s="251"/>
      <c r="L415" s="257"/>
      <c r="M415" s="258"/>
      <c r="N415" s="259"/>
      <c r="O415" s="259"/>
      <c r="P415" s="259"/>
      <c r="Q415" s="259"/>
      <c r="R415" s="259"/>
      <c r="S415" s="259"/>
      <c r="T415" s="26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1" t="s">
        <v>135</v>
      </c>
      <c r="AU415" s="261" t="s">
        <v>85</v>
      </c>
      <c r="AV415" s="13" t="s">
        <v>85</v>
      </c>
      <c r="AW415" s="13" t="s">
        <v>31</v>
      </c>
      <c r="AX415" s="13" t="s">
        <v>83</v>
      </c>
      <c r="AY415" s="261" t="s">
        <v>127</v>
      </c>
    </row>
    <row r="416" s="2" customFormat="1" ht="16.5" customHeight="1">
      <c r="A416" s="39"/>
      <c r="B416" s="40"/>
      <c r="C416" s="297" t="s">
        <v>696</v>
      </c>
      <c r="D416" s="297" t="s">
        <v>223</v>
      </c>
      <c r="E416" s="298" t="s">
        <v>1036</v>
      </c>
      <c r="F416" s="299" t="s">
        <v>1037</v>
      </c>
      <c r="G416" s="300" t="s">
        <v>378</v>
      </c>
      <c r="H416" s="301">
        <v>17</v>
      </c>
      <c r="I416" s="302"/>
      <c r="J416" s="301">
        <f>ROUND(I416*H416,2)</f>
        <v>0</v>
      </c>
      <c r="K416" s="303"/>
      <c r="L416" s="304"/>
      <c r="M416" s="305" t="s">
        <v>1</v>
      </c>
      <c r="N416" s="306" t="s">
        <v>40</v>
      </c>
      <c r="O416" s="92"/>
      <c r="P416" s="246">
        <f>O416*H416</f>
        <v>0</v>
      </c>
      <c r="Q416" s="246">
        <v>0.0033999999999999998</v>
      </c>
      <c r="R416" s="246">
        <f>Q416*H416</f>
        <v>0.057799999999999997</v>
      </c>
      <c r="S416" s="246">
        <v>0</v>
      </c>
      <c r="T416" s="24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8" t="s">
        <v>192</v>
      </c>
      <c r="AT416" s="248" t="s">
        <v>223</v>
      </c>
      <c r="AU416" s="248" t="s">
        <v>85</v>
      </c>
      <c r="AY416" s="18" t="s">
        <v>127</v>
      </c>
      <c r="BE416" s="249">
        <f>IF(N416="základní",J416,0)</f>
        <v>0</v>
      </c>
      <c r="BF416" s="249">
        <f>IF(N416="snížená",J416,0)</f>
        <v>0</v>
      </c>
      <c r="BG416" s="249">
        <f>IF(N416="zákl. přenesená",J416,0)</f>
        <v>0</v>
      </c>
      <c r="BH416" s="249">
        <f>IF(N416="sníž. přenesená",J416,0)</f>
        <v>0</v>
      </c>
      <c r="BI416" s="249">
        <f>IF(N416="nulová",J416,0)</f>
        <v>0</v>
      </c>
      <c r="BJ416" s="18" t="s">
        <v>83</v>
      </c>
      <c r="BK416" s="249">
        <f>ROUND(I416*H416,2)</f>
        <v>0</v>
      </c>
      <c r="BL416" s="18" t="s">
        <v>133</v>
      </c>
      <c r="BM416" s="248" t="s">
        <v>1038</v>
      </c>
    </row>
    <row r="417" s="2" customFormat="1">
      <c r="A417" s="39"/>
      <c r="B417" s="40"/>
      <c r="C417" s="41"/>
      <c r="D417" s="252" t="s">
        <v>155</v>
      </c>
      <c r="E417" s="41"/>
      <c r="F417" s="262" t="s">
        <v>1013</v>
      </c>
      <c r="G417" s="41"/>
      <c r="H417" s="41"/>
      <c r="I417" s="145"/>
      <c r="J417" s="41"/>
      <c r="K417" s="41"/>
      <c r="L417" s="45"/>
      <c r="M417" s="263"/>
      <c r="N417" s="26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155</v>
      </c>
      <c r="AU417" s="18" t="s">
        <v>85</v>
      </c>
    </row>
    <row r="418" s="2" customFormat="1" ht="21.75" customHeight="1">
      <c r="A418" s="39"/>
      <c r="B418" s="40"/>
      <c r="C418" s="297" t="s">
        <v>702</v>
      </c>
      <c r="D418" s="297" t="s">
        <v>223</v>
      </c>
      <c r="E418" s="298" t="s">
        <v>1014</v>
      </c>
      <c r="F418" s="299" t="s">
        <v>1015</v>
      </c>
      <c r="G418" s="300" t="s">
        <v>378</v>
      </c>
      <c r="H418" s="301">
        <v>17</v>
      </c>
      <c r="I418" s="302"/>
      <c r="J418" s="301">
        <f>ROUND(I418*H418,2)</f>
        <v>0</v>
      </c>
      <c r="K418" s="303"/>
      <c r="L418" s="304"/>
      <c r="M418" s="305" t="s">
        <v>1</v>
      </c>
      <c r="N418" s="306" t="s">
        <v>40</v>
      </c>
      <c r="O418" s="92"/>
      <c r="P418" s="246">
        <f>O418*H418</f>
        <v>0</v>
      </c>
      <c r="Q418" s="246">
        <v>0.00089999999999999998</v>
      </c>
      <c r="R418" s="246">
        <f>Q418*H418</f>
        <v>0.015299999999999999</v>
      </c>
      <c r="S418" s="246">
        <v>0</v>
      </c>
      <c r="T418" s="24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8" t="s">
        <v>192</v>
      </c>
      <c r="AT418" s="248" t="s">
        <v>223</v>
      </c>
      <c r="AU418" s="248" t="s">
        <v>85</v>
      </c>
      <c r="AY418" s="18" t="s">
        <v>127</v>
      </c>
      <c r="BE418" s="249">
        <f>IF(N418="základní",J418,0)</f>
        <v>0</v>
      </c>
      <c r="BF418" s="249">
        <f>IF(N418="snížená",J418,0)</f>
        <v>0</v>
      </c>
      <c r="BG418" s="249">
        <f>IF(N418="zákl. přenesená",J418,0)</f>
        <v>0</v>
      </c>
      <c r="BH418" s="249">
        <f>IF(N418="sníž. přenesená",J418,0)</f>
        <v>0</v>
      </c>
      <c r="BI418" s="249">
        <f>IF(N418="nulová",J418,0)</f>
        <v>0</v>
      </c>
      <c r="BJ418" s="18" t="s">
        <v>83</v>
      </c>
      <c r="BK418" s="249">
        <f>ROUND(I418*H418,2)</f>
        <v>0</v>
      </c>
      <c r="BL418" s="18" t="s">
        <v>133</v>
      </c>
      <c r="BM418" s="248" t="s">
        <v>1039</v>
      </c>
    </row>
    <row r="419" s="2" customFormat="1" ht="16.5" customHeight="1">
      <c r="A419" s="39"/>
      <c r="B419" s="40"/>
      <c r="C419" s="237" t="s">
        <v>707</v>
      </c>
      <c r="D419" s="237" t="s">
        <v>129</v>
      </c>
      <c r="E419" s="238" t="s">
        <v>1040</v>
      </c>
      <c r="F419" s="239" t="s">
        <v>1041</v>
      </c>
      <c r="G419" s="240" t="s">
        <v>132</v>
      </c>
      <c r="H419" s="241">
        <v>108.5</v>
      </c>
      <c r="I419" s="242"/>
      <c r="J419" s="241">
        <f>ROUND(I419*H419,2)</f>
        <v>0</v>
      </c>
      <c r="K419" s="243"/>
      <c r="L419" s="45"/>
      <c r="M419" s="244" t="s">
        <v>1</v>
      </c>
      <c r="N419" s="245" t="s">
        <v>40</v>
      </c>
      <c r="O419" s="92"/>
      <c r="P419" s="246">
        <f>O419*H419</f>
        <v>0</v>
      </c>
      <c r="Q419" s="246">
        <v>0</v>
      </c>
      <c r="R419" s="246">
        <f>Q419*H419</f>
        <v>0</v>
      </c>
      <c r="S419" s="246">
        <v>0</v>
      </c>
      <c r="T419" s="24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8" t="s">
        <v>133</v>
      </c>
      <c r="AT419" s="248" t="s">
        <v>129</v>
      </c>
      <c r="AU419" s="248" t="s">
        <v>85</v>
      </c>
      <c r="AY419" s="18" t="s">
        <v>127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8" t="s">
        <v>83</v>
      </c>
      <c r="BK419" s="249">
        <f>ROUND(I419*H419,2)</f>
        <v>0</v>
      </c>
      <c r="BL419" s="18" t="s">
        <v>133</v>
      </c>
      <c r="BM419" s="248" t="s">
        <v>1042</v>
      </c>
    </row>
    <row r="420" s="14" customFormat="1">
      <c r="A420" s="14"/>
      <c r="B420" s="265"/>
      <c r="C420" s="266"/>
      <c r="D420" s="252" t="s">
        <v>135</v>
      </c>
      <c r="E420" s="267" t="s">
        <v>1</v>
      </c>
      <c r="F420" s="268" t="s">
        <v>833</v>
      </c>
      <c r="G420" s="266"/>
      <c r="H420" s="267" t="s">
        <v>1</v>
      </c>
      <c r="I420" s="269"/>
      <c r="J420" s="266"/>
      <c r="K420" s="266"/>
      <c r="L420" s="270"/>
      <c r="M420" s="271"/>
      <c r="N420" s="272"/>
      <c r="O420" s="272"/>
      <c r="P420" s="272"/>
      <c r="Q420" s="272"/>
      <c r="R420" s="272"/>
      <c r="S420" s="272"/>
      <c r="T420" s="27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4" t="s">
        <v>135</v>
      </c>
      <c r="AU420" s="274" t="s">
        <v>85</v>
      </c>
      <c r="AV420" s="14" t="s">
        <v>83</v>
      </c>
      <c r="AW420" s="14" t="s">
        <v>31</v>
      </c>
      <c r="AX420" s="14" t="s">
        <v>75</v>
      </c>
      <c r="AY420" s="274" t="s">
        <v>127</v>
      </c>
    </row>
    <row r="421" s="13" customFormat="1">
      <c r="A421" s="13"/>
      <c r="B421" s="250"/>
      <c r="C421" s="251"/>
      <c r="D421" s="252" t="s">
        <v>135</v>
      </c>
      <c r="E421" s="253" t="s">
        <v>1</v>
      </c>
      <c r="F421" s="254" t="s">
        <v>1043</v>
      </c>
      <c r="G421" s="251"/>
      <c r="H421" s="255">
        <v>108.5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135</v>
      </c>
      <c r="AU421" s="261" t="s">
        <v>85</v>
      </c>
      <c r="AV421" s="13" t="s">
        <v>85</v>
      </c>
      <c r="AW421" s="13" t="s">
        <v>31</v>
      </c>
      <c r="AX421" s="13" t="s">
        <v>83</v>
      </c>
      <c r="AY421" s="261" t="s">
        <v>127</v>
      </c>
    </row>
    <row r="422" s="2" customFormat="1" ht="16.5" customHeight="1">
      <c r="A422" s="39"/>
      <c r="B422" s="40"/>
      <c r="C422" s="237" t="s">
        <v>713</v>
      </c>
      <c r="D422" s="237" t="s">
        <v>129</v>
      </c>
      <c r="E422" s="238" t="s">
        <v>1044</v>
      </c>
      <c r="F422" s="239" t="s">
        <v>1045</v>
      </c>
      <c r="G422" s="240" t="s">
        <v>132</v>
      </c>
      <c r="H422" s="241">
        <v>313</v>
      </c>
      <c r="I422" s="242"/>
      <c r="J422" s="241">
        <f>ROUND(I422*H422,2)</f>
        <v>0</v>
      </c>
      <c r="K422" s="243"/>
      <c r="L422" s="45"/>
      <c r="M422" s="244" t="s">
        <v>1</v>
      </c>
      <c r="N422" s="245" t="s">
        <v>40</v>
      </c>
      <c r="O422" s="92"/>
      <c r="P422" s="246">
        <f>O422*H422</f>
        <v>0</v>
      </c>
      <c r="Q422" s="246">
        <v>0</v>
      </c>
      <c r="R422" s="246">
        <f>Q422*H422</f>
        <v>0</v>
      </c>
      <c r="S422" s="246">
        <v>0</v>
      </c>
      <c r="T422" s="24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8" t="s">
        <v>133</v>
      </c>
      <c r="AT422" s="248" t="s">
        <v>129</v>
      </c>
      <c r="AU422" s="248" t="s">
        <v>85</v>
      </c>
      <c r="AY422" s="18" t="s">
        <v>127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8" t="s">
        <v>83</v>
      </c>
      <c r="BK422" s="249">
        <f>ROUND(I422*H422,2)</f>
        <v>0</v>
      </c>
      <c r="BL422" s="18" t="s">
        <v>133</v>
      </c>
      <c r="BM422" s="248" t="s">
        <v>1046</v>
      </c>
    </row>
    <row r="423" s="13" customFormat="1">
      <c r="A423" s="13"/>
      <c r="B423" s="250"/>
      <c r="C423" s="251"/>
      <c r="D423" s="252" t="s">
        <v>135</v>
      </c>
      <c r="E423" s="253" t="s">
        <v>1</v>
      </c>
      <c r="F423" s="254" t="s">
        <v>829</v>
      </c>
      <c r="G423" s="251"/>
      <c r="H423" s="255">
        <v>313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135</v>
      </c>
      <c r="AU423" s="261" t="s">
        <v>85</v>
      </c>
      <c r="AV423" s="13" t="s">
        <v>85</v>
      </c>
      <c r="AW423" s="13" t="s">
        <v>31</v>
      </c>
      <c r="AX423" s="13" t="s">
        <v>83</v>
      </c>
      <c r="AY423" s="261" t="s">
        <v>127</v>
      </c>
    </row>
    <row r="424" s="2" customFormat="1" ht="21.75" customHeight="1">
      <c r="A424" s="39"/>
      <c r="B424" s="40"/>
      <c r="C424" s="237" t="s">
        <v>717</v>
      </c>
      <c r="D424" s="237" t="s">
        <v>129</v>
      </c>
      <c r="E424" s="238" t="s">
        <v>1047</v>
      </c>
      <c r="F424" s="239" t="s">
        <v>1048</v>
      </c>
      <c r="G424" s="240" t="s">
        <v>378</v>
      </c>
      <c r="H424" s="241">
        <v>3</v>
      </c>
      <c r="I424" s="242"/>
      <c r="J424" s="241">
        <f>ROUND(I424*H424,2)</f>
        <v>0</v>
      </c>
      <c r="K424" s="243"/>
      <c r="L424" s="45"/>
      <c r="M424" s="244" t="s">
        <v>1</v>
      </c>
      <c r="N424" s="245" t="s">
        <v>40</v>
      </c>
      <c r="O424" s="92"/>
      <c r="P424" s="246">
        <f>O424*H424</f>
        <v>0</v>
      </c>
      <c r="Q424" s="246">
        <v>0.45937</v>
      </c>
      <c r="R424" s="246">
        <f>Q424*H424</f>
        <v>1.37811</v>
      </c>
      <c r="S424" s="246">
        <v>0</v>
      </c>
      <c r="T424" s="24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8" t="s">
        <v>133</v>
      </c>
      <c r="AT424" s="248" t="s">
        <v>129</v>
      </c>
      <c r="AU424" s="248" t="s">
        <v>85</v>
      </c>
      <c r="AY424" s="18" t="s">
        <v>127</v>
      </c>
      <c r="BE424" s="249">
        <f>IF(N424="základní",J424,0)</f>
        <v>0</v>
      </c>
      <c r="BF424" s="249">
        <f>IF(N424="snížená",J424,0)</f>
        <v>0</v>
      </c>
      <c r="BG424" s="249">
        <f>IF(N424="zákl. přenesená",J424,0)</f>
        <v>0</v>
      </c>
      <c r="BH424" s="249">
        <f>IF(N424="sníž. přenesená",J424,0)</f>
        <v>0</v>
      </c>
      <c r="BI424" s="249">
        <f>IF(N424="nulová",J424,0)</f>
        <v>0</v>
      </c>
      <c r="BJ424" s="18" t="s">
        <v>83</v>
      </c>
      <c r="BK424" s="249">
        <f>ROUND(I424*H424,2)</f>
        <v>0</v>
      </c>
      <c r="BL424" s="18" t="s">
        <v>133</v>
      </c>
      <c r="BM424" s="248" t="s">
        <v>1049</v>
      </c>
    </row>
    <row r="425" s="14" customFormat="1">
      <c r="A425" s="14"/>
      <c r="B425" s="265"/>
      <c r="C425" s="266"/>
      <c r="D425" s="252" t="s">
        <v>135</v>
      </c>
      <c r="E425" s="267" t="s">
        <v>1</v>
      </c>
      <c r="F425" s="268" t="s">
        <v>1050</v>
      </c>
      <c r="G425" s="266"/>
      <c r="H425" s="267" t="s">
        <v>1</v>
      </c>
      <c r="I425" s="269"/>
      <c r="J425" s="266"/>
      <c r="K425" s="266"/>
      <c r="L425" s="270"/>
      <c r="M425" s="271"/>
      <c r="N425" s="272"/>
      <c r="O425" s="272"/>
      <c r="P425" s="272"/>
      <c r="Q425" s="272"/>
      <c r="R425" s="272"/>
      <c r="S425" s="272"/>
      <c r="T425" s="27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4" t="s">
        <v>135</v>
      </c>
      <c r="AU425" s="274" t="s">
        <v>85</v>
      </c>
      <c r="AV425" s="14" t="s">
        <v>83</v>
      </c>
      <c r="AW425" s="14" t="s">
        <v>31</v>
      </c>
      <c r="AX425" s="14" t="s">
        <v>75</v>
      </c>
      <c r="AY425" s="274" t="s">
        <v>127</v>
      </c>
    </row>
    <row r="426" s="14" customFormat="1">
      <c r="A426" s="14"/>
      <c r="B426" s="265"/>
      <c r="C426" s="266"/>
      <c r="D426" s="252" t="s">
        <v>135</v>
      </c>
      <c r="E426" s="267" t="s">
        <v>1</v>
      </c>
      <c r="F426" s="268" t="s">
        <v>1051</v>
      </c>
      <c r="G426" s="266"/>
      <c r="H426" s="267" t="s">
        <v>1</v>
      </c>
      <c r="I426" s="269"/>
      <c r="J426" s="266"/>
      <c r="K426" s="266"/>
      <c r="L426" s="270"/>
      <c r="M426" s="271"/>
      <c r="N426" s="272"/>
      <c r="O426" s="272"/>
      <c r="P426" s="272"/>
      <c r="Q426" s="272"/>
      <c r="R426" s="272"/>
      <c r="S426" s="272"/>
      <c r="T426" s="27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4" t="s">
        <v>135</v>
      </c>
      <c r="AU426" s="274" t="s">
        <v>85</v>
      </c>
      <c r="AV426" s="14" t="s">
        <v>83</v>
      </c>
      <c r="AW426" s="14" t="s">
        <v>31</v>
      </c>
      <c r="AX426" s="14" t="s">
        <v>75</v>
      </c>
      <c r="AY426" s="274" t="s">
        <v>127</v>
      </c>
    </row>
    <row r="427" s="14" customFormat="1">
      <c r="A427" s="14"/>
      <c r="B427" s="265"/>
      <c r="C427" s="266"/>
      <c r="D427" s="252" t="s">
        <v>135</v>
      </c>
      <c r="E427" s="267" t="s">
        <v>1</v>
      </c>
      <c r="F427" s="268" t="s">
        <v>1052</v>
      </c>
      <c r="G427" s="266"/>
      <c r="H427" s="267" t="s">
        <v>1</v>
      </c>
      <c r="I427" s="269"/>
      <c r="J427" s="266"/>
      <c r="K427" s="266"/>
      <c r="L427" s="270"/>
      <c r="M427" s="271"/>
      <c r="N427" s="272"/>
      <c r="O427" s="272"/>
      <c r="P427" s="272"/>
      <c r="Q427" s="272"/>
      <c r="R427" s="272"/>
      <c r="S427" s="272"/>
      <c r="T427" s="27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4" t="s">
        <v>135</v>
      </c>
      <c r="AU427" s="274" t="s">
        <v>85</v>
      </c>
      <c r="AV427" s="14" t="s">
        <v>83</v>
      </c>
      <c r="AW427" s="14" t="s">
        <v>31</v>
      </c>
      <c r="AX427" s="14" t="s">
        <v>75</v>
      </c>
      <c r="AY427" s="274" t="s">
        <v>127</v>
      </c>
    </row>
    <row r="428" s="13" customFormat="1">
      <c r="A428" s="13"/>
      <c r="B428" s="250"/>
      <c r="C428" s="251"/>
      <c r="D428" s="252" t="s">
        <v>135</v>
      </c>
      <c r="E428" s="253" t="s">
        <v>1</v>
      </c>
      <c r="F428" s="254" t="s">
        <v>141</v>
      </c>
      <c r="G428" s="251"/>
      <c r="H428" s="255">
        <v>3</v>
      </c>
      <c r="I428" s="256"/>
      <c r="J428" s="251"/>
      <c r="K428" s="251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135</v>
      </c>
      <c r="AU428" s="261" t="s">
        <v>85</v>
      </c>
      <c r="AV428" s="13" t="s">
        <v>85</v>
      </c>
      <c r="AW428" s="13" t="s">
        <v>31</v>
      </c>
      <c r="AX428" s="13" t="s">
        <v>83</v>
      </c>
      <c r="AY428" s="261" t="s">
        <v>127</v>
      </c>
    </row>
    <row r="429" s="2" customFormat="1" ht="16.5" customHeight="1">
      <c r="A429" s="39"/>
      <c r="B429" s="40"/>
      <c r="C429" s="237" t="s">
        <v>721</v>
      </c>
      <c r="D429" s="237" t="s">
        <v>129</v>
      </c>
      <c r="E429" s="238" t="s">
        <v>1053</v>
      </c>
      <c r="F429" s="239" t="s">
        <v>1054</v>
      </c>
      <c r="G429" s="240" t="s">
        <v>132</v>
      </c>
      <c r="H429" s="241">
        <v>108.5</v>
      </c>
      <c r="I429" s="242"/>
      <c r="J429" s="241">
        <f>ROUND(I429*H429,2)</f>
        <v>0</v>
      </c>
      <c r="K429" s="243"/>
      <c r="L429" s="45"/>
      <c r="M429" s="244" t="s">
        <v>1</v>
      </c>
      <c r="N429" s="245" t="s">
        <v>40</v>
      </c>
      <c r="O429" s="92"/>
      <c r="P429" s="246">
        <f>O429*H429</f>
        <v>0</v>
      </c>
      <c r="Q429" s="246">
        <v>0</v>
      </c>
      <c r="R429" s="246">
        <f>Q429*H429</f>
        <v>0</v>
      </c>
      <c r="S429" s="246">
        <v>0</v>
      </c>
      <c r="T429" s="24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8" t="s">
        <v>133</v>
      </c>
      <c r="AT429" s="248" t="s">
        <v>129</v>
      </c>
      <c r="AU429" s="248" t="s">
        <v>85</v>
      </c>
      <c r="AY429" s="18" t="s">
        <v>127</v>
      </c>
      <c r="BE429" s="249">
        <f>IF(N429="základní",J429,0)</f>
        <v>0</v>
      </c>
      <c r="BF429" s="249">
        <f>IF(N429="snížená",J429,0)</f>
        <v>0</v>
      </c>
      <c r="BG429" s="249">
        <f>IF(N429="zákl. přenesená",J429,0)</f>
        <v>0</v>
      </c>
      <c r="BH429" s="249">
        <f>IF(N429="sníž. přenesená",J429,0)</f>
        <v>0</v>
      </c>
      <c r="BI429" s="249">
        <f>IF(N429="nulová",J429,0)</f>
        <v>0</v>
      </c>
      <c r="BJ429" s="18" t="s">
        <v>83</v>
      </c>
      <c r="BK429" s="249">
        <f>ROUND(I429*H429,2)</f>
        <v>0</v>
      </c>
      <c r="BL429" s="18" t="s">
        <v>133</v>
      </c>
      <c r="BM429" s="248" t="s">
        <v>1055</v>
      </c>
    </row>
    <row r="430" s="14" customFormat="1">
      <c r="A430" s="14"/>
      <c r="B430" s="265"/>
      <c r="C430" s="266"/>
      <c r="D430" s="252" t="s">
        <v>135</v>
      </c>
      <c r="E430" s="267" t="s">
        <v>1</v>
      </c>
      <c r="F430" s="268" t="s">
        <v>833</v>
      </c>
      <c r="G430" s="266"/>
      <c r="H430" s="267" t="s">
        <v>1</v>
      </c>
      <c r="I430" s="269"/>
      <c r="J430" s="266"/>
      <c r="K430" s="266"/>
      <c r="L430" s="270"/>
      <c r="M430" s="271"/>
      <c r="N430" s="272"/>
      <c r="O430" s="272"/>
      <c r="P430" s="272"/>
      <c r="Q430" s="272"/>
      <c r="R430" s="272"/>
      <c r="S430" s="272"/>
      <c r="T430" s="27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4" t="s">
        <v>135</v>
      </c>
      <c r="AU430" s="274" t="s">
        <v>85</v>
      </c>
      <c r="AV430" s="14" t="s">
        <v>83</v>
      </c>
      <c r="AW430" s="14" t="s">
        <v>31</v>
      </c>
      <c r="AX430" s="14" t="s">
        <v>75</v>
      </c>
      <c r="AY430" s="274" t="s">
        <v>127</v>
      </c>
    </row>
    <row r="431" s="13" customFormat="1">
      <c r="A431" s="13"/>
      <c r="B431" s="250"/>
      <c r="C431" s="251"/>
      <c r="D431" s="252" t="s">
        <v>135</v>
      </c>
      <c r="E431" s="253" t="s">
        <v>1</v>
      </c>
      <c r="F431" s="254" t="s">
        <v>1043</v>
      </c>
      <c r="G431" s="251"/>
      <c r="H431" s="255">
        <v>108.5</v>
      </c>
      <c r="I431" s="256"/>
      <c r="J431" s="251"/>
      <c r="K431" s="251"/>
      <c r="L431" s="257"/>
      <c r="M431" s="258"/>
      <c r="N431" s="259"/>
      <c r="O431" s="259"/>
      <c r="P431" s="259"/>
      <c r="Q431" s="259"/>
      <c r="R431" s="259"/>
      <c r="S431" s="259"/>
      <c r="T431" s="26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1" t="s">
        <v>135</v>
      </c>
      <c r="AU431" s="261" t="s">
        <v>85</v>
      </c>
      <c r="AV431" s="13" t="s">
        <v>85</v>
      </c>
      <c r="AW431" s="13" t="s">
        <v>31</v>
      </c>
      <c r="AX431" s="13" t="s">
        <v>83</v>
      </c>
      <c r="AY431" s="261" t="s">
        <v>127</v>
      </c>
    </row>
    <row r="432" s="2" customFormat="1" ht="21.75" customHeight="1">
      <c r="A432" s="39"/>
      <c r="B432" s="40"/>
      <c r="C432" s="237" t="s">
        <v>1056</v>
      </c>
      <c r="D432" s="237" t="s">
        <v>129</v>
      </c>
      <c r="E432" s="238" t="s">
        <v>1057</v>
      </c>
      <c r="F432" s="239" t="s">
        <v>1058</v>
      </c>
      <c r="G432" s="240" t="s">
        <v>132</v>
      </c>
      <c r="H432" s="241">
        <v>313</v>
      </c>
      <c r="I432" s="242"/>
      <c r="J432" s="241">
        <f>ROUND(I432*H432,2)</f>
        <v>0</v>
      </c>
      <c r="K432" s="243"/>
      <c r="L432" s="45"/>
      <c r="M432" s="244" t="s">
        <v>1</v>
      </c>
      <c r="N432" s="245" t="s">
        <v>40</v>
      </c>
      <c r="O432" s="92"/>
      <c r="P432" s="246">
        <f>O432*H432</f>
        <v>0</v>
      </c>
      <c r="Q432" s="246">
        <v>0</v>
      </c>
      <c r="R432" s="246">
        <f>Q432*H432</f>
        <v>0</v>
      </c>
      <c r="S432" s="246">
        <v>0</v>
      </c>
      <c r="T432" s="24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8" t="s">
        <v>133</v>
      </c>
      <c r="AT432" s="248" t="s">
        <v>129</v>
      </c>
      <c r="AU432" s="248" t="s">
        <v>85</v>
      </c>
      <c r="AY432" s="18" t="s">
        <v>127</v>
      </c>
      <c r="BE432" s="249">
        <f>IF(N432="základní",J432,0)</f>
        <v>0</v>
      </c>
      <c r="BF432" s="249">
        <f>IF(N432="snížená",J432,0)</f>
        <v>0</v>
      </c>
      <c r="BG432" s="249">
        <f>IF(N432="zákl. přenesená",J432,0)</f>
        <v>0</v>
      </c>
      <c r="BH432" s="249">
        <f>IF(N432="sníž. přenesená",J432,0)</f>
        <v>0</v>
      </c>
      <c r="BI432" s="249">
        <f>IF(N432="nulová",J432,0)</f>
        <v>0</v>
      </c>
      <c r="BJ432" s="18" t="s">
        <v>83</v>
      </c>
      <c r="BK432" s="249">
        <f>ROUND(I432*H432,2)</f>
        <v>0</v>
      </c>
      <c r="BL432" s="18" t="s">
        <v>133</v>
      </c>
      <c r="BM432" s="248" t="s">
        <v>1059</v>
      </c>
    </row>
    <row r="433" s="2" customFormat="1" ht="16.5" customHeight="1">
      <c r="A433" s="39"/>
      <c r="B433" s="40"/>
      <c r="C433" s="237" t="s">
        <v>726</v>
      </c>
      <c r="D433" s="237" t="s">
        <v>129</v>
      </c>
      <c r="E433" s="238" t="s">
        <v>1060</v>
      </c>
      <c r="F433" s="239" t="s">
        <v>1061</v>
      </c>
      <c r="G433" s="240" t="s">
        <v>132</v>
      </c>
      <c r="H433" s="241">
        <v>422</v>
      </c>
      <c r="I433" s="242"/>
      <c r="J433" s="241">
        <f>ROUND(I433*H433,2)</f>
        <v>0</v>
      </c>
      <c r="K433" s="243"/>
      <c r="L433" s="45"/>
      <c r="M433" s="244" t="s">
        <v>1</v>
      </c>
      <c r="N433" s="245" t="s">
        <v>40</v>
      </c>
      <c r="O433" s="92"/>
      <c r="P433" s="246">
        <f>O433*H433</f>
        <v>0</v>
      </c>
      <c r="Q433" s="246">
        <v>0.00019000000000000001</v>
      </c>
      <c r="R433" s="246">
        <f>Q433*H433</f>
        <v>0.080180000000000001</v>
      </c>
      <c r="S433" s="246">
        <v>0</v>
      </c>
      <c r="T433" s="24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8" t="s">
        <v>133</v>
      </c>
      <c r="AT433" s="248" t="s">
        <v>129</v>
      </c>
      <c r="AU433" s="248" t="s">
        <v>85</v>
      </c>
      <c r="AY433" s="18" t="s">
        <v>127</v>
      </c>
      <c r="BE433" s="249">
        <f>IF(N433="základní",J433,0)</f>
        <v>0</v>
      </c>
      <c r="BF433" s="249">
        <f>IF(N433="snížená",J433,0)</f>
        <v>0</v>
      </c>
      <c r="BG433" s="249">
        <f>IF(N433="zákl. přenesená",J433,0)</f>
        <v>0</v>
      </c>
      <c r="BH433" s="249">
        <f>IF(N433="sníž. přenesená",J433,0)</f>
        <v>0</v>
      </c>
      <c r="BI433" s="249">
        <f>IF(N433="nulová",J433,0)</f>
        <v>0</v>
      </c>
      <c r="BJ433" s="18" t="s">
        <v>83</v>
      </c>
      <c r="BK433" s="249">
        <f>ROUND(I433*H433,2)</f>
        <v>0</v>
      </c>
      <c r="BL433" s="18" t="s">
        <v>133</v>
      </c>
      <c r="BM433" s="248" t="s">
        <v>1062</v>
      </c>
    </row>
    <row r="434" s="13" customFormat="1">
      <c r="A434" s="13"/>
      <c r="B434" s="250"/>
      <c r="C434" s="251"/>
      <c r="D434" s="252" t="s">
        <v>135</v>
      </c>
      <c r="E434" s="253" t="s">
        <v>1</v>
      </c>
      <c r="F434" s="254" t="s">
        <v>1063</v>
      </c>
      <c r="G434" s="251"/>
      <c r="H434" s="255">
        <v>422</v>
      </c>
      <c r="I434" s="256"/>
      <c r="J434" s="251"/>
      <c r="K434" s="251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135</v>
      </c>
      <c r="AU434" s="261" t="s">
        <v>85</v>
      </c>
      <c r="AV434" s="13" t="s">
        <v>85</v>
      </c>
      <c r="AW434" s="13" t="s">
        <v>31</v>
      </c>
      <c r="AX434" s="13" t="s">
        <v>83</v>
      </c>
      <c r="AY434" s="261" t="s">
        <v>127</v>
      </c>
    </row>
    <row r="435" s="2" customFormat="1" ht="21.75" customHeight="1">
      <c r="A435" s="39"/>
      <c r="B435" s="40"/>
      <c r="C435" s="237" t="s">
        <v>1064</v>
      </c>
      <c r="D435" s="237" t="s">
        <v>129</v>
      </c>
      <c r="E435" s="238" t="s">
        <v>1065</v>
      </c>
      <c r="F435" s="239" t="s">
        <v>1066</v>
      </c>
      <c r="G435" s="240" t="s">
        <v>543</v>
      </c>
      <c r="H435" s="241">
        <v>1</v>
      </c>
      <c r="I435" s="242"/>
      <c r="J435" s="241">
        <f>ROUND(I435*H435,2)</f>
        <v>0</v>
      </c>
      <c r="K435" s="243"/>
      <c r="L435" s="45"/>
      <c r="M435" s="244" t="s">
        <v>1</v>
      </c>
      <c r="N435" s="245" t="s">
        <v>40</v>
      </c>
      <c r="O435" s="92"/>
      <c r="P435" s="246">
        <f>O435*H435</f>
        <v>0</v>
      </c>
      <c r="Q435" s="246">
        <v>0</v>
      </c>
      <c r="R435" s="246">
        <f>Q435*H435</f>
        <v>0</v>
      </c>
      <c r="S435" s="246">
        <v>0</v>
      </c>
      <c r="T435" s="24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8" t="s">
        <v>133</v>
      </c>
      <c r="AT435" s="248" t="s">
        <v>129</v>
      </c>
      <c r="AU435" s="248" t="s">
        <v>85</v>
      </c>
      <c r="AY435" s="18" t="s">
        <v>127</v>
      </c>
      <c r="BE435" s="249">
        <f>IF(N435="základní",J435,0)</f>
        <v>0</v>
      </c>
      <c r="BF435" s="249">
        <f>IF(N435="snížená",J435,0)</f>
        <v>0</v>
      </c>
      <c r="BG435" s="249">
        <f>IF(N435="zákl. přenesená",J435,0)</f>
        <v>0</v>
      </c>
      <c r="BH435" s="249">
        <f>IF(N435="sníž. přenesená",J435,0)</f>
        <v>0</v>
      </c>
      <c r="BI435" s="249">
        <f>IF(N435="nulová",J435,0)</f>
        <v>0</v>
      </c>
      <c r="BJ435" s="18" t="s">
        <v>83</v>
      </c>
      <c r="BK435" s="249">
        <f>ROUND(I435*H435,2)</f>
        <v>0</v>
      </c>
      <c r="BL435" s="18" t="s">
        <v>133</v>
      </c>
      <c r="BM435" s="248" t="s">
        <v>1067</v>
      </c>
    </row>
    <row r="436" s="2" customFormat="1" ht="16.5" customHeight="1">
      <c r="A436" s="39"/>
      <c r="B436" s="40"/>
      <c r="C436" s="237" t="s">
        <v>1068</v>
      </c>
      <c r="D436" s="237" t="s">
        <v>129</v>
      </c>
      <c r="E436" s="238" t="s">
        <v>1069</v>
      </c>
      <c r="F436" s="239" t="s">
        <v>1070</v>
      </c>
      <c r="G436" s="240" t="s">
        <v>132</v>
      </c>
      <c r="H436" s="241">
        <v>422</v>
      </c>
      <c r="I436" s="242"/>
      <c r="J436" s="241">
        <f>ROUND(I436*H436,2)</f>
        <v>0</v>
      </c>
      <c r="K436" s="243"/>
      <c r="L436" s="45"/>
      <c r="M436" s="244" t="s">
        <v>1</v>
      </c>
      <c r="N436" s="245" t="s">
        <v>40</v>
      </c>
      <c r="O436" s="92"/>
      <c r="P436" s="246">
        <f>O436*H436</f>
        <v>0</v>
      </c>
      <c r="Q436" s="246">
        <v>6.0000000000000002E-05</v>
      </c>
      <c r="R436" s="246">
        <f>Q436*H436</f>
        <v>0.025320000000000002</v>
      </c>
      <c r="S436" s="246">
        <v>0</v>
      </c>
      <c r="T436" s="24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8" t="s">
        <v>133</v>
      </c>
      <c r="AT436" s="248" t="s">
        <v>129</v>
      </c>
      <c r="AU436" s="248" t="s">
        <v>85</v>
      </c>
      <c r="AY436" s="18" t="s">
        <v>127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8" t="s">
        <v>83</v>
      </c>
      <c r="BK436" s="249">
        <f>ROUND(I436*H436,2)</f>
        <v>0</v>
      </c>
      <c r="BL436" s="18" t="s">
        <v>133</v>
      </c>
      <c r="BM436" s="248" t="s">
        <v>1071</v>
      </c>
    </row>
    <row r="437" s="2" customFormat="1" ht="16.5" customHeight="1">
      <c r="A437" s="39"/>
      <c r="B437" s="40"/>
      <c r="C437" s="237" t="s">
        <v>1072</v>
      </c>
      <c r="D437" s="237" t="s">
        <v>129</v>
      </c>
      <c r="E437" s="238" t="s">
        <v>1073</v>
      </c>
      <c r="F437" s="239" t="s">
        <v>1074</v>
      </c>
      <c r="G437" s="240" t="s">
        <v>378</v>
      </c>
      <c r="H437" s="241">
        <v>4</v>
      </c>
      <c r="I437" s="242"/>
      <c r="J437" s="241">
        <f>ROUND(I437*H437,2)</f>
        <v>0</v>
      </c>
      <c r="K437" s="243"/>
      <c r="L437" s="45"/>
      <c r="M437" s="244" t="s">
        <v>1</v>
      </c>
      <c r="N437" s="245" t="s">
        <v>40</v>
      </c>
      <c r="O437" s="92"/>
      <c r="P437" s="246">
        <f>O437*H437</f>
        <v>0</v>
      </c>
      <c r="Q437" s="246">
        <v>0.00016000000000000001</v>
      </c>
      <c r="R437" s="246">
        <f>Q437*H437</f>
        <v>0.00064000000000000005</v>
      </c>
      <c r="S437" s="246">
        <v>0</v>
      </c>
      <c r="T437" s="24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8" t="s">
        <v>133</v>
      </c>
      <c r="AT437" s="248" t="s">
        <v>129</v>
      </c>
      <c r="AU437" s="248" t="s">
        <v>85</v>
      </c>
      <c r="AY437" s="18" t="s">
        <v>127</v>
      </c>
      <c r="BE437" s="249">
        <f>IF(N437="základní",J437,0)</f>
        <v>0</v>
      </c>
      <c r="BF437" s="249">
        <f>IF(N437="snížená",J437,0)</f>
        <v>0</v>
      </c>
      <c r="BG437" s="249">
        <f>IF(N437="zákl. přenesená",J437,0)</f>
        <v>0</v>
      </c>
      <c r="BH437" s="249">
        <f>IF(N437="sníž. přenesená",J437,0)</f>
        <v>0</v>
      </c>
      <c r="BI437" s="249">
        <f>IF(N437="nulová",J437,0)</f>
        <v>0</v>
      </c>
      <c r="BJ437" s="18" t="s">
        <v>83</v>
      </c>
      <c r="BK437" s="249">
        <f>ROUND(I437*H437,2)</f>
        <v>0</v>
      </c>
      <c r="BL437" s="18" t="s">
        <v>133</v>
      </c>
      <c r="BM437" s="248" t="s">
        <v>1075</v>
      </c>
    </row>
    <row r="438" s="2" customFormat="1" ht="16.5" customHeight="1">
      <c r="A438" s="39"/>
      <c r="B438" s="40"/>
      <c r="C438" s="297" t="s">
        <v>1076</v>
      </c>
      <c r="D438" s="297" t="s">
        <v>223</v>
      </c>
      <c r="E438" s="298" t="s">
        <v>1077</v>
      </c>
      <c r="F438" s="299" t="s">
        <v>1078</v>
      </c>
      <c r="G438" s="300" t="s">
        <v>378</v>
      </c>
      <c r="H438" s="301">
        <v>4</v>
      </c>
      <c r="I438" s="302"/>
      <c r="J438" s="301">
        <f>ROUND(I438*H438,2)</f>
        <v>0</v>
      </c>
      <c r="K438" s="303"/>
      <c r="L438" s="304"/>
      <c r="M438" s="305" t="s">
        <v>1</v>
      </c>
      <c r="N438" s="306" t="s">
        <v>40</v>
      </c>
      <c r="O438" s="92"/>
      <c r="P438" s="246">
        <f>O438*H438</f>
        <v>0</v>
      </c>
      <c r="Q438" s="246">
        <v>0.0061000000000000004</v>
      </c>
      <c r="R438" s="246">
        <f>Q438*H438</f>
        <v>0.024400000000000002</v>
      </c>
      <c r="S438" s="246">
        <v>0</v>
      </c>
      <c r="T438" s="24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8" t="s">
        <v>192</v>
      </c>
      <c r="AT438" s="248" t="s">
        <v>223</v>
      </c>
      <c r="AU438" s="248" t="s">
        <v>85</v>
      </c>
      <c r="AY438" s="18" t="s">
        <v>127</v>
      </c>
      <c r="BE438" s="249">
        <f>IF(N438="základní",J438,0)</f>
        <v>0</v>
      </c>
      <c r="BF438" s="249">
        <f>IF(N438="snížená",J438,0)</f>
        <v>0</v>
      </c>
      <c r="BG438" s="249">
        <f>IF(N438="zákl. přenesená",J438,0)</f>
        <v>0</v>
      </c>
      <c r="BH438" s="249">
        <f>IF(N438="sníž. přenesená",J438,0)</f>
        <v>0</v>
      </c>
      <c r="BI438" s="249">
        <f>IF(N438="nulová",J438,0)</f>
        <v>0</v>
      </c>
      <c r="BJ438" s="18" t="s">
        <v>83</v>
      </c>
      <c r="BK438" s="249">
        <f>ROUND(I438*H438,2)</f>
        <v>0</v>
      </c>
      <c r="BL438" s="18" t="s">
        <v>133</v>
      </c>
      <c r="BM438" s="248" t="s">
        <v>1079</v>
      </c>
    </row>
    <row r="439" s="12" customFormat="1" ht="22.8" customHeight="1">
      <c r="A439" s="12"/>
      <c r="B439" s="221"/>
      <c r="C439" s="222"/>
      <c r="D439" s="223" t="s">
        <v>74</v>
      </c>
      <c r="E439" s="235" t="s">
        <v>653</v>
      </c>
      <c r="F439" s="235" t="s">
        <v>658</v>
      </c>
      <c r="G439" s="222"/>
      <c r="H439" s="222"/>
      <c r="I439" s="225"/>
      <c r="J439" s="236">
        <f>BK439</f>
        <v>0</v>
      </c>
      <c r="K439" s="222"/>
      <c r="L439" s="227"/>
      <c r="M439" s="228"/>
      <c r="N439" s="229"/>
      <c r="O439" s="229"/>
      <c r="P439" s="230">
        <f>SUM(P440:P442)</f>
        <v>0</v>
      </c>
      <c r="Q439" s="229"/>
      <c r="R439" s="230">
        <f>SUM(R440:R442)</f>
        <v>0.0083999999999999995</v>
      </c>
      <c r="S439" s="229"/>
      <c r="T439" s="231">
        <f>SUM(T440:T442)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32" t="s">
        <v>83</v>
      </c>
      <c r="AT439" s="233" t="s">
        <v>74</v>
      </c>
      <c r="AU439" s="233" t="s">
        <v>83</v>
      </c>
      <c r="AY439" s="232" t="s">
        <v>127</v>
      </c>
      <c r="BK439" s="234">
        <f>SUM(BK440:BK442)</f>
        <v>0</v>
      </c>
    </row>
    <row r="440" s="2" customFormat="1" ht="16.5" customHeight="1">
      <c r="A440" s="39"/>
      <c r="B440" s="40"/>
      <c r="C440" s="237" t="s">
        <v>1080</v>
      </c>
      <c r="D440" s="237" t="s">
        <v>129</v>
      </c>
      <c r="E440" s="238" t="s">
        <v>666</v>
      </c>
      <c r="F440" s="239" t="s">
        <v>667</v>
      </c>
      <c r="G440" s="240" t="s">
        <v>132</v>
      </c>
      <c r="H440" s="241">
        <v>14</v>
      </c>
      <c r="I440" s="242"/>
      <c r="J440" s="241">
        <f>ROUND(I440*H440,2)</f>
        <v>0</v>
      </c>
      <c r="K440" s="243"/>
      <c r="L440" s="45"/>
      <c r="M440" s="244" t="s">
        <v>1</v>
      </c>
      <c r="N440" s="245" t="s">
        <v>40</v>
      </c>
      <c r="O440" s="92"/>
      <c r="P440" s="246">
        <f>O440*H440</f>
        <v>0</v>
      </c>
      <c r="Q440" s="246">
        <v>0</v>
      </c>
      <c r="R440" s="246">
        <f>Q440*H440</f>
        <v>0</v>
      </c>
      <c r="S440" s="246">
        <v>0</v>
      </c>
      <c r="T440" s="24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8" t="s">
        <v>133</v>
      </c>
      <c r="AT440" s="248" t="s">
        <v>129</v>
      </c>
      <c r="AU440" s="248" t="s">
        <v>85</v>
      </c>
      <c r="AY440" s="18" t="s">
        <v>127</v>
      </c>
      <c r="BE440" s="249">
        <f>IF(N440="základní",J440,0)</f>
        <v>0</v>
      </c>
      <c r="BF440" s="249">
        <f>IF(N440="snížená",J440,0)</f>
        <v>0</v>
      </c>
      <c r="BG440" s="249">
        <f>IF(N440="zákl. přenesená",J440,0)</f>
        <v>0</v>
      </c>
      <c r="BH440" s="249">
        <f>IF(N440="sníž. přenesená",J440,0)</f>
        <v>0</v>
      </c>
      <c r="BI440" s="249">
        <f>IF(N440="nulová",J440,0)</f>
        <v>0</v>
      </c>
      <c r="BJ440" s="18" t="s">
        <v>83</v>
      </c>
      <c r="BK440" s="249">
        <f>ROUND(I440*H440,2)</f>
        <v>0</v>
      </c>
      <c r="BL440" s="18" t="s">
        <v>133</v>
      </c>
      <c r="BM440" s="248" t="s">
        <v>1081</v>
      </c>
    </row>
    <row r="441" s="13" customFormat="1">
      <c r="A441" s="13"/>
      <c r="B441" s="250"/>
      <c r="C441" s="251"/>
      <c r="D441" s="252" t="s">
        <v>135</v>
      </c>
      <c r="E441" s="253" t="s">
        <v>1</v>
      </c>
      <c r="F441" s="254" t="s">
        <v>1082</v>
      </c>
      <c r="G441" s="251"/>
      <c r="H441" s="255">
        <v>14</v>
      </c>
      <c r="I441" s="256"/>
      <c r="J441" s="251"/>
      <c r="K441" s="251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135</v>
      </c>
      <c r="AU441" s="261" t="s">
        <v>85</v>
      </c>
      <c r="AV441" s="13" t="s">
        <v>85</v>
      </c>
      <c r="AW441" s="13" t="s">
        <v>31</v>
      </c>
      <c r="AX441" s="13" t="s">
        <v>83</v>
      </c>
      <c r="AY441" s="261" t="s">
        <v>127</v>
      </c>
    </row>
    <row r="442" s="2" customFormat="1" ht="21.75" customHeight="1">
      <c r="A442" s="39"/>
      <c r="B442" s="40"/>
      <c r="C442" s="237" t="s">
        <v>1083</v>
      </c>
      <c r="D442" s="237" t="s">
        <v>129</v>
      </c>
      <c r="E442" s="238" t="s">
        <v>671</v>
      </c>
      <c r="F442" s="239" t="s">
        <v>672</v>
      </c>
      <c r="G442" s="240" t="s">
        <v>132</v>
      </c>
      <c r="H442" s="241">
        <v>14</v>
      </c>
      <c r="I442" s="242"/>
      <c r="J442" s="241">
        <f>ROUND(I442*H442,2)</f>
        <v>0</v>
      </c>
      <c r="K442" s="243"/>
      <c r="L442" s="45"/>
      <c r="M442" s="244" t="s">
        <v>1</v>
      </c>
      <c r="N442" s="245" t="s">
        <v>40</v>
      </c>
      <c r="O442" s="92"/>
      <c r="P442" s="246">
        <f>O442*H442</f>
        <v>0</v>
      </c>
      <c r="Q442" s="246">
        <v>0.00059999999999999995</v>
      </c>
      <c r="R442" s="246">
        <f>Q442*H442</f>
        <v>0.0083999999999999995</v>
      </c>
      <c r="S442" s="246">
        <v>0</v>
      </c>
      <c r="T442" s="24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8" t="s">
        <v>133</v>
      </c>
      <c r="AT442" s="248" t="s">
        <v>129</v>
      </c>
      <c r="AU442" s="248" t="s">
        <v>85</v>
      </c>
      <c r="AY442" s="18" t="s">
        <v>127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18" t="s">
        <v>83</v>
      </c>
      <c r="BK442" s="249">
        <f>ROUND(I442*H442,2)</f>
        <v>0</v>
      </c>
      <c r="BL442" s="18" t="s">
        <v>133</v>
      </c>
      <c r="BM442" s="248" t="s">
        <v>1084</v>
      </c>
    </row>
    <row r="443" s="12" customFormat="1" ht="22.8" customHeight="1">
      <c r="A443" s="12"/>
      <c r="B443" s="221"/>
      <c r="C443" s="222"/>
      <c r="D443" s="223" t="s">
        <v>74</v>
      </c>
      <c r="E443" s="235" t="s">
        <v>674</v>
      </c>
      <c r="F443" s="235" t="s">
        <v>675</v>
      </c>
      <c r="G443" s="222"/>
      <c r="H443" s="222"/>
      <c r="I443" s="225"/>
      <c r="J443" s="236">
        <f>BK443</f>
        <v>0</v>
      </c>
      <c r="K443" s="222"/>
      <c r="L443" s="227"/>
      <c r="M443" s="228"/>
      <c r="N443" s="229"/>
      <c r="O443" s="229"/>
      <c r="P443" s="230">
        <f>SUM(P444:P461)</f>
        <v>0</v>
      </c>
      <c r="Q443" s="229"/>
      <c r="R443" s="230">
        <f>SUM(R444:R461)</f>
        <v>0</v>
      </c>
      <c r="S443" s="229"/>
      <c r="T443" s="231">
        <f>SUM(T444:T461)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32" t="s">
        <v>83</v>
      </c>
      <c r="AT443" s="233" t="s">
        <v>74</v>
      </c>
      <c r="AU443" s="233" t="s">
        <v>83</v>
      </c>
      <c r="AY443" s="232" t="s">
        <v>127</v>
      </c>
      <c r="BK443" s="234">
        <f>SUM(BK444:BK461)</f>
        <v>0</v>
      </c>
    </row>
    <row r="444" s="2" customFormat="1" ht="21.75" customHeight="1">
      <c r="A444" s="39"/>
      <c r="B444" s="40"/>
      <c r="C444" s="237" t="s">
        <v>1085</v>
      </c>
      <c r="D444" s="237" t="s">
        <v>129</v>
      </c>
      <c r="E444" s="238" t="s">
        <v>677</v>
      </c>
      <c r="F444" s="239" t="s">
        <v>678</v>
      </c>
      <c r="G444" s="240" t="s">
        <v>226</v>
      </c>
      <c r="H444" s="241">
        <v>4.29</v>
      </c>
      <c r="I444" s="242"/>
      <c r="J444" s="241">
        <f>ROUND(I444*H444,2)</f>
        <v>0</v>
      </c>
      <c r="K444" s="243"/>
      <c r="L444" s="45"/>
      <c r="M444" s="244" t="s">
        <v>1</v>
      </c>
      <c r="N444" s="245" t="s">
        <v>40</v>
      </c>
      <c r="O444" s="92"/>
      <c r="P444" s="246">
        <f>O444*H444</f>
        <v>0</v>
      </c>
      <c r="Q444" s="246">
        <v>0</v>
      </c>
      <c r="R444" s="246">
        <f>Q444*H444</f>
        <v>0</v>
      </c>
      <c r="S444" s="246">
        <v>0</v>
      </c>
      <c r="T444" s="24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8" t="s">
        <v>133</v>
      </c>
      <c r="AT444" s="248" t="s">
        <v>129</v>
      </c>
      <c r="AU444" s="248" t="s">
        <v>85</v>
      </c>
      <c r="AY444" s="18" t="s">
        <v>127</v>
      </c>
      <c r="BE444" s="249">
        <f>IF(N444="základní",J444,0)</f>
        <v>0</v>
      </c>
      <c r="BF444" s="249">
        <f>IF(N444="snížená",J444,0)</f>
        <v>0</v>
      </c>
      <c r="BG444" s="249">
        <f>IF(N444="zákl. přenesená",J444,0)</f>
        <v>0</v>
      </c>
      <c r="BH444" s="249">
        <f>IF(N444="sníž. přenesená",J444,0)</f>
        <v>0</v>
      </c>
      <c r="BI444" s="249">
        <f>IF(N444="nulová",J444,0)</f>
        <v>0</v>
      </c>
      <c r="BJ444" s="18" t="s">
        <v>83</v>
      </c>
      <c r="BK444" s="249">
        <f>ROUND(I444*H444,2)</f>
        <v>0</v>
      </c>
      <c r="BL444" s="18" t="s">
        <v>133</v>
      </c>
      <c r="BM444" s="248" t="s">
        <v>1086</v>
      </c>
    </row>
    <row r="445" s="14" customFormat="1">
      <c r="A445" s="14"/>
      <c r="B445" s="265"/>
      <c r="C445" s="266"/>
      <c r="D445" s="252" t="s">
        <v>135</v>
      </c>
      <c r="E445" s="267" t="s">
        <v>1</v>
      </c>
      <c r="F445" s="268" t="s">
        <v>1087</v>
      </c>
      <c r="G445" s="266"/>
      <c r="H445" s="267" t="s">
        <v>1</v>
      </c>
      <c r="I445" s="269"/>
      <c r="J445" s="266"/>
      <c r="K445" s="266"/>
      <c r="L445" s="270"/>
      <c r="M445" s="271"/>
      <c r="N445" s="272"/>
      <c r="O445" s="272"/>
      <c r="P445" s="272"/>
      <c r="Q445" s="272"/>
      <c r="R445" s="272"/>
      <c r="S445" s="272"/>
      <c r="T445" s="27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4" t="s">
        <v>135</v>
      </c>
      <c r="AU445" s="274" t="s">
        <v>85</v>
      </c>
      <c r="AV445" s="14" t="s">
        <v>83</v>
      </c>
      <c r="AW445" s="14" t="s">
        <v>31</v>
      </c>
      <c r="AX445" s="14" t="s">
        <v>75</v>
      </c>
      <c r="AY445" s="274" t="s">
        <v>127</v>
      </c>
    </row>
    <row r="446" s="13" customFormat="1">
      <c r="A446" s="13"/>
      <c r="B446" s="250"/>
      <c r="C446" s="251"/>
      <c r="D446" s="252" t="s">
        <v>135</v>
      </c>
      <c r="E446" s="253" t="s">
        <v>1</v>
      </c>
      <c r="F446" s="254" t="s">
        <v>1088</v>
      </c>
      <c r="G446" s="251"/>
      <c r="H446" s="255">
        <v>4.1900000000000004</v>
      </c>
      <c r="I446" s="256"/>
      <c r="J446" s="251"/>
      <c r="K446" s="251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135</v>
      </c>
      <c r="AU446" s="261" t="s">
        <v>85</v>
      </c>
      <c r="AV446" s="13" t="s">
        <v>85</v>
      </c>
      <c r="AW446" s="13" t="s">
        <v>31</v>
      </c>
      <c r="AX446" s="13" t="s">
        <v>75</v>
      </c>
      <c r="AY446" s="261" t="s">
        <v>127</v>
      </c>
    </row>
    <row r="447" s="14" customFormat="1">
      <c r="A447" s="14"/>
      <c r="B447" s="265"/>
      <c r="C447" s="266"/>
      <c r="D447" s="252" t="s">
        <v>135</v>
      </c>
      <c r="E447" s="267" t="s">
        <v>1</v>
      </c>
      <c r="F447" s="268" t="s">
        <v>1089</v>
      </c>
      <c r="G447" s="266"/>
      <c r="H447" s="267" t="s">
        <v>1</v>
      </c>
      <c r="I447" s="269"/>
      <c r="J447" s="266"/>
      <c r="K447" s="266"/>
      <c r="L447" s="270"/>
      <c r="M447" s="271"/>
      <c r="N447" s="272"/>
      <c r="O447" s="272"/>
      <c r="P447" s="272"/>
      <c r="Q447" s="272"/>
      <c r="R447" s="272"/>
      <c r="S447" s="272"/>
      <c r="T447" s="27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4" t="s">
        <v>135</v>
      </c>
      <c r="AU447" s="274" t="s">
        <v>85</v>
      </c>
      <c r="AV447" s="14" t="s">
        <v>83</v>
      </c>
      <c r="AW447" s="14" t="s">
        <v>31</v>
      </c>
      <c r="AX447" s="14" t="s">
        <v>75</v>
      </c>
      <c r="AY447" s="274" t="s">
        <v>127</v>
      </c>
    </row>
    <row r="448" s="13" customFormat="1">
      <c r="A448" s="13"/>
      <c r="B448" s="250"/>
      <c r="C448" s="251"/>
      <c r="D448" s="252" t="s">
        <v>135</v>
      </c>
      <c r="E448" s="253" t="s">
        <v>1</v>
      </c>
      <c r="F448" s="254" t="s">
        <v>1090</v>
      </c>
      <c r="G448" s="251"/>
      <c r="H448" s="255">
        <v>0.10000000000000001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135</v>
      </c>
      <c r="AU448" s="261" t="s">
        <v>85</v>
      </c>
      <c r="AV448" s="13" t="s">
        <v>85</v>
      </c>
      <c r="AW448" s="13" t="s">
        <v>31</v>
      </c>
      <c r="AX448" s="13" t="s">
        <v>75</v>
      </c>
      <c r="AY448" s="261" t="s">
        <v>127</v>
      </c>
    </row>
    <row r="449" s="15" customFormat="1">
      <c r="A449" s="15"/>
      <c r="B449" s="275"/>
      <c r="C449" s="276"/>
      <c r="D449" s="252" t="s">
        <v>135</v>
      </c>
      <c r="E449" s="277" t="s">
        <v>1</v>
      </c>
      <c r="F449" s="278" t="s">
        <v>179</v>
      </c>
      <c r="G449" s="276"/>
      <c r="H449" s="279">
        <v>4.29</v>
      </c>
      <c r="I449" s="280"/>
      <c r="J449" s="276"/>
      <c r="K449" s="276"/>
      <c r="L449" s="281"/>
      <c r="M449" s="282"/>
      <c r="N449" s="283"/>
      <c r="O449" s="283"/>
      <c r="P449" s="283"/>
      <c r="Q449" s="283"/>
      <c r="R449" s="283"/>
      <c r="S449" s="283"/>
      <c r="T449" s="28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5" t="s">
        <v>135</v>
      </c>
      <c r="AU449" s="285" t="s">
        <v>85</v>
      </c>
      <c r="AV449" s="15" t="s">
        <v>133</v>
      </c>
      <c r="AW449" s="15" t="s">
        <v>31</v>
      </c>
      <c r="AX449" s="15" t="s">
        <v>83</v>
      </c>
      <c r="AY449" s="285" t="s">
        <v>127</v>
      </c>
    </row>
    <row r="450" s="2" customFormat="1" ht="21.75" customHeight="1">
      <c r="A450" s="39"/>
      <c r="B450" s="40"/>
      <c r="C450" s="237" t="s">
        <v>1091</v>
      </c>
      <c r="D450" s="237" t="s">
        <v>129</v>
      </c>
      <c r="E450" s="238" t="s">
        <v>684</v>
      </c>
      <c r="F450" s="239" t="s">
        <v>685</v>
      </c>
      <c r="G450" s="240" t="s">
        <v>226</v>
      </c>
      <c r="H450" s="241">
        <v>18.66</v>
      </c>
      <c r="I450" s="242"/>
      <c r="J450" s="241">
        <f>ROUND(I450*H450,2)</f>
        <v>0</v>
      </c>
      <c r="K450" s="243"/>
      <c r="L450" s="45"/>
      <c r="M450" s="244" t="s">
        <v>1</v>
      </c>
      <c r="N450" s="245" t="s">
        <v>40</v>
      </c>
      <c r="O450" s="92"/>
      <c r="P450" s="246">
        <f>O450*H450</f>
        <v>0</v>
      </c>
      <c r="Q450" s="246">
        <v>0</v>
      </c>
      <c r="R450" s="246">
        <f>Q450*H450</f>
        <v>0</v>
      </c>
      <c r="S450" s="246">
        <v>0</v>
      </c>
      <c r="T450" s="24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8" t="s">
        <v>133</v>
      </c>
      <c r="AT450" s="248" t="s">
        <v>129</v>
      </c>
      <c r="AU450" s="248" t="s">
        <v>85</v>
      </c>
      <c r="AY450" s="18" t="s">
        <v>127</v>
      </c>
      <c r="BE450" s="249">
        <f>IF(N450="základní",J450,0)</f>
        <v>0</v>
      </c>
      <c r="BF450" s="249">
        <f>IF(N450="snížená",J450,0)</f>
        <v>0</v>
      </c>
      <c r="BG450" s="249">
        <f>IF(N450="zákl. přenesená",J450,0)</f>
        <v>0</v>
      </c>
      <c r="BH450" s="249">
        <f>IF(N450="sníž. přenesená",J450,0)</f>
        <v>0</v>
      </c>
      <c r="BI450" s="249">
        <f>IF(N450="nulová",J450,0)</f>
        <v>0</v>
      </c>
      <c r="BJ450" s="18" t="s">
        <v>83</v>
      </c>
      <c r="BK450" s="249">
        <f>ROUND(I450*H450,2)</f>
        <v>0</v>
      </c>
      <c r="BL450" s="18" t="s">
        <v>133</v>
      </c>
      <c r="BM450" s="248" t="s">
        <v>1092</v>
      </c>
    </row>
    <row r="451" s="14" customFormat="1">
      <c r="A451" s="14"/>
      <c r="B451" s="265"/>
      <c r="C451" s="266"/>
      <c r="D451" s="252" t="s">
        <v>135</v>
      </c>
      <c r="E451" s="267" t="s">
        <v>1</v>
      </c>
      <c r="F451" s="268" t="s">
        <v>1087</v>
      </c>
      <c r="G451" s="266"/>
      <c r="H451" s="267" t="s">
        <v>1</v>
      </c>
      <c r="I451" s="269"/>
      <c r="J451" s="266"/>
      <c r="K451" s="266"/>
      <c r="L451" s="270"/>
      <c r="M451" s="271"/>
      <c r="N451" s="272"/>
      <c r="O451" s="272"/>
      <c r="P451" s="272"/>
      <c r="Q451" s="272"/>
      <c r="R451" s="272"/>
      <c r="S451" s="272"/>
      <c r="T451" s="27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4" t="s">
        <v>135</v>
      </c>
      <c r="AU451" s="274" t="s">
        <v>85</v>
      </c>
      <c r="AV451" s="14" t="s">
        <v>83</v>
      </c>
      <c r="AW451" s="14" t="s">
        <v>31</v>
      </c>
      <c r="AX451" s="14" t="s">
        <v>75</v>
      </c>
      <c r="AY451" s="274" t="s">
        <v>127</v>
      </c>
    </row>
    <row r="452" s="13" customFormat="1">
      <c r="A452" s="13"/>
      <c r="B452" s="250"/>
      <c r="C452" s="251"/>
      <c r="D452" s="252" t="s">
        <v>135</v>
      </c>
      <c r="E452" s="253" t="s">
        <v>1</v>
      </c>
      <c r="F452" s="254" t="s">
        <v>1093</v>
      </c>
      <c r="G452" s="251"/>
      <c r="H452" s="255">
        <v>16.760000000000002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135</v>
      </c>
      <c r="AU452" s="261" t="s">
        <v>85</v>
      </c>
      <c r="AV452" s="13" t="s">
        <v>85</v>
      </c>
      <c r="AW452" s="13" t="s">
        <v>31</v>
      </c>
      <c r="AX452" s="13" t="s">
        <v>75</v>
      </c>
      <c r="AY452" s="261" t="s">
        <v>127</v>
      </c>
    </row>
    <row r="453" s="14" customFormat="1">
      <c r="A453" s="14"/>
      <c r="B453" s="265"/>
      <c r="C453" s="266"/>
      <c r="D453" s="252" t="s">
        <v>135</v>
      </c>
      <c r="E453" s="267" t="s">
        <v>1</v>
      </c>
      <c r="F453" s="268" t="s">
        <v>1094</v>
      </c>
      <c r="G453" s="266"/>
      <c r="H453" s="267" t="s">
        <v>1</v>
      </c>
      <c r="I453" s="269"/>
      <c r="J453" s="266"/>
      <c r="K453" s="266"/>
      <c r="L453" s="270"/>
      <c r="M453" s="271"/>
      <c r="N453" s="272"/>
      <c r="O453" s="272"/>
      <c r="P453" s="272"/>
      <c r="Q453" s="272"/>
      <c r="R453" s="272"/>
      <c r="S453" s="272"/>
      <c r="T453" s="27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4" t="s">
        <v>135</v>
      </c>
      <c r="AU453" s="274" t="s">
        <v>85</v>
      </c>
      <c r="AV453" s="14" t="s">
        <v>83</v>
      </c>
      <c r="AW453" s="14" t="s">
        <v>31</v>
      </c>
      <c r="AX453" s="14" t="s">
        <v>75</v>
      </c>
      <c r="AY453" s="274" t="s">
        <v>127</v>
      </c>
    </row>
    <row r="454" s="13" customFormat="1">
      <c r="A454" s="13"/>
      <c r="B454" s="250"/>
      <c r="C454" s="251"/>
      <c r="D454" s="252" t="s">
        <v>135</v>
      </c>
      <c r="E454" s="253" t="s">
        <v>1</v>
      </c>
      <c r="F454" s="254" t="s">
        <v>1095</v>
      </c>
      <c r="G454" s="251"/>
      <c r="H454" s="255">
        <v>1.8999999999999999</v>
      </c>
      <c r="I454" s="256"/>
      <c r="J454" s="251"/>
      <c r="K454" s="251"/>
      <c r="L454" s="257"/>
      <c r="M454" s="258"/>
      <c r="N454" s="259"/>
      <c r="O454" s="259"/>
      <c r="P454" s="259"/>
      <c r="Q454" s="259"/>
      <c r="R454" s="259"/>
      <c r="S454" s="259"/>
      <c r="T454" s="26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1" t="s">
        <v>135</v>
      </c>
      <c r="AU454" s="261" t="s">
        <v>85</v>
      </c>
      <c r="AV454" s="13" t="s">
        <v>85</v>
      </c>
      <c r="AW454" s="13" t="s">
        <v>31</v>
      </c>
      <c r="AX454" s="13" t="s">
        <v>75</v>
      </c>
      <c r="AY454" s="261" t="s">
        <v>127</v>
      </c>
    </row>
    <row r="455" s="15" customFormat="1">
      <c r="A455" s="15"/>
      <c r="B455" s="275"/>
      <c r="C455" s="276"/>
      <c r="D455" s="252" t="s">
        <v>135</v>
      </c>
      <c r="E455" s="277" t="s">
        <v>1</v>
      </c>
      <c r="F455" s="278" t="s">
        <v>179</v>
      </c>
      <c r="G455" s="276"/>
      <c r="H455" s="279">
        <v>18.66</v>
      </c>
      <c r="I455" s="280"/>
      <c r="J455" s="276"/>
      <c r="K455" s="276"/>
      <c r="L455" s="281"/>
      <c r="M455" s="282"/>
      <c r="N455" s="283"/>
      <c r="O455" s="283"/>
      <c r="P455" s="283"/>
      <c r="Q455" s="283"/>
      <c r="R455" s="283"/>
      <c r="S455" s="283"/>
      <c r="T455" s="28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85" t="s">
        <v>135</v>
      </c>
      <c r="AU455" s="285" t="s">
        <v>85</v>
      </c>
      <c r="AV455" s="15" t="s">
        <v>133</v>
      </c>
      <c r="AW455" s="15" t="s">
        <v>31</v>
      </c>
      <c r="AX455" s="15" t="s">
        <v>83</v>
      </c>
      <c r="AY455" s="285" t="s">
        <v>127</v>
      </c>
    </row>
    <row r="456" s="2" customFormat="1" ht="33" customHeight="1">
      <c r="A456" s="39"/>
      <c r="B456" s="40"/>
      <c r="C456" s="237" t="s">
        <v>1096</v>
      </c>
      <c r="D456" s="237" t="s">
        <v>129</v>
      </c>
      <c r="E456" s="238" t="s">
        <v>1097</v>
      </c>
      <c r="F456" s="239" t="s">
        <v>1098</v>
      </c>
      <c r="G456" s="240" t="s">
        <v>226</v>
      </c>
      <c r="H456" s="241">
        <v>0.10000000000000001</v>
      </c>
      <c r="I456" s="242"/>
      <c r="J456" s="241">
        <f>ROUND(I456*H456,2)</f>
        <v>0</v>
      </c>
      <c r="K456" s="243"/>
      <c r="L456" s="45"/>
      <c r="M456" s="244" t="s">
        <v>1</v>
      </c>
      <c r="N456" s="245" t="s">
        <v>40</v>
      </c>
      <c r="O456" s="92"/>
      <c r="P456" s="246">
        <f>O456*H456</f>
        <v>0</v>
      </c>
      <c r="Q456" s="246">
        <v>0</v>
      </c>
      <c r="R456" s="246">
        <f>Q456*H456</f>
        <v>0</v>
      </c>
      <c r="S456" s="246">
        <v>0</v>
      </c>
      <c r="T456" s="24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8" t="s">
        <v>133</v>
      </c>
      <c r="AT456" s="248" t="s">
        <v>129</v>
      </c>
      <c r="AU456" s="248" t="s">
        <v>85</v>
      </c>
      <c r="AY456" s="18" t="s">
        <v>127</v>
      </c>
      <c r="BE456" s="249">
        <f>IF(N456="základní",J456,0)</f>
        <v>0</v>
      </c>
      <c r="BF456" s="249">
        <f>IF(N456="snížená",J456,0)</f>
        <v>0</v>
      </c>
      <c r="BG456" s="249">
        <f>IF(N456="zákl. přenesená",J456,0)</f>
        <v>0</v>
      </c>
      <c r="BH456" s="249">
        <f>IF(N456="sníž. přenesená",J456,0)</f>
        <v>0</v>
      </c>
      <c r="BI456" s="249">
        <f>IF(N456="nulová",J456,0)</f>
        <v>0</v>
      </c>
      <c r="BJ456" s="18" t="s">
        <v>83</v>
      </c>
      <c r="BK456" s="249">
        <f>ROUND(I456*H456,2)</f>
        <v>0</v>
      </c>
      <c r="BL456" s="18" t="s">
        <v>133</v>
      </c>
      <c r="BM456" s="248" t="s">
        <v>1099</v>
      </c>
    </row>
    <row r="457" s="2" customFormat="1" ht="16.5" customHeight="1">
      <c r="A457" s="39"/>
      <c r="B457" s="40"/>
      <c r="C457" s="237" t="s">
        <v>1100</v>
      </c>
      <c r="D457" s="237" t="s">
        <v>129</v>
      </c>
      <c r="E457" s="238" t="s">
        <v>697</v>
      </c>
      <c r="F457" s="239" t="s">
        <v>698</v>
      </c>
      <c r="G457" s="240" t="s">
        <v>226</v>
      </c>
      <c r="H457" s="241">
        <v>8.3599999999999994</v>
      </c>
      <c r="I457" s="242"/>
      <c r="J457" s="241">
        <f>ROUND(I457*H457,2)</f>
        <v>0</v>
      </c>
      <c r="K457" s="243"/>
      <c r="L457" s="45"/>
      <c r="M457" s="244" t="s">
        <v>1</v>
      </c>
      <c r="N457" s="245" t="s">
        <v>40</v>
      </c>
      <c r="O457" s="92"/>
      <c r="P457" s="246">
        <f>O457*H457</f>
        <v>0</v>
      </c>
      <c r="Q457" s="246">
        <v>0</v>
      </c>
      <c r="R457" s="246">
        <f>Q457*H457</f>
        <v>0</v>
      </c>
      <c r="S457" s="246">
        <v>0</v>
      </c>
      <c r="T457" s="24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8" t="s">
        <v>133</v>
      </c>
      <c r="AT457" s="248" t="s">
        <v>129</v>
      </c>
      <c r="AU457" s="248" t="s">
        <v>85</v>
      </c>
      <c r="AY457" s="18" t="s">
        <v>127</v>
      </c>
      <c r="BE457" s="249">
        <f>IF(N457="základní",J457,0)</f>
        <v>0</v>
      </c>
      <c r="BF457" s="249">
        <f>IF(N457="snížená",J457,0)</f>
        <v>0</v>
      </c>
      <c r="BG457" s="249">
        <f>IF(N457="zákl. přenesená",J457,0)</f>
        <v>0</v>
      </c>
      <c r="BH457" s="249">
        <f>IF(N457="sníž. přenesená",J457,0)</f>
        <v>0</v>
      </c>
      <c r="BI457" s="249">
        <f>IF(N457="nulová",J457,0)</f>
        <v>0</v>
      </c>
      <c r="BJ457" s="18" t="s">
        <v>83</v>
      </c>
      <c r="BK457" s="249">
        <f>ROUND(I457*H457,2)</f>
        <v>0</v>
      </c>
      <c r="BL457" s="18" t="s">
        <v>133</v>
      </c>
      <c r="BM457" s="248" t="s">
        <v>1101</v>
      </c>
    </row>
    <row r="458" s="2" customFormat="1" ht="21.75" customHeight="1">
      <c r="A458" s="39"/>
      <c r="B458" s="40"/>
      <c r="C458" s="237" t="s">
        <v>1102</v>
      </c>
      <c r="D458" s="237" t="s">
        <v>129</v>
      </c>
      <c r="E458" s="238" t="s">
        <v>703</v>
      </c>
      <c r="F458" s="239" t="s">
        <v>704</v>
      </c>
      <c r="G458" s="240" t="s">
        <v>226</v>
      </c>
      <c r="H458" s="241">
        <v>158.84</v>
      </c>
      <c r="I458" s="242"/>
      <c r="J458" s="241">
        <f>ROUND(I458*H458,2)</f>
        <v>0</v>
      </c>
      <c r="K458" s="243"/>
      <c r="L458" s="45"/>
      <c r="M458" s="244" t="s">
        <v>1</v>
      </c>
      <c r="N458" s="245" t="s">
        <v>40</v>
      </c>
      <c r="O458" s="92"/>
      <c r="P458" s="246">
        <f>O458*H458</f>
        <v>0</v>
      </c>
      <c r="Q458" s="246">
        <v>0</v>
      </c>
      <c r="R458" s="246">
        <f>Q458*H458</f>
        <v>0</v>
      </c>
      <c r="S458" s="246">
        <v>0</v>
      </c>
      <c r="T458" s="24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8" t="s">
        <v>133</v>
      </c>
      <c r="AT458" s="248" t="s">
        <v>129</v>
      </c>
      <c r="AU458" s="248" t="s">
        <v>85</v>
      </c>
      <c r="AY458" s="18" t="s">
        <v>127</v>
      </c>
      <c r="BE458" s="249">
        <f>IF(N458="základní",J458,0)</f>
        <v>0</v>
      </c>
      <c r="BF458" s="249">
        <f>IF(N458="snížená",J458,0)</f>
        <v>0</v>
      </c>
      <c r="BG458" s="249">
        <f>IF(N458="zákl. přenesená",J458,0)</f>
        <v>0</v>
      </c>
      <c r="BH458" s="249">
        <f>IF(N458="sníž. přenesená",J458,0)</f>
        <v>0</v>
      </c>
      <c r="BI458" s="249">
        <f>IF(N458="nulová",J458,0)</f>
        <v>0</v>
      </c>
      <c r="BJ458" s="18" t="s">
        <v>83</v>
      </c>
      <c r="BK458" s="249">
        <f>ROUND(I458*H458,2)</f>
        <v>0</v>
      </c>
      <c r="BL458" s="18" t="s">
        <v>133</v>
      </c>
      <c r="BM458" s="248" t="s">
        <v>1103</v>
      </c>
    </row>
    <row r="459" s="14" customFormat="1">
      <c r="A459" s="14"/>
      <c r="B459" s="265"/>
      <c r="C459" s="266"/>
      <c r="D459" s="252" t="s">
        <v>135</v>
      </c>
      <c r="E459" s="267" t="s">
        <v>1</v>
      </c>
      <c r="F459" s="268" t="s">
        <v>282</v>
      </c>
      <c r="G459" s="266"/>
      <c r="H459" s="267" t="s">
        <v>1</v>
      </c>
      <c r="I459" s="269"/>
      <c r="J459" s="266"/>
      <c r="K459" s="266"/>
      <c r="L459" s="270"/>
      <c r="M459" s="271"/>
      <c r="N459" s="272"/>
      <c r="O459" s="272"/>
      <c r="P459" s="272"/>
      <c r="Q459" s="272"/>
      <c r="R459" s="272"/>
      <c r="S459" s="272"/>
      <c r="T459" s="27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4" t="s">
        <v>135</v>
      </c>
      <c r="AU459" s="274" t="s">
        <v>85</v>
      </c>
      <c r="AV459" s="14" t="s">
        <v>83</v>
      </c>
      <c r="AW459" s="14" t="s">
        <v>31</v>
      </c>
      <c r="AX459" s="14" t="s">
        <v>75</v>
      </c>
      <c r="AY459" s="274" t="s">
        <v>127</v>
      </c>
    </row>
    <row r="460" s="13" customFormat="1">
      <c r="A460" s="13"/>
      <c r="B460" s="250"/>
      <c r="C460" s="251"/>
      <c r="D460" s="252" t="s">
        <v>135</v>
      </c>
      <c r="E460" s="253" t="s">
        <v>1</v>
      </c>
      <c r="F460" s="254" t="s">
        <v>1104</v>
      </c>
      <c r="G460" s="251"/>
      <c r="H460" s="255">
        <v>158.84</v>
      </c>
      <c r="I460" s="256"/>
      <c r="J460" s="251"/>
      <c r="K460" s="251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135</v>
      </c>
      <c r="AU460" s="261" t="s">
        <v>85</v>
      </c>
      <c r="AV460" s="13" t="s">
        <v>85</v>
      </c>
      <c r="AW460" s="13" t="s">
        <v>31</v>
      </c>
      <c r="AX460" s="13" t="s">
        <v>83</v>
      </c>
      <c r="AY460" s="261" t="s">
        <v>127</v>
      </c>
    </row>
    <row r="461" s="2" customFormat="1" ht="21.75" customHeight="1">
      <c r="A461" s="39"/>
      <c r="B461" s="40"/>
      <c r="C461" s="237" t="s">
        <v>1105</v>
      </c>
      <c r="D461" s="237" t="s">
        <v>129</v>
      </c>
      <c r="E461" s="238" t="s">
        <v>708</v>
      </c>
      <c r="F461" s="239" t="s">
        <v>709</v>
      </c>
      <c r="G461" s="240" t="s">
        <v>226</v>
      </c>
      <c r="H461" s="241">
        <v>8.3599999999999994</v>
      </c>
      <c r="I461" s="242"/>
      <c r="J461" s="241">
        <f>ROUND(I461*H461,2)</f>
        <v>0</v>
      </c>
      <c r="K461" s="243"/>
      <c r="L461" s="45"/>
      <c r="M461" s="244" t="s">
        <v>1</v>
      </c>
      <c r="N461" s="245" t="s">
        <v>40</v>
      </c>
      <c r="O461" s="92"/>
      <c r="P461" s="246">
        <f>O461*H461</f>
        <v>0</v>
      </c>
      <c r="Q461" s="246">
        <v>0</v>
      </c>
      <c r="R461" s="246">
        <f>Q461*H461</f>
        <v>0</v>
      </c>
      <c r="S461" s="246">
        <v>0</v>
      </c>
      <c r="T461" s="24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8" t="s">
        <v>133</v>
      </c>
      <c r="AT461" s="248" t="s">
        <v>129</v>
      </c>
      <c r="AU461" s="248" t="s">
        <v>85</v>
      </c>
      <c r="AY461" s="18" t="s">
        <v>127</v>
      </c>
      <c r="BE461" s="249">
        <f>IF(N461="základní",J461,0)</f>
        <v>0</v>
      </c>
      <c r="BF461" s="249">
        <f>IF(N461="snížená",J461,0)</f>
        <v>0</v>
      </c>
      <c r="BG461" s="249">
        <f>IF(N461="zákl. přenesená",J461,0)</f>
        <v>0</v>
      </c>
      <c r="BH461" s="249">
        <f>IF(N461="sníž. přenesená",J461,0)</f>
        <v>0</v>
      </c>
      <c r="BI461" s="249">
        <f>IF(N461="nulová",J461,0)</f>
        <v>0</v>
      </c>
      <c r="BJ461" s="18" t="s">
        <v>83</v>
      </c>
      <c r="BK461" s="249">
        <f>ROUND(I461*H461,2)</f>
        <v>0</v>
      </c>
      <c r="BL461" s="18" t="s">
        <v>133</v>
      </c>
      <c r="BM461" s="248" t="s">
        <v>1106</v>
      </c>
    </row>
    <row r="462" s="12" customFormat="1" ht="22.8" customHeight="1">
      <c r="A462" s="12"/>
      <c r="B462" s="221"/>
      <c r="C462" s="222"/>
      <c r="D462" s="223" t="s">
        <v>74</v>
      </c>
      <c r="E462" s="235" t="s">
        <v>711</v>
      </c>
      <c r="F462" s="235" t="s">
        <v>712</v>
      </c>
      <c r="G462" s="222"/>
      <c r="H462" s="222"/>
      <c r="I462" s="225"/>
      <c r="J462" s="236">
        <f>BK462</f>
        <v>0</v>
      </c>
      <c r="K462" s="222"/>
      <c r="L462" s="227"/>
      <c r="M462" s="228"/>
      <c r="N462" s="229"/>
      <c r="O462" s="229"/>
      <c r="P462" s="230">
        <f>SUM(P463:P467)</f>
        <v>0</v>
      </c>
      <c r="Q462" s="229"/>
      <c r="R462" s="230">
        <f>SUM(R463:R467)</f>
        <v>0</v>
      </c>
      <c r="S462" s="229"/>
      <c r="T462" s="231">
        <f>SUM(T463:T467)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32" t="s">
        <v>83</v>
      </c>
      <c r="AT462" s="233" t="s">
        <v>74</v>
      </c>
      <c r="AU462" s="233" t="s">
        <v>83</v>
      </c>
      <c r="AY462" s="232" t="s">
        <v>127</v>
      </c>
      <c r="BK462" s="234">
        <f>SUM(BK463:BK467)</f>
        <v>0</v>
      </c>
    </row>
    <row r="463" s="2" customFormat="1" ht="21.75" customHeight="1">
      <c r="A463" s="39"/>
      <c r="B463" s="40"/>
      <c r="C463" s="237" t="s">
        <v>1107</v>
      </c>
      <c r="D463" s="237" t="s">
        <v>129</v>
      </c>
      <c r="E463" s="238" t="s">
        <v>714</v>
      </c>
      <c r="F463" s="239" t="s">
        <v>715</v>
      </c>
      <c r="G463" s="240" t="s">
        <v>226</v>
      </c>
      <c r="H463" s="241">
        <v>8.2100000000000009</v>
      </c>
      <c r="I463" s="242"/>
      <c r="J463" s="241">
        <f>ROUND(I463*H463,2)</f>
        <v>0</v>
      </c>
      <c r="K463" s="243"/>
      <c r="L463" s="45"/>
      <c r="M463" s="244" t="s">
        <v>1</v>
      </c>
      <c r="N463" s="245" t="s">
        <v>40</v>
      </c>
      <c r="O463" s="92"/>
      <c r="P463" s="246">
        <f>O463*H463</f>
        <v>0</v>
      </c>
      <c r="Q463" s="246">
        <v>0</v>
      </c>
      <c r="R463" s="246">
        <f>Q463*H463</f>
        <v>0</v>
      </c>
      <c r="S463" s="246">
        <v>0</v>
      </c>
      <c r="T463" s="24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8" t="s">
        <v>133</v>
      </c>
      <c r="AT463" s="248" t="s">
        <v>129</v>
      </c>
      <c r="AU463" s="248" t="s">
        <v>85</v>
      </c>
      <c r="AY463" s="18" t="s">
        <v>127</v>
      </c>
      <c r="BE463" s="249">
        <f>IF(N463="základní",J463,0)</f>
        <v>0</v>
      </c>
      <c r="BF463" s="249">
        <f>IF(N463="snížená",J463,0)</f>
        <v>0</v>
      </c>
      <c r="BG463" s="249">
        <f>IF(N463="zákl. přenesená",J463,0)</f>
        <v>0</v>
      </c>
      <c r="BH463" s="249">
        <f>IF(N463="sníž. přenesená",J463,0)</f>
        <v>0</v>
      </c>
      <c r="BI463" s="249">
        <f>IF(N463="nulová",J463,0)</f>
        <v>0</v>
      </c>
      <c r="BJ463" s="18" t="s">
        <v>83</v>
      </c>
      <c r="BK463" s="249">
        <f>ROUND(I463*H463,2)</f>
        <v>0</v>
      </c>
      <c r="BL463" s="18" t="s">
        <v>133</v>
      </c>
      <c r="BM463" s="248" t="s">
        <v>1108</v>
      </c>
    </row>
    <row r="464" s="2" customFormat="1" ht="33" customHeight="1">
      <c r="A464" s="39"/>
      <c r="B464" s="40"/>
      <c r="C464" s="237" t="s">
        <v>1109</v>
      </c>
      <c r="D464" s="237" t="s">
        <v>129</v>
      </c>
      <c r="E464" s="238" t="s">
        <v>718</v>
      </c>
      <c r="F464" s="239" t="s">
        <v>719</v>
      </c>
      <c r="G464" s="240" t="s">
        <v>1</v>
      </c>
      <c r="H464" s="241">
        <v>0</v>
      </c>
      <c r="I464" s="242"/>
      <c r="J464" s="241">
        <f>ROUND(I464*H464,2)</f>
        <v>0</v>
      </c>
      <c r="K464" s="243"/>
      <c r="L464" s="45"/>
      <c r="M464" s="244" t="s">
        <v>1</v>
      </c>
      <c r="N464" s="245" t="s">
        <v>40</v>
      </c>
      <c r="O464" s="92"/>
      <c r="P464" s="246">
        <f>O464*H464</f>
        <v>0</v>
      </c>
      <c r="Q464" s="246">
        <v>0</v>
      </c>
      <c r="R464" s="246">
        <f>Q464*H464</f>
        <v>0</v>
      </c>
      <c r="S464" s="246">
        <v>0</v>
      </c>
      <c r="T464" s="24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8" t="s">
        <v>133</v>
      </c>
      <c r="AT464" s="248" t="s">
        <v>129</v>
      </c>
      <c r="AU464" s="248" t="s">
        <v>85</v>
      </c>
      <c r="AY464" s="18" t="s">
        <v>127</v>
      </c>
      <c r="BE464" s="249">
        <f>IF(N464="základní",J464,0)</f>
        <v>0</v>
      </c>
      <c r="BF464" s="249">
        <f>IF(N464="snížená",J464,0)</f>
        <v>0</v>
      </c>
      <c r="BG464" s="249">
        <f>IF(N464="zákl. přenesená",J464,0)</f>
        <v>0</v>
      </c>
      <c r="BH464" s="249">
        <f>IF(N464="sníž. přenesená",J464,0)</f>
        <v>0</v>
      </c>
      <c r="BI464" s="249">
        <f>IF(N464="nulová",J464,0)</f>
        <v>0</v>
      </c>
      <c r="BJ464" s="18" t="s">
        <v>83</v>
      </c>
      <c r="BK464" s="249">
        <f>ROUND(I464*H464,2)</f>
        <v>0</v>
      </c>
      <c r="BL464" s="18" t="s">
        <v>133</v>
      </c>
      <c r="BM464" s="248" t="s">
        <v>1110</v>
      </c>
    </row>
    <row r="465" s="2" customFormat="1" ht="21.75" customHeight="1">
      <c r="A465" s="39"/>
      <c r="B465" s="40"/>
      <c r="C465" s="237" t="s">
        <v>1111</v>
      </c>
      <c r="D465" s="237" t="s">
        <v>129</v>
      </c>
      <c r="E465" s="238" t="s">
        <v>722</v>
      </c>
      <c r="F465" s="239" t="s">
        <v>723</v>
      </c>
      <c r="G465" s="240" t="s">
        <v>226</v>
      </c>
      <c r="H465" s="241">
        <v>10.5</v>
      </c>
      <c r="I465" s="242"/>
      <c r="J465" s="241">
        <f>ROUND(I465*H465,2)</f>
        <v>0</v>
      </c>
      <c r="K465" s="243"/>
      <c r="L465" s="45"/>
      <c r="M465" s="244" t="s">
        <v>1</v>
      </c>
      <c r="N465" s="245" t="s">
        <v>40</v>
      </c>
      <c r="O465" s="92"/>
      <c r="P465" s="246">
        <f>O465*H465</f>
        <v>0</v>
      </c>
      <c r="Q465" s="246">
        <v>0</v>
      </c>
      <c r="R465" s="246">
        <f>Q465*H465</f>
        <v>0</v>
      </c>
      <c r="S465" s="246">
        <v>0</v>
      </c>
      <c r="T465" s="24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8" t="s">
        <v>133</v>
      </c>
      <c r="AT465" s="248" t="s">
        <v>129</v>
      </c>
      <c r="AU465" s="248" t="s">
        <v>85</v>
      </c>
      <c r="AY465" s="18" t="s">
        <v>127</v>
      </c>
      <c r="BE465" s="249">
        <f>IF(N465="základní",J465,0)</f>
        <v>0</v>
      </c>
      <c r="BF465" s="249">
        <f>IF(N465="snížená",J465,0)</f>
        <v>0</v>
      </c>
      <c r="BG465" s="249">
        <f>IF(N465="zákl. přenesená",J465,0)</f>
        <v>0</v>
      </c>
      <c r="BH465" s="249">
        <f>IF(N465="sníž. přenesená",J465,0)</f>
        <v>0</v>
      </c>
      <c r="BI465" s="249">
        <f>IF(N465="nulová",J465,0)</f>
        <v>0</v>
      </c>
      <c r="BJ465" s="18" t="s">
        <v>83</v>
      </c>
      <c r="BK465" s="249">
        <f>ROUND(I465*H465,2)</f>
        <v>0</v>
      </c>
      <c r="BL465" s="18" t="s">
        <v>133</v>
      </c>
      <c r="BM465" s="248" t="s">
        <v>1112</v>
      </c>
    </row>
    <row r="466" s="14" customFormat="1">
      <c r="A466" s="14"/>
      <c r="B466" s="265"/>
      <c r="C466" s="266"/>
      <c r="D466" s="252" t="s">
        <v>135</v>
      </c>
      <c r="E466" s="267" t="s">
        <v>1</v>
      </c>
      <c r="F466" s="268" t="s">
        <v>725</v>
      </c>
      <c r="G466" s="266"/>
      <c r="H466" s="267" t="s">
        <v>1</v>
      </c>
      <c r="I466" s="269"/>
      <c r="J466" s="266"/>
      <c r="K466" s="266"/>
      <c r="L466" s="270"/>
      <c r="M466" s="271"/>
      <c r="N466" s="272"/>
      <c r="O466" s="272"/>
      <c r="P466" s="272"/>
      <c r="Q466" s="272"/>
      <c r="R466" s="272"/>
      <c r="S466" s="272"/>
      <c r="T466" s="27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4" t="s">
        <v>135</v>
      </c>
      <c r="AU466" s="274" t="s">
        <v>85</v>
      </c>
      <c r="AV466" s="14" t="s">
        <v>83</v>
      </c>
      <c r="AW466" s="14" t="s">
        <v>31</v>
      </c>
      <c r="AX466" s="14" t="s">
        <v>75</v>
      </c>
      <c r="AY466" s="274" t="s">
        <v>127</v>
      </c>
    </row>
    <row r="467" s="13" customFormat="1">
      <c r="A467" s="13"/>
      <c r="B467" s="250"/>
      <c r="C467" s="251"/>
      <c r="D467" s="252" t="s">
        <v>135</v>
      </c>
      <c r="E467" s="253" t="s">
        <v>1</v>
      </c>
      <c r="F467" s="254" t="s">
        <v>1113</v>
      </c>
      <c r="G467" s="251"/>
      <c r="H467" s="255">
        <v>10.5</v>
      </c>
      <c r="I467" s="256"/>
      <c r="J467" s="251"/>
      <c r="K467" s="251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135</v>
      </c>
      <c r="AU467" s="261" t="s">
        <v>85</v>
      </c>
      <c r="AV467" s="13" t="s">
        <v>85</v>
      </c>
      <c r="AW467" s="13" t="s">
        <v>31</v>
      </c>
      <c r="AX467" s="13" t="s">
        <v>83</v>
      </c>
      <c r="AY467" s="261" t="s">
        <v>127</v>
      </c>
    </row>
    <row r="468" s="12" customFormat="1" ht="22.8" customHeight="1">
      <c r="A468" s="12"/>
      <c r="B468" s="221"/>
      <c r="C468" s="222"/>
      <c r="D468" s="223" t="s">
        <v>74</v>
      </c>
      <c r="E468" s="235" t="s">
        <v>1114</v>
      </c>
      <c r="F468" s="235" t="s">
        <v>1115</v>
      </c>
      <c r="G468" s="222"/>
      <c r="H468" s="222"/>
      <c r="I468" s="225"/>
      <c r="J468" s="236">
        <f>BK468</f>
        <v>0</v>
      </c>
      <c r="K468" s="222"/>
      <c r="L468" s="227"/>
      <c r="M468" s="228"/>
      <c r="N468" s="229"/>
      <c r="O468" s="229"/>
      <c r="P468" s="230">
        <f>SUM(P469:P470)</f>
        <v>0</v>
      </c>
      <c r="Q468" s="229"/>
      <c r="R468" s="230">
        <f>SUM(R469:R470)</f>
        <v>0</v>
      </c>
      <c r="S468" s="229"/>
      <c r="T468" s="231">
        <f>SUM(T469:T470)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32" t="s">
        <v>83</v>
      </c>
      <c r="AT468" s="233" t="s">
        <v>74</v>
      </c>
      <c r="AU468" s="233" t="s">
        <v>83</v>
      </c>
      <c r="AY468" s="232" t="s">
        <v>127</v>
      </c>
      <c r="BK468" s="234">
        <f>SUM(BK469:BK470)</f>
        <v>0</v>
      </c>
    </row>
    <row r="469" s="2" customFormat="1" ht="21.75" customHeight="1">
      <c r="A469" s="39"/>
      <c r="B469" s="40"/>
      <c r="C469" s="237" t="s">
        <v>1116</v>
      </c>
      <c r="D469" s="237" t="s">
        <v>129</v>
      </c>
      <c r="E469" s="238" t="s">
        <v>541</v>
      </c>
      <c r="F469" s="239" t="s">
        <v>1117</v>
      </c>
      <c r="G469" s="240" t="s">
        <v>132</v>
      </c>
      <c r="H469" s="241">
        <v>46</v>
      </c>
      <c r="I469" s="242"/>
      <c r="J469" s="241">
        <f>ROUND(I469*H469,2)</f>
        <v>0</v>
      </c>
      <c r="K469" s="243"/>
      <c r="L469" s="45"/>
      <c r="M469" s="244" t="s">
        <v>1</v>
      </c>
      <c r="N469" s="245" t="s">
        <v>40</v>
      </c>
      <c r="O469" s="92"/>
      <c r="P469" s="246">
        <f>O469*H469</f>
        <v>0</v>
      </c>
      <c r="Q469" s="246">
        <v>0</v>
      </c>
      <c r="R469" s="246">
        <f>Q469*H469</f>
        <v>0</v>
      </c>
      <c r="S469" s="246">
        <v>0</v>
      </c>
      <c r="T469" s="24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8" t="s">
        <v>133</v>
      </c>
      <c r="AT469" s="248" t="s">
        <v>129</v>
      </c>
      <c r="AU469" s="248" t="s">
        <v>85</v>
      </c>
      <c r="AY469" s="18" t="s">
        <v>127</v>
      </c>
      <c r="BE469" s="249">
        <f>IF(N469="základní",J469,0)</f>
        <v>0</v>
      </c>
      <c r="BF469" s="249">
        <f>IF(N469="snížená",J469,0)</f>
        <v>0</v>
      </c>
      <c r="BG469" s="249">
        <f>IF(N469="zákl. přenesená",J469,0)</f>
        <v>0</v>
      </c>
      <c r="BH469" s="249">
        <f>IF(N469="sníž. přenesená",J469,0)</f>
        <v>0</v>
      </c>
      <c r="BI469" s="249">
        <f>IF(N469="nulová",J469,0)</f>
        <v>0</v>
      </c>
      <c r="BJ469" s="18" t="s">
        <v>83</v>
      </c>
      <c r="BK469" s="249">
        <f>ROUND(I469*H469,2)</f>
        <v>0</v>
      </c>
      <c r="BL469" s="18" t="s">
        <v>133</v>
      </c>
      <c r="BM469" s="248" t="s">
        <v>1118</v>
      </c>
    </row>
    <row r="470" s="2" customFormat="1">
      <c r="A470" s="39"/>
      <c r="B470" s="40"/>
      <c r="C470" s="41"/>
      <c r="D470" s="252" t="s">
        <v>155</v>
      </c>
      <c r="E470" s="41"/>
      <c r="F470" s="262" t="s">
        <v>1119</v>
      </c>
      <c r="G470" s="41"/>
      <c r="H470" s="41"/>
      <c r="I470" s="145"/>
      <c r="J470" s="41"/>
      <c r="K470" s="41"/>
      <c r="L470" s="45"/>
      <c r="M470" s="310"/>
      <c r="N470" s="311"/>
      <c r="O470" s="312"/>
      <c r="P470" s="312"/>
      <c r="Q470" s="312"/>
      <c r="R470" s="312"/>
      <c r="S470" s="312"/>
      <c r="T470" s="31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155</v>
      </c>
      <c r="AU470" s="18" t="s">
        <v>85</v>
      </c>
    </row>
    <row r="471" s="2" customFormat="1" ht="6.96" customHeight="1">
      <c r="A471" s="39"/>
      <c r="B471" s="67"/>
      <c r="C471" s="68"/>
      <c r="D471" s="68"/>
      <c r="E471" s="68"/>
      <c r="F471" s="68"/>
      <c r="G471" s="68"/>
      <c r="H471" s="68"/>
      <c r="I471" s="184"/>
      <c r="J471" s="68"/>
      <c r="K471" s="68"/>
      <c r="L471" s="45"/>
      <c r="M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</row>
  </sheetData>
  <sheetProtection sheet="1" autoFilter="0" formatColumns="0" formatRows="0" objects="1" scenarios="1" spinCount="100000" saltValue="585R1nxJHTi9EVutWPAYTLNRDRBMdGUQJ/zPb9xDtjE2TqRZofvAXraNj82MNkox/FDVhM+bVFIdz0MoyeFlFg==" hashValue="pjDNHSrI3D7XzAW/R637+IothyJpyQiBVUKPlPB9ZagpZqKboPt2Rq+3MfQf2D8GHUuNYbwkQxsoELPDFc4xEw==" algorithmName="SHA-512" password="CC35"/>
  <autoFilter ref="C129:K47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85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15</v>
      </c>
      <c r="I6" s="137"/>
      <c r="L6" s="21"/>
    </row>
    <row r="7" s="1" customFormat="1" ht="16.5" customHeight="1">
      <c r="B7" s="21"/>
      <c r="E7" s="144" t="str">
        <f>'Rekapitulace stavby'!K6</f>
        <v>Kynšperk n/Ohří, ul.J.K.Tyla - kanalizace a vodovod výměna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1120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17</v>
      </c>
      <c r="E11" s="39"/>
      <c r="F11" s="147" t="s">
        <v>1</v>
      </c>
      <c r="G11" s="39"/>
      <c r="H11" s="39"/>
      <c r="I11" s="148" t="s">
        <v>18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19</v>
      </c>
      <c r="E12" s="39"/>
      <c r="F12" s="147" t="s">
        <v>20</v>
      </c>
      <c r="G12" s="39"/>
      <c r="H12" s="39"/>
      <c r="I12" s="148" t="s">
        <v>21</v>
      </c>
      <c r="J12" s="149" t="str">
        <f>'Rekapitulace stavby'!AN8</f>
        <v>20. 2. 2020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23</v>
      </c>
      <c r="E14" s="39"/>
      <c r="F14" s="39"/>
      <c r="G14" s="39"/>
      <c r="H14" s="39"/>
      <c r="I14" s="148" t="s">
        <v>24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25</v>
      </c>
      <c r="F15" s="39"/>
      <c r="G15" s="39"/>
      <c r="H15" s="39"/>
      <c r="I15" s="148" t="s">
        <v>26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24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30</v>
      </c>
      <c r="F21" s="39"/>
      <c r="G21" s="39"/>
      <c r="H21" s="39"/>
      <c r="I21" s="148" t="s">
        <v>26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8" t="s">
        <v>24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33</v>
      </c>
      <c r="F24" s="39"/>
      <c r="G24" s="39"/>
      <c r="H24" s="39"/>
      <c r="I24" s="148" t="s">
        <v>26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35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37</v>
      </c>
      <c r="G32" s="39"/>
      <c r="H32" s="39"/>
      <c r="I32" s="160" t="s">
        <v>36</v>
      </c>
      <c r="J32" s="15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39</v>
      </c>
      <c r="E33" s="143" t="s">
        <v>40</v>
      </c>
      <c r="F33" s="162">
        <f>ROUND((SUM(BE117:BE128)),  2)</f>
        <v>0</v>
      </c>
      <c r="G33" s="39"/>
      <c r="H33" s="39"/>
      <c r="I33" s="163">
        <v>0.20999999999999999</v>
      </c>
      <c r="J33" s="162">
        <f>ROUND(((SUM(BE117:BE128))*I33),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62">
        <f>ROUND((SUM(BF117:BF128)),  2)</f>
        <v>0</v>
      </c>
      <c r="G34" s="39"/>
      <c r="H34" s="39"/>
      <c r="I34" s="163">
        <v>0.14999999999999999</v>
      </c>
      <c r="J34" s="162">
        <f>ROUND(((SUM(BF117:BF128))*I34),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62">
        <f>ROUND((SUM(BG117:BG128)),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62">
        <f>ROUND((SUM(BH117:BH128)),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62">
        <f>ROUND((SUM(BI117:BI128)),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48</v>
      </c>
      <c r="E50" s="173"/>
      <c r="F50" s="173"/>
      <c r="G50" s="172" t="s">
        <v>49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52</v>
      </c>
      <c r="E65" s="180"/>
      <c r="F65" s="180"/>
      <c r="G65" s="172" t="s">
        <v>53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Kynšperk n/Ohří, ul.J.K.Tyla - kanalizace a vodovod výměna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vedlejší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148" t="s">
        <v>21</v>
      </c>
      <c r="J89" s="80" t="str">
        <f>IF(J12="","",J12)</f>
        <v>20. 2. 2020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Sokolovská vodárenská s.r.o.Sokolov</v>
      </c>
      <c r="G91" s="41"/>
      <c r="H91" s="41"/>
      <c r="I91" s="148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96</v>
      </c>
      <c r="D94" s="190"/>
      <c r="E94" s="190"/>
      <c r="F94" s="190"/>
      <c r="G94" s="190"/>
      <c r="H94" s="190"/>
      <c r="I94" s="191"/>
      <c r="J94" s="192" t="s">
        <v>97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98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94"/>
      <c r="C97" s="195"/>
      <c r="D97" s="196" t="s">
        <v>1121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112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15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Kynšperk n/Ohří, ul.J.K.Tyla - kanalizace a vodovod výměna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93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03 - vedlejší náklady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19</v>
      </c>
      <c r="D111" s="41"/>
      <c r="E111" s="41"/>
      <c r="F111" s="28" t="str">
        <f>F12</f>
        <v xml:space="preserve"> </v>
      </c>
      <c r="G111" s="41"/>
      <c r="H111" s="41"/>
      <c r="I111" s="148" t="s">
        <v>21</v>
      </c>
      <c r="J111" s="80" t="str">
        <f>IF(J12="","",J12)</f>
        <v>20. 2. 2020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23</v>
      </c>
      <c r="D113" s="41"/>
      <c r="E113" s="41"/>
      <c r="F113" s="28" t="str">
        <f>E15</f>
        <v>Sokolovská vodárenská s.r.o.Sokolov</v>
      </c>
      <c r="G113" s="41"/>
      <c r="H113" s="41"/>
      <c r="I113" s="148" t="s">
        <v>29</v>
      </c>
      <c r="J113" s="37" t="str">
        <f>E21</f>
        <v>KV ENGINEERING s.r.o.Karlovy Vary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27</v>
      </c>
      <c r="D114" s="41"/>
      <c r="E114" s="41"/>
      <c r="F114" s="28" t="str">
        <f>IF(E18="","",E18)</f>
        <v>Vyplň údaj</v>
      </c>
      <c r="G114" s="41"/>
      <c r="H114" s="41"/>
      <c r="I114" s="148" t="s">
        <v>32</v>
      </c>
      <c r="J114" s="37" t="str">
        <f>E24</f>
        <v>Neubauerová Soňa, SK-Projekt Ostrov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113</v>
      </c>
      <c r="D116" s="211" t="s">
        <v>60</v>
      </c>
      <c r="E116" s="211" t="s">
        <v>56</v>
      </c>
      <c r="F116" s="211" t="s">
        <v>57</v>
      </c>
      <c r="G116" s="211" t="s">
        <v>114</v>
      </c>
      <c r="H116" s="211" t="s">
        <v>115</v>
      </c>
      <c r="I116" s="212" t="s">
        <v>116</v>
      </c>
      <c r="J116" s="213" t="s">
        <v>97</v>
      </c>
      <c r="K116" s="214" t="s">
        <v>117</v>
      </c>
      <c r="L116" s="215"/>
      <c r="M116" s="101" t="s">
        <v>1</v>
      </c>
      <c r="N116" s="102" t="s">
        <v>39</v>
      </c>
      <c r="O116" s="102" t="s">
        <v>118</v>
      </c>
      <c r="P116" s="102" t="s">
        <v>119</v>
      </c>
      <c r="Q116" s="102" t="s">
        <v>120</v>
      </c>
      <c r="R116" s="102" t="s">
        <v>121</v>
      </c>
      <c r="S116" s="102" t="s">
        <v>122</v>
      </c>
      <c r="T116" s="103" t="s">
        <v>123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124</v>
      </c>
      <c r="D117" s="41"/>
      <c r="E117" s="41"/>
      <c r="F117" s="41"/>
      <c r="G117" s="41"/>
      <c r="H117" s="41"/>
      <c r="I117" s="145"/>
      <c r="J117" s="216">
        <f>BK117</f>
        <v>0</v>
      </c>
      <c r="K117" s="41"/>
      <c r="L117" s="45"/>
      <c r="M117" s="104"/>
      <c r="N117" s="217"/>
      <c r="O117" s="105"/>
      <c r="P117" s="218">
        <f>P118</f>
        <v>0</v>
      </c>
      <c r="Q117" s="105"/>
      <c r="R117" s="218">
        <f>R118</f>
        <v>0</v>
      </c>
      <c r="S117" s="105"/>
      <c r="T117" s="219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74</v>
      </c>
      <c r="AU117" s="18" t="s">
        <v>99</v>
      </c>
      <c r="BK117" s="220">
        <f>BK118</f>
        <v>0</v>
      </c>
    </row>
    <row r="118" s="12" customFormat="1" ht="25.92" customHeight="1">
      <c r="A118" s="12"/>
      <c r="B118" s="221"/>
      <c r="C118" s="222"/>
      <c r="D118" s="223" t="s">
        <v>74</v>
      </c>
      <c r="E118" s="224" t="s">
        <v>1122</v>
      </c>
      <c r="F118" s="224" t="s">
        <v>1123</v>
      </c>
      <c r="G118" s="222"/>
      <c r="H118" s="222"/>
      <c r="I118" s="225"/>
      <c r="J118" s="226">
        <f>BK118</f>
        <v>0</v>
      </c>
      <c r="K118" s="222"/>
      <c r="L118" s="227"/>
      <c r="M118" s="228"/>
      <c r="N118" s="229"/>
      <c r="O118" s="229"/>
      <c r="P118" s="230">
        <f>SUM(P119:P128)</f>
        <v>0</v>
      </c>
      <c r="Q118" s="229"/>
      <c r="R118" s="230">
        <f>SUM(R119:R128)</f>
        <v>0</v>
      </c>
      <c r="S118" s="229"/>
      <c r="T118" s="231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2" t="s">
        <v>151</v>
      </c>
      <c r="AT118" s="233" t="s">
        <v>74</v>
      </c>
      <c r="AU118" s="233" t="s">
        <v>75</v>
      </c>
      <c r="AY118" s="232" t="s">
        <v>127</v>
      </c>
      <c r="BK118" s="234">
        <f>SUM(BK119:BK128)</f>
        <v>0</v>
      </c>
    </row>
    <row r="119" s="2" customFormat="1" ht="21.75" customHeight="1">
      <c r="A119" s="39"/>
      <c r="B119" s="40"/>
      <c r="C119" s="237" t="s">
        <v>83</v>
      </c>
      <c r="D119" s="237" t="s">
        <v>129</v>
      </c>
      <c r="E119" s="238" t="s">
        <v>1124</v>
      </c>
      <c r="F119" s="239" t="s">
        <v>1125</v>
      </c>
      <c r="G119" s="240" t="s">
        <v>1126</v>
      </c>
      <c r="H119" s="241">
        <v>1</v>
      </c>
      <c r="I119" s="242"/>
      <c r="J119" s="241">
        <f>ROUND(I119*H119,2)</f>
        <v>0</v>
      </c>
      <c r="K119" s="243"/>
      <c r="L119" s="45"/>
      <c r="M119" s="244" t="s">
        <v>1</v>
      </c>
      <c r="N119" s="245" t="s">
        <v>40</v>
      </c>
      <c r="O119" s="92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8" t="s">
        <v>1127</v>
      </c>
      <c r="AT119" s="248" t="s">
        <v>129</v>
      </c>
      <c r="AU119" s="248" t="s">
        <v>83</v>
      </c>
      <c r="AY119" s="18" t="s">
        <v>127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8" t="s">
        <v>83</v>
      </c>
      <c r="BK119" s="249">
        <f>ROUND(I119*H119,2)</f>
        <v>0</v>
      </c>
      <c r="BL119" s="18" t="s">
        <v>1127</v>
      </c>
      <c r="BM119" s="248" t="s">
        <v>1128</v>
      </c>
    </row>
    <row r="120" s="2" customFormat="1" ht="16.5" customHeight="1">
      <c r="A120" s="39"/>
      <c r="B120" s="40"/>
      <c r="C120" s="237" t="s">
        <v>85</v>
      </c>
      <c r="D120" s="237" t="s">
        <v>129</v>
      </c>
      <c r="E120" s="238" t="s">
        <v>1129</v>
      </c>
      <c r="F120" s="239" t="s">
        <v>1130</v>
      </c>
      <c r="G120" s="240" t="s">
        <v>1126</v>
      </c>
      <c r="H120" s="241">
        <v>1</v>
      </c>
      <c r="I120" s="242"/>
      <c r="J120" s="241">
        <f>ROUND(I120*H120,2)</f>
        <v>0</v>
      </c>
      <c r="K120" s="243"/>
      <c r="L120" s="45"/>
      <c r="M120" s="244" t="s">
        <v>1</v>
      </c>
      <c r="N120" s="245" t="s">
        <v>40</v>
      </c>
      <c r="O120" s="92"/>
      <c r="P120" s="246">
        <f>O120*H120</f>
        <v>0</v>
      </c>
      <c r="Q120" s="246">
        <v>0</v>
      </c>
      <c r="R120" s="246">
        <f>Q120*H120</f>
        <v>0</v>
      </c>
      <c r="S120" s="246">
        <v>0</v>
      </c>
      <c r="T120" s="24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8" t="s">
        <v>1127</v>
      </c>
      <c r="AT120" s="248" t="s">
        <v>129</v>
      </c>
      <c r="AU120" s="248" t="s">
        <v>83</v>
      </c>
      <c r="AY120" s="18" t="s">
        <v>127</v>
      </c>
      <c r="BE120" s="249">
        <f>IF(N120="základní",J120,0)</f>
        <v>0</v>
      </c>
      <c r="BF120" s="249">
        <f>IF(N120="snížená",J120,0)</f>
        <v>0</v>
      </c>
      <c r="BG120" s="249">
        <f>IF(N120="zákl. přenesená",J120,0)</f>
        <v>0</v>
      </c>
      <c r="BH120" s="249">
        <f>IF(N120="sníž. přenesená",J120,0)</f>
        <v>0</v>
      </c>
      <c r="BI120" s="249">
        <f>IF(N120="nulová",J120,0)</f>
        <v>0</v>
      </c>
      <c r="BJ120" s="18" t="s">
        <v>83</v>
      </c>
      <c r="BK120" s="249">
        <f>ROUND(I120*H120,2)</f>
        <v>0</v>
      </c>
      <c r="BL120" s="18" t="s">
        <v>1127</v>
      </c>
      <c r="BM120" s="248" t="s">
        <v>1131</v>
      </c>
    </row>
    <row r="121" s="2" customFormat="1" ht="16.5" customHeight="1">
      <c r="A121" s="39"/>
      <c r="B121" s="40"/>
      <c r="C121" s="237" t="s">
        <v>141</v>
      </c>
      <c r="D121" s="237" t="s">
        <v>129</v>
      </c>
      <c r="E121" s="238" t="s">
        <v>1132</v>
      </c>
      <c r="F121" s="239" t="s">
        <v>1133</v>
      </c>
      <c r="G121" s="240" t="s">
        <v>1126</v>
      </c>
      <c r="H121" s="241">
        <v>1</v>
      </c>
      <c r="I121" s="242"/>
      <c r="J121" s="241">
        <f>ROUND(I121*H121,2)</f>
        <v>0</v>
      </c>
      <c r="K121" s="243"/>
      <c r="L121" s="45"/>
      <c r="M121" s="244" t="s">
        <v>1</v>
      </c>
      <c r="N121" s="245" t="s">
        <v>40</v>
      </c>
      <c r="O121" s="92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8" t="s">
        <v>1127</v>
      </c>
      <c r="AT121" s="248" t="s">
        <v>129</v>
      </c>
      <c r="AU121" s="248" t="s">
        <v>83</v>
      </c>
      <c r="AY121" s="18" t="s">
        <v>127</v>
      </c>
      <c r="BE121" s="249">
        <f>IF(N121="základní",J121,0)</f>
        <v>0</v>
      </c>
      <c r="BF121" s="249">
        <f>IF(N121="snížená",J121,0)</f>
        <v>0</v>
      </c>
      <c r="BG121" s="249">
        <f>IF(N121="zákl. přenesená",J121,0)</f>
        <v>0</v>
      </c>
      <c r="BH121" s="249">
        <f>IF(N121="sníž. přenesená",J121,0)</f>
        <v>0</v>
      </c>
      <c r="BI121" s="249">
        <f>IF(N121="nulová",J121,0)</f>
        <v>0</v>
      </c>
      <c r="BJ121" s="18" t="s">
        <v>83</v>
      </c>
      <c r="BK121" s="249">
        <f>ROUND(I121*H121,2)</f>
        <v>0</v>
      </c>
      <c r="BL121" s="18" t="s">
        <v>1127</v>
      </c>
      <c r="BM121" s="248" t="s">
        <v>1134</v>
      </c>
    </row>
    <row r="122" s="2" customFormat="1" ht="16.5" customHeight="1">
      <c r="A122" s="39"/>
      <c r="B122" s="40"/>
      <c r="C122" s="237" t="s">
        <v>133</v>
      </c>
      <c r="D122" s="237" t="s">
        <v>129</v>
      </c>
      <c r="E122" s="238" t="s">
        <v>1135</v>
      </c>
      <c r="F122" s="239" t="s">
        <v>1136</v>
      </c>
      <c r="G122" s="240" t="s">
        <v>1126</v>
      </c>
      <c r="H122" s="241">
        <v>1</v>
      </c>
      <c r="I122" s="242"/>
      <c r="J122" s="241">
        <f>ROUND(I122*H122,2)</f>
        <v>0</v>
      </c>
      <c r="K122" s="243"/>
      <c r="L122" s="45"/>
      <c r="M122" s="244" t="s">
        <v>1</v>
      </c>
      <c r="N122" s="245" t="s">
        <v>40</v>
      </c>
      <c r="O122" s="92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8" t="s">
        <v>1127</v>
      </c>
      <c r="AT122" s="248" t="s">
        <v>129</v>
      </c>
      <c r="AU122" s="248" t="s">
        <v>83</v>
      </c>
      <c r="AY122" s="18" t="s">
        <v>127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8" t="s">
        <v>83</v>
      </c>
      <c r="BK122" s="249">
        <f>ROUND(I122*H122,2)</f>
        <v>0</v>
      </c>
      <c r="BL122" s="18" t="s">
        <v>1127</v>
      </c>
      <c r="BM122" s="248" t="s">
        <v>1137</v>
      </c>
    </row>
    <row r="123" s="2" customFormat="1" ht="33" customHeight="1">
      <c r="A123" s="39"/>
      <c r="B123" s="40"/>
      <c r="C123" s="237" t="s">
        <v>151</v>
      </c>
      <c r="D123" s="237" t="s">
        <v>129</v>
      </c>
      <c r="E123" s="238" t="s">
        <v>1138</v>
      </c>
      <c r="F123" s="239" t="s">
        <v>1139</v>
      </c>
      <c r="G123" s="240" t="s">
        <v>1126</v>
      </c>
      <c r="H123" s="241">
        <v>1</v>
      </c>
      <c r="I123" s="242"/>
      <c r="J123" s="241">
        <f>ROUND(I123*H123,2)</f>
        <v>0</v>
      </c>
      <c r="K123" s="243"/>
      <c r="L123" s="45"/>
      <c r="M123" s="244" t="s">
        <v>1</v>
      </c>
      <c r="N123" s="245" t="s">
        <v>40</v>
      </c>
      <c r="O123" s="92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8" t="s">
        <v>1127</v>
      </c>
      <c r="AT123" s="248" t="s">
        <v>129</v>
      </c>
      <c r="AU123" s="248" t="s">
        <v>83</v>
      </c>
      <c r="AY123" s="18" t="s">
        <v>127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8" t="s">
        <v>83</v>
      </c>
      <c r="BK123" s="249">
        <f>ROUND(I123*H123,2)</f>
        <v>0</v>
      </c>
      <c r="BL123" s="18" t="s">
        <v>1127</v>
      </c>
      <c r="BM123" s="248" t="s">
        <v>1140</v>
      </c>
    </row>
    <row r="124" s="2" customFormat="1" ht="16.5" customHeight="1">
      <c r="A124" s="39"/>
      <c r="B124" s="40"/>
      <c r="C124" s="237" t="s">
        <v>180</v>
      </c>
      <c r="D124" s="237" t="s">
        <v>129</v>
      </c>
      <c r="E124" s="238" t="s">
        <v>1141</v>
      </c>
      <c r="F124" s="239" t="s">
        <v>1142</v>
      </c>
      <c r="G124" s="240" t="s">
        <v>1126</v>
      </c>
      <c r="H124" s="241">
        <v>1</v>
      </c>
      <c r="I124" s="242"/>
      <c r="J124" s="241">
        <f>ROUND(I124*H124,2)</f>
        <v>0</v>
      </c>
      <c r="K124" s="243"/>
      <c r="L124" s="45"/>
      <c r="M124" s="244" t="s">
        <v>1</v>
      </c>
      <c r="N124" s="245" t="s">
        <v>40</v>
      </c>
      <c r="O124" s="92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8" t="s">
        <v>1127</v>
      </c>
      <c r="AT124" s="248" t="s">
        <v>129</v>
      </c>
      <c r="AU124" s="248" t="s">
        <v>83</v>
      </c>
      <c r="AY124" s="18" t="s">
        <v>127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8" t="s">
        <v>83</v>
      </c>
      <c r="BK124" s="249">
        <f>ROUND(I124*H124,2)</f>
        <v>0</v>
      </c>
      <c r="BL124" s="18" t="s">
        <v>1127</v>
      </c>
      <c r="BM124" s="248" t="s">
        <v>1143</v>
      </c>
    </row>
    <row r="125" s="2" customFormat="1" ht="16.5" customHeight="1">
      <c r="A125" s="39"/>
      <c r="B125" s="40"/>
      <c r="C125" s="237" t="s">
        <v>186</v>
      </c>
      <c r="D125" s="237" t="s">
        <v>129</v>
      </c>
      <c r="E125" s="238" t="s">
        <v>1144</v>
      </c>
      <c r="F125" s="239" t="s">
        <v>1145</v>
      </c>
      <c r="G125" s="240" t="s">
        <v>1126</v>
      </c>
      <c r="H125" s="241">
        <v>1</v>
      </c>
      <c r="I125" s="242"/>
      <c r="J125" s="241">
        <f>ROUND(I125*H125,2)</f>
        <v>0</v>
      </c>
      <c r="K125" s="243"/>
      <c r="L125" s="45"/>
      <c r="M125" s="244" t="s">
        <v>1</v>
      </c>
      <c r="N125" s="245" t="s">
        <v>40</v>
      </c>
      <c r="O125" s="92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8" t="s">
        <v>1127</v>
      </c>
      <c r="AT125" s="248" t="s">
        <v>129</v>
      </c>
      <c r="AU125" s="248" t="s">
        <v>83</v>
      </c>
      <c r="AY125" s="18" t="s">
        <v>127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8" t="s">
        <v>83</v>
      </c>
      <c r="BK125" s="249">
        <f>ROUND(I125*H125,2)</f>
        <v>0</v>
      </c>
      <c r="BL125" s="18" t="s">
        <v>1127</v>
      </c>
      <c r="BM125" s="248" t="s">
        <v>1146</v>
      </c>
    </row>
    <row r="126" s="2" customFormat="1" ht="16.5" customHeight="1">
      <c r="A126" s="39"/>
      <c r="B126" s="40"/>
      <c r="C126" s="237" t="s">
        <v>192</v>
      </c>
      <c r="D126" s="237" t="s">
        <v>129</v>
      </c>
      <c r="E126" s="238" t="s">
        <v>1147</v>
      </c>
      <c r="F126" s="239" t="s">
        <v>1148</v>
      </c>
      <c r="G126" s="240" t="s">
        <v>1126</v>
      </c>
      <c r="H126" s="241">
        <v>1</v>
      </c>
      <c r="I126" s="242"/>
      <c r="J126" s="241">
        <f>ROUND(I126*H126,2)</f>
        <v>0</v>
      </c>
      <c r="K126" s="243"/>
      <c r="L126" s="45"/>
      <c r="M126" s="244" t="s">
        <v>1</v>
      </c>
      <c r="N126" s="245" t="s">
        <v>40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1127</v>
      </c>
      <c r="AT126" s="248" t="s">
        <v>129</v>
      </c>
      <c r="AU126" s="248" t="s">
        <v>83</v>
      </c>
      <c r="AY126" s="18" t="s">
        <v>127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83</v>
      </c>
      <c r="BK126" s="249">
        <f>ROUND(I126*H126,2)</f>
        <v>0</v>
      </c>
      <c r="BL126" s="18" t="s">
        <v>1127</v>
      </c>
      <c r="BM126" s="248" t="s">
        <v>1149</v>
      </c>
    </row>
    <row r="127" s="2" customFormat="1" ht="16.5" customHeight="1">
      <c r="A127" s="39"/>
      <c r="B127" s="40"/>
      <c r="C127" s="237" t="s">
        <v>203</v>
      </c>
      <c r="D127" s="237" t="s">
        <v>129</v>
      </c>
      <c r="E127" s="238" t="s">
        <v>1150</v>
      </c>
      <c r="F127" s="239" t="s">
        <v>1151</v>
      </c>
      <c r="G127" s="240" t="s">
        <v>1126</v>
      </c>
      <c r="H127" s="241">
        <v>1</v>
      </c>
      <c r="I127" s="242"/>
      <c r="J127" s="241">
        <f>ROUND(I127*H127,2)</f>
        <v>0</v>
      </c>
      <c r="K127" s="243"/>
      <c r="L127" s="45"/>
      <c r="M127" s="244" t="s">
        <v>1</v>
      </c>
      <c r="N127" s="245" t="s">
        <v>40</v>
      </c>
      <c r="O127" s="92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8" t="s">
        <v>1127</v>
      </c>
      <c r="AT127" s="248" t="s">
        <v>129</v>
      </c>
      <c r="AU127" s="248" t="s">
        <v>83</v>
      </c>
      <c r="AY127" s="18" t="s">
        <v>127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8" t="s">
        <v>83</v>
      </c>
      <c r="BK127" s="249">
        <f>ROUND(I127*H127,2)</f>
        <v>0</v>
      </c>
      <c r="BL127" s="18" t="s">
        <v>1127</v>
      </c>
      <c r="BM127" s="248" t="s">
        <v>1152</v>
      </c>
    </row>
    <row r="128" s="2" customFormat="1" ht="16.5" customHeight="1">
      <c r="A128" s="39"/>
      <c r="B128" s="40"/>
      <c r="C128" s="237" t="s">
        <v>207</v>
      </c>
      <c r="D128" s="237" t="s">
        <v>129</v>
      </c>
      <c r="E128" s="238" t="s">
        <v>1153</v>
      </c>
      <c r="F128" s="239" t="s">
        <v>1154</v>
      </c>
      <c r="G128" s="240" t="s">
        <v>1126</v>
      </c>
      <c r="H128" s="241">
        <v>1</v>
      </c>
      <c r="I128" s="242"/>
      <c r="J128" s="241">
        <f>ROUND(I128*H128,2)</f>
        <v>0</v>
      </c>
      <c r="K128" s="243"/>
      <c r="L128" s="45"/>
      <c r="M128" s="314" t="s">
        <v>1</v>
      </c>
      <c r="N128" s="315" t="s">
        <v>40</v>
      </c>
      <c r="O128" s="312"/>
      <c r="P128" s="316">
        <f>O128*H128</f>
        <v>0</v>
      </c>
      <c r="Q128" s="316">
        <v>0</v>
      </c>
      <c r="R128" s="316">
        <f>Q128*H128</f>
        <v>0</v>
      </c>
      <c r="S128" s="316">
        <v>0</v>
      </c>
      <c r="T128" s="3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1127</v>
      </c>
      <c r="AT128" s="248" t="s">
        <v>129</v>
      </c>
      <c r="AU128" s="248" t="s">
        <v>83</v>
      </c>
      <c r="AY128" s="18" t="s">
        <v>127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83</v>
      </c>
      <c r="BK128" s="249">
        <f>ROUND(I128*H128,2)</f>
        <v>0</v>
      </c>
      <c r="BL128" s="18" t="s">
        <v>1127</v>
      </c>
      <c r="BM128" s="248" t="s">
        <v>1155</v>
      </c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184"/>
      <c r="J129" s="68"/>
      <c r="K129" s="68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MEeLyncYlfOdg2IX6GywNnkbffBhsjjd3k3DlpIrbB4Fq253/5X376+lmPsfKdkBQmmvf55s5pxEdzT73a6Xkw==" hashValue="VE28SvHrABJLvii0J7bdqqzU16o2n519OYppWXZqvAwelcc83hYSvPaDtcLX1KPDweb8DUE8sF/Tdt3BNgHw0w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2020-02-28T13:36:52Z</dcterms:created>
  <dcterms:modified xsi:type="dcterms:W3CDTF">2020-02-28T13:36:58Z</dcterms:modified>
</cp:coreProperties>
</file>