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Pumptracková dráha" sheetId="2" r:id="rId2"/>
    <sheet name="SO 02 - Trail - skoky" sheetId="3" r:id="rId3"/>
    <sheet name="SO 03 - Zařízení parku, m..." sheetId="4" r:id="rId4"/>
    <sheet name="VRN - Vedlejší rozpočtové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'SO 01 - Pumptracková dráha'!$C$82:$K$152</definedName>
    <definedName name="_xlnm.Print_Area" localSheetId="1">'SO 01 - Pumptracková dráha'!$C$4:$J$39,'SO 01 - Pumptracková dráha'!$C$45:$J$64,'SO 01 - Pumptracková dráha'!$C$70:$K$152</definedName>
    <definedName name="_xlnm._FilterDatabase" localSheetId="2" hidden="1">'SO 02 - Trail - skoky'!$C$82:$K$142</definedName>
    <definedName name="_xlnm.Print_Area" localSheetId="2">'SO 02 - Trail - skoky'!$C$4:$J$39,'SO 02 - Trail - skoky'!$C$45:$J$64,'SO 02 - Trail - skoky'!$C$70:$K$142</definedName>
    <definedName name="_xlnm._FilterDatabase" localSheetId="3" hidden="1">'SO 03 - Zařízení parku, m...'!$C$80:$K$95</definedName>
    <definedName name="_xlnm.Print_Area" localSheetId="3">'SO 03 - Zařízení parku, m...'!$C$4:$J$39,'SO 03 - Zařízení parku, m...'!$C$45:$J$62,'SO 03 - Zařízení parku, m...'!$C$68:$K$95</definedName>
    <definedName name="_xlnm._FilterDatabase" localSheetId="4" hidden="1">'VRN - Vedlejší rozpočtové...'!$C$81:$K$89</definedName>
    <definedName name="_xlnm.Print_Area" localSheetId="4">'VRN - Vedlejší rozpočtové...'!$C$4:$J$39,'VRN - Vedlejší rozpočtové...'!$C$45:$J$63,'VRN - Vedlejší rozpočtové...'!$C$69:$K$89</definedName>
    <definedName name="_xlnm.Print_Area" localSheetId="5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01 - Pumptracková dráha'!$82:$82</definedName>
    <definedName name="_xlnm.Print_Titles" localSheetId="2">'SO 02 - Trail - skoky'!$82:$82</definedName>
    <definedName name="_xlnm.Print_Titles" localSheetId="4">'VRN - Vedlejší rozpočtové...'!$81:$81</definedName>
  </definedNames>
  <calcPr fullCalcOnLoad="1"/>
</workbook>
</file>

<file path=xl/sharedStrings.xml><?xml version="1.0" encoding="utf-8"?>
<sst xmlns="http://schemas.openxmlformats.org/spreadsheetml/2006/main" count="2230" uniqueCount="492">
  <si>
    <t>Export Komplet</t>
  </si>
  <si>
    <t>VZ</t>
  </si>
  <si>
    <t>2.0</t>
  </si>
  <si>
    <t>ZAMOK</t>
  </si>
  <si>
    <t>False</t>
  </si>
  <si>
    <t>{b50b129d-dd67-4ce3-a4e9-6fdab9c04a9b}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</si>
  <si>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</si>
  <si>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</si>
  <si>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</si>
  <si>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</si>
  <si>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</si>
  <si>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</si>
  <si>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</si>
  <si>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</si>
  <si>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2020-15a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</si>
  <si>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</si>
  <si>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</si>
  <si>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Revitalizace bikecenrtra v areálu zdraví Kynšperk nad Ohří</t>
  </si>
  <si>
    <t>KSO:</t>
  </si>
  <si>
    <t/>
  </si>
  <si>
    <t>CC-CZ:</t>
  </si>
  <si>
    <t>Místo:</t>
  </si>
  <si>
    <t>Kynšperk nad Ohří</t>
  </si>
  <si>
    <t>Datum:</t>
  </si>
  <si>
    <t>15. 7. 2020</t>
  </si>
  <si>
    <t>Zadavatel:</t>
  </si>
  <si>
    <t>IČ:</t>
  </si>
  <si>
    <t>00259454</t>
  </si>
  <si>
    <t>Město Kynšperk nad Ohří</t>
  </si>
  <si>
    <t>DIČ:</t>
  </si>
  <si>
    <t>CZ00259454</t>
  </si>
  <si>
    <t>Uchazeč:</t>
  </si>
  <si>
    <t>Vyplň údaj</t>
  </si>
  <si>
    <t>Projektant:</t>
  </si>
  <si>
    <t>Ing. Josef Ditrich,  Ing. Michal Severa</t>
  </si>
  <si>
    <t>True</t>
  </si>
  <si>
    <t>Zpracovatel:</t>
  </si>
  <si>
    <t>Jiří Bednář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</si>
  <si>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</si>
  <si>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</si>
  <si>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</si>
  <si>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</si>
  <si>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</si>
  <si>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</si>
  <si>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</si>
  <si>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</si>
  <si>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</si>
  <si>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</si>
  <si>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</si>
  <si>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</si>
  <si>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</si>
  <si>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</si>
  <si>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</si>
  <si>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</si>
  <si>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</si>
  <si>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</si>
  <si>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</si>
  <si>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</si>
  <si>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</si>
  <si>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</si>
  <si>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</si>
  <si>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</si>
  <si>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</si>
  <si>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</si>
  <si>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</si>
  <si>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</si>
  <si>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</si>
  <si>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</si>
  <si>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</si>
  <si>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</si>
  <si>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</si>
  <si>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</si>
  <si>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</si>
  <si>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</si>
  <si>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</si>
  <si>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</si>
  <si>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</si>
  <si>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</si>
  <si>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</si>
  <si>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</si>
  <si>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Pumptracková dráha</t>
  </si>
  <si>
    <t>STA</t>
  </si>
  <si>
    <t>1</t>
  </si>
  <si>
    <t>{04a3fb92-af56-4f93-ad40-2e30be385076}</t>
  </si>
  <si>
    <t>2</t>
  </si>
  <si>
    <t>SO 02</t>
  </si>
  <si>
    <t>Trail - skoky</t>
  </si>
  <si>
    <t>{71b469ba-fb6c-444d-b55b-e19042932103}</t>
  </si>
  <si>
    <t>SO 03</t>
  </si>
  <si>
    <t>Zařízení parku, mobiliář</t>
  </si>
  <si>
    <t>{9ad6329f-c15e-4cb7-83be-a8aaa0c4937b}</t>
  </si>
  <si>
    <t>VRN</t>
  </si>
  <si>
    <t>Vedlejší rozpočtové náklady</t>
  </si>
  <si>
    <t>{3aae2c4b-f932-452f-a3ec-84b47dc41eeb}</t>
  </si>
  <si>
    <t>KRYCÍ LIST SOUPISU PRACÍ</t>
  </si>
  <si>
    <t>Objekt:</t>
  </si>
  <si>
    <t>SO 01 - Pumptracková dráha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</si>
  <si>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</si>
  <si>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</si>
  <si>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</si>
  <si>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</si>
  <si>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</si>
  <si>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</si>
  <si>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</si>
  <si>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</si>
  <si>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</si>
  <si>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</si>
  <si>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</si>
  <si>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</si>
  <si>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</si>
  <si>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</si>
  <si>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</si>
  <si>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</si>
  <si>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</si>
  <si>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</si>
  <si>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</si>
  <si>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</si>
  <si>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</si>
  <si>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</si>
  <si>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</si>
  <si>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</si>
  <si>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</si>
  <si>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</si>
  <si>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121151113</t>
  </si>
  <si>
    <t>Sejmutí ornice plochy do 500 m2 tl vrstvy do 200 mm strojně</t>
  </si>
  <si>
    <t>m2</t>
  </si>
  <si>
    <t>CS ÚRS 2020 01</t>
  </si>
  <si>
    <t>4</t>
  </si>
  <si>
    <t>1997121917</t>
  </si>
  <si>
    <t>PP</t>
  </si>
  <si>
    <t>Sejmutí ornice strojně při souvislé ploše přes 100 do 500 m2, tl. vrstvy do 200 mm</t>
  </si>
  <si>
    <t>PSC</t>
  </si>
  <si>
    <t xml:space="preserve">Poznámka k souboru cen:
1. V cenách jsou započteny i náklady na
a) naložení sejmuté ornice na dopravní prostředek.
b) vodorovné přemístění na hromady v místě upotřebení nebo na dočasné či trvalé skládky na vzdálenost do 50 m a se složením.
2. Ceny lze použít i pro sejmutí podorničí.
3. V cenách nejsou započteny náklady na odstranění nevhodných přimísenin (kamenů, kořenů apod.); tyto práce se ocení individuálně.
</t>
  </si>
  <si>
    <t>VV</t>
  </si>
  <si>
    <t>41*24 "plocha okruhu</t>
  </si>
  <si>
    <t>122151104</t>
  </si>
  <si>
    <t>Odkopávky a prokopávky nezapažené v hornině třídy těžitelnosti I, skupiny 1 a 2 objem do 500 m3 strojně</t>
  </si>
  <si>
    <t>m3</t>
  </si>
  <si>
    <t>2021141183</t>
  </si>
  <si>
    <t>Odkopávky a prokopávky nezapažené strojně v hornině třídy těžitelnosti I skupiny 1 a 2 přes 100 do 500 m3</t>
  </si>
  <si>
    <t xml:space="preserve">Poznámka k souboru cen:
1. V cenách jsou započteny i náklady na přehození výkopku na vzdálenost do 3 m nebo naložení na dopravní prostředek.
</t>
  </si>
  <si>
    <t>60*1,2*2 "odkopávka stávajících terénních vln</t>
  </si>
  <si>
    <t>3</t>
  </si>
  <si>
    <t>167151111</t>
  </si>
  <si>
    <t>Nakládání výkopku z hornin třídy těžitelnosti I, skupiny 1 až 3 přes 100 m3</t>
  </si>
  <si>
    <t>992047272</t>
  </si>
  <si>
    <t>Nakládání, skládání a překládání neulehlého výkopku nebo sypaniny strojně nakládání, množství přes 100 m3, z hornin třídy těžitelnosti I, skupiny 1 až 3</t>
  </si>
  <si>
    <t xml:space="preserve">Poznámka k souboru cen:
1. Ceny -1131 až -1133 jsou určeny pro nakládání, překládání a vykládání na vzdálenost
a) do 20 m vodorovně; vodorovná vzdálenost se měří od těžnice lodi k těžnici druhé lodi, nebo k těžišti hromady na břehu nebo k těžišti dopravního prostředku na suchu,
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
2. Množství měrných jednotek se určí v rostlém stavu horniny.
</t>
  </si>
  <si>
    <t>60*1,2*2 " opětovná nakládka deponované zeminy z odkopávek stávajících terénních vln</t>
  </si>
  <si>
    <t>181951112</t>
  </si>
  <si>
    <t>Úprava pláně v hornině třídy těžitelnosti I, skupiny 1 až 3 se zhutněním</t>
  </si>
  <si>
    <t>1969779325</t>
  </si>
  <si>
    <t>Úprava pláně vyrovnáním výškových rozdílů strojně v hornině třídy těžitelnosti I, skupiny 1 až 3 se zhutněním</t>
  </si>
  <si>
    <t xml:space="preserve">Poznámka k souboru cen: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
2. Ceny nelze použít pro urovnání lavic šířky do 3 m přerušujících svahy, pro urovnání dna silničních a železničních příkopů pro jakoukoliv šířku dna; toto urovnání se oceňuje cenami souboru cen 182 Svahování.
3. Urovnání ploch ve sklonu přes 1 : 5 se oceňuje cenami souboru cen 182 Svahování trvalých svahů do projektovaných profilů strojně.
4. Ceny se zhutněním jsou určeny pro jakoukoliv míru zhutnění.
</t>
  </si>
  <si>
    <t>1,8*143</t>
  </si>
  <si>
    <t>5</t>
  </si>
  <si>
    <t>162251102</t>
  </si>
  <si>
    <t>Vodorovné přemístění do 50 m výkopku/sypaniny z horniny třídy těžitelnosti I, skupiny 1 až 3</t>
  </si>
  <si>
    <t>302646124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</si>
  <si>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</si>
  <si>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 xml:space="preserve">Poznámka k souboru cen:
1. Přemísťuje-li se výkopek z dočasných skládek vzdálených do 50 m, neoceňuje se nakládání výkopku, i když se provádí. Toto ustanovení neplatí, vylučuje-li projekt použití dozeru.
2. Ceny nelze použít, předepisuje-li projekt přemístit výkopek na místo nepřístupné obvyklým dopravním prostředkům; toto přemístění se oceňuje individuálně.
</t>
  </si>
  <si>
    <t>6</t>
  </si>
  <si>
    <t>162751117</t>
  </si>
  <si>
    <t>Vodorovné přemístění do 10000 m výkopku/sypaniny z horniny třídy těžitelnosti I, skupiny 1 až 3</t>
  </si>
  <si>
    <t>-1952808477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</si>
  <si>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</si>
  <si>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280-144 "odpočet potřebné a stávající zeminy</t>
  </si>
  <si>
    <t>7</t>
  </si>
  <si>
    <t>162751119</t>
  </si>
  <si>
    <t>Příplatek k vodorovnému přemístění výkopku/sypaniny z horniny třídy těžitelnosti I, skupiny 1 až 3 ZKD 1000 m přes 10000 m</t>
  </si>
  <si>
    <t>-58663346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</si>
  <si>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</si>
  <si>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136</t>
  </si>
  <si>
    <t>136*5 'Přepočtené koeficientem množství</t>
  </si>
  <si>
    <t>8</t>
  </si>
  <si>
    <t>171152112</t>
  </si>
  <si>
    <t>Uložení sypaniny z hornin nesoudržných a sypkých do násypů zhutněných mimo aktivní zónu silnic a dálnic</t>
  </si>
  <si>
    <t>1994883061</t>
  </si>
  <si>
    <t>Uložení sypaniny do zhutněných násypů pro silnice, dálnice a letiště s rozprostřením sypaniny ve vrstvách, s hrubým urovnáním a uzavřením povrchu násypu z hornin nesoudržných sypkých mimo aktivní zónu</t>
  </si>
  <si>
    <t xml:space="preserve">Poznámka k souboru cen:
1. Ceny lze použít i pro uložení sypaniny odebírané z hald, pro hlušinu apod.
2. Ceny lze použít i pro uložení sypaniny s předepsaným zhutněním na trvalé skládky.
</t>
  </si>
  <si>
    <t>280"modelace základu trati</t>
  </si>
  <si>
    <t>9</t>
  </si>
  <si>
    <t>M</t>
  </si>
  <si>
    <t>10364100</t>
  </si>
  <si>
    <t>zemina pro terénní úpravy - tříděná</t>
  </si>
  <si>
    <t>t</t>
  </si>
  <si>
    <t>1414776961</t>
  </si>
  <si>
    <t>136*1,85 "přepočet objemové hmotnosti</t>
  </si>
  <si>
    <t>10</t>
  </si>
  <si>
    <t>171151101</t>
  </si>
  <si>
    <t>Hutnění boků násypů pro jakýkoliv sklon a míru zhutnění svahu</t>
  </si>
  <si>
    <t>1081125805</t>
  </si>
  <si>
    <t>Hutnění boků násypů z hornin soudržných a sypkých pro jakýkoliv sklon, délku a míru zhutnění svahu</t>
  </si>
  <si>
    <t>11</t>
  </si>
  <si>
    <t>182351123</t>
  </si>
  <si>
    <t>Rozprostření ornice pl do 500 m2 ve svahu přes 1:5 tl vrstvy do 200 mm strojně</t>
  </si>
  <si>
    <t>-1208509001</t>
  </si>
  <si>
    <t>Rozprostření a urovnání ornice ve svahu sklonu přes 1:5 strojně při souvislé ploše přes 100 do 500 m2, tl. vrstvy do 200 mm</t>
  </si>
  <si>
    <t xml:space="preserve">Poznámka k souboru cen:
1. V ceně jsou započteny i náklady na případné nutné přemístění hromad nebo dočasných skládek na místo spotřeby ze vzdálenosti do 50 m.
2. V ceně nejsou započteny náklady na získání ornice; tyto se oceňují cenami souboru cen 121 Sejmutí ornice.
</t>
  </si>
  <si>
    <t>12</t>
  </si>
  <si>
    <t>181411131</t>
  </si>
  <si>
    <t>Založení parkového trávníku výsevem plochy do 1000 m2 v rovině a ve svahu do 1:5</t>
  </si>
  <si>
    <t>-1534179734</t>
  </si>
  <si>
    <t>Založení trávníku na půdě předem připravené plochy do 1000 m2 výsevem včetně utažení parkového v rovině nebo na svahu do 1:5</t>
  </si>
  <si>
    <t xml:space="preserve">Poznámka k souboru cen:
1. V cenách jsou započteny i náklady na pokosení, naložení a odvoz odpadu do 20 km se složením.
2. V cenách -1161 až -1164 nejsou započteny i náklady na zatravňovací textilii.
3. V cenách nejsou započteny náklady na:
a) přípravu půdy,
b) travní semeno, tyto náklady se oceňují ve specifikaci,
c) vypletí a zalévání; tyto práce se oceňují cenami části C02 souborů cen 185 80-42 Vypletí a 185 80-43 Zalití rostlin vodou,
d) srovnání terénu, tyto práce se oceňují souborem cen 181 1.-..Plošná úprava terénu.
4. V cenách o sklonu svahu přes 1:1 jsou uvažovány podmínky pro svahy běžně schůdné; bez použití lezeckých technik. V případě použití lezeckých technik se tyto náklady oceňují individuálně.
</t>
  </si>
  <si>
    <t>13</t>
  </si>
  <si>
    <t>00572410</t>
  </si>
  <si>
    <t>osivo směs travní parková</t>
  </si>
  <si>
    <t>kg</t>
  </si>
  <si>
    <t>1668930229</t>
  </si>
  <si>
    <t>490*0,015 'Přepočtené koeficientem množství</t>
  </si>
  <si>
    <t>Komunikace pozemní</t>
  </si>
  <si>
    <t>14</t>
  </si>
  <si>
    <t>564211111</t>
  </si>
  <si>
    <t>Podklad nebo podsyp ze štěrkopísku ŠP tl 50 mm</t>
  </si>
  <si>
    <t>-1776398342</t>
  </si>
  <si>
    <t>Podklad nebo podsyp ze štěrkopísku ŠP s rozprostřením, vlhčením a zhutněním, po zhutnění tl. 50 mm</t>
  </si>
  <si>
    <t>573211109</t>
  </si>
  <si>
    <t>Postřik živičný spojovací z asfaltu v množství 0,50 kg/m2</t>
  </si>
  <si>
    <t>-733166216</t>
  </si>
  <si>
    <t>Postřik spojovací PS bez posypu kamenivem z asfaltu silničního, v množství 0,50 kg/m2</t>
  </si>
  <si>
    <t>16</t>
  </si>
  <si>
    <t>577134111</t>
  </si>
  <si>
    <t>Asfaltový beton vrstva obrusná ACO 11 (ABS) tř. I tl 40 mm š do 3 m z nemodifikovaného asfaltu</t>
  </si>
  <si>
    <t>175793535</t>
  </si>
  <si>
    <t>Asfaltový beton vrstva obrusná ACO 11 (ABS) s rozprostřením a se zhutněním z nemodifikovaného asfaltu v pruhu šířky do 3 m tř. I, po zhutnění tl. 40 mm</t>
  </si>
  <si>
    <t xml:space="preserve">Poznámka k souboru cen:
1. Cenami 577 1.-40 lze oceňovat např. chodníky, úzké cesty a vjezdy v pruhu šířky do 1,5 m jakékoliv délky a jednotlivé plochy velikosti do 10 m2.
2. ČSN EN 13108-1 připouští pro ACO 11 pouze tl. 35 až 50 mm.
</t>
  </si>
  <si>
    <t>998</t>
  </si>
  <si>
    <t>Přesun hmot</t>
  </si>
  <si>
    <t>17</t>
  </si>
  <si>
    <t>998225111</t>
  </si>
  <si>
    <t>Přesun hmot pro pozemní komunikace s krytem z kamene, monolitickým betonovým nebo živičným</t>
  </si>
  <si>
    <t>1783629047</t>
  </si>
  <si>
    <t>Přesun hmot pro komunikace s krytem z kameniva, monolitickým betonovým nebo živičným dopravní vzdálenost do 200 m jakékoliv délky objektu</t>
  </si>
  <si>
    <t xml:space="preserve">Poznámka k souboru cen:
1. Ceny lze použít i pro plochy letišť s krytem monolitickým betonovým nebo živičným.
</t>
  </si>
  <si>
    <t>18</t>
  </si>
  <si>
    <t>998225194</t>
  </si>
  <si>
    <t>Příplatek k přesunu hmot pro pozemní komunikace s krytem z kamene, živičným, betonovým do 5000 m</t>
  </si>
  <si>
    <t>-1039636005</t>
  </si>
  <si>
    <t>Přesun hmot pro komunikace s krytem z kameniva, monolitickým betonovým nebo živičným Příplatek k ceně za zvětšený přesun přes vymezenou největší dopravní vzdálenost do 5000 m</t>
  </si>
  <si>
    <t>19</t>
  </si>
  <si>
    <t>998225195</t>
  </si>
  <si>
    <t>Příplatek k přesunu hmot pro pozemní komunikace s krytem z kamene, živičným, betonovým ZKD 5000 m</t>
  </si>
  <si>
    <t>1502566939</t>
  </si>
  <si>
    <t>Přesun hmot pro komunikace s krytem z kameniva, monolitickým betonovým nebo živičným Příplatek k ceně za zvětšený přesun přes vymezenou největší dopravní vzdálenost za každých dalších 5000 m přes 5000 m</t>
  </si>
  <si>
    <t>SO 02 - Trail - skoky</t>
  </si>
  <si>
    <t>-1794522542</t>
  </si>
  <si>
    <t>62,5*8</t>
  </si>
  <si>
    <t>1495177592</t>
  </si>
  <si>
    <t>1119851986</t>
  </si>
  <si>
    <t>529350730</t>
  </si>
  <si>
    <t>-411373268</t>
  </si>
  <si>
    <t>130-55 "odpočet potrebné a stávající zeminy</t>
  </si>
  <si>
    <t>229322354</t>
  </si>
  <si>
    <t>75</t>
  </si>
  <si>
    <t>75*5 'Přepočtené koeficientem množství</t>
  </si>
  <si>
    <t>1696290030</t>
  </si>
  <si>
    <t>1281522182</t>
  </si>
  <si>
    <t>75*1,85 "přepočet objemové hmotnosti</t>
  </si>
  <si>
    <t>1158901331</t>
  </si>
  <si>
    <t>-1991417481</t>
  </si>
  <si>
    <t>301903761</t>
  </si>
  <si>
    <t>858591230</t>
  </si>
  <si>
    <t>180*0,015 'Přepočtené koeficientem množství</t>
  </si>
  <si>
    <t>1305901405</t>
  </si>
  <si>
    <t>62,5*5</t>
  </si>
  <si>
    <t>-1767403166</t>
  </si>
  <si>
    <t>2134374301</t>
  </si>
  <si>
    <t>1532912301</t>
  </si>
  <si>
    <t>-1434370317</t>
  </si>
  <si>
    <t>SO 03 - Zařízení parku, mobiliář</t>
  </si>
  <si>
    <t xml:space="preserve">    9 - Ostatní konstrukce a práce, bourání</t>
  </si>
  <si>
    <t>Ostatní konstrukce a práce, bourání</t>
  </si>
  <si>
    <t>936001001</t>
  </si>
  <si>
    <t>Montáž prvků městské a zahradní architektury hmotnosti do 0,1 t</t>
  </si>
  <si>
    <t>kus</t>
  </si>
  <si>
    <t>-228530157</t>
  </si>
  <si>
    <t xml:space="preserve">Poznámka k souboru cen:
1. V cenách nejsou započteny náklady na dodání architektonických prvků, tyto se ocení ve specifikaci.
</t>
  </si>
  <si>
    <t>936104211</t>
  </si>
  <si>
    <t>Montáž odpadkového koše do betonové patky</t>
  </si>
  <si>
    <t>596129053</t>
  </si>
  <si>
    <t xml:space="preserve">Poznámka k souboru cen:
1. V ceně-4211 jsou započteny i náklady na zemní práce.
2. V cenách -4212 a -4213 jsou započteny i náklady na upevňovací materiál.
3. V cenách nejsou započteny náklady na dodání odpadkového koše, tyto se oceňují ve specifikaci.
</t>
  </si>
  <si>
    <t>936124112</t>
  </si>
  <si>
    <t>Montáž lavičky stabilní parkové se zabetonováním noh</t>
  </si>
  <si>
    <t>1617534835</t>
  </si>
  <si>
    <t>Montáž lavičky parkové stabilní se zabetonováním noh</t>
  </si>
  <si>
    <t xml:space="preserve">Poznámka k souboru cen:
1. V cenách -4111 a -4112 jsou započteny i náklady na zemní práce s odhozem výkopku na vzdálenost do 3 m.
2. V cenách nejsou započteny náklady na:
a) vysekání otvorů pro osazení noh do stávajících konstrukcí; tyto práce se oceňují cenami souboru cen 974 04-25 Vysekání rýh částí B01 katalogu 801-3 Budovy a haly – bourání konstrukcí,
b) dodání lavičky, tyto se oceňují ve specifikaci,
c) odklizení výkopku, tyto se oceňují cenami katalogu 800-1 Zemní práce.
</t>
  </si>
  <si>
    <t>936174312</t>
  </si>
  <si>
    <t>Montáž stojanu na kola pro 10 kol kotevními šrouby na pevný podklad</t>
  </si>
  <si>
    <t>1160968138</t>
  </si>
  <si>
    <t>Montáž stojanu na kola přichyceného kotevními šrouby 10 kol</t>
  </si>
  <si>
    <t xml:space="preserve">Poznámka k souboru cen:
1. V cenách jsou započteny i náklady na upevňovací materiál.
2. V cenách nejsou započteny náklady na dodání stojanu, tyto se oceňují ve specifikaci.
</t>
  </si>
  <si>
    <t>VRN - Vedlejší rozpočtové náklady</t>
  </si>
  <si>
    <t xml:space="preserve">    VRN1 - Průzkumné, geodetické a projektové práce</t>
  </si>
  <si>
    <t xml:space="preserve">    VRN4 - Inženýrská činnost</t>
  </si>
  <si>
    <t>VRN1</t>
  </si>
  <si>
    <t>Průzkumné, geodetické a projektové práce</t>
  </si>
  <si>
    <t>012002000</t>
  </si>
  <si>
    <t>Geodetické práce</t>
  </si>
  <si>
    <t>soubor</t>
  </si>
  <si>
    <t>1024</t>
  </si>
  <si>
    <t>1494333607</t>
  </si>
  <si>
    <t>VRN4</t>
  </si>
  <si>
    <t>Inženýrská činnost</t>
  </si>
  <si>
    <t>040001000</t>
  </si>
  <si>
    <t>219685801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</si>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</sst>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30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35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50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51</v>
      </c>
      <c r="U35" s="53"/>
      <c r="V35" s="53"/>
      <c r="W35" s="53"/>
      <c r="X35" s="55" t="s">
        <v>52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2020-15a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Revitalizace bikecenrtra v areálu zdraví Kynšperk nad Ohří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Kynšperk nad Ohří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15. 7. 2020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25.6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Město Kynšperk nad Ohří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33</v>
      </c>
      <c r="AJ49" s="39"/>
      <c r="AK49" s="39"/>
      <c r="AL49" s="39"/>
      <c r="AM49" s="72" t="str">
        <f>IF(E17="","",E17)</f>
        <v xml:space="preserve">Ing. Josef Ditrich,  Ing. Michal Severa</v>
      </c>
      <c r="AN49" s="63"/>
      <c r="AO49" s="63"/>
      <c r="AP49" s="63"/>
      <c r="AQ49" s="39"/>
      <c r="AR49" s="43"/>
      <c r="AS49" s="73" t="s">
        <v>54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31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36</v>
      </c>
      <c r="AJ50" s="39"/>
      <c r="AK50" s="39"/>
      <c r="AL50" s="39"/>
      <c r="AM50" s="72" t="str">
        <f>IF(E20="","",E20)</f>
        <v>Jiří Bednář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55</v>
      </c>
      <c r="D52" s="86"/>
      <c r="E52" s="86"/>
      <c r="F52" s="86"/>
      <c r="G52" s="86"/>
      <c r="H52" s="87"/>
      <c r="I52" s="88" t="s">
        <v>56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57</v>
      </c>
      <c r="AH52" s="86"/>
      <c r="AI52" s="86"/>
      <c r="AJ52" s="86"/>
      <c r="AK52" s="86"/>
      <c r="AL52" s="86"/>
      <c r="AM52" s="86"/>
      <c r="AN52" s="88" t="s">
        <v>58</v>
      </c>
      <c r="AO52" s="86"/>
      <c r="AP52" s="86"/>
      <c r="AQ52" s="90" t="s">
        <v>59</v>
      </c>
      <c r="AR52" s="43"/>
      <c r="AS52" s="91" t="s">
        <v>60</v>
      </c>
      <c r="AT52" s="92" t="s">
        <v>61</v>
      </c>
      <c r="AU52" s="92" t="s">
        <v>62</v>
      </c>
      <c r="AV52" s="92" t="s">
        <v>63</v>
      </c>
      <c r="AW52" s="92" t="s">
        <v>64</v>
      </c>
      <c r="AX52" s="92" t="s">
        <v>65</v>
      </c>
      <c r="AY52" s="92" t="s">
        <v>66</v>
      </c>
      <c r="AZ52" s="92" t="s">
        <v>67</v>
      </c>
      <c r="BA52" s="92" t="s">
        <v>68</v>
      </c>
      <c r="BB52" s="92" t="s">
        <v>69</v>
      </c>
      <c r="BC52" s="92" t="s">
        <v>70</v>
      </c>
      <c r="BD52" s="93" t="s">
        <v>71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72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ROUND(SUM(AG55:AG58),2)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ROUND(SUM(AS55:AS58),2)</f>
        <v>0</v>
      </c>
      <c r="AT54" s="105">
        <f>ROUND(SUM(AV54:AW54),2)</f>
        <v>0</v>
      </c>
      <c r="AU54" s="106">
        <f>ROUND(SUM(AU55:AU58),5)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ROUND(SUM(AZ55:AZ58),2)</f>
        <v>0</v>
      </c>
      <c r="BA54" s="105">
        <f>ROUND(SUM(BA55:BA58),2)</f>
        <v>0</v>
      </c>
      <c r="BB54" s="105">
        <f>ROUND(SUM(BB55:BB58),2)</f>
        <v>0</v>
      </c>
      <c r="BC54" s="105">
        <f>ROUND(SUM(BC55:BC58),2)</f>
        <v>0</v>
      </c>
      <c r="BD54" s="107">
        <f>ROUND(SUM(BD55:BD58),2)</f>
        <v>0</v>
      </c>
      <c r="BE54" s="6"/>
      <c r="BS54" s="108" t="s">
        <v>73</v>
      </c>
      <c r="BT54" s="108" t="s">
        <v>74</v>
      </c>
      <c r="BU54" s="109" t="s">
        <v>75</v>
      </c>
      <c r="BV54" s="108" t="s">
        <v>76</v>
      </c>
      <c r="BW54" s="108" t="s">
        <v>5</v>
      </c>
      <c r="BX54" s="108" t="s">
        <v>77</v>
      </c>
      <c r="CL54" s="108" t="s">
        <v>19</v>
      </c>
    </row>
    <row r="55" spans="1:91" s="7" customFormat="1" ht="16.5" customHeight="1">
      <c r="A55" s="110" t="s">
        <v>78</v>
      </c>
      <c r="B55" s="111"/>
      <c r="C55" s="112"/>
      <c r="D55" s="113" t="s">
        <v>79</v>
      </c>
      <c r="E55" s="113"/>
      <c r="F55" s="113"/>
      <c r="G55" s="113"/>
      <c r="H55" s="113"/>
      <c r="I55" s="114"/>
      <c r="J55" s="113" t="s">
        <v>80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 01 - Pumptracková dráha'!J30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81</v>
      </c>
      <c r="AR55" s="117"/>
      <c r="AS55" s="118">
        <v>0</v>
      </c>
      <c r="AT55" s="119">
        <f>ROUND(SUM(AV55:AW55),2)</f>
        <v>0</v>
      </c>
      <c r="AU55" s="120">
        <f>'SO 01 - Pumptracková dráha'!P83</f>
        <v>0</v>
      </c>
      <c r="AV55" s="119">
        <f>'SO 01 - Pumptracková dráha'!J33</f>
        <v>0</v>
      </c>
      <c r="AW55" s="119">
        <f>'SO 01 - Pumptracková dráha'!J34</f>
        <v>0</v>
      </c>
      <c r="AX55" s="119">
        <f>'SO 01 - Pumptracková dráha'!J35</f>
        <v>0</v>
      </c>
      <c r="AY55" s="119">
        <f>'SO 01 - Pumptracková dráha'!J36</f>
        <v>0</v>
      </c>
      <c r="AZ55" s="119">
        <f>'SO 01 - Pumptracková dráha'!F33</f>
        <v>0</v>
      </c>
      <c r="BA55" s="119">
        <f>'SO 01 - Pumptracková dráha'!F34</f>
        <v>0</v>
      </c>
      <c r="BB55" s="119">
        <f>'SO 01 - Pumptracková dráha'!F35</f>
        <v>0</v>
      </c>
      <c r="BC55" s="119">
        <f>'SO 01 - Pumptracková dráha'!F36</f>
        <v>0</v>
      </c>
      <c r="BD55" s="121">
        <f>'SO 01 - Pumptracková dráha'!F37</f>
        <v>0</v>
      </c>
      <c r="BE55" s="7"/>
      <c r="BT55" s="122" t="s">
        <v>82</v>
      </c>
      <c r="BV55" s="122" t="s">
        <v>76</v>
      </c>
      <c r="BW55" s="122" t="s">
        <v>83</v>
      </c>
      <c r="BX55" s="122" t="s">
        <v>5</v>
      </c>
      <c r="CL55" s="122" t="s">
        <v>19</v>
      </c>
      <c r="CM55" s="122" t="s">
        <v>84</v>
      </c>
    </row>
    <row r="56" spans="1:91" s="7" customFormat="1" ht="16.5" customHeight="1">
      <c r="A56" s="110" t="s">
        <v>78</v>
      </c>
      <c r="B56" s="111"/>
      <c r="C56" s="112"/>
      <c r="D56" s="113" t="s">
        <v>85</v>
      </c>
      <c r="E56" s="113"/>
      <c r="F56" s="113"/>
      <c r="G56" s="113"/>
      <c r="H56" s="113"/>
      <c r="I56" s="114"/>
      <c r="J56" s="113" t="s">
        <v>86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 02 - Trail - skoky'!J30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81</v>
      </c>
      <c r="AR56" s="117"/>
      <c r="AS56" s="118">
        <v>0</v>
      </c>
      <c r="AT56" s="119">
        <f>ROUND(SUM(AV56:AW56),2)</f>
        <v>0</v>
      </c>
      <c r="AU56" s="120">
        <f>'SO 02 - Trail - skoky'!P83</f>
        <v>0</v>
      </c>
      <c r="AV56" s="119">
        <f>'SO 02 - Trail - skoky'!J33</f>
        <v>0</v>
      </c>
      <c r="AW56" s="119">
        <f>'SO 02 - Trail - skoky'!J34</f>
        <v>0</v>
      </c>
      <c r="AX56" s="119">
        <f>'SO 02 - Trail - skoky'!J35</f>
        <v>0</v>
      </c>
      <c r="AY56" s="119">
        <f>'SO 02 - Trail - skoky'!J36</f>
        <v>0</v>
      </c>
      <c r="AZ56" s="119">
        <f>'SO 02 - Trail - skoky'!F33</f>
        <v>0</v>
      </c>
      <c r="BA56" s="119">
        <f>'SO 02 - Trail - skoky'!F34</f>
        <v>0</v>
      </c>
      <c r="BB56" s="119">
        <f>'SO 02 - Trail - skoky'!F35</f>
        <v>0</v>
      </c>
      <c r="BC56" s="119">
        <f>'SO 02 - Trail - skoky'!F36</f>
        <v>0</v>
      </c>
      <c r="BD56" s="121">
        <f>'SO 02 - Trail - skoky'!F37</f>
        <v>0</v>
      </c>
      <c r="BE56" s="7"/>
      <c r="BT56" s="122" t="s">
        <v>82</v>
      </c>
      <c r="BV56" s="122" t="s">
        <v>76</v>
      </c>
      <c r="BW56" s="122" t="s">
        <v>87</v>
      </c>
      <c r="BX56" s="122" t="s">
        <v>5</v>
      </c>
      <c r="CL56" s="122" t="s">
        <v>19</v>
      </c>
      <c r="CM56" s="122" t="s">
        <v>84</v>
      </c>
    </row>
    <row r="57" spans="1:91" s="7" customFormat="1" ht="16.5" customHeight="1">
      <c r="A57" s="110" t="s">
        <v>78</v>
      </c>
      <c r="B57" s="111"/>
      <c r="C57" s="112"/>
      <c r="D57" s="113" t="s">
        <v>88</v>
      </c>
      <c r="E57" s="113"/>
      <c r="F57" s="113"/>
      <c r="G57" s="113"/>
      <c r="H57" s="113"/>
      <c r="I57" s="114"/>
      <c r="J57" s="113" t="s">
        <v>89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 03 - Zařízení parku, m...'!J30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81</v>
      </c>
      <c r="AR57" s="117"/>
      <c r="AS57" s="118">
        <v>0</v>
      </c>
      <c r="AT57" s="119">
        <f>ROUND(SUM(AV57:AW57),2)</f>
        <v>0</v>
      </c>
      <c r="AU57" s="120">
        <f>'SO 03 - Zařízení parku, m...'!P81</f>
        <v>0</v>
      </c>
      <c r="AV57" s="119">
        <f>'SO 03 - Zařízení parku, m...'!J33</f>
        <v>0</v>
      </c>
      <c r="AW57" s="119">
        <f>'SO 03 - Zařízení parku, m...'!J34</f>
        <v>0</v>
      </c>
      <c r="AX57" s="119">
        <f>'SO 03 - Zařízení parku, m...'!J35</f>
        <v>0</v>
      </c>
      <c r="AY57" s="119">
        <f>'SO 03 - Zařízení parku, m...'!J36</f>
        <v>0</v>
      </c>
      <c r="AZ57" s="119">
        <f>'SO 03 - Zařízení parku, m...'!F33</f>
        <v>0</v>
      </c>
      <c r="BA57" s="119">
        <f>'SO 03 - Zařízení parku, m...'!F34</f>
        <v>0</v>
      </c>
      <c r="BB57" s="119">
        <f>'SO 03 - Zařízení parku, m...'!F35</f>
        <v>0</v>
      </c>
      <c r="BC57" s="119">
        <f>'SO 03 - Zařízení parku, m...'!F36</f>
        <v>0</v>
      </c>
      <c r="BD57" s="121">
        <f>'SO 03 - Zařízení parku, m...'!F37</f>
        <v>0</v>
      </c>
      <c r="BE57" s="7"/>
      <c r="BT57" s="122" t="s">
        <v>82</v>
      </c>
      <c r="BV57" s="122" t="s">
        <v>76</v>
      </c>
      <c r="BW57" s="122" t="s">
        <v>90</v>
      </c>
      <c r="BX57" s="122" t="s">
        <v>5</v>
      </c>
      <c r="CL57" s="122" t="s">
        <v>19</v>
      </c>
      <c r="CM57" s="122" t="s">
        <v>84</v>
      </c>
    </row>
    <row r="58" spans="1:91" s="7" customFormat="1" ht="16.5" customHeight="1">
      <c r="A58" s="110" t="s">
        <v>78</v>
      </c>
      <c r="B58" s="111"/>
      <c r="C58" s="112"/>
      <c r="D58" s="113" t="s">
        <v>91</v>
      </c>
      <c r="E58" s="113"/>
      <c r="F58" s="113"/>
      <c r="G58" s="113"/>
      <c r="H58" s="113"/>
      <c r="I58" s="114"/>
      <c r="J58" s="113" t="s">
        <v>92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'VRN - Vedlejší rozpočtové...'!J30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81</v>
      </c>
      <c r="AR58" s="117"/>
      <c r="AS58" s="123">
        <v>0</v>
      </c>
      <c r="AT58" s="124">
        <f>ROUND(SUM(AV58:AW58),2)</f>
        <v>0</v>
      </c>
      <c r="AU58" s="125">
        <f>'VRN - Vedlejší rozpočtové...'!P82</f>
        <v>0</v>
      </c>
      <c r="AV58" s="124">
        <f>'VRN - Vedlejší rozpočtové...'!J33</f>
        <v>0</v>
      </c>
      <c r="AW58" s="124">
        <f>'VRN - Vedlejší rozpočtové...'!J34</f>
        <v>0</v>
      </c>
      <c r="AX58" s="124">
        <f>'VRN - Vedlejší rozpočtové...'!J35</f>
        <v>0</v>
      </c>
      <c r="AY58" s="124">
        <f>'VRN - Vedlejší rozpočtové...'!J36</f>
        <v>0</v>
      </c>
      <c r="AZ58" s="124">
        <f>'VRN - Vedlejší rozpočtové...'!F33</f>
        <v>0</v>
      </c>
      <c r="BA58" s="124">
        <f>'VRN - Vedlejší rozpočtové...'!F34</f>
        <v>0</v>
      </c>
      <c r="BB58" s="124">
        <f>'VRN - Vedlejší rozpočtové...'!F35</f>
        <v>0</v>
      </c>
      <c r="BC58" s="124">
        <f>'VRN - Vedlejší rozpočtové...'!F36</f>
        <v>0</v>
      </c>
      <c r="BD58" s="126">
        <f>'VRN - Vedlejší rozpočtové...'!F37</f>
        <v>0</v>
      </c>
      <c r="BE58" s="7"/>
      <c r="BT58" s="122" t="s">
        <v>82</v>
      </c>
      <c r="BV58" s="122" t="s">
        <v>76</v>
      </c>
      <c r="BW58" s="122" t="s">
        <v>93</v>
      </c>
      <c r="BX58" s="122" t="s">
        <v>5</v>
      </c>
      <c r="CL58" s="122" t="s">
        <v>19</v>
      </c>
      <c r="CM58" s="122" t="s">
        <v>84</v>
      </c>
    </row>
    <row r="59" spans="1:57" s="2" customFormat="1" ht="30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3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s="2" customFormat="1" ht="6.95" customHeight="1">
      <c r="A60" s="37"/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43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 - Pumptracková dráha'!C2" display="/"/>
    <hyperlink ref="A56" location="'SO 02 - Trail - skoky'!C2" display="/"/>
    <hyperlink ref="A57" location="'SO 03 - Zařízení parku, m...'!C2" display="/"/>
    <hyperlink ref="A5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84</v>
      </c>
    </row>
    <row r="4" spans="2:46" s="1" customFormat="1" ht="24.95" customHeight="1">
      <c r="B4" s="19"/>
      <c r="D4" s="131" t="s">
        <v>94</v>
      </c>
      <c r="I4" s="127"/>
      <c r="L4" s="19"/>
      <c r="M4" s="132" t="s">
        <v>10</v>
      </c>
      <c r="AT4" s="16" t="s">
        <v>4</v>
      </c>
    </row>
    <row r="5" spans="2:12" s="1" customFormat="1" ht="6.95" customHeight="1">
      <c r="B5" s="19"/>
      <c r="I5" s="127"/>
      <c r="L5" s="19"/>
    </row>
    <row r="6" spans="2:12" s="1" customFormat="1" ht="12" customHeight="1">
      <c r="B6" s="19"/>
      <c r="D6" s="133" t="s">
        <v>16</v>
      </c>
      <c r="I6" s="127"/>
      <c r="L6" s="19"/>
    </row>
    <row r="7" spans="2:12" s="1" customFormat="1" ht="16.5" customHeight="1">
      <c r="B7" s="19"/>
      <c r="E7" s="134" t="str">
        <f>'Rekapitulace stavby'!K6</f>
        <v>Revitalizace bikecenrtra v areálu zdraví Kynšperk nad Ohří</v>
      </c>
      <c r="F7" s="133"/>
      <c r="G7" s="133"/>
      <c r="H7" s="133"/>
      <c r="I7" s="127"/>
      <c r="L7" s="19"/>
    </row>
    <row r="8" spans="1:31" s="2" customFormat="1" ht="12" customHeight="1">
      <c r="A8" s="37"/>
      <c r="B8" s="43"/>
      <c r="C8" s="37"/>
      <c r="D8" s="133" t="s">
        <v>95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96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3" t="s">
        <v>18</v>
      </c>
      <c r="E11" s="37"/>
      <c r="F11" s="138" t="s">
        <v>19</v>
      </c>
      <c r="G11" s="37"/>
      <c r="H11" s="37"/>
      <c r="I11" s="139" t="s">
        <v>20</v>
      </c>
      <c r="J11" s="138" t="s">
        <v>19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3" t="s">
        <v>21</v>
      </c>
      <c r="E12" s="37"/>
      <c r="F12" s="138" t="s">
        <v>22</v>
      </c>
      <c r="G12" s="37"/>
      <c r="H12" s="37"/>
      <c r="I12" s="139" t="s">
        <v>23</v>
      </c>
      <c r="J12" s="140" t="str">
        <f>'Rekapitulace stavby'!AN8</f>
        <v>15. 7. 2020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3" t="s">
        <v>25</v>
      </c>
      <c r="E14" s="37"/>
      <c r="F14" s="37"/>
      <c r="G14" s="37"/>
      <c r="H14" s="37"/>
      <c r="I14" s="139" t="s">
        <v>26</v>
      </c>
      <c r="J14" s="138" t="s">
        <v>27</v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">
        <v>28</v>
      </c>
      <c r="F15" s="37"/>
      <c r="G15" s="37"/>
      <c r="H15" s="37"/>
      <c r="I15" s="139" t="s">
        <v>29</v>
      </c>
      <c r="J15" s="138" t="s">
        <v>30</v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3" t="s">
        <v>31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29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3" t="s">
        <v>33</v>
      </c>
      <c r="E20" s="37"/>
      <c r="F20" s="37"/>
      <c r="G20" s="37"/>
      <c r="H20" s="37"/>
      <c r="I20" s="139" t="s">
        <v>26</v>
      </c>
      <c r="J20" s="138" t="s">
        <v>19</v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">
        <v>34</v>
      </c>
      <c r="F21" s="37"/>
      <c r="G21" s="37"/>
      <c r="H21" s="37"/>
      <c r="I21" s="139" t="s">
        <v>29</v>
      </c>
      <c r="J21" s="138" t="s">
        <v>19</v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3" t="s">
        <v>36</v>
      </c>
      <c r="E23" s="37"/>
      <c r="F23" s="37"/>
      <c r="G23" s="37"/>
      <c r="H23" s="37"/>
      <c r="I23" s="139" t="s">
        <v>26</v>
      </c>
      <c r="J23" s="138" t="s">
        <v>19</v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">
        <v>37</v>
      </c>
      <c r="F24" s="37"/>
      <c r="G24" s="37"/>
      <c r="H24" s="37"/>
      <c r="I24" s="139" t="s">
        <v>29</v>
      </c>
      <c r="J24" s="138" t="s">
        <v>19</v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3" t="s">
        <v>38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8" t="s">
        <v>40</v>
      </c>
      <c r="E30" s="37"/>
      <c r="F30" s="37"/>
      <c r="G30" s="37"/>
      <c r="H30" s="37"/>
      <c r="I30" s="135"/>
      <c r="J30" s="149">
        <f>ROUND(J83,2)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0" t="s">
        <v>42</v>
      </c>
      <c r="G32" s="37"/>
      <c r="H32" s="37"/>
      <c r="I32" s="151" t="s">
        <v>41</v>
      </c>
      <c r="J32" s="150" t="s">
        <v>43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44</v>
      </c>
      <c r="E33" s="133" t="s">
        <v>45</v>
      </c>
      <c r="F33" s="153">
        <f>ROUND((SUM(BE83:BE152)),2)</f>
        <v>0</v>
      </c>
      <c r="G33" s="37"/>
      <c r="H33" s="37"/>
      <c r="I33" s="154">
        <v>0.21</v>
      </c>
      <c r="J33" s="153">
        <f>ROUND(((SUM(BE83:BE152))*I33),2)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3" t="s">
        <v>46</v>
      </c>
      <c r="F34" s="153">
        <f>ROUND((SUM(BF83:BF152)),2)</f>
        <v>0</v>
      </c>
      <c r="G34" s="37"/>
      <c r="H34" s="37"/>
      <c r="I34" s="154">
        <v>0.15</v>
      </c>
      <c r="J34" s="153">
        <f>ROUND(((SUM(BF83:BF152))*I34),2)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3" t="s">
        <v>47</v>
      </c>
      <c r="F35" s="153">
        <f>ROUND((SUM(BG83:BG152)),2)</f>
        <v>0</v>
      </c>
      <c r="G35" s="37"/>
      <c r="H35" s="37"/>
      <c r="I35" s="154">
        <v>0.21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3" t="s">
        <v>48</v>
      </c>
      <c r="F36" s="153">
        <f>ROUND((SUM(BH83:BH152)),2)</f>
        <v>0</v>
      </c>
      <c r="G36" s="37"/>
      <c r="H36" s="37"/>
      <c r="I36" s="154">
        <v>0.15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3" t="s">
        <v>49</v>
      </c>
      <c r="F37" s="153">
        <f>ROUND((SUM(BI83:BI152)),2)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97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9" t="str">
        <f>E7</f>
        <v>Revitalizace bikecenrtra v areálu zdraví Kynšperk nad Ohří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95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01 - Pumptracková dráha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Kynšperk nad Ohří</v>
      </c>
      <c r="G52" s="39"/>
      <c r="H52" s="39"/>
      <c r="I52" s="139" t="s">
        <v>23</v>
      </c>
      <c r="J52" s="71" t="str">
        <f>IF(J12="","",J12)</f>
        <v>15. 7. 2020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65" customHeight="1">
      <c r="A54" s="37"/>
      <c r="B54" s="38"/>
      <c r="C54" s="31" t="s">
        <v>25</v>
      </c>
      <c r="D54" s="39"/>
      <c r="E54" s="39"/>
      <c r="F54" s="26" t="str">
        <f>E15</f>
        <v>Město Kynšperk nad Ohří</v>
      </c>
      <c r="G54" s="39"/>
      <c r="H54" s="39"/>
      <c r="I54" s="139" t="s">
        <v>33</v>
      </c>
      <c r="J54" s="35" t="str">
        <f>E21</f>
        <v xml:space="preserve">Ing. Josef Ditrich,  Ing. Michal Severa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139" t="s">
        <v>36</v>
      </c>
      <c r="J55" s="35" t="str">
        <f>E24</f>
        <v>Jiří Bednář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0" t="s">
        <v>98</v>
      </c>
      <c r="D57" s="171"/>
      <c r="E57" s="171"/>
      <c r="F57" s="171"/>
      <c r="G57" s="171"/>
      <c r="H57" s="171"/>
      <c r="I57" s="172"/>
      <c r="J57" s="173" t="s">
        <v>99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4" t="s">
        <v>72</v>
      </c>
      <c r="D59" s="39"/>
      <c r="E59" s="39"/>
      <c r="F59" s="39"/>
      <c r="G59" s="39"/>
      <c r="H59" s="39"/>
      <c r="I59" s="135"/>
      <c r="J59" s="101">
        <f>J83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100</v>
      </c>
    </row>
    <row r="60" spans="1:31" s="9" customFormat="1" ht="24.95" customHeight="1">
      <c r="A60" s="9"/>
      <c r="B60" s="175"/>
      <c r="C60" s="176"/>
      <c r="D60" s="177" t="s">
        <v>101</v>
      </c>
      <c r="E60" s="178"/>
      <c r="F60" s="178"/>
      <c r="G60" s="178"/>
      <c r="H60" s="178"/>
      <c r="I60" s="179"/>
      <c r="J60" s="180">
        <f>J84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83"/>
      <c r="D61" s="184" t="s">
        <v>102</v>
      </c>
      <c r="E61" s="185"/>
      <c r="F61" s="185"/>
      <c r="G61" s="185"/>
      <c r="H61" s="185"/>
      <c r="I61" s="186"/>
      <c r="J61" s="187">
        <f>J85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83"/>
      <c r="D62" s="184" t="s">
        <v>103</v>
      </c>
      <c r="E62" s="185"/>
      <c r="F62" s="185"/>
      <c r="G62" s="185"/>
      <c r="H62" s="185"/>
      <c r="I62" s="186"/>
      <c r="J62" s="187">
        <f>J132</f>
        <v>0</v>
      </c>
      <c r="K62" s="183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83"/>
      <c r="D63" s="184" t="s">
        <v>104</v>
      </c>
      <c r="E63" s="185"/>
      <c r="F63" s="185"/>
      <c r="G63" s="185"/>
      <c r="H63" s="185"/>
      <c r="I63" s="186"/>
      <c r="J63" s="187">
        <f>J143</f>
        <v>0</v>
      </c>
      <c r="K63" s="183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135"/>
      <c r="J64" s="39"/>
      <c r="K64" s="39"/>
      <c r="L64" s="13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165"/>
      <c r="J65" s="59"/>
      <c r="K65" s="59"/>
      <c r="L65" s="13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168"/>
      <c r="J69" s="61"/>
      <c r="K69" s="61"/>
      <c r="L69" s="13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105</v>
      </c>
      <c r="D70" s="39"/>
      <c r="E70" s="39"/>
      <c r="F70" s="39"/>
      <c r="G70" s="39"/>
      <c r="H70" s="39"/>
      <c r="I70" s="135"/>
      <c r="J70" s="39"/>
      <c r="K70" s="39"/>
      <c r="L70" s="13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135"/>
      <c r="J71" s="39"/>
      <c r="K71" s="39"/>
      <c r="L71" s="13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135"/>
      <c r="J72" s="39"/>
      <c r="K72" s="39"/>
      <c r="L72" s="13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69" t="str">
        <f>E7</f>
        <v>Revitalizace bikecenrtra v areálu zdraví Kynšperk nad Ohří</v>
      </c>
      <c r="F73" s="31"/>
      <c r="G73" s="31"/>
      <c r="H73" s="31"/>
      <c r="I73" s="135"/>
      <c r="J73" s="39"/>
      <c r="K73" s="39"/>
      <c r="L73" s="13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95</v>
      </c>
      <c r="D74" s="39"/>
      <c r="E74" s="39"/>
      <c r="F74" s="39"/>
      <c r="G74" s="39"/>
      <c r="H74" s="39"/>
      <c r="I74" s="135"/>
      <c r="J74" s="39"/>
      <c r="K74" s="39"/>
      <c r="L74" s="13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8" t="str">
        <f>E9</f>
        <v>SO 01 - Pumptracková dráha</v>
      </c>
      <c r="F75" s="39"/>
      <c r="G75" s="39"/>
      <c r="H75" s="39"/>
      <c r="I75" s="135"/>
      <c r="J75" s="39"/>
      <c r="K75" s="39"/>
      <c r="L75" s="13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13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21</v>
      </c>
      <c r="D77" s="39"/>
      <c r="E77" s="39"/>
      <c r="F77" s="26" t="str">
        <f>F12</f>
        <v>Kynšperk nad Ohří</v>
      </c>
      <c r="G77" s="39"/>
      <c r="H77" s="39"/>
      <c r="I77" s="139" t="s">
        <v>23</v>
      </c>
      <c r="J77" s="71" t="str">
        <f>IF(J12="","",J12)</f>
        <v>15. 7. 2020</v>
      </c>
      <c r="K77" s="39"/>
      <c r="L77" s="13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1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5.65" customHeight="1">
      <c r="A79" s="37"/>
      <c r="B79" s="38"/>
      <c r="C79" s="31" t="s">
        <v>25</v>
      </c>
      <c r="D79" s="39"/>
      <c r="E79" s="39"/>
      <c r="F79" s="26" t="str">
        <f>E15</f>
        <v>Město Kynšperk nad Ohří</v>
      </c>
      <c r="G79" s="39"/>
      <c r="H79" s="39"/>
      <c r="I79" s="139" t="s">
        <v>33</v>
      </c>
      <c r="J79" s="35" t="str">
        <f>E21</f>
        <v xml:space="preserve">Ing. Josef Ditrich,  Ing. Michal Severa</v>
      </c>
      <c r="K79" s="39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31</v>
      </c>
      <c r="D80" s="39"/>
      <c r="E80" s="39"/>
      <c r="F80" s="26" t="str">
        <f>IF(E18="","",E18)</f>
        <v>Vyplň údaj</v>
      </c>
      <c r="G80" s="39"/>
      <c r="H80" s="39"/>
      <c r="I80" s="139" t="s">
        <v>36</v>
      </c>
      <c r="J80" s="35" t="str">
        <f>E24</f>
        <v>Jiří Bednář</v>
      </c>
      <c r="K80" s="39"/>
      <c r="L80" s="13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13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89"/>
      <c r="B82" s="190"/>
      <c r="C82" s="191" t="s">
        <v>106</v>
      </c>
      <c r="D82" s="192" t="s">
        <v>59</v>
      </c>
      <c r="E82" s="192" t="s">
        <v>55</v>
      </c>
      <c r="F82" s="192" t="s">
        <v>56</v>
      </c>
      <c r="G82" s="192" t="s">
        <v>107</v>
      </c>
      <c r="H82" s="192" t="s">
        <v>108</v>
      </c>
      <c r="I82" s="193" t="s">
        <v>109</v>
      </c>
      <c r="J82" s="192" t="s">
        <v>99</v>
      </c>
      <c r="K82" s="194" t="s">
        <v>110</v>
      </c>
      <c r="L82" s="195"/>
      <c r="M82" s="91" t="s">
        <v>19</v>
      </c>
      <c r="N82" s="92" t="s">
        <v>44</v>
      </c>
      <c r="O82" s="92" t="s">
        <v>111</v>
      </c>
      <c r="P82" s="92" t="s">
        <v>112</v>
      </c>
      <c r="Q82" s="92" t="s">
        <v>113</v>
      </c>
      <c r="R82" s="92" t="s">
        <v>114</v>
      </c>
      <c r="S82" s="92" t="s">
        <v>115</v>
      </c>
      <c r="T82" s="93" t="s">
        <v>116</v>
      </c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</row>
    <row r="83" spans="1:63" s="2" customFormat="1" ht="22.8" customHeight="1">
      <c r="A83" s="37"/>
      <c r="B83" s="38"/>
      <c r="C83" s="98" t="s">
        <v>117</v>
      </c>
      <c r="D83" s="39"/>
      <c r="E83" s="39"/>
      <c r="F83" s="39"/>
      <c r="G83" s="39"/>
      <c r="H83" s="39"/>
      <c r="I83" s="135"/>
      <c r="J83" s="196">
        <f>BK83</f>
        <v>0</v>
      </c>
      <c r="K83" s="39"/>
      <c r="L83" s="43"/>
      <c r="M83" s="94"/>
      <c r="N83" s="197"/>
      <c r="O83" s="95"/>
      <c r="P83" s="198">
        <f>P84</f>
        <v>0</v>
      </c>
      <c r="Q83" s="95"/>
      <c r="R83" s="198">
        <f>R84</f>
        <v>308.039726</v>
      </c>
      <c r="S83" s="95"/>
      <c r="T83" s="199">
        <f>T84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73</v>
      </c>
      <c r="AU83" s="16" t="s">
        <v>100</v>
      </c>
      <c r="BK83" s="200">
        <f>BK84</f>
        <v>0</v>
      </c>
    </row>
    <row r="84" spans="1:63" s="12" customFormat="1" ht="25.9" customHeight="1">
      <c r="A84" s="12"/>
      <c r="B84" s="201"/>
      <c r="C84" s="202"/>
      <c r="D84" s="203" t="s">
        <v>73</v>
      </c>
      <c r="E84" s="204" t="s">
        <v>118</v>
      </c>
      <c r="F84" s="204" t="s">
        <v>119</v>
      </c>
      <c r="G84" s="202"/>
      <c r="H84" s="202"/>
      <c r="I84" s="205"/>
      <c r="J84" s="206">
        <f>BK84</f>
        <v>0</v>
      </c>
      <c r="K84" s="202"/>
      <c r="L84" s="207"/>
      <c r="M84" s="208"/>
      <c r="N84" s="209"/>
      <c r="O84" s="209"/>
      <c r="P84" s="210">
        <f>P85+P132+P143</f>
        <v>0</v>
      </c>
      <c r="Q84" s="209"/>
      <c r="R84" s="210">
        <f>R85+R132+R143</f>
        <v>308.039726</v>
      </c>
      <c r="S84" s="209"/>
      <c r="T84" s="211">
        <f>T85+T132+T143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2" t="s">
        <v>82</v>
      </c>
      <c r="AT84" s="213" t="s">
        <v>73</v>
      </c>
      <c r="AU84" s="213" t="s">
        <v>74</v>
      </c>
      <c r="AY84" s="212" t="s">
        <v>120</v>
      </c>
      <c r="BK84" s="214">
        <f>BK85+BK132+BK143</f>
        <v>0</v>
      </c>
    </row>
    <row r="85" spans="1:63" s="12" customFormat="1" ht="22.8" customHeight="1">
      <c r="A85" s="12"/>
      <c r="B85" s="201"/>
      <c r="C85" s="202"/>
      <c r="D85" s="203" t="s">
        <v>73</v>
      </c>
      <c r="E85" s="215" t="s">
        <v>82</v>
      </c>
      <c r="F85" s="215" t="s">
        <v>121</v>
      </c>
      <c r="G85" s="202"/>
      <c r="H85" s="202"/>
      <c r="I85" s="205"/>
      <c r="J85" s="216">
        <f>BK85</f>
        <v>0</v>
      </c>
      <c r="K85" s="202"/>
      <c r="L85" s="207"/>
      <c r="M85" s="208"/>
      <c r="N85" s="209"/>
      <c r="O85" s="209"/>
      <c r="P85" s="210">
        <f>SUM(P86:P131)</f>
        <v>0</v>
      </c>
      <c r="Q85" s="209"/>
      <c r="R85" s="210">
        <f>SUM(R86:R131)</f>
        <v>251.60735</v>
      </c>
      <c r="S85" s="209"/>
      <c r="T85" s="211">
        <f>SUM(T86:T131)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2" t="s">
        <v>82</v>
      </c>
      <c r="AT85" s="213" t="s">
        <v>73</v>
      </c>
      <c r="AU85" s="213" t="s">
        <v>82</v>
      </c>
      <c r="AY85" s="212" t="s">
        <v>120</v>
      </c>
      <c r="BK85" s="214">
        <f>SUM(BK86:BK131)</f>
        <v>0</v>
      </c>
    </row>
    <row r="86" spans="1:65" s="2" customFormat="1" ht="16.5" customHeight="1">
      <c r="A86" s="37"/>
      <c r="B86" s="38"/>
      <c r="C86" s="217" t="s">
        <v>82</v>
      </c>
      <c r="D86" s="217" t="s">
        <v>122</v>
      </c>
      <c r="E86" s="218" t="s">
        <v>123</v>
      </c>
      <c r="F86" s="219" t="s">
        <v>124</v>
      </c>
      <c r="G86" s="220" t="s">
        <v>125</v>
      </c>
      <c r="H86" s="221">
        <v>984</v>
      </c>
      <c r="I86" s="222"/>
      <c r="J86" s="223">
        <f>ROUND(I86*H86,2)</f>
        <v>0</v>
      </c>
      <c r="K86" s="219" t="s">
        <v>126</v>
      </c>
      <c r="L86" s="43"/>
      <c r="M86" s="224" t="s">
        <v>19</v>
      </c>
      <c r="N86" s="225" t="s">
        <v>45</v>
      </c>
      <c r="O86" s="83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8" t="s">
        <v>127</v>
      </c>
      <c r="AT86" s="228" t="s">
        <v>122</v>
      </c>
      <c r="AU86" s="228" t="s">
        <v>84</v>
      </c>
      <c r="AY86" s="16" t="s">
        <v>120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16" t="s">
        <v>82</v>
      </c>
      <c r="BK86" s="229">
        <f>ROUND(I86*H86,2)</f>
        <v>0</v>
      </c>
      <c r="BL86" s="16" t="s">
        <v>127</v>
      </c>
      <c r="BM86" s="228" t="s">
        <v>128</v>
      </c>
    </row>
    <row r="87" spans="1:47" s="2" customFormat="1" ht="12">
      <c r="A87" s="37"/>
      <c r="B87" s="38"/>
      <c r="C87" s="39"/>
      <c r="D87" s="230" t="s">
        <v>129</v>
      </c>
      <c r="E87" s="39"/>
      <c r="F87" s="231" t="s">
        <v>130</v>
      </c>
      <c r="G87" s="39"/>
      <c r="H87" s="39"/>
      <c r="I87" s="135"/>
      <c r="J87" s="39"/>
      <c r="K87" s="39"/>
      <c r="L87" s="43"/>
      <c r="M87" s="232"/>
      <c r="N87" s="233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129</v>
      </c>
      <c r="AU87" s="16" t="s">
        <v>84</v>
      </c>
    </row>
    <row r="88" spans="1:47" s="2" customFormat="1" ht="12">
      <c r="A88" s="37"/>
      <c r="B88" s="38"/>
      <c r="C88" s="39"/>
      <c r="D88" s="230" t="s">
        <v>131</v>
      </c>
      <c r="E88" s="39"/>
      <c r="F88" s="234" t="s">
        <v>132</v>
      </c>
      <c r="G88" s="39"/>
      <c r="H88" s="39"/>
      <c r="I88" s="135"/>
      <c r="J88" s="39"/>
      <c r="K88" s="39"/>
      <c r="L88" s="43"/>
      <c r="M88" s="232"/>
      <c r="N88" s="233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131</v>
      </c>
      <c r="AU88" s="16" t="s">
        <v>84</v>
      </c>
    </row>
    <row r="89" spans="1:51" s="13" customFormat="1" ht="12">
      <c r="A89" s="13"/>
      <c r="B89" s="235"/>
      <c r="C89" s="236"/>
      <c r="D89" s="230" t="s">
        <v>133</v>
      </c>
      <c r="E89" s="237" t="s">
        <v>19</v>
      </c>
      <c r="F89" s="238" t="s">
        <v>134</v>
      </c>
      <c r="G89" s="236"/>
      <c r="H89" s="239">
        <v>984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5" t="s">
        <v>133</v>
      </c>
      <c r="AU89" s="245" t="s">
        <v>84</v>
      </c>
      <c r="AV89" s="13" t="s">
        <v>84</v>
      </c>
      <c r="AW89" s="13" t="s">
        <v>35</v>
      </c>
      <c r="AX89" s="13" t="s">
        <v>82</v>
      </c>
      <c r="AY89" s="245" t="s">
        <v>120</v>
      </c>
    </row>
    <row r="90" spans="1:65" s="2" customFormat="1" ht="16.5" customHeight="1">
      <c r="A90" s="37"/>
      <c r="B90" s="38"/>
      <c r="C90" s="217" t="s">
        <v>84</v>
      </c>
      <c r="D90" s="217" t="s">
        <v>122</v>
      </c>
      <c r="E90" s="218" t="s">
        <v>135</v>
      </c>
      <c r="F90" s="219" t="s">
        <v>136</v>
      </c>
      <c r="G90" s="220" t="s">
        <v>137</v>
      </c>
      <c r="H90" s="221">
        <v>144</v>
      </c>
      <c r="I90" s="222"/>
      <c r="J90" s="223">
        <f>ROUND(I90*H90,2)</f>
        <v>0</v>
      </c>
      <c r="K90" s="219" t="s">
        <v>126</v>
      </c>
      <c r="L90" s="43"/>
      <c r="M90" s="224" t="s">
        <v>19</v>
      </c>
      <c r="N90" s="225" t="s">
        <v>45</v>
      </c>
      <c r="O90" s="83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28" t="s">
        <v>127</v>
      </c>
      <c r="AT90" s="228" t="s">
        <v>122</v>
      </c>
      <c r="AU90" s="228" t="s">
        <v>84</v>
      </c>
      <c r="AY90" s="16" t="s">
        <v>120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6" t="s">
        <v>82</v>
      </c>
      <c r="BK90" s="229">
        <f>ROUND(I90*H90,2)</f>
        <v>0</v>
      </c>
      <c r="BL90" s="16" t="s">
        <v>127</v>
      </c>
      <c r="BM90" s="228" t="s">
        <v>138</v>
      </c>
    </row>
    <row r="91" spans="1:47" s="2" customFormat="1" ht="12">
      <c r="A91" s="37"/>
      <c r="B91" s="38"/>
      <c r="C91" s="39"/>
      <c r="D91" s="230" t="s">
        <v>129</v>
      </c>
      <c r="E91" s="39"/>
      <c r="F91" s="231" t="s">
        <v>139</v>
      </c>
      <c r="G91" s="39"/>
      <c r="H91" s="39"/>
      <c r="I91" s="135"/>
      <c r="J91" s="39"/>
      <c r="K91" s="39"/>
      <c r="L91" s="43"/>
      <c r="M91" s="232"/>
      <c r="N91" s="233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129</v>
      </c>
      <c r="AU91" s="16" t="s">
        <v>84</v>
      </c>
    </row>
    <row r="92" spans="1:47" s="2" customFormat="1" ht="12">
      <c r="A92" s="37"/>
      <c r="B92" s="38"/>
      <c r="C92" s="39"/>
      <c r="D92" s="230" t="s">
        <v>131</v>
      </c>
      <c r="E92" s="39"/>
      <c r="F92" s="234" t="s">
        <v>140</v>
      </c>
      <c r="G92" s="39"/>
      <c r="H92" s="39"/>
      <c r="I92" s="135"/>
      <c r="J92" s="39"/>
      <c r="K92" s="39"/>
      <c r="L92" s="43"/>
      <c r="M92" s="232"/>
      <c r="N92" s="233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131</v>
      </c>
      <c r="AU92" s="16" t="s">
        <v>84</v>
      </c>
    </row>
    <row r="93" spans="1:51" s="13" customFormat="1" ht="12">
      <c r="A93" s="13"/>
      <c r="B93" s="235"/>
      <c r="C93" s="236"/>
      <c r="D93" s="230" t="s">
        <v>133</v>
      </c>
      <c r="E93" s="237" t="s">
        <v>19</v>
      </c>
      <c r="F93" s="238" t="s">
        <v>141</v>
      </c>
      <c r="G93" s="236"/>
      <c r="H93" s="239">
        <v>144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133</v>
      </c>
      <c r="AU93" s="245" t="s">
        <v>84</v>
      </c>
      <c r="AV93" s="13" t="s">
        <v>84</v>
      </c>
      <c r="AW93" s="13" t="s">
        <v>35</v>
      </c>
      <c r="AX93" s="13" t="s">
        <v>82</v>
      </c>
      <c r="AY93" s="245" t="s">
        <v>120</v>
      </c>
    </row>
    <row r="94" spans="1:65" s="2" customFormat="1" ht="16.5" customHeight="1">
      <c r="A94" s="37"/>
      <c r="B94" s="38"/>
      <c r="C94" s="217" t="s">
        <v>142</v>
      </c>
      <c r="D94" s="217" t="s">
        <v>122</v>
      </c>
      <c r="E94" s="218" t="s">
        <v>143</v>
      </c>
      <c r="F94" s="219" t="s">
        <v>144</v>
      </c>
      <c r="G94" s="220" t="s">
        <v>137</v>
      </c>
      <c r="H94" s="221">
        <v>144</v>
      </c>
      <c r="I94" s="222"/>
      <c r="J94" s="223">
        <f>ROUND(I94*H94,2)</f>
        <v>0</v>
      </c>
      <c r="K94" s="219" t="s">
        <v>126</v>
      </c>
      <c r="L94" s="43"/>
      <c r="M94" s="224" t="s">
        <v>19</v>
      </c>
      <c r="N94" s="225" t="s">
        <v>45</v>
      </c>
      <c r="O94" s="83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28" t="s">
        <v>127</v>
      </c>
      <c r="AT94" s="228" t="s">
        <v>122</v>
      </c>
      <c r="AU94" s="228" t="s">
        <v>84</v>
      </c>
      <c r="AY94" s="16" t="s">
        <v>120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6" t="s">
        <v>82</v>
      </c>
      <c r="BK94" s="229">
        <f>ROUND(I94*H94,2)</f>
        <v>0</v>
      </c>
      <c r="BL94" s="16" t="s">
        <v>127</v>
      </c>
      <c r="BM94" s="228" t="s">
        <v>145</v>
      </c>
    </row>
    <row r="95" spans="1:47" s="2" customFormat="1" ht="12">
      <c r="A95" s="37"/>
      <c r="B95" s="38"/>
      <c r="C95" s="39"/>
      <c r="D95" s="230" t="s">
        <v>129</v>
      </c>
      <c r="E95" s="39"/>
      <c r="F95" s="231" t="s">
        <v>146</v>
      </c>
      <c r="G95" s="39"/>
      <c r="H95" s="39"/>
      <c r="I95" s="135"/>
      <c r="J95" s="39"/>
      <c r="K95" s="39"/>
      <c r="L95" s="43"/>
      <c r="M95" s="232"/>
      <c r="N95" s="233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129</v>
      </c>
      <c r="AU95" s="16" t="s">
        <v>84</v>
      </c>
    </row>
    <row r="96" spans="1:47" s="2" customFormat="1" ht="12">
      <c r="A96" s="37"/>
      <c r="B96" s="38"/>
      <c r="C96" s="39"/>
      <c r="D96" s="230" t="s">
        <v>131</v>
      </c>
      <c r="E96" s="39"/>
      <c r="F96" s="234" t="s">
        <v>147</v>
      </c>
      <c r="G96" s="39"/>
      <c r="H96" s="39"/>
      <c r="I96" s="135"/>
      <c r="J96" s="39"/>
      <c r="K96" s="39"/>
      <c r="L96" s="43"/>
      <c r="M96" s="232"/>
      <c r="N96" s="233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131</v>
      </c>
      <c r="AU96" s="16" t="s">
        <v>84</v>
      </c>
    </row>
    <row r="97" spans="1:51" s="13" customFormat="1" ht="12">
      <c r="A97" s="13"/>
      <c r="B97" s="235"/>
      <c r="C97" s="236"/>
      <c r="D97" s="230" t="s">
        <v>133</v>
      </c>
      <c r="E97" s="237" t="s">
        <v>19</v>
      </c>
      <c r="F97" s="238" t="s">
        <v>148</v>
      </c>
      <c r="G97" s="236"/>
      <c r="H97" s="239">
        <v>144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133</v>
      </c>
      <c r="AU97" s="245" t="s">
        <v>84</v>
      </c>
      <c r="AV97" s="13" t="s">
        <v>84</v>
      </c>
      <c r="AW97" s="13" t="s">
        <v>35</v>
      </c>
      <c r="AX97" s="13" t="s">
        <v>82</v>
      </c>
      <c r="AY97" s="245" t="s">
        <v>120</v>
      </c>
    </row>
    <row r="98" spans="1:65" s="2" customFormat="1" ht="16.5" customHeight="1">
      <c r="A98" s="37"/>
      <c r="B98" s="38"/>
      <c r="C98" s="217" t="s">
        <v>127</v>
      </c>
      <c r="D98" s="217" t="s">
        <v>122</v>
      </c>
      <c r="E98" s="218" t="s">
        <v>149</v>
      </c>
      <c r="F98" s="219" t="s">
        <v>150</v>
      </c>
      <c r="G98" s="220" t="s">
        <v>125</v>
      </c>
      <c r="H98" s="221">
        <v>257.4</v>
      </c>
      <c r="I98" s="222"/>
      <c r="J98" s="223">
        <f>ROUND(I98*H98,2)</f>
        <v>0</v>
      </c>
      <c r="K98" s="219" t="s">
        <v>126</v>
      </c>
      <c r="L98" s="43"/>
      <c r="M98" s="224" t="s">
        <v>19</v>
      </c>
      <c r="N98" s="225" t="s">
        <v>45</v>
      </c>
      <c r="O98" s="83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28" t="s">
        <v>127</v>
      </c>
      <c r="AT98" s="228" t="s">
        <v>122</v>
      </c>
      <c r="AU98" s="228" t="s">
        <v>84</v>
      </c>
      <c r="AY98" s="16" t="s">
        <v>120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16" t="s">
        <v>82</v>
      </c>
      <c r="BK98" s="229">
        <f>ROUND(I98*H98,2)</f>
        <v>0</v>
      </c>
      <c r="BL98" s="16" t="s">
        <v>127</v>
      </c>
      <c r="BM98" s="228" t="s">
        <v>151</v>
      </c>
    </row>
    <row r="99" spans="1:47" s="2" customFormat="1" ht="12">
      <c r="A99" s="37"/>
      <c r="B99" s="38"/>
      <c r="C99" s="39"/>
      <c r="D99" s="230" t="s">
        <v>129</v>
      </c>
      <c r="E99" s="39"/>
      <c r="F99" s="231" t="s">
        <v>152</v>
      </c>
      <c r="G99" s="39"/>
      <c r="H99" s="39"/>
      <c r="I99" s="135"/>
      <c r="J99" s="39"/>
      <c r="K99" s="39"/>
      <c r="L99" s="43"/>
      <c r="M99" s="232"/>
      <c r="N99" s="233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129</v>
      </c>
      <c r="AU99" s="16" t="s">
        <v>84</v>
      </c>
    </row>
    <row r="100" spans="1:47" s="2" customFormat="1" ht="12">
      <c r="A100" s="37"/>
      <c r="B100" s="38"/>
      <c r="C100" s="39"/>
      <c r="D100" s="230" t="s">
        <v>131</v>
      </c>
      <c r="E100" s="39"/>
      <c r="F100" s="234" t="s">
        <v>153</v>
      </c>
      <c r="G100" s="39"/>
      <c r="H100" s="39"/>
      <c r="I100" s="135"/>
      <c r="J100" s="39"/>
      <c r="K100" s="39"/>
      <c r="L100" s="43"/>
      <c r="M100" s="232"/>
      <c r="N100" s="233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131</v>
      </c>
      <c r="AU100" s="16" t="s">
        <v>84</v>
      </c>
    </row>
    <row r="101" spans="1:51" s="13" customFormat="1" ht="12">
      <c r="A101" s="13"/>
      <c r="B101" s="235"/>
      <c r="C101" s="236"/>
      <c r="D101" s="230" t="s">
        <v>133</v>
      </c>
      <c r="E101" s="237" t="s">
        <v>19</v>
      </c>
      <c r="F101" s="238" t="s">
        <v>154</v>
      </c>
      <c r="G101" s="236"/>
      <c r="H101" s="239">
        <v>257.4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133</v>
      </c>
      <c r="AU101" s="245" t="s">
        <v>84</v>
      </c>
      <c r="AV101" s="13" t="s">
        <v>84</v>
      </c>
      <c r="AW101" s="13" t="s">
        <v>35</v>
      </c>
      <c r="AX101" s="13" t="s">
        <v>82</v>
      </c>
      <c r="AY101" s="245" t="s">
        <v>120</v>
      </c>
    </row>
    <row r="102" spans="1:65" s="2" customFormat="1" ht="16.5" customHeight="1">
      <c r="A102" s="37"/>
      <c r="B102" s="38"/>
      <c r="C102" s="217" t="s">
        <v>155</v>
      </c>
      <c r="D102" s="217" t="s">
        <v>122</v>
      </c>
      <c r="E102" s="218" t="s">
        <v>156</v>
      </c>
      <c r="F102" s="219" t="s">
        <v>157</v>
      </c>
      <c r="G102" s="220" t="s">
        <v>137</v>
      </c>
      <c r="H102" s="221">
        <v>280</v>
      </c>
      <c r="I102" s="222"/>
      <c r="J102" s="223">
        <f>ROUND(I102*H102,2)</f>
        <v>0</v>
      </c>
      <c r="K102" s="219" t="s">
        <v>126</v>
      </c>
      <c r="L102" s="43"/>
      <c r="M102" s="224" t="s">
        <v>19</v>
      </c>
      <c r="N102" s="225" t="s">
        <v>45</v>
      </c>
      <c r="O102" s="83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28" t="s">
        <v>127</v>
      </c>
      <c r="AT102" s="228" t="s">
        <v>122</v>
      </c>
      <c r="AU102" s="228" t="s">
        <v>84</v>
      </c>
      <c r="AY102" s="16" t="s">
        <v>120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6" t="s">
        <v>82</v>
      </c>
      <c r="BK102" s="229">
        <f>ROUND(I102*H102,2)</f>
        <v>0</v>
      </c>
      <c r="BL102" s="16" t="s">
        <v>127</v>
      </c>
      <c r="BM102" s="228" t="s">
        <v>158</v>
      </c>
    </row>
    <row r="103" spans="1:47" s="2" customFormat="1" ht="12">
      <c r="A103" s="37"/>
      <c r="B103" s="38"/>
      <c r="C103" s="39"/>
      <c r="D103" s="230" t="s">
        <v>129</v>
      </c>
      <c r="E103" s="39"/>
      <c r="F103" s="231" t="s">
        <v>159</v>
      </c>
      <c r="G103" s="39"/>
      <c r="H103" s="39"/>
      <c r="I103" s="135"/>
      <c r="J103" s="39"/>
      <c r="K103" s="39"/>
      <c r="L103" s="43"/>
      <c r="M103" s="232"/>
      <c r="N103" s="233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129</v>
      </c>
      <c r="AU103" s="16" t="s">
        <v>84</v>
      </c>
    </row>
    <row r="104" spans="1:47" s="2" customFormat="1" ht="12">
      <c r="A104" s="37"/>
      <c r="B104" s="38"/>
      <c r="C104" s="39"/>
      <c r="D104" s="230" t="s">
        <v>131</v>
      </c>
      <c r="E104" s="39"/>
      <c r="F104" s="234" t="s">
        <v>160</v>
      </c>
      <c r="G104" s="39"/>
      <c r="H104" s="39"/>
      <c r="I104" s="135"/>
      <c r="J104" s="39"/>
      <c r="K104" s="39"/>
      <c r="L104" s="43"/>
      <c r="M104" s="232"/>
      <c r="N104" s="233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131</v>
      </c>
      <c r="AU104" s="16" t="s">
        <v>84</v>
      </c>
    </row>
    <row r="105" spans="1:65" s="2" customFormat="1" ht="16.5" customHeight="1">
      <c r="A105" s="37"/>
      <c r="B105" s="38"/>
      <c r="C105" s="217" t="s">
        <v>161</v>
      </c>
      <c r="D105" s="217" t="s">
        <v>122</v>
      </c>
      <c r="E105" s="218" t="s">
        <v>162</v>
      </c>
      <c r="F105" s="219" t="s">
        <v>163</v>
      </c>
      <c r="G105" s="220" t="s">
        <v>137</v>
      </c>
      <c r="H105" s="221">
        <v>136</v>
      </c>
      <c r="I105" s="222"/>
      <c r="J105" s="223">
        <f>ROUND(I105*H105,2)</f>
        <v>0</v>
      </c>
      <c r="K105" s="219" t="s">
        <v>126</v>
      </c>
      <c r="L105" s="43"/>
      <c r="M105" s="224" t="s">
        <v>19</v>
      </c>
      <c r="N105" s="225" t="s">
        <v>45</v>
      </c>
      <c r="O105" s="83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28" t="s">
        <v>127</v>
      </c>
      <c r="AT105" s="228" t="s">
        <v>122</v>
      </c>
      <c r="AU105" s="228" t="s">
        <v>84</v>
      </c>
      <c r="AY105" s="16" t="s">
        <v>120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6" t="s">
        <v>82</v>
      </c>
      <c r="BK105" s="229">
        <f>ROUND(I105*H105,2)</f>
        <v>0</v>
      </c>
      <c r="BL105" s="16" t="s">
        <v>127</v>
      </c>
      <c r="BM105" s="228" t="s">
        <v>164</v>
      </c>
    </row>
    <row r="106" spans="1:47" s="2" customFormat="1" ht="12">
      <c r="A106" s="37"/>
      <c r="B106" s="38"/>
      <c r="C106" s="39"/>
      <c r="D106" s="230" t="s">
        <v>129</v>
      </c>
      <c r="E106" s="39"/>
      <c r="F106" s="231" t="s">
        <v>165</v>
      </c>
      <c r="G106" s="39"/>
      <c r="H106" s="39"/>
      <c r="I106" s="135"/>
      <c r="J106" s="39"/>
      <c r="K106" s="39"/>
      <c r="L106" s="43"/>
      <c r="M106" s="232"/>
      <c r="N106" s="233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129</v>
      </c>
      <c r="AU106" s="16" t="s">
        <v>84</v>
      </c>
    </row>
    <row r="107" spans="1:47" s="2" customFormat="1" ht="12">
      <c r="A107" s="37"/>
      <c r="B107" s="38"/>
      <c r="C107" s="39"/>
      <c r="D107" s="230" t="s">
        <v>131</v>
      </c>
      <c r="E107" s="39"/>
      <c r="F107" s="234" t="s">
        <v>160</v>
      </c>
      <c r="G107" s="39"/>
      <c r="H107" s="39"/>
      <c r="I107" s="135"/>
      <c r="J107" s="39"/>
      <c r="K107" s="39"/>
      <c r="L107" s="43"/>
      <c r="M107" s="232"/>
      <c r="N107" s="233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131</v>
      </c>
      <c r="AU107" s="16" t="s">
        <v>84</v>
      </c>
    </row>
    <row r="108" spans="1:51" s="13" customFormat="1" ht="12">
      <c r="A108" s="13"/>
      <c r="B108" s="235"/>
      <c r="C108" s="236"/>
      <c r="D108" s="230" t="s">
        <v>133</v>
      </c>
      <c r="E108" s="237" t="s">
        <v>19</v>
      </c>
      <c r="F108" s="238" t="s">
        <v>166</v>
      </c>
      <c r="G108" s="236"/>
      <c r="H108" s="239">
        <v>136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133</v>
      </c>
      <c r="AU108" s="245" t="s">
        <v>84</v>
      </c>
      <c r="AV108" s="13" t="s">
        <v>84</v>
      </c>
      <c r="AW108" s="13" t="s">
        <v>35</v>
      </c>
      <c r="AX108" s="13" t="s">
        <v>82</v>
      </c>
      <c r="AY108" s="245" t="s">
        <v>120</v>
      </c>
    </row>
    <row r="109" spans="1:65" s="2" customFormat="1" ht="21.75" customHeight="1">
      <c r="A109" s="37"/>
      <c r="B109" s="38"/>
      <c r="C109" s="217" t="s">
        <v>167</v>
      </c>
      <c r="D109" s="217" t="s">
        <v>122</v>
      </c>
      <c r="E109" s="218" t="s">
        <v>168</v>
      </c>
      <c r="F109" s="219" t="s">
        <v>169</v>
      </c>
      <c r="G109" s="220" t="s">
        <v>137</v>
      </c>
      <c r="H109" s="221">
        <v>680</v>
      </c>
      <c r="I109" s="222"/>
      <c r="J109" s="223">
        <f>ROUND(I109*H109,2)</f>
        <v>0</v>
      </c>
      <c r="K109" s="219" t="s">
        <v>126</v>
      </c>
      <c r="L109" s="43"/>
      <c r="M109" s="224" t="s">
        <v>19</v>
      </c>
      <c r="N109" s="225" t="s">
        <v>45</v>
      </c>
      <c r="O109" s="83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28" t="s">
        <v>127</v>
      </c>
      <c r="AT109" s="228" t="s">
        <v>122</v>
      </c>
      <c r="AU109" s="228" t="s">
        <v>84</v>
      </c>
      <c r="AY109" s="16" t="s">
        <v>120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6" t="s">
        <v>82</v>
      </c>
      <c r="BK109" s="229">
        <f>ROUND(I109*H109,2)</f>
        <v>0</v>
      </c>
      <c r="BL109" s="16" t="s">
        <v>127</v>
      </c>
      <c r="BM109" s="228" t="s">
        <v>170</v>
      </c>
    </row>
    <row r="110" spans="1:47" s="2" customFormat="1" ht="12">
      <c r="A110" s="37"/>
      <c r="B110" s="38"/>
      <c r="C110" s="39"/>
      <c r="D110" s="230" t="s">
        <v>129</v>
      </c>
      <c r="E110" s="39"/>
      <c r="F110" s="231" t="s">
        <v>171</v>
      </c>
      <c r="G110" s="39"/>
      <c r="H110" s="39"/>
      <c r="I110" s="135"/>
      <c r="J110" s="39"/>
      <c r="K110" s="39"/>
      <c r="L110" s="43"/>
      <c r="M110" s="232"/>
      <c r="N110" s="233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129</v>
      </c>
      <c r="AU110" s="16" t="s">
        <v>84</v>
      </c>
    </row>
    <row r="111" spans="1:47" s="2" customFormat="1" ht="12">
      <c r="A111" s="37"/>
      <c r="B111" s="38"/>
      <c r="C111" s="39"/>
      <c r="D111" s="230" t="s">
        <v>131</v>
      </c>
      <c r="E111" s="39"/>
      <c r="F111" s="234" t="s">
        <v>160</v>
      </c>
      <c r="G111" s="39"/>
      <c r="H111" s="39"/>
      <c r="I111" s="135"/>
      <c r="J111" s="39"/>
      <c r="K111" s="39"/>
      <c r="L111" s="43"/>
      <c r="M111" s="232"/>
      <c r="N111" s="233"/>
      <c r="O111" s="83"/>
      <c r="P111" s="83"/>
      <c r="Q111" s="83"/>
      <c r="R111" s="83"/>
      <c r="S111" s="83"/>
      <c r="T111" s="8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131</v>
      </c>
      <c r="AU111" s="16" t="s">
        <v>84</v>
      </c>
    </row>
    <row r="112" spans="1:51" s="13" customFormat="1" ht="12">
      <c r="A112" s="13"/>
      <c r="B112" s="235"/>
      <c r="C112" s="236"/>
      <c r="D112" s="230" t="s">
        <v>133</v>
      </c>
      <c r="E112" s="237" t="s">
        <v>19</v>
      </c>
      <c r="F112" s="238" t="s">
        <v>172</v>
      </c>
      <c r="G112" s="236"/>
      <c r="H112" s="239">
        <v>136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133</v>
      </c>
      <c r="AU112" s="245" t="s">
        <v>84</v>
      </c>
      <c r="AV112" s="13" t="s">
        <v>84</v>
      </c>
      <c r="AW112" s="13" t="s">
        <v>35</v>
      </c>
      <c r="AX112" s="13" t="s">
        <v>82</v>
      </c>
      <c r="AY112" s="245" t="s">
        <v>120</v>
      </c>
    </row>
    <row r="113" spans="1:51" s="13" customFormat="1" ht="12">
      <c r="A113" s="13"/>
      <c r="B113" s="235"/>
      <c r="C113" s="236"/>
      <c r="D113" s="230" t="s">
        <v>133</v>
      </c>
      <c r="E113" s="236"/>
      <c r="F113" s="238" t="s">
        <v>173</v>
      </c>
      <c r="G113" s="236"/>
      <c r="H113" s="239">
        <v>680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133</v>
      </c>
      <c r="AU113" s="245" t="s">
        <v>84</v>
      </c>
      <c r="AV113" s="13" t="s">
        <v>84</v>
      </c>
      <c r="AW113" s="13" t="s">
        <v>4</v>
      </c>
      <c r="AX113" s="13" t="s">
        <v>82</v>
      </c>
      <c r="AY113" s="245" t="s">
        <v>120</v>
      </c>
    </row>
    <row r="114" spans="1:65" s="2" customFormat="1" ht="16.5" customHeight="1">
      <c r="A114" s="37"/>
      <c r="B114" s="38"/>
      <c r="C114" s="217" t="s">
        <v>174</v>
      </c>
      <c r="D114" s="217" t="s">
        <v>122</v>
      </c>
      <c r="E114" s="218" t="s">
        <v>175</v>
      </c>
      <c r="F114" s="219" t="s">
        <v>176</v>
      </c>
      <c r="G114" s="220" t="s">
        <v>137</v>
      </c>
      <c r="H114" s="221">
        <v>280</v>
      </c>
      <c r="I114" s="222"/>
      <c r="J114" s="223">
        <f>ROUND(I114*H114,2)</f>
        <v>0</v>
      </c>
      <c r="K114" s="219" t="s">
        <v>126</v>
      </c>
      <c r="L114" s="43"/>
      <c r="M114" s="224" t="s">
        <v>19</v>
      </c>
      <c r="N114" s="225" t="s">
        <v>45</v>
      </c>
      <c r="O114" s="83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28" t="s">
        <v>127</v>
      </c>
      <c r="AT114" s="228" t="s">
        <v>122</v>
      </c>
      <c r="AU114" s="228" t="s">
        <v>84</v>
      </c>
      <c r="AY114" s="16" t="s">
        <v>120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6" t="s">
        <v>82</v>
      </c>
      <c r="BK114" s="229">
        <f>ROUND(I114*H114,2)</f>
        <v>0</v>
      </c>
      <c r="BL114" s="16" t="s">
        <v>127</v>
      </c>
      <c r="BM114" s="228" t="s">
        <v>177</v>
      </c>
    </row>
    <row r="115" spans="1:47" s="2" customFormat="1" ht="12">
      <c r="A115" s="37"/>
      <c r="B115" s="38"/>
      <c r="C115" s="39"/>
      <c r="D115" s="230" t="s">
        <v>129</v>
      </c>
      <c r="E115" s="39"/>
      <c r="F115" s="231" t="s">
        <v>178</v>
      </c>
      <c r="G115" s="39"/>
      <c r="H115" s="39"/>
      <c r="I115" s="135"/>
      <c r="J115" s="39"/>
      <c r="K115" s="39"/>
      <c r="L115" s="43"/>
      <c r="M115" s="232"/>
      <c r="N115" s="233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129</v>
      </c>
      <c r="AU115" s="16" t="s">
        <v>84</v>
      </c>
    </row>
    <row r="116" spans="1:47" s="2" customFormat="1" ht="12">
      <c r="A116" s="37"/>
      <c r="B116" s="38"/>
      <c r="C116" s="39"/>
      <c r="D116" s="230" t="s">
        <v>131</v>
      </c>
      <c r="E116" s="39"/>
      <c r="F116" s="234" t="s">
        <v>179</v>
      </c>
      <c r="G116" s="39"/>
      <c r="H116" s="39"/>
      <c r="I116" s="135"/>
      <c r="J116" s="39"/>
      <c r="K116" s="39"/>
      <c r="L116" s="43"/>
      <c r="M116" s="232"/>
      <c r="N116" s="233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131</v>
      </c>
      <c r="AU116" s="16" t="s">
        <v>84</v>
      </c>
    </row>
    <row r="117" spans="1:51" s="13" customFormat="1" ht="12">
      <c r="A117" s="13"/>
      <c r="B117" s="235"/>
      <c r="C117" s="236"/>
      <c r="D117" s="230" t="s">
        <v>133</v>
      </c>
      <c r="E117" s="237" t="s">
        <v>19</v>
      </c>
      <c r="F117" s="238" t="s">
        <v>180</v>
      </c>
      <c r="G117" s="236"/>
      <c r="H117" s="239">
        <v>280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133</v>
      </c>
      <c r="AU117" s="245" t="s">
        <v>84</v>
      </c>
      <c r="AV117" s="13" t="s">
        <v>84</v>
      </c>
      <c r="AW117" s="13" t="s">
        <v>35</v>
      </c>
      <c r="AX117" s="13" t="s">
        <v>82</v>
      </c>
      <c r="AY117" s="245" t="s">
        <v>120</v>
      </c>
    </row>
    <row r="118" spans="1:65" s="2" customFormat="1" ht="16.5" customHeight="1">
      <c r="A118" s="37"/>
      <c r="B118" s="38"/>
      <c r="C118" s="246" t="s">
        <v>181</v>
      </c>
      <c r="D118" s="246" t="s">
        <v>182</v>
      </c>
      <c r="E118" s="247" t="s">
        <v>183</v>
      </c>
      <c r="F118" s="248" t="s">
        <v>184</v>
      </c>
      <c r="G118" s="249" t="s">
        <v>185</v>
      </c>
      <c r="H118" s="250">
        <v>251.6</v>
      </c>
      <c r="I118" s="251"/>
      <c r="J118" s="252">
        <f>ROUND(I118*H118,2)</f>
        <v>0</v>
      </c>
      <c r="K118" s="248" t="s">
        <v>126</v>
      </c>
      <c r="L118" s="253"/>
      <c r="M118" s="254" t="s">
        <v>19</v>
      </c>
      <c r="N118" s="255" t="s">
        <v>45</v>
      </c>
      <c r="O118" s="83"/>
      <c r="P118" s="226">
        <f>O118*H118</f>
        <v>0</v>
      </c>
      <c r="Q118" s="226">
        <v>1</v>
      </c>
      <c r="R118" s="226">
        <f>Q118*H118</f>
        <v>251.6</v>
      </c>
      <c r="S118" s="226">
        <v>0</v>
      </c>
      <c r="T118" s="227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28" t="s">
        <v>174</v>
      </c>
      <c r="AT118" s="228" t="s">
        <v>182</v>
      </c>
      <c r="AU118" s="228" t="s">
        <v>84</v>
      </c>
      <c r="AY118" s="16" t="s">
        <v>120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6" t="s">
        <v>82</v>
      </c>
      <c r="BK118" s="229">
        <f>ROUND(I118*H118,2)</f>
        <v>0</v>
      </c>
      <c r="BL118" s="16" t="s">
        <v>127</v>
      </c>
      <c r="BM118" s="228" t="s">
        <v>186</v>
      </c>
    </row>
    <row r="119" spans="1:47" s="2" customFormat="1" ht="12">
      <c r="A119" s="37"/>
      <c r="B119" s="38"/>
      <c r="C119" s="39"/>
      <c r="D119" s="230" t="s">
        <v>129</v>
      </c>
      <c r="E119" s="39"/>
      <c r="F119" s="231" t="s">
        <v>184</v>
      </c>
      <c r="G119" s="39"/>
      <c r="H119" s="39"/>
      <c r="I119" s="135"/>
      <c r="J119" s="39"/>
      <c r="K119" s="39"/>
      <c r="L119" s="43"/>
      <c r="M119" s="232"/>
      <c r="N119" s="233"/>
      <c r="O119" s="83"/>
      <c r="P119" s="83"/>
      <c r="Q119" s="83"/>
      <c r="R119" s="83"/>
      <c r="S119" s="83"/>
      <c r="T119" s="84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129</v>
      </c>
      <c r="AU119" s="16" t="s">
        <v>84</v>
      </c>
    </row>
    <row r="120" spans="1:51" s="13" customFormat="1" ht="12">
      <c r="A120" s="13"/>
      <c r="B120" s="235"/>
      <c r="C120" s="236"/>
      <c r="D120" s="230" t="s">
        <v>133</v>
      </c>
      <c r="E120" s="237" t="s">
        <v>19</v>
      </c>
      <c r="F120" s="238" t="s">
        <v>187</v>
      </c>
      <c r="G120" s="236"/>
      <c r="H120" s="239">
        <v>251.6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133</v>
      </c>
      <c r="AU120" s="245" t="s">
        <v>84</v>
      </c>
      <c r="AV120" s="13" t="s">
        <v>84</v>
      </c>
      <c r="AW120" s="13" t="s">
        <v>35</v>
      </c>
      <c r="AX120" s="13" t="s">
        <v>82</v>
      </c>
      <c r="AY120" s="245" t="s">
        <v>120</v>
      </c>
    </row>
    <row r="121" spans="1:65" s="2" customFormat="1" ht="16.5" customHeight="1">
      <c r="A121" s="37"/>
      <c r="B121" s="38"/>
      <c r="C121" s="217" t="s">
        <v>188</v>
      </c>
      <c r="D121" s="217" t="s">
        <v>122</v>
      </c>
      <c r="E121" s="218" t="s">
        <v>189</v>
      </c>
      <c r="F121" s="219" t="s">
        <v>190</v>
      </c>
      <c r="G121" s="220" t="s">
        <v>125</v>
      </c>
      <c r="H121" s="221">
        <v>180</v>
      </c>
      <c r="I121" s="222"/>
      <c r="J121" s="223">
        <f>ROUND(I121*H121,2)</f>
        <v>0</v>
      </c>
      <c r="K121" s="219" t="s">
        <v>126</v>
      </c>
      <c r="L121" s="43"/>
      <c r="M121" s="224" t="s">
        <v>19</v>
      </c>
      <c r="N121" s="225" t="s">
        <v>45</v>
      </c>
      <c r="O121" s="83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8" t="s">
        <v>127</v>
      </c>
      <c r="AT121" s="228" t="s">
        <v>122</v>
      </c>
      <c r="AU121" s="228" t="s">
        <v>84</v>
      </c>
      <c r="AY121" s="16" t="s">
        <v>120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6" t="s">
        <v>82</v>
      </c>
      <c r="BK121" s="229">
        <f>ROUND(I121*H121,2)</f>
        <v>0</v>
      </c>
      <c r="BL121" s="16" t="s">
        <v>127</v>
      </c>
      <c r="BM121" s="228" t="s">
        <v>191</v>
      </c>
    </row>
    <row r="122" spans="1:47" s="2" customFormat="1" ht="12">
      <c r="A122" s="37"/>
      <c r="B122" s="38"/>
      <c r="C122" s="39"/>
      <c r="D122" s="230" t="s">
        <v>129</v>
      </c>
      <c r="E122" s="39"/>
      <c r="F122" s="231" t="s">
        <v>192</v>
      </c>
      <c r="G122" s="39"/>
      <c r="H122" s="39"/>
      <c r="I122" s="135"/>
      <c r="J122" s="39"/>
      <c r="K122" s="39"/>
      <c r="L122" s="43"/>
      <c r="M122" s="232"/>
      <c r="N122" s="233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129</v>
      </c>
      <c r="AU122" s="16" t="s">
        <v>84</v>
      </c>
    </row>
    <row r="123" spans="1:65" s="2" customFormat="1" ht="16.5" customHeight="1">
      <c r="A123" s="37"/>
      <c r="B123" s="38"/>
      <c r="C123" s="217" t="s">
        <v>193</v>
      </c>
      <c r="D123" s="217" t="s">
        <v>122</v>
      </c>
      <c r="E123" s="218" t="s">
        <v>194</v>
      </c>
      <c r="F123" s="219" t="s">
        <v>195</v>
      </c>
      <c r="G123" s="220" t="s">
        <v>125</v>
      </c>
      <c r="H123" s="221">
        <v>490</v>
      </c>
      <c r="I123" s="222"/>
      <c r="J123" s="223">
        <f>ROUND(I123*H123,2)</f>
        <v>0</v>
      </c>
      <c r="K123" s="219" t="s">
        <v>126</v>
      </c>
      <c r="L123" s="43"/>
      <c r="M123" s="224" t="s">
        <v>19</v>
      </c>
      <c r="N123" s="225" t="s">
        <v>45</v>
      </c>
      <c r="O123" s="83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8" t="s">
        <v>127</v>
      </c>
      <c r="AT123" s="228" t="s">
        <v>122</v>
      </c>
      <c r="AU123" s="228" t="s">
        <v>84</v>
      </c>
      <c r="AY123" s="16" t="s">
        <v>120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6" t="s">
        <v>82</v>
      </c>
      <c r="BK123" s="229">
        <f>ROUND(I123*H123,2)</f>
        <v>0</v>
      </c>
      <c r="BL123" s="16" t="s">
        <v>127</v>
      </c>
      <c r="BM123" s="228" t="s">
        <v>196</v>
      </c>
    </row>
    <row r="124" spans="1:47" s="2" customFormat="1" ht="12">
      <c r="A124" s="37"/>
      <c r="B124" s="38"/>
      <c r="C124" s="39"/>
      <c r="D124" s="230" t="s">
        <v>129</v>
      </c>
      <c r="E124" s="39"/>
      <c r="F124" s="231" t="s">
        <v>197</v>
      </c>
      <c r="G124" s="39"/>
      <c r="H124" s="39"/>
      <c r="I124" s="135"/>
      <c r="J124" s="39"/>
      <c r="K124" s="39"/>
      <c r="L124" s="43"/>
      <c r="M124" s="232"/>
      <c r="N124" s="233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129</v>
      </c>
      <c r="AU124" s="16" t="s">
        <v>84</v>
      </c>
    </row>
    <row r="125" spans="1:47" s="2" customFormat="1" ht="12">
      <c r="A125" s="37"/>
      <c r="B125" s="38"/>
      <c r="C125" s="39"/>
      <c r="D125" s="230" t="s">
        <v>131</v>
      </c>
      <c r="E125" s="39"/>
      <c r="F125" s="234" t="s">
        <v>198</v>
      </c>
      <c r="G125" s="39"/>
      <c r="H125" s="39"/>
      <c r="I125" s="135"/>
      <c r="J125" s="39"/>
      <c r="K125" s="39"/>
      <c r="L125" s="43"/>
      <c r="M125" s="232"/>
      <c r="N125" s="233"/>
      <c r="O125" s="83"/>
      <c r="P125" s="83"/>
      <c r="Q125" s="83"/>
      <c r="R125" s="83"/>
      <c r="S125" s="83"/>
      <c r="T125" s="8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131</v>
      </c>
      <c r="AU125" s="16" t="s">
        <v>84</v>
      </c>
    </row>
    <row r="126" spans="1:65" s="2" customFormat="1" ht="16.5" customHeight="1">
      <c r="A126" s="37"/>
      <c r="B126" s="38"/>
      <c r="C126" s="217" t="s">
        <v>199</v>
      </c>
      <c r="D126" s="217" t="s">
        <v>122</v>
      </c>
      <c r="E126" s="218" t="s">
        <v>200</v>
      </c>
      <c r="F126" s="219" t="s">
        <v>201</v>
      </c>
      <c r="G126" s="220" t="s">
        <v>125</v>
      </c>
      <c r="H126" s="221">
        <v>490</v>
      </c>
      <c r="I126" s="222"/>
      <c r="J126" s="223">
        <f>ROUND(I126*H126,2)</f>
        <v>0</v>
      </c>
      <c r="K126" s="219" t="s">
        <v>126</v>
      </c>
      <c r="L126" s="43"/>
      <c r="M126" s="224" t="s">
        <v>19</v>
      </c>
      <c r="N126" s="225" t="s">
        <v>45</v>
      </c>
      <c r="O126" s="83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127</v>
      </c>
      <c r="AT126" s="228" t="s">
        <v>122</v>
      </c>
      <c r="AU126" s="228" t="s">
        <v>84</v>
      </c>
      <c r="AY126" s="16" t="s">
        <v>120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82</v>
      </c>
      <c r="BK126" s="229">
        <f>ROUND(I126*H126,2)</f>
        <v>0</v>
      </c>
      <c r="BL126" s="16" t="s">
        <v>127</v>
      </c>
      <c r="BM126" s="228" t="s">
        <v>202</v>
      </c>
    </row>
    <row r="127" spans="1:47" s="2" customFormat="1" ht="12">
      <c r="A127" s="37"/>
      <c r="B127" s="38"/>
      <c r="C127" s="39"/>
      <c r="D127" s="230" t="s">
        <v>129</v>
      </c>
      <c r="E127" s="39"/>
      <c r="F127" s="231" t="s">
        <v>203</v>
      </c>
      <c r="G127" s="39"/>
      <c r="H127" s="39"/>
      <c r="I127" s="135"/>
      <c r="J127" s="39"/>
      <c r="K127" s="39"/>
      <c r="L127" s="43"/>
      <c r="M127" s="232"/>
      <c r="N127" s="233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129</v>
      </c>
      <c r="AU127" s="16" t="s">
        <v>84</v>
      </c>
    </row>
    <row r="128" spans="1:47" s="2" customFormat="1" ht="12">
      <c r="A128" s="37"/>
      <c r="B128" s="38"/>
      <c r="C128" s="39"/>
      <c r="D128" s="230" t="s">
        <v>131</v>
      </c>
      <c r="E128" s="39"/>
      <c r="F128" s="234" t="s">
        <v>204</v>
      </c>
      <c r="G128" s="39"/>
      <c r="H128" s="39"/>
      <c r="I128" s="135"/>
      <c r="J128" s="39"/>
      <c r="K128" s="39"/>
      <c r="L128" s="43"/>
      <c r="M128" s="232"/>
      <c r="N128" s="233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131</v>
      </c>
      <c r="AU128" s="16" t="s">
        <v>84</v>
      </c>
    </row>
    <row r="129" spans="1:65" s="2" customFormat="1" ht="16.5" customHeight="1">
      <c r="A129" s="37"/>
      <c r="B129" s="38"/>
      <c r="C129" s="246" t="s">
        <v>205</v>
      </c>
      <c r="D129" s="246" t="s">
        <v>182</v>
      </c>
      <c r="E129" s="247" t="s">
        <v>206</v>
      </c>
      <c r="F129" s="248" t="s">
        <v>207</v>
      </c>
      <c r="G129" s="249" t="s">
        <v>208</v>
      </c>
      <c r="H129" s="250">
        <v>7.35</v>
      </c>
      <c r="I129" s="251"/>
      <c r="J129" s="252">
        <f>ROUND(I129*H129,2)</f>
        <v>0</v>
      </c>
      <c r="K129" s="248" t="s">
        <v>126</v>
      </c>
      <c r="L129" s="253"/>
      <c r="M129" s="254" t="s">
        <v>19</v>
      </c>
      <c r="N129" s="255" t="s">
        <v>45</v>
      </c>
      <c r="O129" s="83"/>
      <c r="P129" s="226">
        <f>O129*H129</f>
        <v>0</v>
      </c>
      <c r="Q129" s="226">
        <v>0.001</v>
      </c>
      <c r="R129" s="226">
        <f>Q129*H129</f>
        <v>0.00735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174</v>
      </c>
      <c r="AT129" s="228" t="s">
        <v>182</v>
      </c>
      <c r="AU129" s="228" t="s">
        <v>84</v>
      </c>
      <c r="AY129" s="16" t="s">
        <v>120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82</v>
      </c>
      <c r="BK129" s="229">
        <f>ROUND(I129*H129,2)</f>
        <v>0</v>
      </c>
      <c r="BL129" s="16" t="s">
        <v>127</v>
      </c>
      <c r="BM129" s="228" t="s">
        <v>209</v>
      </c>
    </row>
    <row r="130" spans="1:47" s="2" customFormat="1" ht="12">
      <c r="A130" s="37"/>
      <c r="B130" s="38"/>
      <c r="C130" s="39"/>
      <c r="D130" s="230" t="s">
        <v>129</v>
      </c>
      <c r="E130" s="39"/>
      <c r="F130" s="231" t="s">
        <v>207</v>
      </c>
      <c r="G130" s="39"/>
      <c r="H130" s="39"/>
      <c r="I130" s="135"/>
      <c r="J130" s="39"/>
      <c r="K130" s="39"/>
      <c r="L130" s="43"/>
      <c r="M130" s="232"/>
      <c r="N130" s="233"/>
      <c r="O130" s="83"/>
      <c r="P130" s="83"/>
      <c r="Q130" s="83"/>
      <c r="R130" s="83"/>
      <c r="S130" s="83"/>
      <c r="T130" s="84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129</v>
      </c>
      <c r="AU130" s="16" t="s">
        <v>84</v>
      </c>
    </row>
    <row r="131" spans="1:51" s="13" customFormat="1" ht="12">
      <c r="A131" s="13"/>
      <c r="B131" s="235"/>
      <c r="C131" s="236"/>
      <c r="D131" s="230" t="s">
        <v>133</v>
      </c>
      <c r="E131" s="236"/>
      <c r="F131" s="238" t="s">
        <v>210</v>
      </c>
      <c r="G131" s="236"/>
      <c r="H131" s="239">
        <v>7.35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133</v>
      </c>
      <c r="AU131" s="245" t="s">
        <v>84</v>
      </c>
      <c r="AV131" s="13" t="s">
        <v>84</v>
      </c>
      <c r="AW131" s="13" t="s">
        <v>4</v>
      </c>
      <c r="AX131" s="13" t="s">
        <v>82</v>
      </c>
      <c r="AY131" s="245" t="s">
        <v>120</v>
      </c>
    </row>
    <row r="132" spans="1:63" s="12" customFormat="1" ht="22.8" customHeight="1">
      <c r="A132" s="12"/>
      <c r="B132" s="201"/>
      <c r="C132" s="202"/>
      <c r="D132" s="203" t="s">
        <v>73</v>
      </c>
      <c r="E132" s="215" t="s">
        <v>155</v>
      </c>
      <c r="F132" s="215" t="s">
        <v>211</v>
      </c>
      <c r="G132" s="202"/>
      <c r="H132" s="202"/>
      <c r="I132" s="205"/>
      <c r="J132" s="216">
        <f>BK132</f>
        <v>0</v>
      </c>
      <c r="K132" s="202"/>
      <c r="L132" s="207"/>
      <c r="M132" s="208"/>
      <c r="N132" s="209"/>
      <c r="O132" s="209"/>
      <c r="P132" s="210">
        <f>SUM(P133:P142)</f>
        <v>0</v>
      </c>
      <c r="Q132" s="209"/>
      <c r="R132" s="210">
        <f>SUM(R133:R142)</f>
        <v>56.432376</v>
      </c>
      <c r="S132" s="209"/>
      <c r="T132" s="211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2" t="s">
        <v>82</v>
      </c>
      <c r="AT132" s="213" t="s">
        <v>73</v>
      </c>
      <c r="AU132" s="213" t="s">
        <v>82</v>
      </c>
      <c r="AY132" s="212" t="s">
        <v>120</v>
      </c>
      <c r="BK132" s="214">
        <f>SUM(BK133:BK142)</f>
        <v>0</v>
      </c>
    </row>
    <row r="133" spans="1:65" s="2" customFormat="1" ht="16.5" customHeight="1">
      <c r="A133" s="37"/>
      <c r="B133" s="38"/>
      <c r="C133" s="217" t="s">
        <v>212</v>
      </c>
      <c r="D133" s="217" t="s">
        <v>122</v>
      </c>
      <c r="E133" s="218" t="s">
        <v>213</v>
      </c>
      <c r="F133" s="219" t="s">
        <v>214</v>
      </c>
      <c r="G133" s="220" t="s">
        <v>125</v>
      </c>
      <c r="H133" s="221">
        <v>257.4</v>
      </c>
      <c r="I133" s="222"/>
      <c r="J133" s="223">
        <f>ROUND(I133*H133,2)</f>
        <v>0</v>
      </c>
      <c r="K133" s="219" t="s">
        <v>126</v>
      </c>
      <c r="L133" s="43"/>
      <c r="M133" s="224" t="s">
        <v>19</v>
      </c>
      <c r="N133" s="225" t="s">
        <v>45</v>
      </c>
      <c r="O133" s="83"/>
      <c r="P133" s="226">
        <f>O133*H133</f>
        <v>0</v>
      </c>
      <c r="Q133" s="226">
        <v>0.115</v>
      </c>
      <c r="R133" s="226">
        <f>Q133*H133</f>
        <v>29.601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127</v>
      </c>
      <c r="AT133" s="228" t="s">
        <v>122</v>
      </c>
      <c r="AU133" s="228" t="s">
        <v>84</v>
      </c>
      <c r="AY133" s="16" t="s">
        <v>120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82</v>
      </c>
      <c r="BK133" s="229">
        <f>ROUND(I133*H133,2)</f>
        <v>0</v>
      </c>
      <c r="BL133" s="16" t="s">
        <v>127</v>
      </c>
      <c r="BM133" s="228" t="s">
        <v>215</v>
      </c>
    </row>
    <row r="134" spans="1:47" s="2" customFormat="1" ht="12">
      <c r="A134" s="37"/>
      <c r="B134" s="38"/>
      <c r="C134" s="39"/>
      <c r="D134" s="230" t="s">
        <v>129</v>
      </c>
      <c r="E134" s="39"/>
      <c r="F134" s="231" t="s">
        <v>216</v>
      </c>
      <c r="G134" s="39"/>
      <c r="H134" s="39"/>
      <c r="I134" s="135"/>
      <c r="J134" s="39"/>
      <c r="K134" s="39"/>
      <c r="L134" s="43"/>
      <c r="M134" s="232"/>
      <c r="N134" s="233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129</v>
      </c>
      <c r="AU134" s="16" t="s">
        <v>84</v>
      </c>
    </row>
    <row r="135" spans="1:51" s="13" customFormat="1" ht="12">
      <c r="A135" s="13"/>
      <c r="B135" s="235"/>
      <c r="C135" s="236"/>
      <c r="D135" s="230" t="s">
        <v>133</v>
      </c>
      <c r="E135" s="237" t="s">
        <v>19</v>
      </c>
      <c r="F135" s="238" t="s">
        <v>154</v>
      </c>
      <c r="G135" s="236"/>
      <c r="H135" s="239">
        <v>257.4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133</v>
      </c>
      <c r="AU135" s="245" t="s">
        <v>84</v>
      </c>
      <c r="AV135" s="13" t="s">
        <v>84</v>
      </c>
      <c r="AW135" s="13" t="s">
        <v>35</v>
      </c>
      <c r="AX135" s="13" t="s">
        <v>82</v>
      </c>
      <c r="AY135" s="245" t="s">
        <v>120</v>
      </c>
    </row>
    <row r="136" spans="1:65" s="2" customFormat="1" ht="16.5" customHeight="1">
      <c r="A136" s="37"/>
      <c r="B136" s="38"/>
      <c r="C136" s="217" t="s">
        <v>8</v>
      </c>
      <c r="D136" s="217" t="s">
        <v>122</v>
      </c>
      <c r="E136" s="218" t="s">
        <v>217</v>
      </c>
      <c r="F136" s="219" t="s">
        <v>218</v>
      </c>
      <c r="G136" s="220" t="s">
        <v>125</v>
      </c>
      <c r="H136" s="221">
        <v>257.4</v>
      </c>
      <c r="I136" s="222"/>
      <c r="J136" s="223">
        <f>ROUND(I136*H136,2)</f>
        <v>0</v>
      </c>
      <c r="K136" s="219" t="s">
        <v>126</v>
      </c>
      <c r="L136" s="43"/>
      <c r="M136" s="224" t="s">
        <v>19</v>
      </c>
      <c r="N136" s="225" t="s">
        <v>45</v>
      </c>
      <c r="O136" s="83"/>
      <c r="P136" s="226">
        <f>O136*H136</f>
        <v>0</v>
      </c>
      <c r="Q136" s="226">
        <v>0.00051</v>
      </c>
      <c r="R136" s="226">
        <f>Q136*H136</f>
        <v>0.131274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127</v>
      </c>
      <c r="AT136" s="228" t="s">
        <v>122</v>
      </c>
      <c r="AU136" s="228" t="s">
        <v>84</v>
      </c>
      <c r="AY136" s="16" t="s">
        <v>120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82</v>
      </c>
      <c r="BK136" s="229">
        <f>ROUND(I136*H136,2)</f>
        <v>0</v>
      </c>
      <c r="BL136" s="16" t="s">
        <v>127</v>
      </c>
      <c r="BM136" s="228" t="s">
        <v>219</v>
      </c>
    </row>
    <row r="137" spans="1:47" s="2" customFormat="1" ht="12">
      <c r="A137" s="37"/>
      <c r="B137" s="38"/>
      <c r="C137" s="39"/>
      <c r="D137" s="230" t="s">
        <v>129</v>
      </c>
      <c r="E137" s="39"/>
      <c r="F137" s="231" t="s">
        <v>220</v>
      </c>
      <c r="G137" s="39"/>
      <c r="H137" s="39"/>
      <c r="I137" s="135"/>
      <c r="J137" s="39"/>
      <c r="K137" s="39"/>
      <c r="L137" s="43"/>
      <c r="M137" s="232"/>
      <c r="N137" s="233"/>
      <c r="O137" s="83"/>
      <c r="P137" s="83"/>
      <c r="Q137" s="83"/>
      <c r="R137" s="83"/>
      <c r="S137" s="83"/>
      <c r="T137" s="84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129</v>
      </c>
      <c r="AU137" s="16" t="s">
        <v>84</v>
      </c>
    </row>
    <row r="138" spans="1:51" s="13" customFormat="1" ht="12">
      <c r="A138" s="13"/>
      <c r="B138" s="235"/>
      <c r="C138" s="236"/>
      <c r="D138" s="230" t="s">
        <v>133</v>
      </c>
      <c r="E138" s="237" t="s">
        <v>19</v>
      </c>
      <c r="F138" s="238" t="s">
        <v>154</v>
      </c>
      <c r="G138" s="236"/>
      <c r="H138" s="239">
        <v>257.4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133</v>
      </c>
      <c r="AU138" s="245" t="s">
        <v>84</v>
      </c>
      <c r="AV138" s="13" t="s">
        <v>84</v>
      </c>
      <c r="AW138" s="13" t="s">
        <v>35</v>
      </c>
      <c r="AX138" s="13" t="s">
        <v>82</v>
      </c>
      <c r="AY138" s="245" t="s">
        <v>120</v>
      </c>
    </row>
    <row r="139" spans="1:65" s="2" customFormat="1" ht="16.5" customHeight="1">
      <c r="A139" s="37"/>
      <c r="B139" s="38"/>
      <c r="C139" s="217" t="s">
        <v>221</v>
      </c>
      <c r="D139" s="217" t="s">
        <v>122</v>
      </c>
      <c r="E139" s="218" t="s">
        <v>222</v>
      </c>
      <c r="F139" s="219" t="s">
        <v>223</v>
      </c>
      <c r="G139" s="220" t="s">
        <v>125</v>
      </c>
      <c r="H139" s="221">
        <v>257.4</v>
      </c>
      <c r="I139" s="222"/>
      <c r="J139" s="223">
        <f>ROUND(I139*H139,2)</f>
        <v>0</v>
      </c>
      <c r="K139" s="219" t="s">
        <v>126</v>
      </c>
      <c r="L139" s="43"/>
      <c r="M139" s="224" t="s">
        <v>19</v>
      </c>
      <c r="N139" s="225" t="s">
        <v>45</v>
      </c>
      <c r="O139" s="83"/>
      <c r="P139" s="226">
        <f>O139*H139</f>
        <v>0</v>
      </c>
      <c r="Q139" s="226">
        <v>0.10373</v>
      </c>
      <c r="R139" s="226">
        <f>Q139*H139</f>
        <v>26.700101999999998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127</v>
      </c>
      <c r="AT139" s="228" t="s">
        <v>122</v>
      </c>
      <c r="AU139" s="228" t="s">
        <v>84</v>
      </c>
      <c r="AY139" s="16" t="s">
        <v>120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82</v>
      </c>
      <c r="BK139" s="229">
        <f>ROUND(I139*H139,2)</f>
        <v>0</v>
      </c>
      <c r="BL139" s="16" t="s">
        <v>127</v>
      </c>
      <c r="BM139" s="228" t="s">
        <v>224</v>
      </c>
    </row>
    <row r="140" spans="1:47" s="2" customFormat="1" ht="12">
      <c r="A140" s="37"/>
      <c r="B140" s="38"/>
      <c r="C140" s="39"/>
      <c r="D140" s="230" t="s">
        <v>129</v>
      </c>
      <c r="E140" s="39"/>
      <c r="F140" s="231" t="s">
        <v>225</v>
      </c>
      <c r="G140" s="39"/>
      <c r="H140" s="39"/>
      <c r="I140" s="135"/>
      <c r="J140" s="39"/>
      <c r="K140" s="39"/>
      <c r="L140" s="43"/>
      <c r="M140" s="232"/>
      <c r="N140" s="233"/>
      <c r="O140" s="83"/>
      <c r="P140" s="83"/>
      <c r="Q140" s="83"/>
      <c r="R140" s="83"/>
      <c r="S140" s="83"/>
      <c r="T140" s="84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129</v>
      </c>
      <c r="AU140" s="16" t="s">
        <v>84</v>
      </c>
    </row>
    <row r="141" spans="1:47" s="2" customFormat="1" ht="12">
      <c r="A141" s="37"/>
      <c r="B141" s="38"/>
      <c r="C141" s="39"/>
      <c r="D141" s="230" t="s">
        <v>131</v>
      </c>
      <c r="E141" s="39"/>
      <c r="F141" s="234" t="s">
        <v>226</v>
      </c>
      <c r="G141" s="39"/>
      <c r="H141" s="39"/>
      <c r="I141" s="135"/>
      <c r="J141" s="39"/>
      <c r="K141" s="39"/>
      <c r="L141" s="43"/>
      <c r="M141" s="232"/>
      <c r="N141" s="233"/>
      <c r="O141" s="83"/>
      <c r="P141" s="83"/>
      <c r="Q141" s="83"/>
      <c r="R141" s="83"/>
      <c r="S141" s="83"/>
      <c r="T141" s="84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131</v>
      </c>
      <c r="AU141" s="16" t="s">
        <v>84</v>
      </c>
    </row>
    <row r="142" spans="1:51" s="13" customFormat="1" ht="12">
      <c r="A142" s="13"/>
      <c r="B142" s="235"/>
      <c r="C142" s="236"/>
      <c r="D142" s="230" t="s">
        <v>133</v>
      </c>
      <c r="E142" s="237" t="s">
        <v>19</v>
      </c>
      <c r="F142" s="238" t="s">
        <v>154</v>
      </c>
      <c r="G142" s="236"/>
      <c r="H142" s="239">
        <v>257.4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133</v>
      </c>
      <c r="AU142" s="245" t="s">
        <v>84</v>
      </c>
      <c r="AV142" s="13" t="s">
        <v>84</v>
      </c>
      <c r="AW142" s="13" t="s">
        <v>35</v>
      </c>
      <c r="AX142" s="13" t="s">
        <v>82</v>
      </c>
      <c r="AY142" s="245" t="s">
        <v>120</v>
      </c>
    </row>
    <row r="143" spans="1:63" s="12" customFormat="1" ht="22.8" customHeight="1">
      <c r="A143" s="12"/>
      <c r="B143" s="201"/>
      <c r="C143" s="202"/>
      <c r="D143" s="203" t="s">
        <v>73</v>
      </c>
      <c r="E143" s="215" t="s">
        <v>227</v>
      </c>
      <c r="F143" s="215" t="s">
        <v>228</v>
      </c>
      <c r="G143" s="202"/>
      <c r="H143" s="202"/>
      <c r="I143" s="205"/>
      <c r="J143" s="216">
        <f>BK143</f>
        <v>0</v>
      </c>
      <c r="K143" s="202"/>
      <c r="L143" s="207"/>
      <c r="M143" s="208"/>
      <c r="N143" s="209"/>
      <c r="O143" s="209"/>
      <c r="P143" s="210">
        <f>SUM(P144:P152)</f>
        <v>0</v>
      </c>
      <c r="Q143" s="209"/>
      <c r="R143" s="210">
        <f>SUM(R144:R152)</f>
        <v>0</v>
      </c>
      <c r="S143" s="209"/>
      <c r="T143" s="211">
        <f>SUM(T144:T152)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2" t="s">
        <v>82</v>
      </c>
      <c r="AT143" s="213" t="s">
        <v>73</v>
      </c>
      <c r="AU143" s="213" t="s">
        <v>82</v>
      </c>
      <c r="AY143" s="212" t="s">
        <v>120</v>
      </c>
      <c r="BK143" s="214">
        <f>SUM(BK144:BK152)</f>
        <v>0</v>
      </c>
    </row>
    <row r="144" spans="1:65" s="2" customFormat="1" ht="16.5" customHeight="1">
      <c r="A144" s="37"/>
      <c r="B144" s="38"/>
      <c r="C144" s="217" t="s">
        <v>229</v>
      </c>
      <c r="D144" s="217" t="s">
        <v>122</v>
      </c>
      <c r="E144" s="218" t="s">
        <v>230</v>
      </c>
      <c r="F144" s="219" t="s">
        <v>231</v>
      </c>
      <c r="G144" s="220" t="s">
        <v>185</v>
      </c>
      <c r="H144" s="221">
        <v>308.04</v>
      </c>
      <c r="I144" s="222"/>
      <c r="J144" s="223">
        <f>ROUND(I144*H144,2)</f>
        <v>0</v>
      </c>
      <c r="K144" s="219" t="s">
        <v>126</v>
      </c>
      <c r="L144" s="43"/>
      <c r="M144" s="224" t="s">
        <v>19</v>
      </c>
      <c r="N144" s="225" t="s">
        <v>45</v>
      </c>
      <c r="O144" s="83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127</v>
      </c>
      <c r="AT144" s="228" t="s">
        <v>122</v>
      </c>
      <c r="AU144" s="228" t="s">
        <v>84</v>
      </c>
      <c r="AY144" s="16" t="s">
        <v>120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82</v>
      </c>
      <c r="BK144" s="229">
        <f>ROUND(I144*H144,2)</f>
        <v>0</v>
      </c>
      <c r="BL144" s="16" t="s">
        <v>127</v>
      </c>
      <c r="BM144" s="228" t="s">
        <v>232</v>
      </c>
    </row>
    <row r="145" spans="1:47" s="2" customFormat="1" ht="12">
      <c r="A145" s="37"/>
      <c r="B145" s="38"/>
      <c r="C145" s="39"/>
      <c r="D145" s="230" t="s">
        <v>129</v>
      </c>
      <c r="E145" s="39"/>
      <c r="F145" s="231" t="s">
        <v>233</v>
      </c>
      <c r="G145" s="39"/>
      <c r="H145" s="39"/>
      <c r="I145" s="135"/>
      <c r="J145" s="39"/>
      <c r="K145" s="39"/>
      <c r="L145" s="43"/>
      <c r="M145" s="232"/>
      <c r="N145" s="233"/>
      <c r="O145" s="83"/>
      <c r="P145" s="83"/>
      <c r="Q145" s="83"/>
      <c r="R145" s="83"/>
      <c r="S145" s="83"/>
      <c r="T145" s="84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129</v>
      </c>
      <c r="AU145" s="16" t="s">
        <v>84</v>
      </c>
    </row>
    <row r="146" spans="1:47" s="2" customFormat="1" ht="12">
      <c r="A146" s="37"/>
      <c r="B146" s="38"/>
      <c r="C146" s="39"/>
      <c r="D146" s="230" t="s">
        <v>131</v>
      </c>
      <c r="E146" s="39"/>
      <c r="F146" s="234" t="s">
        <v>234</v>
      </c>
      <c r="G146" s="39"/>
      <c r="H146" s="39"/>
      <c r="I146" s="135"/>
      <c r="J146" s="39"/>
      <c r="K146" s="39"/>
      <c r="L146" s="43"/>
      <c r="M146" s="232"/>
      <c r="N146" s="233"/>
      <c r="O146" s="83"/>
      <c r="P146" s="83"/>
      <c r="Q146" s="83"/>
      <c r="R146" s="83"/>
      <c r="S146" s="83"/>
      <c r="T146" s="84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131</v>
      </c>
      <c r="AU146" s="16" t="s">
        <v>84</v>
      </c>
    </row>
    <row r="147" spans="1:65" s="2" customFormat="1" ht="16.5" customHeight="1">
      <c r="A147" s="37"/>
      <c r="B147" s="38"/>
      <c r="C147" s="217" t="s">
        <v>235</v>
      </c>
      <c r="D147" s="217" t="s">
        <v>122</v>
      </c>
      <c r="E147" s="218" t="s">
        <v>236</v>
      </c>
      <c r="F147" s="219" t="s">
        <v>237</v>
      </c>
      <c r="G147" s="220" t="s">
        <v>185</v>
      </c>
      <c r="H147" s="221">
        <v>308.04</v>
      </c>
      <c r="I147" s="222"/>
      <c r="J147" s="223">
        <f>ROUND(I147*H147,2)</f>
        <v>0</v>
      </c>
      <c r="K147" s="219" t="s">
        <v>126</v>
      </c>
      <c r="L147" s="43"/>
      <c r="M147" s="224" t="s">
        <v>19</v>
      </c>
      <c r="N147" s="225" t="s">
        <v>45</v>
      </c>
      <c r="O147" s="83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127</v>
      </c>
      <c r="AT147" s="228" t="s">
        <v>122</v>
      </c>
      <c r="AU147" s="228" t="s">
        <v>84</v>
      </c>
      <c r="AY147" s="16" t="s">
        <v>120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82</v>
      </c>
      <c r="BK147" s="229">
        <f>ROUND(I147*H147,2)</f>
        <v>0</v>
      </c>
      <c r="BL147" s="16" t="s">
        <v>127</v>
      </c>
      <c r="BM147" s="228" t="s">
        <v>238</v>
      </c>
    </row>
    <row r="148" spans="1:47" s="2" customFormat="1" ht="12">
      <c r="A148" s="37"/>
      <c r="B148" s="38"/>
      <c r="C148" s="39"/>
      <c r="D148" s="230" t="s">
        <v>129</v>
      </c>
      <c r="E148" s="39"/>
      <c r="F148" s="231" t="s">
        <v>239</v>
      </c>
      <c r="G148" s="39"/>
      <c r="H148" s="39"/>
      <c r="I148" s="135"/>
      <c r="J148" s="39"/>
      <c r="K148" s="39"/>
      <c r="L148" s="43"/>
      <c r="M148" s="232"/>
      <c r="N148" s="233"/>
      <c r="O148" s="83"/>
      <c r="P148" s="83"/>
      <c r="Q148" s="83"/>
      <c r="R148" s="83"/>
      <c r="S148" s="83"/>
      <c r="T148" s="84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129</v>
      </c>
      <c r="AU148" s="16" t="s">
        <v>84</v>
      </c>
    </row>
    <row r="149" spans="1:47" s="2" customFormat="1" ht="12">
      <c r="A149" s="37"/>
      <c r="B149" s="38"/>
      <c r="C149" s="39"/>
      <c r="D149" s="230" t="s">
        <v>131</v>
      </c>
      <c r="E149" s="39"/>
      <c r="F149" s="234" t="s">
        <v>234</v>
      </c>
      <c r="G149" s="39"/>
      <c r="H149" s="39"/>
      <c r="I149" s="135"/>
      <c r="J149" s="39"/>
      <c r="K149" s="39"/>
      <c r="L149" s="43"/>
      <c r="M149" s="232"/>
      <c r="N149" s="233"/>
      <c r="O149" s="83"/>
      <c r="P149" s="83"/>
      <c r="Q149" s="83"/>
      <c r="R149" s="83"/>
      <c r="S149" s="83"/>
      <c r="T149" s="84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131</v>
      </c>
      <c r="AU149" s="16" t="s">
        <v>84</v>
      </c>
    </row>
    <row r="150" spans="1:65" s="2" customFormat="1" ht="16.5" customHeight="1">
      <c r="A150" s="37"/>
      <c r="B150" s="38"/>
      <c r="C150" s="217" t="s">
        <v>240</v>
      </c>
      <c r="D150" s="217" t="s">
        <v>122</v>
      </c>
      <c r="E150" s="218" t="s">
        <v>241</v>
      </c>
      <c r="F150" s="219" t="s">
        <v>242</v>
      </c>
      <c r="G150" s="220" t="s">
        <v>185</v>
      </c>
      <c r="H150" s="221">
        <v>308.04</v>
      </c>
      <c r="I150" s="222"/>
      <c r="J150" s="223">
        <f>ROUND(I150*H150,2)</f>
        <v>0</v>
      </c>
      <c r="K150" s="219" t="s">
        <v>126</v>
      </c>
      <c r="L150" s="43"/>
      <c r="M150" s="224" t="s">
        <v>19</v>
      </c>
      <c r="N150" s="225" t="s">
        <v>45</v>
      </c>
      <c r="O150" s="83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127</v>
      </c>
      <c r="AT150" s="228" t="s">
        <v>122</v>
      </c>
      <c r="AU150" s="228" t="s">
        <v>84</v>
      </c>
      <c r="AY150" s="16" t="s">
        <v>120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82</v>
      </c>
      <c r="BK150" s="229">
        <f>ROUND(I150*H150,2)</f>
        <v>0</v>
      </c>
      <c r="BL150" s="16" t="s">
        <v>127</v>
      </c>
      <c r="BM150" s="228" t="s">
        <v>243</v>
      </c>
    </row>
    <row r="151" spans="1:47" s="2" customFormat="1" ht="12">
      <c r="A151" s="37"/>
      <c r="B151" s="38"/>
      <c r="C151" s="39"/>
      <c r="D151" s="230" t="s">
        <v>129</v>
      </c>
      <c r="E151" s="39"/>
      <c r="F151" s="231" t="s">
        <v>244</v>
      </c>
      <c r="G151" s="39"/>
      <c r="H151" s="39"/>
      <c r="I151" s="135"/>
      <c r="J151" s="39"/>
      <c r="K151" s="39"/>
      <c r="L151" s="43"/>
      <c r="M151" s="232"/>
      <c r="N151" s="233"/>
      <c r="O151" s="83"/>
      <c r="P151" s="83"/>
      <c r="Q151" s="83"/>
      <c r="R151" s="83"/>
      <c r="S151" s="83"/>
      <c r="T151" s="84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129</v>
      </c>
      <c r="AU151" s="16" t="s">
        <v>84</v>
      </c>
    </row>
    <row r="152" spans="1:47" s="2" customFormat="1" ht="12">
      <c r="A152" s="37"/>
      <c r="B152" s="38"/>
      <c r="C152" s="39"/>
      <c r="D152" s="230" t="s">
        <v>131</v>
      </c>
      <c r="E152" s="39"/>
      <c r="F152" s="234" t="s">
        <v>234</v>
      </c>
      <c r="G152" s="39"/>
      <c r="H152" s="39"/>
      <c r="I152" s="135"/>
      <c r="J152" s="39"/>
      <c r="K152" s="39"/>
      <c r="L152" s="43"/>
      <c r="M152" s="256"/>
      <c r="N152" s="257"/>
      <c r="O152" s="258"/>
      <c r="P152" s="258"/>
      <c r="Q152" s="258"/>
      <c r="R152" s="258"/>
      <c r="S152" s="258"/>
      <c r="T152" s="259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131</v>
      </c>
      <c r="AU152" s="16" t="s">
        <v>84</v>
      </c>
    </row>
    <row r="153" spans="1:31" s="2" customFormat="1" ht="6.95" customHeight="1">
      <c r="A153" s="37"/>
      <c r="B153" s="58"/>
      <c r="C153" s="59"/>
      <c r="D153" s="59"/>
      <c r="E153" s="59"/>
      <c r="F153" s="59"/>
      <c r="G153" s="59"/>
      <c r="H153" s="59"/>
      <c r="I153" s="165"/>
      <c r="J153" s="59"/>
      <c r="K153" s="59"/>
      <c r="L153" s="43"/>
      <c r="M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</sheetData>
  <sheetProtection password="CC35" sheet="1" objects="1" scenarios="1" formatColumns="0" formatRows="0" autoFilter="0"/>
  <autoFilter ref="C82:K15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84</v>
      </c>
    </row>
    <row r="4" spans="2:46" s="1" customFormat="1" ht="24.95" customHeight="1">
      <c r="B4" s="19"/>
      <c r="D4" s="131" t="s">
        <v>94</v>
      </c>
      <c r="I4" s="127"/>
      <c r="L4" s="19"/>
      <c r="M4" s="132" t="s">
        <v>10</v>
      </c>
      <c r="AT4" s="16" t="s">
        <v>4</v>
      </c>
    </row>
    <row r="5" spans="2:12" s="1" customFormat="1" ht="6.95" customHeight="1">
      <c r="B5" s="19"/>
      <c r="I5" s="127"/>
      <c r="L5" s="19"/>
    </row>
    <row r="6" spans="2:12" s="1" customFormat="1" ht="12" customHeight="1">
      <c r="B6" s="19"/>
      <c r="D6" s="133" t="s">
        <v>16</v>
      </c>
      <c r="I6" s="127"/>
      <c r="L6" s="19"/>
    </row>
    <row r="7" spans="2:12" s="1" customFormat="1" ht="16.5" customHeight="1">
      <c r="B7" s="19"/>
      <c r="E7" s="134" t="str">
        <f>'Rekapitulace stavby'!K6</f>
        <v>Revitalizace bikecenrtra v areálu zdraví Kynšperk nad Ohří</v>
      </c>
      <c r="F7" s="133"/>
      <c r="G7" s="133"/>
      <c r="H7" s="133"/>
      <c r="I7" s="127"/>
      <c r="L7" s="19"/>
    </row>
    <row r="8" spans="1:31" s="2" customFormat="1" ht="12" customHeight="1">
      <c r="A8" s="37"/>
      <c r="B8" s="43"/>
      <c r="C8" s="37"/>
      <c r="D8" s="133" t="s">
        <v>95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245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3" t="s">
        <v>18</v>
      </c>
      <c r="E11" s="37"/>
      <c r="F11" s="138" t="s">
        <v>19</v>
      </c>
      <c r="G11" s="37"/>
      <c r="H11" s="37"/>
      <c r="I11" s="139" t="s">
        <v>20</v>
      </c>
      <c r="J11" s="138" t="s">
        <v>19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3" t="s">
        <v>21</v>
      </c>
      <c r="E12" s="37"/>
      <c r="F12" s="138" t="s">
        <v>22</v>
      </c>
      <c r="G12" s="37"/>
      <c r="H12" s="37"/>
      <c r="I12" s="139" t="s">
        <v>23</v>
      </c>
      <c r="J12" s="140" t="str">
        <f>'Rekapitulace stavby'!AN8</f>
        <v>15. 7. 2020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3" t="s">
        <v>25</v>
      </c>
      <c r="E14" s="37"/>
      <c r="F14" s="37"/>
      <c r="G14" s="37"/>
      <c r="H14" s="37"/>
      <c r="I14" s="139" t="s">
        <v>26</v>
      </c>
      <c r="J14" s="138" t="s">
        <v>27</v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">
        <v>28</v>
      </c>
      <c r="F15" s="37"/>
      <c r="G15" s="37"/>
      <c r="H15" s="37"/>
      <c r="I15" s="139" t="s">
        <v>29</v>
      </c>
      <c r="J15" s="138" t="s">
        <v>30</v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3" t="s">
        <v>31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29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3" t="s">
        <v>33</v>
      </c>
      <c r="E20" s="37"/>
      <c r="F20" s="37"/>
      <c r="G20" s="37"/>
      <c r="H20" s="37"/>
      <c r="I20" s="139" t="s">
        <v>26</v>
      </c>
      <c r="J20" s="138" t="s">
        <v>19</v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">
        <v>34</v>
      </c>
      <c r="F21" s="37"/>
      <c r="G21" s="37"/>
      <c r="H21" s="37"/>
      <c r="I21" s="139" t="s">
        <v>29</v>
      </c>
      <c r="J21" s="138" t="s">
        <v>19</v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3" t="s">
        <v>36</v>
      </c>
      <c r="E23" s="37"/>
      <c r="F23" s="37"/>
      <c r="G23" s="37"/>
      <c r="H23" s="37"/>
      <c r="I23" s="139" t="s">
        <v>26</v>
      </c>
      <c r="J23" s="138" t="s">
        <v>19</v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">
        <v>37</v>
      </c>
      <c r="F24" s="37"/>
      <c r="G24" s="37"/>
      <c r="H24" s="37"/>
      <c r="I24" s="139" t="s">
        <v>29</v>
      </c>
      <c r="J24" s="138" t="s">
        <v>19</v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3" t="s">
        <v>38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8" t="s">
        <v>40</v>
      </c>
      <c r="E30" s="37"/>
      <c r="F30" s="37"/>
      <c r="G30" s="37"/>
      <c r="H30" s="37"/>
      <c r="I30" s="135"/>
      <c r="J30" s="149">
        <f>ROUND(J83,2)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0" t="s">
        <v>42</v>
      </c>
      <c r="G32" s="37"/>
      <c r="H32" s="37"/>
      <c r="I32" s="151" t="s">
        <v>41</v>
      </c>
      <c r="J32" s="150" t="s">
        <v>43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44</v>
      </c>
      <c r="E33" s="133" t="s">
        <v>45</v>
      </c>
      <c r="F33" s="153">
        <f>ROUND((SUM(BE83:BE142)),2)</f>
        <v>0</v>
      </c>
      <c r="G33" s="37"/>
      <c r="H33" s="37"/>
      <c r="I33" s="154">
        <v>0.21</v>
      </c>
      <c r="J33" s="153">
        <f>ROUND(((SUM(BE83:BE142))*I33),2)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3" t="s">
        <v>46</v>
      </c>
      <c r="F34" s="153">
        <f>ROUND((SUM(BF83:BF142)),2)</f>
        <v>0</v>
      </c>
      <c r="G34" s="37"/>
      <c r="H34" s="37"/>
      <c r="I34" s="154">
        <v>0.15</v>
      </c>
      <c r="J34" s="153">
        <f>ROUND(((SUM(BF83:BF142))*I34),2)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3" t="s">
        <v>47</v>
      </c>
      <c r="F35" s="153">
        <f>ROUND((SUM(BG83:BG142)),2)</f>
        <v>0</v>
      </c>
      <c r="G35" s="37"/>
      <c r="H35" s="37"/>
      <c r="I35" s="154">
        <v>0.21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3" t="s">
        <v>48</v>
      </c>
      <c r="F36" s="153">
        <f>ROUND((SUM(BH83:BH142)),2)</f>
        <v>0</v>
      </c>
      <c r="G36" s="37"/>
      <c r="H36" s="37"/>
      <c r="I36" s="154">
        <v>0.15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3" t="s">
        <v>49</v>
      </c>
      <c r="F37" s="153">
        <f>ROUND((SUM(BI83:BI142)),2)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97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9" t="str">
        <f>E7</f>
        <v>Revitalizace bikecenrtra v areálu zdraví Kynšperk nad Ohří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95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02 - Trail - skoky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Kynšperk nad Ohří</v>
      </c>
      <c r="G52" s="39"/>
      <c r="H52" s="39"/>
      <c r="I52" s="139" t="s">
        <v>23</v>
      </c>
      <c r="J52" s="71" t="str">
        <f>IF(J12="","",J12)</f>
        <v>15. 7. 2020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65" customHeight="1">
      <c r="A54" s="37"/>
      <c r="B54" s="38"/>
      <c r="C54" s="31" t="s">
        <v>25</v>
      </c>
      <c r="D54" s="39"/>
      <c r="E54" s="39"/>
      <c r="F54" s="26" t="str">
        <f>E15</f>
        <v>Město Kynšperk nad Ohří</v>
      </c>
      <c r="G54" s="39"/>
      <c r="H54" s="39"/>
      <c r="I54" s="139" t="s">
        <v>33</v>
      </c>
      <c r="J54" s="35" t="str">
        <f>E21</f>
        <v xml:space="preserve">Ing. Josef Ditrich,  Ing. Michal Severa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139" t="s">
        <v>36</v>
      </c>
      <c r="J55" s="35" t="str">
        <f>E24</f>
        <v>Jiří Bednář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0" t="s">
        <v>98</v>
      </c>
      <c r="D57" s="171"/>
      <c r="E57" s="171"/>
      <c r="F57" s="171"/>
      <c r="G57" s="171"/>
      <c r="H57" s="171"/>
      <c r="I57" s="172"/>
      <c r="J57" s="173" t="s">
        <v>99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4" t="s">
        <v>72</v>
      </c>
      <c r="D59" s="39"/>
      <c r="E59" s="39"/>
      <c r="F59" s="39"/>
      <c r="G59" s="39"/>
      <c r="H59" s="39"/>
      <c r="I59" s="135"/>
      <c r="J59" s="101">
        <f>J83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100</v>
      </c>
    </row>
    <row r="60" spans="1:31" s="9" customFormat="1" ht="24.95" customHeight="1">
      <c r="A60" s="9"/>
      <c r="B60" s="175"/>
      <c r="C60" s="176"/>
      <c r="D60" s="177" t="s">
        <v>101</v>
      </c>
      <c r="E60" s="178"/>
      <c r="F60" s="178"/>
      <c r="G60" s="178"/>
      <c r="H60" s="178"/>
      <c r="I60" s="179"/>
      <c r="J60" s="180">
        <f>J84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83"/>
      <c r="D61" s="184" t="s">
        <v>102</v>
      </c>
      <c r="E61" s="185"/>
      <c r="F61" s="185"/>
      <c r="G61" s="185"/>
      <c r="H61" s="185"/>
      <c r="I61" s="186"/>
      <c r="J61" s="187">
        <f>J85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83"/>
      <c r="D62" s="184" t="s">
        <v>103</v>
      </c>
      <c r="E62" s="185"/>
      <c r="F62" s="185"/>
      <c r="G62" s="185"/>
      <c r="H62" s="185"/>
      <c r="I62" s="186"/>
      <c r="J62" s="187">
        <f>J129</f>
        <v>0</v>
      </c>
      <c r="K62" s="183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83"/>
      <c r="D63" s="184" t="s">
        <v>104</v>
      </c>
      <c r="E63" s="185"/>
      <c r="F63" s="185"/>
      <c r="G63" s="185"/>
      <c r="H63" s="185"/>
      <c r="I63" s="186"/>
      <c r="J63" s="187">
        <f>J133</f>
        <v>0</v>
      </c>
      <c r="K63" s="183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135"/>
      <c r="J64" s="39"/>
      <c r="K64" s="39"/>
      <c r="L64" s="13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165"/>
      <c r="J65" s="59"/>
      <c r="K65" s="59"/>
      <c r="L65" s="13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168"/>
      <c r="J69" s="61"/>
      <c r="K69" s="61"/>
      <c r="L69" s="13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105</v>
      </c>
      <c r="D70" s="39"/>
      <c r="E70" s="39"/>
      <c r="F70" s="39"/>
      <c r="G70" s="39"/>
      <c r="H70" s="39"/>
      <c r="I70" s="135"/>
      <c r="J70" s="39"/>
      <c r="K70" s="39"/>
      <c r="L70" s="13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135"/>
      <c r="J71" s="39"/>
      <c r="K71" s="39"/>
      <c r="L71" s="13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135"/>
      <c r="J72" s="39"/>
      <c r="K72" s="39"/>
      <c r="L72" s="13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69" t="str">
        <f>E7</f>
        <v>Revitalizace bikecenrtra v areálu zdraví Kynšperk nad Ohří</v>
      </c>
      <c r="F73" s="31"/>
      <c r="G73" s="31"/>
      <c r="H73" s="31"/>
      <c r="I73" s="135"/>
      <c r="J73" s="39"/>
      <c r="K73" s="39"/>
      <c r="L73" s="13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95</v>
      </c>
      <c r="D74" s="39"/>
      <c r="E74" s="39"/>
      <c r="F74" s="39"/>
      <c r="G74" s="39"/>
      <c r="H74" s="39"/>
      <c r="I74" s="135"/>
      <c r="J74" s="39"/>
      <c r="K74" s="39"/>
      <c r="L74" s="13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8" t="str">
        <f>E9</f>
        <v>SO 02 - Trail - skoky</v>
      </c>
      <c r="F75" s="39"/>
      <c r="G75" s="39"/>
      <c r="H75" s="39"/>
      <c r="I75" s="135"/>
      <c r="J75" s="39"/>
      <c r="K75" s="39"/>
      <c r="L75" s="13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13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21</v>
      </c>
      <c r="D77" s="39"/>
      <c r="E77" s="39"/>
      <c r="F77" s="26" t="str">
        <f>F12</f>
        <v>Kynšperk nad Ohří</v>
      </c>
      <c r="G77" s="39"/>
      <c r="H77" s="39"/>
      <c r="I77" s="139" t="s">
        <v>23</v>
      </c>
      <c r="J77" s="71" t="str">
        <f>IF(J12="","",J12)</f>
        <v>15. 7. 2020</v>
      </c>
      <c r="K77" s="39"/>
      <c r="L77" s="13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1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5.65" customHeight="1">
      <c r="A79" s="37"/>
      <c r="B79" s="38"/>
      <c r="C79" s="31" t="s">
        <v>25</v>
      </c>
      <c r="D79" s="39"/>
      <c r="E79" s="39"/>
      <c r="F79" s="26" t="str">
        <f>E15</f>
        <v>Město Kynšperk nad Ohří</v>
      </c>
      <c r="G79" s="39"/>
      <c r="H79" s="39"/>
      <c r="I79" s="139" t="s">
        <v>33</v>
      </c>
      <c r="J79" s="35" t="str">
        <f>E21</f>
        <v xml:space="preserve">Ing. Josef Ditrich,  Ing. Michal Severa</v>
      </c>
      <c r="K79" s="39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31</v>
      </c>
      <c r="D80" s="39"/>
      <c r="E80" s="39"/>
      <c r="F80" s="26" t="str">
        <f>IF(E18="","",E18)</f>
        <v>Vyplň údaj</v>
      </c>
      <c r="G80" s="39"/>
      <c r="H80" s="39"/>
      <c r="I80" s="139" t="s">
        <v>36</v>
      </c>
      <c r="J80" s="35" t="str">
        <f>E24</f>
        <v>Jiří Bednář</v>
      </c>
      <c r="K80" s="39"/>
      <c r="L80" s="13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13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89"/>
      <c r="B82" s="190"/>
      <c r="C82" s="191" t="s">
        <v>106</v>
      </c>
      <c r="D82" s="192" t="s">
        <v>59</v>
      </c>
      <c r="E82" s="192" t="s">
        <v>55</v>
      </c>
      <c r="F82" s="192" t="s">
        <v>56</v>
      </c>
      <c r="G82" s="192" t="s">
        <v>107</v>
      </c>
      <c r="H82" s="192" t="s">
        <v>108</v>
      </c>
      <c r="I82" s="193" t="s">
        <v>109</v>
      </c>
      <c r="J82" s="192" t="s">
        <v>99</v>
      </c>
      <c r="K82" s="194" t="s">
        <v>110</v>
      </c>
      <c r="L82" s="195"/>
      <c r="M82" s="91" t="s">
        <v>19</v>
      </c>
      <c r="N82" s="92" t="s">
        <v>44</v>
      </c>
      <c r="O82" s="92" t="s">
        <v>111</v>
      </c>
      <c r="P82" s="92" t="s">
        <v>112</v>
      </c>
      <c r="Q82" s="92" t="s">
        <v>113</v>
      </c>
      <c r="R82" s="92" t="s">
        <v>114</v>
      </c>
      <c r="S82" s="92" t="s">
        <v>115</v>
      </c>
      <c r="T82" s="93" t="s">
        <v>116</v>
      </c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</row>
    <row r="83" spans="1:63" s="2" customFormat="1" ht="22.8" customHeight="1">
      <c r="A83" s="37"/>
      <c r="B83" s="38"/>
      <c r="C83" s="98" t="s">
        <v>117</v>
      </c>
      <c r="D83" s="39"/>
      <c r="E83" s="39"/>
      <c r="F83" s="39"/>
      <c r="G83" s="39"/>
      <c r="H83" s="39"/>
      <c r="I83" s="135"/>
      <c r="J83" s="196">
        <f>BK83</f>
        <v>0</v>
      </c>
      <c r="K83" s="39"/>
      <c r="L83" s="43"/>
      <c r="M83" s="94"/>
      <c r="N83" s="197"/>
      <c r="O83" s="95"/>
      <c r="P83" s="198">
        <f>P84</f>
        <v>0</v>
      </c>
      <c r="Q83" s="95"/>
      <c r="R83" s="198">
        <f>R84</f>
        <v>174.6902</v>
      </c>
      <c r="S83" s="95"/>
      <c r="T83" s="199">
        <f>T84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73</v>
      </c>
      <c r="AU83" s="16" t="s">
        <v>100</v>
      </c>
      <c r="BK83" s="200">
        <f>BK84</f>
        <v>0</v>
      </c>
    </row>
    <row r="84" spans="1:63" s="12" customFormat="1" ht="25.9" customHeight="1">
      <c r="A84" s="12"/>
      <c r="B84" s="201"/>
      <c r="C84" s="202"/>
      <c r="D84" s="203" t="s">
        <v>73</v>
      </c>
      <c r="E84" s="204" t="s">
        <v>118</v>
      </c>
      <c r="F84" s="204" t="s">
        <v>119</v>
      </c>
      <c r="G84" s="202"/>
      <c r="H84" s="202"/>
      <c r="I84" s="205"/>
      <c r="J84" s="206">
        <f>BK84</f>
        <v>0</v>
      </c>
      <c r="K84" s="202"/>
      <c r="L84" s="207"/>
      <c r="M84" s="208"/>
      <c r="N84" s="209"/>
      <c r="O84" s="209"/>
      <c r="P84" s="210">
        <f>P85+P129+P133</f>
        <v>0</v>
      </c>
      <c r="Q84" s="209"/>
      <c r="R84" s="210">
        <f>R85+R129+R133</f>
        <v>174.6902</v>
      </c>
      <c r="S84" s="209"/>
      <c r="T84" s="211">
        <f>T85+T129+T133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2" t="s">
        <v>82</v>
      </c>
      <c r="AT84" s="213" t="s">
        <v>73</v>
      </c>
      <c r="AU84" s="213" t="s">
        <v>74</v>
      </c>
      <c r="AY84" s="212" t="s">
        <v>120</v>
      </c>
      <c r="BK84" s="214">
        <f>BK85+BK129+BK133</f>
        <v>0</v>
      </c>
    </row>
    <row r="85" spans="1:63" s="12" customFormat="1" ht="22.8" customHeight="1">
      <c r="A85" s="12"/>
      <c r="B85" s="201"/>
      <c r="C85" s="202"/>
      <c r="D85" s="203" t="s">
        <v>73</v>
      </c>
      <c r="E85" s="215" t="s">
        <v>82</v>
      </c>
      <c r="F85" s="215" t="s">
        <v>121</v>
      </c>
      <c r="G85" s="202"/>
      <c r="H85" s="202"/>
      <c r="I85" s="205"/>
      <c r="J85" s="216">
        <f>BK85</f>
        <v>0</v>
      </c>
      <c r="K85" s="202"/>
      <c r="L85" s="207"/>
      <c r="M85" s="208"/>
      <c r="N85" s="209"/>
      <c r="O85" s="209"/>
      <c r="P85" s="210">
        <f>SUM(P86:P128)</f>
        <v>0</v>
      </c>
      <c r="Q85" s="209"/>
      <c r="R85" s="210">
        <f>SUM(R86:R128)</f>
        <v>138.7527</v>
      </c>
      <c r="S85" s="209"/>
      <c r="T85" s="211">
        <f>SUM(T86:T128)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2" t="s">
        <v>82</v>
      </c>
      <c r="AT85" s="213" t="s">
        <v>73</v>
      </c>
      <c r="AU85" s="213" t="s">
        <v>82</v>
      </c>
      <c r="AY85" s="212" t="s">
        <v>120</v>
      </c>
      <c r="BK85" s="214">
        <f>SUM(BK86:BK128)</f>
        <v>0</v>
      </c>
    </row>
    <row r="86" spans="1:65" s="2" customFormat="1" ht="16.5" customHeight="1">
      <c r="A86" s="37"/>
      <c r="B86" s="38"/>
      <c r="C86" s="217" t="s">
        <v>82</v>
      </c>
      <c r="D86" s="217" t="s">
        <v>122</v>
      </c>
      <c r="E86" s="218" t="s">
        <v>123</v>
      </c>
      <c r="F86" s="219" t="s">
        <v>124</v>
      </c>
      <c r="G86" s="220" t="s">
        <v>125</v>
      </c>
      <c r="H86" s="221">
        <v>500</v>
      </c>
      <c r="I86" s="222"/>
      <c r="J86" s="223">
        <f>ROUND(I86*H86,2)</f>
        <v>0</v>
      </c>
      <c r="K86" s="219" t="s">
        <v>126</v>
      </c>
      <c r="L86" s="43"/>
      <c r="M86" s="224" t="s">
        <v>19</v>
      </c>
      <c r="N86" s="225" t="s">
        <v>45</v>
      </c>
      <c r="O86" s="83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8" t="s">
        <v>127</v>
      </c>
      <c r="AT86" s="228" t="s">
        <v>122</v>
      </c>
      <c r="AU86" s="228" t="s">
        <v>84</v>
      </c>
      <c r="AY86" s="16" t="s">
        <v>120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16" t="s">
        <v>82</v>
      </c>
      <c r="BK86" s="229">
        <f>ROUND(I86*H86,2)</f>
        <v>0</v>
      </c>
      <c r="BL86" s="16" t="s">
        <v>127</v>
      </c>
      <c r="BM86" s="228" t="s">
        <v>246</v>
      </c>
    </row>
    <row r="87" spans="1:47" s="2" customFormat="1" ht="12">
      <c r="A87" s="37"/>
      <c r="B87" s="38"/>
      <c r="C87" s="39"/>
      <c r="D87" s="230" t="s">
        <v>129</v>
      </c>
      <c r="E87" s="39"/>
      <c r="F87" s="231" t="s">
        <v>130</v>
      </c>
      <c r="G87" s="39"/>
      <c r="H87" s="39"/>
      <c r="I87" s="135"/>
      <c r="J87" s="39"/>
      <c r="K87" s="39"/>
      <c r="L87" s="43"/>
      <c r="M87" s="232"/>
      <c r="N87" s="233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129</v>
      </c>
      <c r="AU87" s="16" t="s">
        <v>84</v>
      </c>
    </row>
    <row r="88" spans="1:47" s="2" customFormat="1" ht="12">
      <c r="A88" s="37"/>
      <c r="B88" s="38"/>
      <c r="C88" s="39"/>
      <c r="D88" s="230" t="s">
        <v>131</v>
      </c>
      <c r="E88" s="39"/>
      <c r="F88" s="234" t="s">
        <v>132</v>
      </c>
      <c r="G88" s="39"/>
      <c r="H88" s="39"/>
      <c r="I88" s="135"/>
      <c r="J88" s="39"/>
      <c r="K88" s="39"/>
      <c r="L88" s="43"/>
      <c r="M88" s="232"/>
      <c r="N88" s="233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131</v>
      </c>
      <c r="AU88" s="16" t="s">
        <v>84</v>
      </c>
    </row>
    <row r="89" spans="1:51" s="13" customFormat="1" ht="12">
      <c r="A89" s="13"/>
      <c r="B89" s="235"/>
      <c r="C89" s="236"/>
      <c r="D89" s="230" t="s">
        <v>133</v>
      </c>
      <c r="E89" s="237" t="s">
        <v>19</v>
      </c>
      <c r="F89" s="238" t="s">
        <v>247</v>
      </c>
      <c r="G89" s="236"/>
      <c r="H89" s="239">
        <v>500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5" t="s">
        <v>133</v>
      </c>
      <c r="AU89" s="245" t="s">
        <v>84</v>
      </c>
      <c r="AV89" s="13" t="s">
        <v>84</v>
      </c>
      <c r="AW89" s="13" t="s">
        <v>35</v>
      </c>
      <c r="AX89" s="13" t="s">
        <v>82</v>
      </c>
      <c r="AY89" s="245" t="s">
        <v>120</v>
      </c>
    </row>
    <row r="90" spans="1:65" s="2" customFormat="1" ht="16.5" customHeight="1">
      <c r="A90" s="37"/>
      <c r="B90" s="38"/>
      <c r="C90" s="217" t="s">
        <v>84</v>
      </c>
      <c r="D90" s="217" t="s">
        <v>122</v>
      </c>
      <c r="E90" s="218" t="s">
        <v>135</v>
      </c>
      <c r="F90" s="219" t="s">
        <v>136</v>
      </c>
      <c r="G90" s="220" t="s">
        <v>137</v>
      </c>
      <c r="H90" s="221">
        <v>55</v>
      </c>
      <c r="I90" s="222"/>
      <c r="J90" s="223">
        <f>ROUND(I90*H90,2)</f>
        <v>0</v>
      </c>
      <c r="K90" s="219" t="s">
        <v>126</v>
      </c>
      <c r="L90" s="43"/>
      <c r="M90" s="224" t="s">
        <v>19</v>
      </c>
      <c r="N90" s="225" t="s">
        <v>45</v>
      </c>
      <c r="O90" s="83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28" t="s">
        <v>127</v>
      </c>
      <c r="AT90" s="228" t="s">
        <v>122</v>
      </c>
      <c r="AU90" s="228" t="s">
        <v>84</v>
      </c>
      <c r="AY90" s="16" t="s">
        <v>120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6" t="s">
        <v>82</v>
      </c>
      <c r="BK90" s="229">
        <f>ROUND(I90*H90,2)</f>
        <v>0</v>
      </c>
      <c r="BL90" s="16" t="s">
        <v>127</v>
      </c>
      <c r="BM90" s="228" t="s">
        <v>248</v>
      </c>
    </row>
    <row r="91" spans="1:47" s="2" customFormat="1" ht="12">
      <c r="A91" s="37"/>
      <c r="B91" s="38"/>
      <c r="C91" s="39"/>
      <c r="D91" s="230" t="s">
        <v>129</v>
      </c>
      <c r="E91" s="39"/>
      <c r="F91" s="231" t="s">
        <v>139</v>
      </c>
      <c r="G91" s="39"/>
      <c r="H91" s="39"/>
      <c r="I91" s="135"/>
      <c r="J91" s="39"/>
      <c r="K91" s="39"/>
      <c r="L91" s="43"/>
      <c r="M91" s="232"/>
      <c r="N91" s="233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129</v>
      </c>
      <c r="AU91" s="16" t="s">
        <v>84</v>
      </c>
    </row>
    <row r="92" spans="1:47" s="2" customFormat="1" ht="12">
      <c r="A92" s="37"/>
      <c r="B92" s="38"/>
      <c r="C92" s="39"/>
      <c r="D92" s="230" t="s">
        <v>131</v>
      </c>
      <c r="E92" s="39"/>
      <c r="F92" s="234" t="s">
        <v>140</v>
      </c>
      <c r="G92" s="39"/>
      <c r="H92" s="39"/>
      <c r="I92" s="135"/>
      <c r="J92" s="39"/>
      <c r="K92" s="39"/>
      <c r="L92" s="43"/>
      <c r="M92" s="232"/>
      <c r="N92" s="233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131</v>
      </c>
      <c r="AU92" s="16" t="s">
        <v>84</v>
      </c>
    </row>
    <row r="93" spans="1:65" s="2" customFormat="1" ht="16.5" customHeight="1">
      <c r="A93" s="37"/>
      <c r="B93" s="38"/>
      <c r="C93" s="217" t="s">
        <v>142</v>
      </c>
      <c r="D93" s="217" t="s">
        <v>122</v>
      </c>
      <c r="E93" s="218" t="s">
        <v>143</v>
      </c>
      <c r="F93" s="219" t="s">
        <v>144</v>
      </c>
      <c r="G93" s="220" t="s">
        <v>137</v>
      </c>
      <c r="H93" s="221">
        <v>55</v>
      </c>
      <c r="I93" s="222"/>
      <c r="J93" s="223">
        <f>ROUND(I93*H93,2)</f>
        <v>0</v>
      </c>
      <c r="K93" s="219" t="s">
        <v>126</v>
      </c>
      <c r="L93" s="43"/>
      <c r="M93" s="224" t="s">
        <v>19</v>
      </c>
      <c r="N93" s="225" t="s">
        <v>45</v>
      </c>
      <c r="O93" s="83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28" t="s">
        <v>127</v>
      </c>
      <c r="AT93" s="228" t="s">
        <v>122</v>
      </c>
      <c r="AU93" s="228" t="s">
        <v>84</v>
      </c>
      <c r="AY93" s="16" t="s">
        <v>120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16" t="s">
        <v>82</v>
      </c>
      <c r="BK93" s="229">
        <f>ROUND(I93*H93,2)</f>
        <v>0</v>
      </c>
      <c r="BL93" s="16" t="s">
        <v>127</v>
      </c>
      <c r="BM93" s="228" t="s">
        <v>249</v>
      </c>
    </row>
    <row r="94" spans="1:47" s="2" customFormat="1" ht="12">
      <c r="A94" s="37"/>
      <c r="B94" s="38"/>
      <c r="C94" s="39"/>
      <c r="D94" s="230" t="s">
        <v>129</v>
      </c>
      <c r="E94" s="39"/>
      <c r="F94" s="231" t="s">
        <v>146</v>
      </c>
      <c r="G94" s="39"/>
      <c r="H94" s="39"/>
      <c r="I94" s="135"/>
      <c r="J94" s="39"/>
      <c r="K94" s="39"/>
      <c r="L94" s="43"/>
      <c r="M94" s="232"/>
      <c r="N94" s="233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129</v>
      </c>
      <c r="AU94" s="16" t="s">
        <v>84</v>
      </c>
    </row>
    <row r="95" spans="1:47" s="2" customFormat="1" ht="12">
      <c r="A95" s="37"/>
      <c r="B95" s="38"/>
      <c r="C95" s="39"/>
      <c r="D95" s="230" t="s">
        <v>131</v>
      </c>
      <c r="E95" s="39"/>
      <c r="F95" s="234" t="s">
        <v>147</v>
      </c>
      <c r="G95" s="39"/>
      <c r="H95" s="39"/>
      <c r="I95" s="135"/>
      <c r="J95" s="39"/>
      <c r="K95" s="39"/>
      <c r="L95" s="43"/>
      <c r="M95" s="232"/>
      <c r="N95" s="233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131</v>
      </c>
      <c r="AU95" s="16" t="s">
        <v>84</v>
      </c>
    </row>
    <row r="96" spans="1:65" s="2" customFormat="1" ht="16.5" customHeight="1">
      <c r="A96" s="37"/>
      <c r="B96" s="38"/>
      <c r="C96" s="217" t="s">
        <v>155</v>
      </c>
      <c r="D96" s="217" t="s">
        <v>122</v>
      </c>
      <c r="E96" s="218" t="s">
        <v>156</v>
      </c>
      <c r="F96" s="219" t="s">
        <v>157</v>
      </c>
      <c r="G96" s="220" t="s">
        <v>137</v>
      </c>
      <c r="H96" s="221">
        <v>130</v>
      </c>
      <c r="I96" s="222"/>
      <c r="J96" s="223">
        <f>ROUND(I96*H96,2)</f>
        <v>0</v>
      </c>
      <c r="K96" s="219" t="s">
        <v>126</v>
      </c>
      <c r="L96" s="43"/>
      <c r="M96" s="224" t="s">
        <v>19</v>
      </c>
      <c r="N96" s="225" t="s">
        <v>45</v>
      </c>
      <c r="O96" s="83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28" t="s">
        <v>127</v>
      </c>
      <c r="AT96" s="228" t="s">
        <v>122</v>
      </c>
      <c r="AU96" s="228" t="s">
        <v>84</v>
      </c>
      <c r="AY96" s="16" t="s">
        <v>120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6" t="s">
        <v>82</v>
      </c>
      <c r="BK96" s="229">
        <f>ROUND(I96*H96,2)</f>
        <v>0</v>
      </c>
      <c r="BL96" s="16" t="s">
        <v>127</v>
      </c>
      <c r="BM96" s="228" t="s">
        <v>250</v>
      </c>
    </row>
    <row r="97" spans="1:47" s="2" customFormat="1" ht="12">
      <c r="A97" s="37"/>
      <c r="B97" s="38"/>
      <c r="C97" s="39"/>
      <c r="D97" s="230" t="s">
        <v>129</v>
      </c>
      <c r="E97" s="39"/>
      <c r="F97" s="231" t="s">
        <v>159</v>
      </c>
      <c r="G97" s="39"/>
      <c r="H97" s="39"/>
      <c r="I97" s="135"/>
      <c r="J97" s="39"/>
      <c r="K97" s="39"/>
      <c r="L97" s="43"/>
      <c r="M97" s="232"/>
      <c r="N97" s="233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129</v>
      </c>
      <c r="AU97" s="16" t="s">
        <v>84</v>
      </c>
    </row>
    <row r="98" spans="1:47" s="2" customFormat="1" ht="12">
      <c r="A98" s="37"/>
      <c r="B98" s="38"/>
      <c r="C98" s="39"/>
      <c r="D98" s="230" t="s">
        <v>131</v>
      </c>
      <c r="E98" s="39"/>
      <c r="F98" s="234" t="s">
        <v>160</v>
      </c>
      <c r="G98" s="39"/>
      <c r="H98" s="39"/>
      <c r="I98" s="135"/>
      <c r="J98" s="39"/>
      <c r="K98" s="39"/>
      <c r="L98" s="43"/>
      <c r="M98" s="232"/>
      <c r="N98" s="233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131</v>
      </c>
      <c r="AU98" s="16" t="s">
        <v>84</v>
      </c>
    </row>
    <row r="99" spans="1:65" s="2" customFormat="1" ht="16.5" customHeight="1">
      <c r="A99" s="37"/>
      <c r="B99" s="38"/>
      <c r="C99" s="217" t="s">
        <v>161</v>
      </c>
      <c r="D99" s="217" t="s">
        <v>122</v>
      </c>
      <c r="E99" s="218" t="s">
        <v>162</v>
      </c>
      <c r="F99" s="219" t="s">
        <v>163</v>
      </c>
      <c r="G99" s="220" t="s">
        <v>137</v>
      </c>
      <c r="H99" s="221">
        <v>75</v>
      </c>
      <c r="I99" s="222"/>
      <c r="J99" s="223">
        <f>ROUND(I99*H99,2)</f>
        <v>0</v>
      </c>
      <c r="K99" s="219" t="s">
        <v>126</v>
      </c>
      <c r="L99" s="43"/>
      <c r="M99" s="224" t="s">
        <v>19</v>
      </c>
      <c r="N99" s="225" t="s">
        <v>45</v>
      </c>
      <c r="O99" s="83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28" t="s">
        <v>127</v>
      </c>
      <c r="AT99" s="228" t="s">
        <v>122</v>
      </c>
      <c r="AU99" s="228" t="s">
        <v>84</v>
      </c>
      <c r="AY99" s="16" t="s">
        <v>120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16" t="s">
        <v>82</v>
      </c>
      <c r="BK99" s="229">
        <f>ROUND(I99*H99,2)</f>
        <v>0</v>
      </c>
      <c r="BL99" s="16" t="s">
        <v>127</v>
      </c>
      <c r="BM99" s="228" t="s">
        <v>251</v>
      </c>
    </row>
    <row r="100" spans="1:47" s="2" customFormat="1" ht="12">
      <c r="A100" s="37"/>
      <c r="B100" s="38"/>
      <c r="C100" s="39"/>
      <c r="D100" s="230" t="s">
        <v>129</v>
      </c>
      <c r="E100" s="39"/>
      <c r="F100" s="231" t="s">
        <v>165</v>
      </c>
      <c r="G100" s="39"/>
      <c r="H100" s="39"/>
      <c r="I100" s="135"/>
      <c r="J100" s="39"/>
      <c r="K100" s="39"/>
      <c r="L100" s="43"/>
      <c r="M100" s="232"/>
      <c r="N100" s="233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129</v>
      </c>
      <c r="AU100" s="16" t="s">
        <v>84</v>
      </c>
    </row>
    <row r="101" spans="1:47" s="2" customFormat="1" ht="12">
      <c r="A101" s="37"/>
      <c r="B101" s="38"/>
      <c r="C101" s="39"/>
      <c r="D101" s="230" t="s">
        <v>131</v>
      </c>
      <c r="E101" s="39"/>
      <c r="F101" s="234" t="s">
        <v>160</v>
      </c>
      <c r="G101" s="39"/>
      <c r="H101" s="39"/>
      <c r="I101" s="135"/>
      <c r="J101" s="39"/>
      <c r="K101" s="39"/>
      <c r="L101" s="43"/>
      <c r="M101" s="232"/>
      <c r="N101" s="233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131</v>
      </c>
      <c r="AU101" s="16" t="s">
        <v>84</v>
      </c>
    </row>
    <row r="102" spans="1:51" s="13" customFormat="1" ht="12">
      <c r="A102" s="13"/>
      <c r="B102" s="235"/>
      <c r="C102" s="236"/>
      <c r="D102" s="230" t="s">
        <v>133</v>
      </c>
      <c r="E102" s="237" t="s">
        <v>19</v>
      </c>
      <c r="F102" s="238" t="s">
        <v>252</v>
      </c>
      <c r="G102" s="236"/>
      <c r="H102" s="239">
        <v>75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133</v>
      </c>
      <c r="AU102" s="245" t="s">
        <v>84</v>
      </c>
      <c r="AV102" s="13" t="s">
        <v>84</v>
      </c>
      <c r="AW102" s="13" t="s">
        <v>35</v>
      </c>
      <c r="AX102" s="13" t="s">
        <v>82</v>
      </c>
      <c r="AY102" s="245" t="s">
        <v>120</v>
      </c>
    </row>
    <row r="103" spans="1:65" s="2" customFormat="1" ht="21.75" customHeight="1">
      <c r="A103" s="37"/>
      <c r="B103" s="38"/>
      <c r="C103" s="217" t="s">
        <v>167</v>
      </c>
      <c r="D103" s="217" t="s">
        <v>122</v>
      </c>
      <c r="E103" s="218" t="s">
        <v>168</v>
      </c>
      <c r="F103" s="219" t="s">
        <v>169</v>
      </c>
      <c r="G103" s="220" t="s">
        <v>137</v>
      </c>
      <c r="H103" s="221">
        <v>375</v>
      </c>
      <c r="I103" s="222"/>
      <c r="J103" s="223">
        <f>ROUND(I103*H103,2)</f>
        <v>0</v>
      </c>
      <c r="K103" s="219" t="s">
        <v>126</v>
      </c>
      <c r="L103" s="43"/>
      <c r="M103" s="224" t="s">
        <v>19</v>
      </c>
      <c r="N103" s="225" t="s">
        <v>45</v>
      </c>
      <c r="O103" s="83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28" t="s">
        <v>127</v>
      </c>
      <c r="AT103" s="228" t="s">
        <v>122</v>
      </c>
      <c r="AU103" s="228" t="s">
        <v>84</v>
      </c>
      <c r="AY103" s="16" t="s">
        <v>120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6" t="s">
        <v>82</v>
      </c>
      <c r="BK103" s="229">
        <f>ROUND(I103*H103,2)</f>
        <v>0</v>
      </c>
      <c r="BL103" s="16" t="s">
        <v>127</v>
      </c>
      <c r="BM103" s="228" t="s">
        <v>253</v>
      </c>
    </row>
    <row r="104" spans="1:47" s="2" customFormat="1" ht="12">
      <c r="A104" s="37"/>
      <c r="B104" s="38"/>
      <c r="C104" s="39"/>
      <c r="D104" s="230" t="s">
        <v>129</v>
      </c>
      <c r="E104" s="39"/>
      <c r="F104" s="231" t="s">
        <v>171</v>
      </c>
      <c r="G104" s="39"/>
      <c r="H104" s="39"/>
      <c r="I104" s="135"/>
      <c r="J104" s="39"/>
      <c r="K104" s="39"/>
      <c r="L104" s="43"/>
      <c r="M104" s="232"/>
      <c r="N104" s="233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129</v>
      </c>
      <c r="AU104" s="16" t="s">
        <v>84</v>
      </c>
    </row>
    <row r="105" spans="1:47" s="2" customFormat="1" ht="12">
      <c r="A105" s="37"/>
      <c r="B105" s="38"/>
      <c r="C105" s="39"/>
      <c r="D105" s="230" t="s">
        <v>131</v>
      </c>
      <c r="E105" s="39"/>
      <c r="F105" s="234" t="s">
        <v>160</v>
      </c>
      <c r="G105" s="39"/>
      <c r="H105" s="39"/>
      <c r="I105" s="135"/>
      <c r="J105" s="39"/>
      <c r="K105" s="39"/>
      <c r="L105" s="43"/>
      <c r="M105" s="232"/>
      <c r="N105" s="233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131</v>
      </c>
      <c r="AU105" s="16" t="s">
        <v>84</v>
      </c>
    </row>
    <row r="106" spans="1:51" s="13" customFormat="1" ht="12">
      <c r="A106" s="13"/>
      <c r="B106" s="235"/>
      <c r="C106" s="236"/>
      <c r="D106" s="230" t="s">
        <v>133</v>
      </c>
      <c r="E106" s="237" t="s">
        <v>19</v>
      </c>
      <c r="F106" s="238" t="s">
        <v>254</v>
      </c>
      <c r="G106" s="236"/>
      <c r="H106" s="239">
        <v>75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133</v>
      </c>
      <c r="AU106" s="245" t="s">
        <v>84</v>
      </c>
      <c r="AV106" s="13" t="s">
        <v>84</v>
      </c>
      <c r="AW106" s="13" t="s">
        <v>35</v>
      </c>
      <c r="AX106" s="13" t="s">
        <v>82</v>
      </c>
      <c r="AY106" s="245" t="s">
        <v>120</v>
      </c>
    </row>
    <row r="107" spans="1:51" s="13" customFormat="1" ht="12">
      <c r="A107" s="13"/>
      <c r="B107" s="235"/>
      <c r="C107" s="236"/>
      <c r="D107" s="230" t="s">
        <v>133</v>
      </c>
      <c r="E107" s="236"/>
      <c r="F107" s="238" t="s">
        <v>255</v>
      </c>
      <c r="G107" s="236"/>
      <c r="H107" s="239">
        <v>375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133</v>
      </c>
      <c r="AU107" s="245" t="s">
        <v>84</v>
      </c>
      <c r="AV107" s="13" t="s">
        <v>84</v>
      </c>
      <c r="AW107" s="13" t="s">
        <v>4</v>
      </c>
      <c r="AX107" s="13" t="s">
        <v>82</v>
      </c>
      <c r="AY107" s="245" t="s">
        <v>120</v>
      </c>
    </row>
    <row r="108" spans="1:65" s="2" customFormat="1" ht="16.5" customHeight="1">
      <c r="A108" s="37"/>
      <c r="B108" s="38"/>
      <c r="C108" s="217" t="s">
        <v>174</v>
      </c>
      <c r="D108" s="217" t="s">
        <v>122</v>
      </c>
      <c r="E108" s="218" t="s">
        <v>175</v>
      </c>
      <c r="F108" s="219" t="s">
        <v>176</v>
      </c>
      <c r="G108" s="220" t="s">
        <v>137</v>
      </c>
      <c r="H108" s="221">
        <v>130</v>
      </c>
      <c r="I108" s="222"/>
      <c r="J108" s="223">
        <f>ROUND(I108*H108,2)</f>
        <v>0</v>
      </c>
      <c r="K108" s="219" t="s">
        <v>126</v>
      </c>
      <c r="L108" s="43"/>
      <c r="M108" s="224" t="s">
        <v>19</v>
      </c>
      <c r="N108" s="225" t="s">
        <v>45</v>
      </c>
      <c r="O108" s="83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28" t="s">
        <v>127</v>
      </c>
      <c r="AT108" s="228" t="s">
        <v>122</v>
      </c>
      <c r="AU108" s="228" t="s">
        <v>84</v>
      </c>
      <c r="AY108" s="16" t="s">
        <v>120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6" t="s">
        <v>82</v>
      </c>
      <c r="BK108" s="229">
        <f>ROUND(I108*H108,2)</f>
        <v>0</v>
      </c>
      <c r="BL108" s="16" t="s">
        <v>127</v>
      </c>
      <c r="BM108" s="228" t="s">
        <v>256</v>
      </c>
    </row>
    <row r="109" spans="1:47" s="2" customFormat="1" ht="12">
      <c r="A109" s="37"/>
      <c r="B109" s="38"/>
      <c r="C109" s="39"/>
      <c r="D109" s="230" t="s">
        <v>129</v>
      </c>
      <c r="E109" s="39"/>
      <c r="F109" s="231" t="s">
        <v>178</v>
      </c>
      <c r="G109" s="39"/>
      <c r="H109" s="39"/>
      <c r="I109" s="135"/>
      <c r="J109" s="39"/>
      <c r="K109" s="39"/>
      <c r="L109" s="43"/>
      <c r="M109" s="232"/>
      <c r="N109" s="233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129</v>
      </c>
      <c r="AU109" s="16" t="s">
        <v>84</v>
      </c>
    </row>
    <row r="110" spans="1:47" s="2" customFormat="1" ht="12">
      <c r="A110" s="37"/>
      <c r="B110" s="38"/>
      <c r="C110" s="39"/>
      <c r="D110" s="230" t="s">
        <v>131</v>
      </c>
      <c r="E110" s="39"/>
      <c r="F110" s="234" t="s">
        <v>179</v>
      </c>
      <c r="G110" s="39"/>
      <c r="H110" s="39"/>
      <c r="I110" s="135"/>
      <c r="J110" s="39"/>
      <c r="K110" s="39"/>
      <c r="L110" s="43"/>
      <c r="M110" s="232"/>
      <c r="N110" s="233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131</v>
      </c>
      <c r="AU110" s="16" t="s">
        <v>84</v>
      </c>
    </row>
    <row r="111" spans="1:65" s="2" customFormat="1" ht="16.5" customHeight="1">
      <c r="A111" s="37"/>
      <c r="B111" s="38"/>
      <c r="C111" s="246" t="s">
        <v>181</v>
      </c>
      <c r="D111" s="246" t="s">
        <v>182</v>
      </c>
      <c r="E111" s="247" t="s">
        <v>183</v>
      </c>
      <c r="F111" s="248" t="s">
        <v>184</v>
      </c>
      <c r="G111" s="249" t="s">
        <v>185</v>
      </c>
      <c r="H111" s="250">
        <v>138.75</v>
      </c>
      <c r="I111" s="251"/>
      <c r="J111" s="252">
        <f>ROUND(I111*H111,2)</f>
        <v>0</v>
      </c>
      <c r="K111" s="248" t="s">
        <v>126</v>
      </c>
      <c r="L111" s="253"/>
      <c r="M111" s="254" t="s">
        <v>19</v>
      </c>
      <c r="N111" s="255" t="s">
        <v>45</v>
      </c>
      <c r="O111" s="83"/>
      <c r="P111" s="226">
        <f>O111*H111</f>
        <v>0</v>
      </c>
      <c r="Q111" s="226">
        <v>1</v>
      </c>
      <c r="R111" s="226">
        <f>Q111*H111</f>
        <v>138.75</v>
      </c>
      <c r="S111" s="226">
        <v>0</v>
      </c>
      <c r="T111" s="227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28" t="s">
        <v>174</v>
      </c>
      <c r="AT111" s="228" t="s">
        <v>182</v>
      </c>
      <c r="AU111" s="228" t="s">
        <v>84</v>
      </c>
      <c r="AY111" s="16" t="s">
        <v>120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6" t="s">
        <v>82</v>
      </c>
      <c r="BK111" s="229">
        <f>ROUND(I111*H111,2)</f>
        <v>0</v>
      </c>
      <c r="BL111" s="16" t="s">
        <v>127</v>
      </c>
      <c r="BM111" s="228" t="s">
        <v>257</v>
      </c>
    </row>
    <row r="112" spans="1:47" s="2" customFormat="1" ht="12">
      <c r="A112" s="37"/>
      <c r="B112" s="38"/>
      <c r="C112" s="39"/>
      <c r="D112" s="230" t="s">
        <v>129</v>
      </c>
      <c r="E112" s="39"/>
      <c r="F112" s="231" t="s">
        <v>184</v>
      </c>
      <c r="G112" s="39"/>
      <c r="H112" s="39"/>
      <c r="I112" s="135"/>
      <c r="J112" s="39"/>
      <c r="K112" s="39"/>
      <c r="L112" s="43"/>
      <c r="M112" s="232"/>
      <c r="N112" s="233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129</v>
      </c>
      <c r="AU112" s="16" t="s">
        <v>84</v>
      </c>
    </row>
    <row r="113" spans="1:51" s="13" customFormat="1" ht="12">
      <c r="A113" s="13"/>
      <c r="B113" s="235"/>
      <c r="C113" s="236"/>
      <c r="D113" s="230" t="s">
        <v>133</v>
      </c>
      <c r="E113" s="237" t="s">
        <v>19</v>
      </c>
      <c r="F113" s="238" t="s">
        <v>258</v>
      </c>
      <c r="G113" s="236"/>
      <c r="H113" s="239">
        <v>138.75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133</v>
      </c>
      <c r="AU113" s="245" t="s">
        <v>84</v>
      </c>
      <c r="AV113" s="13" t="s">
        <v>84</v>
      </c>
      <c r="AW113" s="13" t="s">
        <v>35</v>
      </c>
      <c r="AX113" s="13" t="s">
        <v>82</v>
      </c>
      <c r="AY113" s="245" t="s">
        <v>120</v>
      </c>
    </row>
    <row r="114" spans="1:65" s="2" customFormat="1" ht="16.5" customHeight="1">
      <c r="A114" s="37"/>
      <c r="B114" s="38"/>
      <c r="C114" s="217" t="s">
        <v>188</v>
      </c>
      <c r="D114" s="217" t="s">
        <v>122</v>
      </c>
      <c r="E114" s="218" t="s">
        <v>189</v>
      </c>
      <c r="F114" s="219" t="s">
        <v>190</v>
      </c>
      <c r="G114" s="220" t="s">
        <v>125</v>
      </c>
      <c r="H114" s="221">
        <v>95</v>
      </c>
      <c r="I114" s="222"/>
      <c r="J114" s="223">
        <f>ROUND(I114*H114,2)</f>
        <v>0</v>
      </c>
      <c r="K114" s="219" t="s">
        <v>126</v>
      </c>
      <c r="L114" s="43"/>
      <c r="M114" s="224" t="s">
        <v>19</v>
      </c>
      <c r="N114" s="225" t="s">
        <v>45</v>
      </c>
      <c r="O114" s="83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28" t="s">
        <v>127</v>
      </c>
      <c r="AT114" s="228" t="s">
        <v>122</v>
      </c>
      <c r="AU114" s="228" t="s">
        <v>84</v>
      </c>
      <c r="AY114" s="16" t="s">
        <v>120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6" t="s">
        <v>82</v>
      </c>
      <c r="BK114" s="229">
        <f>ROUND(I114*H114,2)</f>
        <v>0</v>
      </c>
      <c r="BL114" s="16" t="s">
        <v>127</v>
      </c>
      <c r="BM114" s="228" t="s">
        <v>259</v>
      </c>
    </row>
    <row r="115" spans="1:47" s="2" customFormat="1" ht="12">
      <c r="A115" s="37"/>
      <c r="B115" s="38"/>
      <c r="C115" s="39"/>
      <c r="D115" s="230" t="s">
        <v>129</v>
      </c>
      <c r="E115" s="39"/>
      <c r="F115" s="231" t="s">
        <v>192</v>
      </c>
      <c r="G115" s="39"/>
      <c r="H115" s="39"/>
      <c r="I115" s="135"/>
      <c r="J115" s="39"/>
      <c r="K115" s="39"/>
      <c r="L115" s="43"/>
      <c r="M115" s="232"/>
      <c r="N115" s="233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129</v>
      </c>
      <c r="AU115" s="16" t="s">
        <v>84</v>
      </c>
    </row>
    <row r="116" spans="1:65" s="2" customFormat="1" ht="16.5" customHeight="1">
      <c r="A116" s="37"/>
      <c r="B116" s="38"/>
      <c r="C116" s="217" t="s">
        <v>193</v>
      </c>
      <c r="D116" s="217" t="s">
        <v>122</v>
      </c>
      <c r="E116" s="218" t="s">
        <v>194</v>
      </c>
      <c r="F116" s="219" t="s">
        <v>195</v>
      </c>
      <c r="G116" s="220" t="s">
        <v>125</v>
      </c>
      <c r="H116" s="221">
        <v>140</v>
      </c>
      <c r="I116" s="222"/>
      <c r="J116" s="223">
        <f>ROUND(I116*H116,2)</f>
        <v>0</v>
      </c>
      <c r="K116" s="219" t="s">
        <v>126</v>
      </c>
      <c r="L116" s="43"/>
      <c r="M116" s="224" t="s">
        <v>19</v>
      </c>
      <c r="N116" s="225" t="s">
        <v>45</v>
      </c>
      <c r="O116" s="83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28" t="s">
        <v>127</v>
      </c>
      <c r="AT116" s="228" t="s">
        <v>122</v>
      </c>
      <c r="AU116" s="228" t="s">
        <v>84</v>
      </c>
      <c r="AY116" s="16" t="s">
        <v>120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6" t="s">
        <v>82</v>
      </c>
      <c r="BK116" s="229">
        <f>ROUND(I116*H116,2)</f>
        <v>0</v>
      </c>
      <c r="BL116" s="16" t="s">
        <v>127</v>
      </c>
      <c r="BM116" s="228" t="s">
        <v>260</v>
      </c>
    </row>
    <row r="117" spans="1:47" s="2" customFormat="1" ht="12">
      <c r="A117" s="37"/>
      <c r="B117" s="38"/>
      <c r="C117" s="39"/>
      <c r="D117" s="230" t="s">
        <v>129</v>
      </c>
      <c r="E117" s="39"/>
      <c r="F117" s="231" t="s">
        <v>197</v>
      </c>
      <c r="G117" s="39"/>
      <c r="H117" s="39"/>
      <c r="I117" s="135"/>
      <c r="J117" s="39"/>
      <c r="K117" s="39"/>
      <c r="L117" s="43"/>
      <c r="M117" s="232"/>
      <c r="N117" s="233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129</v>
      </c>
      <c r="AU117" s="16" t="s">
        <v>84</v>
      </c>
    </row>
    <row r="118" spans="1:47" s="2" customFormat="1" ht="12">
      <c r="A118" s="37"/>
      <c r="B118" s="38"/>
      <c r="C118" s="39"/>
      <c r="D118" s="230" t="s">
        <v>131</v>
      </c>
      <c r="E118" s="39"/>
      <c r="F118" s="234" t="s">
        <v>198</v>
      </c>
      <c r="G118" s="39"/>
      <c r="H118" s="39"/>
      <c r="I118" s="135"/>
      <c r="J118" s="39"/>
      <c r="K118" s="39"/>
      <c r="L118" s="43"/>
      <c r="M118" s="232"/>
      <c r="N118" s="233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131</v>
      </c>
      <c r="AU118" s="16" t="s">
        <v>84</v>
      </c>
    </row>
    <row r="119" spans="1:65" s="2" customFormat="1" ht="16.5" customHeight="1">
      <c r="A119" s="37"/>
      <c r="B119" s="38"/>
      <c r="C119" s="217" t="s">
        <v>199</v>
      </c>
      <c r="D119" s="217" t="s">
        <v>122</v>
      </c>
      <c r="E119" s="218" t="s">
        <v>200</v>
      </c>
      <c r="F119" s="219" t="s">
        <v>201</v>
      </c>
      <c r="G119" s="220" t="s">
        <v>125</v>
      </c>
      <c r="H119" s="221">
        <v>140</v>
      </c>
      <c r="I119" s="222"/>
      <c r="J119" s="223">
        <f>ROUND(I119*H119,2)</f>
        <v>0</v>
      </c>
      <c r="K119" s="219" t="s">
        <v>126</v>
      </c>
      <c r="L119" s="43"/>
      <c r="M119" s="224" t="s">
        <v>19</v>
      </c>
      <c r="N119" s="225" t="s">
        <v>45</v>
      </c>
      <c r="O119" s="83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8" t="s">
        <v>127</v>
      </c>
      <c r="AT119" s="228" t="s">
        <v>122</v>
      </c>
      <c r="AU119" s="228" t="s">
        <v>84</v>
      </c>
      <c r="AY119" s="16" t="s">
        <v>120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6" t="s">
        <v>82</v>
      </c>
      <c r="BK119" s="229">
        <f>ROUND(I119*H119,2)</f>
        <v>0</v>
      </c>
      <c r="BL119" s="16" t="s">
        <v>127</v>
      </c>
      <c r="BM119" s="228" t="s">
        <v>261</v>
      </c>
    </row>
    <row r="120" spans="1:47" s="2" customFormat="1" ht="12">
      <c r="A120" s="37"/>
      <c r="B120" s="38"/>
      <c r="C120" s="39"/>
      <c r="D120" s="230" t="s">
        <v>129</v>
      </c>
      <c r="E120" s="39"/>
      <c r="F120" s="231" t="s">
        <v>203</v>
      </c>
      <c r="G120" s="39"/>
      <c r="H120" s="39"/>
      <c r="I120" s="135"/>
      <c r="J120" s="39"/>
      <c r="K120" s="39"/>
      <c r="L120" s="43"/>
      <c r="M120" s="232"/>
      <c r="N120" s="233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129</v>
      </c>
      <c r="AU120" s="16" t="s">
        <v>84</v>
      </c>
    </row>
    <row r="121" spans="1:47" s="2" customFormat="1" ht="12">
      <c r="A121" s="37"/>
      <c r="B121" s="38"/>
      <c r="C121" s="39"/>
      <c r="D121" s="230" t="s">
        <v>131</v>
      </c>
      <c r="E121" s="39"/>
      <c r="F121" s="234" t="s">
        <v>204</v>
      </c>
      <c r="G121" s="39"/>
      <c r="H121" s="39"/>
      <c r="I121" s="135"/>
      <c r="J121" s="39"/>
      <c r="K121" s="39"/>
      <c r="L121" s="43"/>
      <c r="M121" s="232"/>
      <c r="N121" s="233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131</v>
      </c>
      <c r="AU121" s="16" t="s">
        <v>84</v>
      </c>
    </row>
    <row r="122" spans="1:65" s="2" customFormat="1" ht="16.5" customHeight="1">
      <c r="A122" s="37"/>
      <c r="B122" s="38"/>
      <c r="C122" s="246" t="s">
        <v>205</v>
      </c>
      <c r="D122" s="246" t="s">
        <v>182</v>
      </c>
      <c r="E122" s="247" t="s">
        <v>206</v>
      </c>
      <c r="F122" s="248" t="s">
        <v>207</v>
      </c>
      <c r="G122" s="249" t="s">
        <v>208</v>
      </c>
      <c r="H122" s="250">
        <v>2.7</v>
      </c>
      <c r="I122" s="251"/>
      <c r="J122" s="252">
        <f>ROUND(I122*H122,2)</f>
        <v>0</v>
      </c>
      <c r="K122" s="248" t="s">
        <v>126</v>
      </c>
      <c r="L122" s="253"/>
      <c r="M122" s="254" t="s">
        <v>19</v>
      </c>
      <c r="N122" s="255" t="s">
        <v>45</v>
      </c>
      <c r="O122" s="83"/>
      <c r="P122" s="226">
        <f>O122*H122</f>
        <v>0</v>
      </c>
      <c r="Q122" s="226">
        <v>0.001</v>
      </c>
      <c r="R122" s="226">
        <f>Q122*H122</f>
        <v>0.0027</v>
      </c>
      <c r="S122" s="226">
        <v>0</v>
      </c>
      <c r="T122" s="227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8" t="s">
        <v>174</v>
      </c>
      <c r="AT122" s="228" t="s">
        <v>182</v>
      </c>
      <c r="AU122" s="228" t="s">
        <v>84</v>
      </c>
      <c r="AY122" s="16" t="s">
        <v>120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6" t="s">
        <v>82</v>
      </c>
      <c r="BK122" s="229">
        <f>ROUND(I122*H122,2)</f>
        <v>0</v>
      </c>
      <c r="BL122" s="16" t="s">
        <v>127</v>
      </c>
      <c r="BM122" s="228" t="s">
        <v>262</v>
      </c>
    </row>
    <row r="123" spans="1:47" s="2" customFormat="1" ht="12">
      <c r="A123" s="37"/>
      <c r="B123" s="38"/>
      <c r="C123" s="39"/>
      <c r="D123" s="230" t="s">
        <v>129</v>
      </c>
      <c r="E123" s="39"/>
      <c r="F123" s="231" t="s">
        <v>207</v>
      </c>
      <c r="G123" s="39"/>
      <c r="H123" s="39"/>
      <c r="I123" s="135"/>
      <c r="J123" s="39"/>
      <c r="K123" s="39"/>
      <c r="L123" s="43"/>
      <c r="M123" s="232"/>
      <c r="N123" s="233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129</v>
      </c>
      <c r="AU123" s="16" t="s">
        <v>84</v>
      </c>
    </row>
    <row r="124" spans="1:51" s="13" customFormat="1" ht="12">
      <c r="A124" s="13"/>
      <c r="B124" s="235"/>
      <c r="C124" s="236"/>
      <c r="D124" s="230" t="s">
        <v>133</v>
      </c>
      <c r="E124" s="236"/>
      <c r="F124" s="238" t="s">
        <v>263</v>
      </c>
      <c r="G124" s="236"/>
      <c r="H124" s="239">
        <v>2.7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133</v>
      </c>
      <c r="AU124" s="245" t="s">
        <v>84</v>
      </c>
      <c r="AV124" s="13" t="s">
        <v>84</v>
      </c>
      <c r="AW124" s="13" t="s">
        <v>4</v>
      </c>
      <c r="AX124" s="13" t="s">
        <v>82</v>
      </c>
      <c r="AY124" s="245" t="s">
        <v>120</v>
      </c>
    </row>
    <row r="125" spans="1:65" s="2" customFormat="1" ht="16.5" customHeight="1">
      <c r="A125" s="37"/>
      <c r="B125" s="38"/>
      <c r="C125" s="217" t="s">
        <v>127</v>
      </c>
      <c r="D125" s="217" t="s">
        <v>122</v>
      </c>
      <c r="E125" s="218" t="s">
        <v>149</v>
      </c>
      <c r="F125" s="219" t="s">
        <v>150</v>
      </c>
      <c r="G125" s="220" t="s">
        <v>125</v>
      </c>
      <c r="H125" s="221">
        <v>312.5</v>
      </c>
      <c r="I125" s="222"/>
      <c r="J125" s="223">
        <f>ROUND(I125*H125,2)</f>
        <v>0</v>
      </c>
      <c r="K125" s="219" t="s">
        <v>126</v>
      </c>
      <c r="L125" s="43"/>
      <c r="M125" s="224" t="s">
        <v>19</v>
      </c>
      <c r="N125" s="225" t="s">
        <v>45</v>
      </c>
      <c r="O125" s="83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127</v>
      </c>
      <c r="AT125" s="228" t="s">
        <v>122</v>
      </c>
      <c r="AU125" s="228" t="s">
        <v>84</v>
      </c>
      <c r="AY125" s="16" t="s">
        <v>120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82</v>
      </c>
      <c r="BK125" s="229">
        <f>ROUND(I125*H125,2)</f>
        <v>0</v>
      </c>
      <c r="BL125" s="16" t="s">
        <v>127</v>
      </c>
      <c r="BM125" s="228" t="s">
        <v>264</v>
      </c>
    </row>
    <row r="126" spans="1:47" s="2" customFormat="1" ht="12">
      <c r="A126" s="37"/>
      <c r="B126" s="38"/>
      <c r="C126" s="39"/>
      <c r="D126" s="230" t="s">
        <v>129</v>
      </c>
      <c r="E126" s="39"/>
      <c r="F126" s="231" t="s">
        <v>152</v>
      </c>
      <c r="G126" s="39"/>
      <c r="H126" s="39"/>
      <c r="I126" s="135"/>
      <c r="J126" s="39"/>
      <c r="K126" s="39"/>
      <c r="L126" s="43"/>
      <c r="M126" s="232"/>
      <c r="N126" s="233"/>
      <c r="O126" s="83"/>
      <c r="P126" s="83"/>
      <c r="Q126" s="83"/>
      <c r="R126" s="83"/>
      <c r="S126" s="83"/>
      <c r="T126" s="84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129</v>
      </c>
      <c r="AU126" s="16" t="s">
        <v>84</v>
      </c>
    </row>
    <row r="127" spans="1:47" s="2" customFormat="1" ht="12">
      <c r="A127" s="37"/>
      <c r="B127" s="38"/>
      <c r="C127" s="39"/>
      <c r="D127" s="230" t="s">
        <v>131</v>
      </c>
      <c r="E127" s="39"/>
      <c r="F127" s="234" t="s">
        <v>153</v>
      </c>
      <c r="G127" s="39"/>
      <c r="H127" s="39"/>
      <c r="I127" s="135"/>
      <c r="J127" s="39"/>
      <c r="K127" s="39"/>
      <c r="L127" s="43"/>
      <c r="M127" s="232"/>
      <c r="N127" s="233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131</v>
      </c>
      <c r="AU127" s="16" t="s">
        <v>84</v>
      </c>
    </row>
    <row r="128" spans="1:51" s="13" customFormat="1" ht="12">
      <c r="A128" s="13"/>
      <c r="B128" s="235"/>
      <c r="C128" s="236"/>
      <c r="D128" s="230" t="s">
        <v>133</v>
      </c>
      <c r="E128" s="237" t="s">
        <v>19</v>
      </c>
      <c r="F128" s="238" t="s">
        <v>265</v>
      </c>
      <c r="G128" s="236"/>
      <c r="H128" s="239">
        <v>312.5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133</v>
      </c>
      <c r="AU128" s="245" t="s">
        <v>84</v>
      </c>
      <c r="AV128" s="13" t="s">
        <v>84</v>
      </c>
      <c r="AW128" s="13" t="s">
        <v>35</v>
      </c>
      <c r="AX128" s="13" t="s">
        <v>82</v>
      </c>
      <c r="AY128" s="245" t="s">
        <v>120</v>
      </c>
    </row>
    <row r="129" spans="1:63" s="12" customFormat="1" ht="22.8" customHeight="1">
      <c r="A129" s="12"/>
      <c r="B129" s="201"/>
      <c r="C129" s="202"/>
      <c r="D129" s="203" t="s">
        <v>73</v>
      </c>
      <c r="E129" s="215" t="s">
        <v>155</v>
      </c>
      <c r="F129" s="215" t="s">
        <v>211</v>
      </c>
      <c r="G129" s="202"/>
      <c r="H129" s="202"/>
      <c r="I129" s="205"/>
      <c r="J129" s="216">
        <f>BK129</f>
        <v>0</v>
      </c>
      <c r="K129" s="202"/>
      <c r="L129" s="207"/>
      <c r="M129" s="208"/>
      <c r="N129" s="209"/>
      <c r="O129" s="209"/>
      <c r="P129" s="210">
        <f>SUM(P130:P132)</f>
        <v>0</v>
      </c>
      <c r="Q129" s="209"/>
      <c r="R129" s="210">
        <f>SUM(R130:R132)</f>
        <v>35.9375</v>
      </c>
      <c r="S129" s="209"/>
      <c r="T129" s="211">
        <f>SUM(T130:T132)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2" t="s">
        <v>82</v>
      </c>
      <c r="AT129" s="213" t="s">
        <v>73</v>
      </c>
      <c r="AU129" s="213" t="s">
        <v>82</v>
      </c>
      <c r="AY129" s="212" t="s">
        <v>120</v>
      </c>
      <c r="BK129" s="214">
        <f>SUM(BK130:BK132)</f>
        <v>0</v>
      </c>
    </row>
    <row r="130" spans="1:65" s="2" customFormat="1" ht="16.5" customHeight="1">
      <c r="A130" s="37"/>
      <c r="B130" s="38"/>
      <c r="C130" s="217" t="s">
        <v>212</v>
      </c>
      <c r="D130" s="217" t="s">
        <v>122</v>
      </c>
      <c r="E130" s="218" t="s">
        <v>213</v>
      </c>
      <c r="F130" s="219" t="s">
        <v>214</v>
      </c>
      <c r="G130" s="220" t="s">
        <v>125</v>
      </c>
      <c r="H130" s="221">
        <v>312.5</v>
      </c>
      <c r="I130" s="222"/>
      <c r="J130" s="223">
        <f>ROUND(I130*H130,2)</f>
        <v>0</v>
      </c>
      <c r="K130" s="219" t="s">
        <v>126</v>
      </c>
      <c r="L130" s="43"/>
      <c r="M130" s="224" t="s">
        <v>19</v>
      </c>
      <c r="N130" s="225" t="s">
        <v>45</v>
      </c>
      <c r="O130" s="83"/>
      <c r="P130" s="226">
        <f>O130*H130</f>
        <v>0</v>
      </c>
      <c r="Q130" s="226">
        <v>0.115</v>
      </c>
      <c r="R130" s="226">
        <f>Q130*H130</f>
        <v>35.9375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127</v>
      </c>
      <c r="AT130" s="228" t="s">
        <v>122</v>
      </c>
      <c r="AU130" s="228" t="s">
        <v>84</v>
      </c>
      <c r="AY130" s="16" t="s">
        <v>120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82</v>
      </c>
      <c r="BK130" s="229">
        <f>ROUND(I130*H130,2)</f>
        <v>0</v>
      </c>
      <c r="BL130" s="16" t="s">
        <v>127</v>
      </c>
      <c r="BM130" s="228" t="s">
        <v>266</v>
      </c>
    </row>
    <row r="131" spans="1:47" s="2" customFormat="1" ht="12">
      <c r="A131" s="37"/>
      <c r="B131" s="38"/>
      <c r="C131" s="39"/>
      <c r="D131" s="230" t="s">
        <v>129</v>
      </c>
      <c r="E131" s="39"/>
      <c r="F131" s="231" t="s">
        <v>216</v>
      </c>
      <c r="G131" s="39"/>
      <c r="H131" s="39"/>
      <c r="I131" s="135"/>
      <c r="J131" s="39"/>
      <c r="K131" s="39"/>
      <c r="L131" s="43"/>
      <c r="M131" s="232"/>
      <c r="N131" s="233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129</v>
      </c>
      <c r="AU131" s="16" t="s">
        <v>84</v>
      </c>
    </row>
    <row r="132" spans="1:51" s="13" customFormat="1" ht="12">
      <c r="A132" s="13"/>
      <c r="B132" s="235"/>
      <c r="C132" s="236"/>
      <c r="D132" s="230" t="s">
        <v>133</v>
      </c>
      <c r="E132" s="237" t="s">
        <v>19</v>
      </c>
      <c r="F132" s="238" t="s">
        <v>265</v>
      </c>
      <c r="G132" s="236"/>
      <c r="H132" s="239">
        <v>312.5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133</v>
      </c>
      <c r="AU132" s="245" t="s">
        <v>84</v>
      </c>
      <c r="AV132" s="13" t="s">
        <v>84</v>
      </c>
      <c r="AW132" s="13" t="s">
        <v>35</v>
      </c>
      <c r="AX132" s="13" t="s">
        <v>82</v>
      </c>
      <c r="AY132" s="245" t="s">
        <v>120</v>
      </c>
    </row>
    <row r="133" spans="1:63" s="12" customFormat="1" ht="22.8" customHeight="1">
      <c r="A133" s="12"/>
      <c r="B133" s="201"/>
      <c r="C133" s="202"/>
      <c r="D133" s="203" t="s">
        <v>73</v>
      </c>
      <c r="E133" s="215" t="s">
        <v>227</v>
      </c>
      <c r="F133" s="215" t="s">
        <v>228</v>
      </c>
      <c r="G133" s="202"/>
      <c r="H133" s="202"/>
      <c r="I133" s="205"/>
      <c r="J133" s="216">
        <f>BK133</f>
        <v>0</v>
      </c>
      <c r="K133" s="202"/>
      <c r="L133" s="207"/>
      <c r="M133" s="208"/>
      <c r="N133" s="209"/>
      <c r="O133" s="209"/>
      <c r="P133" s="210">
        <f>SUM(P134:P142)</f>
        <v>0</v>
      </c>
      <c r="Q133" s="209"/>
      <c r="R133" s="210">
        <f>SUM(R134:R142)</f>
        <v>0</v>
      </c>
      <c r="S133" s="209"/>
      <c r="T133" s="211">
        <f>SUM(T134:T142)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82</v>
      </c>
      <c r="AT133" s="213" t="s">
        <v>73</v>
      </c>
      <c r="AU133" s="213" t="s">
        <v>82</v>
      </c>
      <c r="AY133" s="212" t="s">
        <v>120</v>
      </c>
      <c r="BK133" s="214">
        <f>SUM(BK134:BK142)</f>
        <v>0</v>
      </c>
    </row>
    <row r="134" spans="1:65" s="2" customFormat="1" ht="16.5" customHeight="1">
      <c r="A134" s="37"/>
      <c r="B134" s="38"/>
      <c r="C134" s="217" t="s">
        <v>8</v>
      </c>
      <c r="D134" s="217" t="s">
        <v>122</v>
      </c>
      <c r="E134" s="218" t="s">
        <v>230</v>
      </c>
      <c r="F134" s="219" t="s">
        <v>231</v>
      </c>
      <c r="G134" s="220" t="s">
        <v>185</v>
      </c>
      <c r="H134" s="221">
        <v>174.69</v>
      </c>
      <c r="I134" s="222"/>
      <c r="J134" s="223">
        <f>ROUND(I134*H134,2)</f>
        <v>0</v>
      </c>
      <c r="K134" s="219" t="s">
        <v>126</v>
      </c>
      <c r="L134" s="43"/>
      <c r="M134" s="224" t="s">
        <v>19</v>
      </c>
      <c r="N134" s="225" t="s">
        <v>45</v>
      </c>
      <c r="O134" s="83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127</v>
      </c>
      <c r="AT134" s="228" t="s">
        <v>122</v>
      </c>
      <c r="AU134" s="228" t="s">
        <v>84</v>
      </c>
      <c r="AY134" s="16" t="s">
        <v>120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82</v>
      </c>
      <c r="BK134" s="229">
        <f>ROUND(I134*H134,2)</f>
        <v>0</v>
      </c>
      <c r="BL134" s="16" t="s">
        <v>127</v>
      </c>
      <c r="BM134" s="228" t="s">
        <v>267</v>
      </c>
    </row>
    <row r="135" spans="1:47" s="2" customFormat="1" ht="12">
      <c r="A135" s="37"/>
      <c r="B135" s="38"/>
      <c r="C135" s="39"/>
      <c r="D135" s="230" t="s">
        <v>129</v>
      </c>
      <c r="E135" s="39"/>
      <c r="F135" s="231" t="s">
        <v>233</v>
      </c>
      <c r="G135" s="39"/>
      <c r="H135" s="39"/>
      <c r="I135" s="135"/>
      <c r="J135" s="39"/>
      <c r="K135" s="39"/>
      <c r="L135" s="43"/>
      <c r="M135" s="232"/>
      <c r="N135" s="233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129</v>
      </c>
      <c r="AU135" s="16" t="s">
        <v>84</v>
      </c>
    </row>
    <row r="136" spans="1:47" s="2" customFormat="1" ht="12">
      <c r="A136" s="37"/>
      <c r="B136" s="38"/>
      <c r="C136" s="39"/>
      <c r="D136" s="230" t="s">
        <v>131</v>
      </c>
      <c r="E136" s="39"/>
      <c r="F136" s="234" t="s">
        <v>234</v>
      </c>
      <c r="G136" s="39"/>
      <c r="H136" s="39"/>
      <c r="I136" s="135"/>
      <c r="J136" s="39"/>
      <c r="K136" s="39"/>
      <c r="L136" s="43"/>
      <c r="M136" s="232"/>
      <c r="N136" s="233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131</v>
      </c>
      <c r="AU136" s="16" t="s">
        <v>84</v>
      </c>
    </row>
    <row r="137" spans="1:65" s="2" customFormat="1" ht="16.5" customHeight="1">
      <c r="A137" s="37"/>
      <c r="B137" s="38"/>
      <c r="C137" s="217" t="s">
        <v>221</v>
      </c>
      <c r="D137" s="217" t="s">
        <v>122</v>
      </c>
      <c r="E137" s="218" t="s">
        <v>236</v>
      </c>
      <c r="F137" s="219" t="s">
        <v>237</v>
      </c>
      <c r="G137" s="220" t="s">
        <v>185</v>
      </c>
      <c r="H137" s="221">
        <v>174.69</v>
      </c>
      <c r="I137" s="222"/>
      <c r="J137" s="223">
        <f>ROUND(I137*H137,2)</f>
        <v>0</v>
      </c>
      <c r="K137" s="219" t="s">
        <v>126</v>
      </c>
      <c r="L137" s="43"/>
      <c r="M137" s="224" t="s">
        <v>19</v>
      </c>
      <c r="N137" s="225" t="s">
        <v>45</v>
      </c>
      <c r="O137" s="83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127</v>
      </c>
      <c r="AT137" s="228" t="s">
        <v>122</v>
      </c>
      <c r="AU137" s="228" t="s">
        <v>84</v>
      </c>
      <c r="AY137" s="16" t="s">
        <v>120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82</v>
      </c>
      <c r="BK137" s="229">
        <f>ROUND(I137*H137,2)</f>
        <v>0</v>
      </c>
      <c r="BL137" s="16" t="s">
        <v>127</v>
      </c>
      <c r="BM137" s="228" t="s">
        <v>268</v>
      </c>
    </row>
    <row r="138" spans="1:47" s="2" customFormat="1" ht="12">
      <c r="A138" s="37"/>
      <c r="B138" s="38"/>
      <c r="C138" s="39"/>
      <c r="D138" s="230" t="s">
        <v>129</v>
      </c>
      <c r="E138" s="39"/>
      <c r="F138" s="231" t="s">
        <v>239</v>
      </c>
      <c r="G138" s="39"/>
      <c r="H138" s="39"/>
      <c r="I138" s="135"/>
      <c r="J138" s="39"/>
      <c r="K138" s="39"/>
      <c r="L138" s="43"/>
      <c r="M138" s="232"/>
      <c r="N138" s="233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129</v>
      </c>
      <c r="AU138" s="16" t="s">
        <v>84</v>
      </c>
    </row>
    <row r="139" spans="1:47" s="2" customFormat="1" ht="12">
      <c r="A139" s="37"/>
      <c r="B139" s="38"/>
      <c r="C139" s="39"/>
      <c r="D139" s="230" t="s">
        <v>131</v>
      </c>
      <c r="E139" s="39"/>
      <c r="F139" s="234" t="s">
        <v>234</v>
      </c>
      <c r="G139" s="39"/>
      <c r="H139" s="39"/>
      <c r="I139" s="135"/>
      <c r="J139" s="39"/>
      <c r="K139" s="39"/>
      <c r="L139" s="43"/>
      <c r="M139" s="232"/>
      <c r="N139" s="233"/>
      <c r="O139" s="83"/>
      <c r="P139" s="83"/>
      <c r="Q139" s="83"/>
      <c r="R139" s="83"/>
      <c r="S139" s="83"/>
      <c r="T139" s="84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131</v>
      </c>
      <c r="AU139" s="16" t="s">
        <v>84</v>
      </c>
    </row>
    <row r="140" spans="1:65" s="2" customFormat="1" ht="16.5" customHeight="1">
      <c r="A140" s="37"/>
      <c r="B140" s="38"/>
      <c r="C140" s="217" t="s">
        <v>229</v>
      </c>
      <c r="D140" s="217" t="s">
        <v>122</v>
      </c>
      <c r="E140" s="218" t="s">
        <v>241</v>
      </c>
      <c r="F140" s="219" t="s">
        <v>242</v>
      </c>
      <c r="G140" s="220" t="s">
        <v>185</v>
      </c>
      <c r="H140" s="221">
        <v>174.69</v>
      </c>
      <c r="I140" s="222"/>
      <c r="J140" s="223">
        <f>ROUND(I140*H140,2)</f>
        <v>0</v>
      </c>
      <c r="K140" s="219" t="s">
        <v>126</v>
      </c>
      <c r="L140" s="43"/>
      <c r="M140" s="224" t="s">
        <v>19</v>
      </c>
      <c r="N140" s="225" t="s">
        <v>45</v>
      </c>
      <c r="O140" s="83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127</v>
      </c>
      <c r="AT140" s="228" t="s">
        <v>122</v>
      </c>
      <c r="AU140" s="228" t="s">
        <v>84</v>
      </c>
      <c r="AY140" s="16" t="s">
        <v>120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82</v>
      </c>
      <c r="BK140" s="229">
        <f>ROUND(I140*H140,2)</f>
        <v>0</v>
      </c>
      <c r="BL140" s="16" t="s">
        <v>127</v>
      </c>
      <c r="BM140" s="228" t="s">
        <v>269</v>
      </c>
    </row>
    <row r="141" spans="1:47" s="2" customFormat="1" ht="12">
      <c r="A141" s="37"/>
      <c r="B141" s="38"/>
      <c r="C141" s="39"/>
      <c r="D141" s="230" t="s">
        <v>129</v>
      </c>
      <c r="E141" s="39"/>
      <c r="F141" s="231" t="s">
        <v>244</v>
      </c>
      <c r="G141" s="39"/>
      <c r="H141" s="39"/>
      <c r="I141" s="135"/>
      <c r="J141" s="39"/>
      <c r="K141" s="39"/>
      <c r="L141" s="43"/>
      <c r="M141" s="232"/>
      <c r="N141" s="233"/>
      <c r="O141" s="83"/>
      <c r="P141" s="83"/>
      <c r="Q141" s="83"/>
      <c r="R141" s="83"/>
      <c r="S141" s="83"/>
      <c r="T141" s="84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129</v>
      </c>
      <c r="AU141" s="16" t="s">
        <v>84</v>
      </c>
    </row>
    <row r="142" spans="1:47" s="2" customFormat="1" ht="12">
      <c r="A142" s="37"/>
      <c r="B142" s="38"/>
      <c r="C142" s="39"/>
      <c r="D142" s="230" t="s">
        <v>131</v>
      </c>
      <c r="E142" s="39"/>
      <c r="F142" s="234" t="s">
        <v>234</v>
      </c>
      <c r="G142" s="39"/>
      <c r="H142" s="39"/>
      <c r="I142" s="135"/>
      <c r="J142" s="39"/>
      <c r="K142" s="39"/>
      <c r="L142" s="43"/>
      <c r="M142" s="256"/>
      <c r="N142" s="257"/>
      <c r="O142" s="258"/>
      <c r="P142" s="258"/>
      <c r="Q142" s="258"/>
      <c r="R142" s="258"/>
      <c r="S142" s="258"/>
      <c r="T142" s="259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131</v>
      </c>
      <c r="AU142" s="16" t="s">
        <v>84</v>
      </c>
    </row>
    <row r="143" spans="1:31" s="2" customFormat="1" ht="6.95" customHeight="1">
      <c r="A143" s="37"/>
      <c r="B143" s="58"/>
      <c r="C143" s="59"/>
      <c r="D143" s="59"/>
      <c r="E143" s="59"/>
      <c r="F143" s="59"/>
      <c r="G143" s="59"/>
      <c r="H143" s="59"/>
      <c r="I143" s="165"/>
      <c r="J143" s="59"/>
      <c r="K143" s="59"/>
      <c r="L143" s="43"/>
      <c r="M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</sheetData>
  <sheetProtection password="CC35" sheet="1" objects="1" scenarios="1" formatColumns="0" formatRows="0" autoFilter="0"/>
  <autoFilter ref="C82:K14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84</v>
      </c>
    </row>
    <row r="4" spans="2:46" s="1" customFormat="1" ht="24.95" customHeight="1">
      <c r="B4" s="19"/>
      <c r="D4" s="131" t="s">
        <v>94</v>
      </c>
      <c r="I4" s="127"/>
      <c r="L4" s="19"/>
      <c r="M4" s="132" t="s">
        <v>10</v>
      </c>
      <c r="AT4" s="16" t="s">
        <v>4</v>
      </c>
    </row>
    <row r="5" spans="2:12" s="1" customFormat="1" ht="6.95" customHeight="1">
      <c r="B5" s="19"/>
      <c r="I5" s="127"/>
      <c r="L5" s="19"/>
    </row>
    <row r="6" spans="2:12" s="1" customFormat="1" ht="12" customHeight="1">
      <c r="B6" s="19"/>
      <c r="D6" s="133" t="s">
        <v>16</v>
      </c>
      <c r="I6" s="127"/>
      <c r="L6" s="19"/>
    </row>
    <row r="7" spans="2:12" s="1" customFormat="1" ht="16.5" customHeight="1">
      <c r="B7" s="19"/>
      <c r="E7" s="134" t="str">
        <f>'Rekapitulace stavby'!K6</f>
        <v>Revitalizace bikecenrtra v areálu zdraví Kynšperk nad Ohří</v>
      </c>
      <c r="F7" s="133"/>
      <c r="G7" s="133"/>
      <c r="H7" s="133"/>
      <c r="I7" s="127"/>
      <c r="L7" s="19"/>
    </row>
    <row r="8" spans="1:31" s="2" customFormat="1" ht="12" customHeight="1">
      <c r="A8" s="37"/>
      <c r="B8" s="43"/>
      <c r="C8" s="37"/>
      <c r="D8" s="133" t="s">
        <v>95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270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3" t="s">
        <v>18</v>
      </c>
      <c r="E11" s="37"/>
      <c r="F11" s="138" t="s">
        <v>19</v>
      </c>
      <c r="G11" s="37"/>
      <c r="H11" s="37"/>
      <c r="I11" s="139" t="s">
        <v>20</v>
      </c>
      <c r="J11" s="138" t="s">
        <v>19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3" t="s">
        <v>21</v>
      </c>
      <c r="E12" s="37"/>
      <c r="F12" s="138" t="s">
        <v>22</v>
      </c>
      <c r="G12" s="37"/>
      <c r="H12" s="37"/>
      <c r="I12" s="139" t="s">
        <v>23</v>
      </c>
      <c r="J12" s="140" t="str">
        <f>'Rekapitulace stavby'!AN8</f>
        <v>15. 7. 2020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3" t="s">
        <v>25</v>
      </c>
      <c r="E14" s="37"/>
      <c r="F14" s="37"/>
      <c r="G14" s="37"/>
      <c r="H14" s="37"/>
      <c r="I14" s="139" t="s">
        <v>26</v>
      </c>
      <c r="J14" s="138" t="s">
        <v>27</v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">
        <v>28</v>
      </c>
      <c r="F15" s="37"/>
      <c r="G15" s="37"/>
      <c r="H15" s="37"/>
      <c r="I15" s="139" t="s">
        <v>29</v>
      </c>
      <c r="J15" s="138" t="s">
        <v>30</v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3" t="s">
        <v>31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29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3" t="s">
        <v>33</v>
      </c>
      <c r="E20" s="37"/>
      <c r="F20" s="37"/>
      <c r="G20" s="37"/>
      <c r="H20" s="37"/>
      <c r="I20" s="139" t="s">
        <v>26</v>
      </c>
      <c r="J20" s="138" t="s">
        <v>19</v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">
        <v>34</v>
      </c>
      <c r="F21" s="37"/>
      <c r="G21" s="37"/>
      <c r="H21" s="37"/>
      <c r="I21" s="139" t="s">
        <v>29</v>
      </c>
      <c r="J21" s="138" t="s">
        <v>19</v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3" t="s">
        <v>36</v>
      </c>
      <c r="E23" s="37"/>
      <c r="F23" s="37"/>
      <c r="G23" s="37"/>
      <c r="H23" s="37"/>
      <c r="I23" s="139" t="s">
        <v>26</v>
      </c>
      <c r="J23" s="138" t="s">
        <v>19</v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">
        <v>37</v>
      </c>
      <c r="F24" s="37"/>
      <c r="G24" s="37"/>
      <c r="H24" s="37"/>
      <c r="I24" s="139" t="s">
        <v>29</v>
      </c>
      <c r="J24" s="138" t="s">
        <v>19</v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3" t="s">
        <v>38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8" t="s">
        <v>40</v>
      </c>
      <c r="E30" s="37"/>
      <c r="F30" s="37"/>
      <c r="G30" s="37"/>
      <c r="H30" s="37"/>
      <c r="I30" s="135"/>
      <c r="J30" s="149">
        <f>ROUND(J81,2)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0" t="s">
        <v>42</v>
      </c>
      <c r="G32" s="37"/>
      <c r="H32" s="37"/>
      <c r="I32" s="151" t="s">
        <v>41</v>
      </c>
      <c r="J32" s="150" t="s">
        <v>43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44</v>
      </c>
      <c r="E33" s="133" t="s">
        <v>45</v>
      </c>
      <c r="F33" s="153">
        <f>ROUND((SUM(BE81:BE95)),2)</f>
        <v>0</v>
      </c>
      <c r="G33" s="37"/>
      <c r="H33" s="37"/>
      <c r="I33" s="154">
        <v>0.21</v>
      </c>
      <c r="J33" s="153">
        <f>ROUND(((SUM(BE81:BE95))*I33),2)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3" t="s">
        <v>46</v>
      </c>
      <c r="F34" s="153">
        <f>ROUND((SUM(BF81:BF95)),2)</f>
        <v>0</v>
      </c>
      <c r="G34" s="37"/>
      <c r="H34" s="37"/>
      <c r="I34" s="154">
        <v>0.15</v>
      </c>
      <c r="J34" s="153">
        <f>ROUND(((SUM(BF81:BF95))*I34),2)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3" t="s">
        <v>47</v>
      </c>
      <c r="F35" s="153">
        <f>ROUND((SUM(BG81:BG95)),2)</f>
        <v>0</v>
      </c>
      <c r="G35" s="37"/>
      <c r="H35" s="37"/>
      <c r="I35" s="154">
        <v>0.21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3" t="s">
        <v>48</v>
      </c>
      <c r="F36" s="153">
        <f>ROUND((SUM(BH81:BH95)),2)</f>
        <v>0</v>
      </c>
      <c r="G36" s="37"/>
      <c r="H36" s="37"/>
      <c r="I36" s="154">
        <v>0.15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3" t="s">
        <v>49</v>
      </c>
      <c r="F37" s="153">
        <f>ROUND((SUM(BI81:BI95)),2)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97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9" t="str">
        <f>E7</f>
        <v>Revitalizace bikecenrtra v areálu zdraví Kynšperk nad Ohří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95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03 - Zařízení parku, mobiliář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Kynšperk nad Ohří</v>
      </c>
      <c r="G52" s="39"/>
      <c r="H52" s="39"/>
      <c r="I52" s="139" t="s">
        <v>23</v>
      </c>
      <c r="J52" s="71" t="str">
        <f>IF(J12="","",J12)</f>
        <v>15. 7. 2020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65" customHeight="1">
      <c r="A54" s="37"/>
      <c r="B54" s="38"/>
      <c r="C54" s="31" t="s">
        <v>25</v>
      </c>
      <c r="D54" s="39"/>
      <c r="E54" s="39"/>
      <c r="F54" s="26" t="str">
        <f>E15</f>
        <v>Město Kynšperk nad Ohří</v>
      </c>
      <c r="G54" s="39"/>
      <c r="H54" s="39"/>
      <c r="I54" s="139" t="s">
        <v>33</v>
      </c>
      <c r="J54" s="35" t="str">
        <f>E21</f>
        <v xml:space="preserve">Ing. Josef Ditrich,  Ing. Michal Severa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139" t="s">
        <v>36</v>
      </c>
      <c r="J55" s="35" t="str">
        <f>E24</f>
        <v>Jiří Bednář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0" t="s">
        <v>98</v>
      </c>
      <c r="D57" s="171"/>
      <c r="E57" s="171"/>
      <c r="F57" s="171"/>
      <c r="G57" s="171"/>
      <c r="H57" s="171"/>
      <c r="I57" s="172"/>
      <c r="J57" s="173" t="s">
        <v>99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4" t="s">
        <v>72</v>
      </c>
      <c r="D59" s="39"/>
      <c r="E59" s="39"/>
      <c r="F59" s="39"/>
      <c r="G59" s="39"/>
      <c r="H59" s="39"/>
      <c r="I59" s="135"/>
      <c r="J59" s="101">
        <f>J81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100</v>
      </c>
    </row>
    <row r="60" spans="1:31" s="9" customFormat="1" ht="24.95" customHeight="1">
      <c r="A60" s="9"/>
      <c r="B60" s="175"/>
      <c r="C60" s="176"/>
      <c r="D60" s="177" t="s">
        <v>101</v>
      </c>
      <c r="E60" s="178"/>
      <c r="F60" s="178"/>
      <c r="G60" s="178"/>
      <c r="H60" s="178"/>
      <c r="I60" s="179"/>
      <c r="J60" s="180">
        <f>J82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83"/>
      <c r="D61" s="184" t="s">
        <v>271</v>
      </c>
      <c r="E61" s="185"/>
      <c r="F61" s="185"/>
      <c r="G61" s="185"/>
      <c r="H61" s="185"/>
      <c r="I61" s="186"/>
      <c r="J61" s="187">
        <f>J83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135"/>
      <c r="J62" s="39"/>
      <c r="K62" s="39"/>
      <c r="L62" s="13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165"/>
      <c r="J63" s="59"/>
      <c r="K63" s="59"/>
      <c r="L63" s="13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168"/>
      <c r="J67" s="61"/>
      <c r="K67" s="61"/>
      <c r="L67" s="13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105</v>
      </c>
      <c r="D68" s="39"/>
      <c r="E68" s="39"/>
      <c r="F68" s="39"/>
      <c r="G68" s="39"/>
      <c r="H68" s="39"/>
      <c r="I68" s="135"/>
      <c r="J68" s="39"/>
      <c r="K68" s="39"/>
      <c r="L68" s="13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13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135"/>
      <c r="J70" s="39"/>
      <c r="K70" s="39"/>
      <c r="L70" s="13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69" t="str">
        <f>E7</f>
        <v>Revitalizace bikecenrtra v areálu zdraví Kynšperk nad Ohří</v>
      </c>
      <c r="F71" s="31"/>
      <c r="G71" s="31"/>
      <c r="H71" s="31"/>
      <c r="I71" s="135"/>
      <c r="J71" s="39"/>
      <c r="K71" s="39"/>
      <c r="L71" s="13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95</v>
      </c>
      <c r="D72" s="39"/>
      <c r="E72" s="39"/>
      <c r="F72" s="39"/>
      <c r="G72" s="39"/>
      <c r="H72" s="39"/>
      <c r="I72" s="135"/>
      <c r="J72" s="39"/>
      <c r="K72" s="39"/>
      <c r="L72" s="13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03 - Zařízení parku, mobiliář</v>
      </c>
      <c r="F73" s="39"/>
      <c r="G73" s="39"/>
      <c r="H73" s="39"/>
      <c r="I73" s="135"/>
      <c r="J73" s="39"/>
      <c r="K73" s="39"/>
      <c r="L73" s="13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13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Kynšperk nad Ohří</v>
      </c>
      <c r="G75" s="39"/>
      <c r="H75" s="39"/>
      <c r="I75" s="139" t="s">
        <v>23</v>
      </c>
      <c r="J75" s="71" t="str">
        <f>IF(J12="","",J12)</f>
        <v>15. 7. 2020</v>
      </c>
      <c r="K75" s="39"/>
      <c r="L75" s="13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13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5.65" customHeight="1">
      <c r="A77" s="37"/>
      <c r="B77" s="38"/>
      <c r="C77" s="31" t="s">
        <v>25</v>
      </c>
      <c r="D77" s="39"/>
      <c r="E77" s="39"/>
      <c r="F77" s="26" t="str">
        <f>E15</f>
        <v>Město Kynšperk nad Ohří</v>
      </c>
      <c r="G77" s="39"/>
      <c r="H77" s="39"/>
      <c r="I77" s="139" t="s">
        <v>33</v>
      </c>
      <c r="J77" s="35" t="str">
        <f>E21</f>
        <v xml:space="preserve">Ing. Josef Ditrich,  Ing. Michal Severa</v>
      </c>
      <c r="K77" s="39"/>
      <c r="L77" s="13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31</v>
      </c>
      <c r="D78" s="39"/>
      <c r="E78" s="39"/>
      <c r="F78" s="26" t="str">
        <f>IF(E18="","",E18)</f>
        <v>Vyplň údaj</v>
      </c>
      <c r="G78" s="39"/>
      <c r="H78" s="39"/>
      <c r="I78" s="139" t="s">
        <v>36</v>
      </c>
      <c r="J78" s="35" t="str">
        <f>E24</f>
        <v>Jiří Bednář</v>
      </c>
      <c r="K78" s="39"/>
      <c r="L78" s="1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89"/>
      <c r="B80" s="190"/>
      <c r="C80" s="191" t="s">
        <v>106</v>
      </c>
      <c r="D80" s="192" t="s">
        <v>59</v>
      </c>
      <c r="E80" s="192" t="s">
        <v>55</v>
      </c>
      <c r="F80" s="192" t="s">
        <v>56</v>
      </c>
      <c r="G80" s="192" t="s">
        <v>107</v>
      </c>
      <c r="H80" s="192" t="s">
        <v>108</v>
      </c>
      <c r="I80" s="193" t="s">
        <v>109</v>
      </c>
      <c r="J80" s="192" t="s">
        <v>99</v>
      </c>
      <c r="K80" s="194" t="s">
        <v>110</v>
      </c>
      <c r="L80" s="195"/>
      <c r="M80" s="91" t="s">
        <v>19</v>
      </c>
      <c r="N80" s="92" t="s">
        <v>44</v>
      </c>
      <c r="O80" s="92" t="s">
        <v>111</v>
      </c>
      <c r="P80" s="92" t="s">
        <v>112</v>
      </c>
      <c r="Q80" s="92" t="s">
        <v>113</v>
      </c>
      <c r="R80" s="92" t="s">
        <v>114</v>
      </c>
      <c r="S80" s="92" t="s">
        <v>115</v>
      </c>
      <c r="T80" s="93" t="s">
        <v>116</v>
      </c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</row>
    <row r="81" spans="1:63" s="2" customFormat="1" ht="22.8" customHeight="1">
      <c r="A81" s="37"/>
      <c r="B81" s="38"/>
      <c r="C81" s="98" t="s">
        <v>117</v>
      </c>
      <c r="D81" s="39"/>
      <c r="E81" s="39"/>
      <c r="F81" s="39"/>
      <c r="G81" s="39"/>
      <c r="H81" s="39"/>
      <c r="I81" s="135"/>
      <c r="J81" s="196">
        <f>BK81</f>
        <v>0</v>
      </c>
      <c r="K81" s="39"/>
      <c r="L81" s="43"/>
      <c r="M81" s="94"/>
      <c r="N81" s="197"/>
      <c r="O81" s="95"/>
      <c r="P81" s="198">
        <f>P82</f>
        <v>0</v>
      </c>
      <c r="Q81" s="95"/>
      <c r="R81" s="198">
        <f>R82</f>
        <v>2.15395</v>
      </c>
      <c r="S81" s="95"/>
      <c r="T81" s="199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73</v>
      </c>
      <c r="AU81" s="16" t="s">
        <v>100</v>
      </c>
      <c r="BK81" s="200">
        <f>BK82</f>
        <v>0</v>
      </c>
    </row>
    <row r="82" spans="1:63" s="12" customFormat="1" ht="25.9" customHeight="1">
      <c r="A82" s="12"/>
      <c r="B82" s="201"/>
      <c r="C82" s="202"/>
      <c r="D82" s="203" t="s">
        <v>73</v>
      </c>
      <c r="E82" s="204" t="s">
        <v>118</v>
      </c>
      <c r="F82" s="204" t="s">
        <v>119</v>
      </c>
      <c r="G82" s="202"/>
      <c r="H82" s="202"/>
      <c r="I82" s="205"/>
      <c r="J82" s="206">
        <f>BK82</f>
        <v>0</v>
      </c>
      <c r="K82" s="202"/>
      <c r="L82" s="207"/>
      <c r="M82" s="208"/>
      <c r="N82" s="209"/>
      <c r="O82" s="209"/>
      <c r="P82" s="210">
        <f>P83</f>
        <v>0</v>
      </c>
      <c r="Q82" s="209"/>
      <c r="R82" s="210">
        <f>R83</f>
        <v>2.15395</v>
      </c>
      <c r="S82" s="209"/>
      <c r="T82" s="21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2" t="s">
        <v>82</v>
      </c>
      <c r="AT82" s="213" t="s">
        <v>73</v>
      </c>
      <c r="AU82" s="213" t="s">
        <v>74</v>
      </c>
      <c r="AY82" s="212" t="s">
        <v>120</v>
      </c>
      <c r="BK82" s="214">
        <f>BK83</f>
        <v>0</v>
      </c>
    </row>
    <row r="83" spans="1:63" s="12" customFormat="1" ht="22.8" customHeight="1">
      <c r="A83" s="12"/>
      <c r="B83" s="201"/>
      <c r="C83" s="202"/>
      <c r="D83" s="203" t="s">
        <v>73</v>
      </c>
      <c r="E83" s="215" t="s">
        <v>181</v>
      </c>
      <c r="F83" s="215" t="s">
        <v>272</v>
      </c>
      <c r="G83" s="202"/>
      <c r="H83" s="202"/>
      <c r="I83" s="205"/>
      <c r="J83" s="216">
        <f>BK83</f>
        <v>0</v>
      </c>
      <c r="K83" s="202"/>
      <c r="L83" s="207"/>
      <c r="M83" s="208"/>
      <c r="N83" s="209"/>
      <c r="O83" s="209"/>
      <c r="P83" s="210">
        <f>SUM(P84:P95)</f>
        <v>0</v>
      </c>
      <c r="Q83" s="209"/>
      <c r="R83" s="210">
        <f>SUM(R84:R95)</f>
        <v>2.15395</v>
      </c>
      <c r="S83" s="209"/>
      <c r="T83" s="211">
        <f>SUM(T84:T95)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2" t="s">
        <v>82</v>
      </c>
      <c r="AT83" s="213" t="s">
        <v>73</v>
      </c>
      <c r="AU83" s="213" t="s">
        <v>82</v>
      </c>
      <c r="AY83" s="212" t="s">
        <v>120</v>
      </c>
      <c r="BK83" s="214">
        <f>SUM(BK84:BK95)</f>
        <v>0</v>
      </c>
    </row>
    <row r="84" spans="1:65" s="2" customFormat="1" ht="16.5" customHeight="1">
      <c r="A84" s="37"/>
      <c r="B84" s="38"/>
      <c r="C84" s="217" t="s">
        <v>167</v>
      </c>
      <c r="D84" s="217" t="s">
        <v>122</v>
      </c>
      <c r="E84" s="218" t="s">
        <v>273</v>
      </c>
      <c r="F84" s="219" t="s">
        <v>274</v>
      </c>
      <c r="G84" s="220" t="s">
        <v>275</v>
      </c>
      <c r="H84" s="221">
        <v>1</v>
      </c>
      <c r="I84" s="222"/>
      <c r="J84" s="223">
        <f>ROUND(I84*H84,2)</f>
        <v>0</v>
      </c>
      <c r="K84" s="219" t="s">
        <v>126</v>
      </c>
      <c r="L84" s="43"/>
      <c r="M84" s="224" t="s">
        <v>19</v>
      </c>
      <c r="N84" s="225" t="s">
        <v>45</v>
      </c>
      <c r="O84" s="83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28" t="s">
        <v>127</v>
      </c>
      <c r="AT84" s="228" t="s">
        <v>122</v>
      </c>
      <c r="AU84" s="228" t="s">
        <v>84</v>
      </c>
      <c r="AY84" s="16" t="s">
        <v>120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16" t="s">
        <v>82</v>
      </c>
      <c r="BK84" s="229">
        <f>ROUND(I84*H84,2)</f>
        <v>0</v>
      </c>
      <c r="BL84" s="16" t="s">
        <v>127</v>
      </c>
      <c r="BM84" s="228" t="s">
        <v>276</v>
      </c>
    </row>
    <row r="85" spans="1:47" s="2" customFormat="1" ht="12">
      <c r="A85" s="37"/>
      <c r="B85" s="38"/>
      <c r="C85" s="39"/>
      <c r="D85" s="230" t="s">
        <v>129</v>
      </c>
      <c r="E85" s="39"/>
      <c r="F85" s="231" t="s">
        <v>274</v>
      </c>
      <c r="G85" s="39"/>
      <c r="H85" s="39"/>
      <c r="I85" s="135"/>
      <c r="J85" s="39"/>
      <c r="K85" s="39"/>
      <c r="L85" s="43"/>
      <c r="M85" s="232"/>
      <c r="N85" s="233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129</v>
      </c>
      <c r="AU85" s="16" t="s">
        <v>84</v>
      </c>
    </row>
    <row r="86" spans="1:47" s="2" customFormat="1" ht="12">
      <c r="A86" s="37"/>
      <c r="B86" s="38"/>
      <c r="C86" s="39"/>
      <c r="D86" s="230" t="s">
        <v>131</v>
      </c>
      <c r="E86" s="39"/>
      <c r="F86" s="234" t="s">
        <v>277</v>
      </c>
      <c r="G86" s="39"/>
      <c r="H86" s="39"/>
      <c r="I86" s="135"/>
      <c r="J86" s="39"/>
      <c r="K86" s="39"/>
      <c r="L86" s="43"/>
      <c r="M86" s="232"/>
      <c r="N86" s="233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131</v>
      </c>
      <c r="AU86" s="16" t="s">
        <v>84</v>
      </c>
    </row>
    <row r="87" spans="1:65" s="2" customFormat="1" ht="16.5" customHeight="1">
      <c r="A87" s="37"/>
      <c r="B87" s="38"/>
      <c r="C87" s="217" t="s">
        <v>155</v>
      </c>
      <c r="D87" s="217" t="s">
        <v>122</v>
      </c>
      <c r="E87" s="218" t="s">
        <v>278</v>
      </c>
      <c r="F87" s="219" t="s">
        <v>279</v>
      </c>
      <c r="G87" s="220" t="s">
        <v>275</v>
      </c>
      <c r="H87" s="221">
        <v>5</v>
      </c>
      <c r="I87" s="222"/>
      <c r="J87" s="223">
        <f>ROUND(I87*H87,2)</f>
        <v>0</v>
      </c>
      <c r="K87" s="219" t="s">
        <v>126</v>
      </c>
      <c r="L87" s="43"/>
      <c r="M87" s="224" t="s">
        <v>19</v>
      </c>
      <c r="N87" s="225" t="s">
        <v>45</v>
      </c>
      <c r="O87" s="83"/>
      <c r="P87" s="226">
        <f>O87*H87</f>
        <v>0</v>
      </c>
      <c r="Q87" s="226">
        <v>0.07287</v>
      </c>
      <c r="R87" s="226">
        <f>Q87*H87</f>
        <v>0.36435</v>
      </c>
      <c r="S87" s="226">
        <v>0</v>
      </c>
      <c r="T87" s="227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28" t="s">
        <v>127</v>
      </c>
      <c r="AT87" s="228" t="s">
        <v>122</v>
      </c>
      <c r="AU87" s="228" t="s">
        <v>84</v>
      </c>
      <c r="AY87" s="16" t="s">
        <v>120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16" t="s">
        <v>82</v>
      </c>
      <c r="BK87" s="229">
        <f>ROUND(I87*H87,2)</f>
        <v>0</v>
      </c>
      <c r="BL87" s="16" t="s">
        <v>127</v>
      </c>
      <c r="BM87" s="228" t="s">
        <v>280</v>
      </c>
    </row>
    <row r="88" spans="1:47" s="2" customFormat="1" ht="12">
      <c r="A88" s="37"/>
      <c r="B88" s="38"/>
      <c r="C88" s="39"/>
      <c r="D88" s="230" t="s">
        <v>129</v>
      </c>
      <c r="E88" s="39"/>
      <c r="F88" s="231" t="s">
        <v>279</v>
      </c>
      <c r="G88" s="39"/>
      <c r="H88" s="39"/>
      <c r="I88" s="135"/>
      <c r="J88" s="39"/>
      <c r="K88" s="39"/>
      <c r="L88" s="43"/>
      <c r="M88" s="232"/>
      <c r="N88" s="233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129</v>
      </c>
      <c r="AU88" s="16" t="s">
        <v>84</v>
      </c>
    </row>
    <row r="89" spans="1:47" s="2" customFormat="1" ht="12">
      <c r="A89" s="37"/>
      <c r="B89" s="38"/>
      <c r="C89" s="39"/>
      <c r="D89" s="230" t="s">
        <v>131</v>
      </c>
      <c r="E89" s="39"/>
      <c r="F89" s="234" t="s">
        <v>281</v>
      </c>
      <c r="G89" s="39"/>
      <c r="H89" s="39"/>
      <c r="I89" s="135"/>
      <c r="J89" s="39"/>
      <c r="K89" s="39"/>
      <c r="L89" s="43"/>
      <c r="M89" s="232"/>
      <c r="N89" s="233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131</v>
      </c>
      <c r="AU89" s="16" t="s">
        <v>84</v>
      </c>
    </row>
    <row r="90" spans="1:65" s="2" customFormat="1" ht="16.5" customHeight="1">
      <c r="A90" s="37"/>
      <c r="B90" s="38"/>
      <c r="C90" s="217" t="s">
        <v>142</v>
      </c>
      <c r="D90" s="217" t="s">
        <v>122</v>
      </c>
      <c r="E90" s="218" t="s">
        <v>282</v>
      </c>
      <c r="F90" s="219" t="s">
        <v>283</v>
      </c>
      <c r="G90" s="220" t="s">
        <v>275</v>
      </c>
      <c r="H90" s="221">
        <v>5</v>
      </c>
      <c r="I90" s="222"/>
      <c r="J90" s="223">
        <f>ROUND(I90*H90,2)</f>
        <v>0</v>
      </c>
      <c r="K90" s="219" t="s">
        <v>126</v>
      </c>
      <c r="L90" s="43"/>
      <c r="M90" s="224" t="s">
        <v>19</v>
      </c>
      <c r="N90" s="225" t="s">
        <v>45</v>
      </c>
      <c r="O90" s="83"/>
      <c r="P90" s="226">
        <f>O90*H90</f>
        <v>0</v>
      </c>
      <c r="Q90" s="226">
        <v>0.35744</v>
      </c>
      <c r="R90" s="226">
        <f>Q90*H90</f>
        <v>1.7872</v>
      </c>
      <c r="S90" s="226">
        <v>0</v>
      </c>
      <c r="T90" s="227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28" t="s">
        <v>127</v>
      </c>
      <c r="AT90" s="228" t="s">
        <v>122</v>
      </c>
      <c r="AU90" s="228" t="s">
        <v>84</v>
      </c>
      <c r="AY90" s="16" t="s">
        <v>120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6" t="s">
        <v>82</v>
      </c>
      <c r="BK90" s="229">
        <f>ROUND(I90*H90,2)</f>
        <v>0</v>
      </c>
      <c r="BL90" s="16" t="s">
        <v>127</v>
      </c>
      <c r="BM90" s="228" t="s">
        <v>284</v>
      </c>
    </row>
    <row r="91" spans="1:47" s="2" customFormat="1" ht="12">
      <c r="A91" s="37"/>
      <c r="B91" s="38"/>
      <c r="C91" s="39"/>
      <c r="D91" s="230" t="s">
        <v>129</v>
      </c>
      <c r="E91" s="39"/>
      <c r="F91" s="231" t="s">
        <v>285</v>
      </c>
      <c r="G91" s="39"/>
      <c r="H91" s="39"/>
      <c r="I91" s="135"/>
      <c r="J91" s="39"/>
      <c r="K91" s="39"/>
      <c r="L91" s="43"/>
      <c r="M91" s="232"/>
      <c r="N91" s="233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129</v>
      </c>
      <c r="AU91" s="16" t="s">
        <v>84</v>
      </c>
    </row>
    <row r="92" spans="1:47" s="2" customFormat="1" ht="12">
      <c r="A92" s="37"/>
      <c r="B92" s="38"/>
      <c r="C92" s="39"/>
      <c r="D92" s="230" t="s">
        <v>131</v>
      </c>
      <c r="E92" s="39"/>
      <c r="F92" s="234" t="s">
        <v>286</v>
      </c>
      <c r="G92" s="39"/>
      <c r="H92" s="39"/>
      <c r="I92" s="135"/>
      <c r="J92" s="39"/>
      <c r="K92" s="39"/>
      <c r="L92" s="43"/>
      <c r="M92" s="232"/>
      <c r="N92" s="233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131</v>
      </c>
      <c r="AU92" s="16" t="s">
        <v>84</v>
      </c>
    </row>
    <row r="93" spans="1:65" s="2" customFormat="1" ht="16.5" customHeight="1">
      <c r="A93" s="37"/>
      <c r="B93" s="38"/>
      <c r="C93" s="217" t="s">
        <v>82</v>
      </c>
      <c r="D93" s="217" t="s">
        <v>122</v>
      </c>
      <c r="E93" s="218" t="s">
        <v>287</v>
      </c>
      <c r="F93" s="219" t="s">
        <v>288</v>
      </c>
      <c r="G93" s="220" t="s">
        <v>275</v>
      </c>
      <c r="H93" s="221">
        <v>2</v>
      </c>
      <c r="I93" s="222"/>
      <c r="J93" s="223">
        <f>ROUND(I93*H93,2)</f>
        <v>0</v>
      </c>
      <c r="K93" s="219" t="s">
        <v>126</v>
      </c>
      <c r="L93" s="43"/>
      <c r="M93" s="224" t="s">
        <v>19</v>
      </c>
      <c r="N93" s="225" t="s">
        <v>45</v>
      </c>
      <c r="O93" s="83"/>
      <c r="P93" s="226">
        <f>O93*H93</f>
        <v>0</v>
      </c>
      <c r="Q93" s="226">
        <v>0.0012</v>
      </c>
      <c r="R93" s="226">
        <f>Q93*H93</f>
        <v>0.0024</v>
      </c>
      <c r="S93" s="226">
        <v>0</v>
      </c>
      <c r="T93" s="227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28" t="s">
        <v>127</v>
      </c>
      <c r="AT93" s="228" t="s">
        <v>122</v>
      </c>
      <c r="AU93" s="228" t="s">
        <v>84</v>
      </c>
      <c r="AY93" s="16" t="s">
        <v>120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16" t="s">
        <v>82</v>
      </c>
      <c r="BK93" s="229">
        <f>ROUND(I93*H93,2)</f>
        <v>0</v>
      </c>
      <c r="BL93" s="16" t="s">
        <v>127</v>
      </c>
      <c r="BM93" s="228" t="s">
        <v>289</v>
      </c>
    </row>
    <row r="94" spans="1:47" s="2" customFormat="1" ht="12">
      <c r="A94" s="37"/>
      <c r="B94" s="38"/>
      <c r="C94" s="39"/>
      <c r="D94" s="230" t="s">
        <v>129</v>
      </c>
      <c r="E94" s="39"/>
      <c r="F94" s="231" t="s">
        <v>290</v>
      </c>
      <c r="G94" s="39"/>
      <c r="H94" s="39"/>
      <c r="I94" s="135"/>
      <c r="J94" s="39"/>
      <c r="K94" s="39"/>
      <c r="L94" s="43"/>
      <c r="M94" s="232"/>
      <c r="N94" s="233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129</v>
      </c>
      <c r="AU94" s="16" t="s">
        <v>84</v>
      </c>
    </row>
    <row r="95" spans="1:47" s="2" customFormat="1" ht="12">
      <c r="A95" s="37"/>
      <c r="B95" s="38"/>
      <c r="C95" s="39"/>
      <c r="D95" s="230" t="s">
        <v>131</v>
      </c>
      <c r="E95" s="39"/>
      <c r="F95" s="234" t="s">
        <v>291</v>
      </c>
      <c r="G95" s="39"/>
      <c r="H95" s="39"/>
      <c r="I95" s="135"/>
      <c r="J95" s="39"/>
      <c r="K95" s="39"/>
      <c r="L95" s="43"/>
      <c r="M95" s="256"/>
      <c r="N95" s="257"/>
      <c r="O95" s="258"/>
      <c r="P95" s="258"/>
      <c r="Q95" s="258"/>
      <c r="R95" s="258"/>
      <c r="S95" s="258"/>
      <c r="T95" s="259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131</v>
      </c>
      <c r="AU95" s="16" t="s">
        <v>84</v>
      </c>
    </row>
    <row r="96" spans="1:31" s="2" customFormat="1" ht="6.95" customHeight="1">
      <c r="A96" s="37"/>
      <c r="B96" s="58"/>
      <c r="C96" s="59"/>
      <c r="D96" s="59"/>
      <c r="E96" s="59"/>
      <c r="F96" s="59"/>
      <c r="G96" s="59"/>
      <c r="H96" s="59"/>
      <c r="I96" s="165"/>
      <c r="J96" s="59"/>
      <c r="K96" s="59"/>
      <c r="L96" s="43"/>
      <c r="M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</sheetData>
  <sheetProtection password="CC35" sheet="1" objects="1" scenarios="1" formatColumns="0" formatRows="0" autoFilter="0"/>
  <autoFilter ref="C80:K9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84</v>
      </c>
    </row>
    <row r="4" spans="2:46" s="1" customFormat="1" ht="24.95" customHeight="1">
      <c r="B4" s="19"/>
      <c r="D4" s="131" t="s">
        <v>94</v>
      </c>
      <c r="I4" s="127"/>
      <c r="L4" s="19"/>
      <c r="M4" s="132" t="s">
        <v>10</v>
      </c>
      <c r="AT4" s="16" t="s">
        <v>4</v>
      </c>
    </row>
    <row r="5" spans="2:12" s="1" customFormat="1" ht="6.95" customHeight="1">
      <c r="B5" s="19"/>
      <c r="I5" s="127"/>
      <c r="L5" s="19"/>
    </row>
    <row r="6" spans="2:12" s="1" customFormat="1" ht="12" customHeight="1">
      <c r="B6" s="19"/>
      <c r="D6" s="133" t="s">
        <v>16</v>
      </c>
      <c r="I6" s="127"/>
      <c r="L6" s="19"/>
    </row>
    <row r="7" spans="2:12" s="1" customFormat="1" ht="16.5" customHeight="1">
      <c r="B7" s="19"/>
      <c r="E7" s="134" t="str">
        <f>'Rekapitulace stavby'!K6</f>
        <v>Revitalizace bikecenrtra v areálu zdraví Kynšperk nad Ohří</v>
      </c>
      <c r="F7" s="133"/>
      <c r="G7" s="133"/>
      <c r="H7" s="133"/>
      <c r="I7" s="127"/>
      <c r="L7" s="19"/>
    </row>
    <row r="8" spans="1:31" s="2" customFormat="1" ht="12" customHeight="1">
      <c r="A8" s="37"/>
      <c r="B8" s="43"/>
      <c r="C8" s="37"/>
      <c r="D8" s="133" t="s">
        <v>95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292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3" t="s">
        <v>18</v>
      </c>
      <c r="E11" s="37"/>
      <c r="F11" s="138" t="s">
        <v>19</v>
      </c>
      <c r="G11" s="37"/>
      <c r="H11" s="37"/>
      <c r="I11" s="139" t="s">
        <v>20</v>
      </c>
      <c r="J11" s="138" t="s">
        <v>19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3" t="s">
        <v>21</v>
      </c>
      <c r="E12" s="37"/>
      <c r="F12" s="138" t="s">
        <v>22</v>
      </c>
      <c r="G12" s="37"/>
      <c r="H12" s="37"/>
      <c r="I12" s="139" t="s">
        <v>23</v>
      </c>
      <c r="J12" s="140" t="str">
        <f>'Rekapitulace stavby'!AN8</f>
        <v>15. 7. 2020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3" t="s">
        <v>25</v>
      </c>
      <c r="E14" s="37"/>
      <c r="F14" s="37"/>
      <c r="G14" s="37"/>
      <c r="H14" s="37"/>
      <c r="I14" s="139" t="s">
        <v>26</v>
      </c>
      <c r="J14" s="138" t="s">
        <v>27</v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">
        <v>28</v>
      </c>
      <c r="F15" s="37"/>
      <c r="G15" s="37"/>
      <c r="H15" s="37"/>
      <c r="I15" s="139" t="s">
        <v>29</v>
      </c>
      <c r="J15" s="138" t="s">
        <v>30</v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3" t="s">
        <v>31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29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3" t="s">
        <v>33</v>
      </c>
      <c r="E20" s="37"/>
      <c r="F20" s="37"/>
      <c r="G20" s="37"/>
      <c r="H20" s="37"/>
      <c r="I20" s="139" t="s">
        <v>26</v>
      </c>
      <c r="J20" s="138" t="s">
        <v>19</v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">
        <v>34</v>
      </c>
      <c r="F21" s="37"/>
      <c r="G21" s="37"/>
      <c r="H21" s="37"/>
      <c r="I21" s="139" t="s">
        <v>29</v>
      </c>
      <c r="J21" s="138" t="s">
        <v>19</v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3" t="s">
        <v>36</v>
      </c>
      <c r="E23" s="37"/>
      <c r="F23" s="37"/>
      <c r="G23" s="37"/>
      <c r="H23" s="37"/>
      <c r="I23" s="139" t="s">
        <v>26</v>
      </c>
      <c r="J23" s="138" t="s">
        <v>19</v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">
        <v>37</v>
      </c>
      <c r="F24" s="37"/>
      <c r="G24" s="37"/>
      <c r="H24" s="37"/>
      <c r="I24" s="139" t="s">
        <v>29</v>
      </c>
      <c r="J24" s="138" t="s">
        <v>19</v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3" t="s">
        <v>38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8" t="s">
        <v>40</v>
      </c>
      <c r="E30" s="37"/>
      <c r="F30" s="37"/>
      <c r="G30" s="37"/>
      <c r="H30" s="37"/>
      <c r="I30" s="135"/>
      <c r="J30" s="149">
        <f>ROUND(J82,2)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0" t="s">
        <v>42</v>
      </c>
      <c r="G32" s="37"/>
      <c r="H32" s="37"/>
      <c r="I32" s="151" t="s">
        <v>41</v>
      </c>
      <c r="J32" s="150" t="s">
        <v>43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44</v>
      </c>
      <c r="E33" s="133" t="s">
        <v>45</v>
      </c>
      <c r="F33" s="153">
        <f>ROUND((SUM(BE82:BE89)),2)</f>
        <v>0</v>
      </c>
      <c r="G33" s="37"/>
      <c r="H33" s="37"/>
      <c r="I33" s="154">
        <v>0.21</v>
      </c>
      <c r="J33" s="153">
        <f>ROUND(((SUM(BE82:BE89))*I33),2)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3" t="s">
        <v>46</v>
      </c>
      <c r="F34" s="153">
        <f>ROUND((SUM(BF82:BF89)),2)</f>
        <v>0</v>
      </c>
      <c r="G34" s="37"/>
      <c r="H34" s="37"/>
      <c r="I34" s="154">
        <v>0.15</v>
      </c>
      <c r="J34" s="153">
        <f>ROUND(((SUM(BF82:BF89))*I34),2)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3" t="s">
        <v>47</v>
      </c>
      <c r="F35" s="153">
        <f>ROUND((SUM(BG82:BG89)),2)</f>
        <v>0</v>
      </c>
      <c r="G35" s="37"/>
      <c r="H35" s="37"/>
      <c r="I35" s="154">
        <v>0.21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3" t="s">
        <v>48</v>
      </c>
      <c r="F36" s="153">
        <f>ROUND((SUM(BH82:BH89)),2)</f>
        <v>0</v>
      </c>
      <c r="G36" s="37"/>
      <c r="H36" s="37"/>
      <c r="I36" s="154">
        <v>0.15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3" t="s">
        <v>49</v>
      </c>
      <c r="F37" s="153">
        <f>ROUND((SUM(BI82:BI89)),2)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97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9" t="str">
        <f>E7</f>
        <v>Revitalizace bikecenrtra v areálu zdraví Kynšperk nad Ohří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95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VRN - Vedlejší rozpočtové náklady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Kynšperk nad Ohří</v>
      </c>
      <c r="G52" s="39"/>
      <c r="H52" s="39"/>
      <c r="I52" s="139" t="s">
        <v>23</v>
      </c>
      <c r="J52" s="71" t="str">
        <f>IF(J12="","",J12)</f>
        <v>15. 7. 2020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65" customHeight="1">
      <c r="A54" s="37"/>
      <c r="B54" s="38"/>
      <c r="C54" s="31" t="s">
        <v>25</v>
      </c>
      <c r="D54" s="39"/>
      <c r="E54" s="39"/>
      <c r="F54" s="26" t="str">
        <f>E15</f>
        <v>Město Kynšperk nad Ohří</v>
      </c>
      <c r="G54" s="39"/>
      <c r="H54" s="39"/>
      <c r="I54" s="139" t="s">
        <v>33</v>
      </c>
      <c r="J54" s="35" t="str">
        <f>E21</f>
        <v xml:space="preserve">Ing. Josef Ditrich,  Ing. Michal Severa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139" t="s">
        <v>36</v>
      </c>
      <c r="J55" s="35" t="str">
        <f>E24</f>
        <v>Jiří Bednář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0" t="s">
        <v>98</v>
      </c>
      <c r="D57" s="171"/>
      <c r="E57" s="171"/>
      <c r="F57" s="171"/>
      <c r="G57" s="171"/>
      <c r="H57" s="171"/>
      <c r="I57" s="172"/>
      <c r="J57" s="173" t="s">
        <v>99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4" t="s">
        <v>72</v>
      </c>
      <c r="D59" s="39"/>
      <c r="E59" s="39"/>
      <c r="F59" s="39"/>
      <c r="G59" s="39"/>
      <c r="H59" s="39"/>
      <c r="I59" s="135"/>
      <c r="J59" s="101">
        <f>J82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100</v>
      </c>
    </row>
    <row r="60" spans="1:31" s="9" customFormat="1" ht="24.95" customHeight="1">
      <c r="A60" s="9"/>
      <c r="B60" s="175"/>
      <c r="C60" s="176"/>
      <c r="D60" s="177" t="s">
        <v>292</v>
      </c>
      <c r="E60" s="178"/>
      <c r="F60" s="178"/>
      <c r="G60" s="178"/>
      <c r="H60" s="178"/>
      <c r="I60" s="179"/>
      <c r="J60" s="180">
        <f>J83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83"/>
      <c r="D61" s="184" t="s">
        <v>293</v>
      </c>
      <c r="E61" s="185"/>
      <c r="F61" s="185"/>
      <c r="G61" s="185"/>
      <c r="H61" s="185"/>
      <c r="I61" s="186"/>
      <c r="J61" s="187">
        <f>J84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83"/>
      <c r="D62" s="184" t="s">
        <v>294</v>
      </c>
      <c r="E62" s="185"/>
      <c r="F62" s="185"/>
      <c r="G62" s="185"/>
      <c r="H62" s="185"/>
      <c r="I62" s="186"/>
      <c r="J62" s="187">
        <f>J87</f>
        <v>0</v>
      </c>
      <c r="K62" s="183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7"/>
      <c r="B63" s="38"/>
      <c r="C63" s="39"/>
      <c r="D63" s="39"/>
      <c r="E63" s="39"/>
      <c r="F63" s="39"/>
      <c r="G63" s="39"/>
      <c r="H63" s="39"/>
      <c r="I63" s="135"/>
      <c r="J63" s="39"/>
      <c r="K63" s="39"/>
      <c r="L63" s="13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6.95" customHeight="1">
      <c r="A64" s="37"/>
      <c r="B64" s="58"/>
      <c r="C64" s="59"/>
      <c r="D64" s="59"/>
      <c r="E64" s="59"/>
      <c r="F64" s="59"/>
      <c r="G64" s="59"/>
      <c r="H64" s="59"/>
      <c r="I64" s="165"/>
      <c r="J64" s="59"/>
      <c r="K64" s="59"/>
      <c r="L64" s="13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8" spans="1:31" s="2" customFormat="1" ht="6.95" customHeight="1">
      <c r="A68" s="37"/>
      <c r="B68" s="60"/>
      <c r="C68" s="61"/>
      <c r="D68" s="61"/>
      <c r="E68" s="61"/>
      <c r="F68" s="61"/>
      <c r="G68" s="61"/>
      <c r="H68" s="61"/>
      <c r="I68" s="168"/>
      <c r="J68" s="61"/>
      <c r="K68" s="61"/>
      <c r="L68" s="13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24.95" customHeight="1">
      <c r="A69" s="37"/>
      <c r="B69" s="38"/>
      <c r="C69" s="22" t="s">
        <v>105</v>
      </c>
      <c r="D69" s="39"/>
      <c r="E69" s="39"/>
      <c r="F69" s="39"/>
      <c r="G69" s="39"/>
      <c r="H69" s="39"/>
      <c r="I69" s="135"/>
      <c r="J69" s="39"/>
      <c r="K69" s="39"/>
      <c r="L69" s="13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135"/>
      <c r="J70" s="39"/>
      <c r="K70" s="39"/>
      <c r="L70" s="13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1" t="s">
        <v>16</v>
      </c>
      <c r="D71" s="39"/>
      <c r="E71" s="39"/>
      <c r="F71" s="39"/>
      <c r="G71" s="39"/>
      <c r="H71" s="39"/>
      <c r="I71" s="135"/>
      <c r="J71" s="39"/>
      <c r="K71" s="39"/>
      <c r="L71" s="13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169" t="str">
        <f>E7</f>
        <v>Revitalizace bikecenrtra v areálu zdraví Kynšperk nad Ohří</v>
      </c>
      <c r="F72" s="31"/>
      <c r="G72" s="31"/>
      <c r="H72" s="31"/>
      <c r="I72" s="135"/>
      <c r="J72" s="39"/>
      <c r="K72" s="39"/>
      <c r="L72" s="13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95</v>
      </c>
      <c r="D73" s="39"/>
      <c r="E73" s="39"/>
      <c r="F73" s="39"/>
      <c r="G73" s="39"/>
      <c r="H73" s="39"/>
      <c r="I73" s="135"/>
      <c r="J73" s="39"/>
      <c r="K73" s="39"/>
      <c r="L73" s="13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68" t="str">
        <f>E9</f>
        <v>VRN - Vedlejší rozpočtové náklady</v>
      </c>
      <c r="F74" s="39"/>
      <c r="G74" s="39"/>
      <c r="H74" s="39"/>
      <c r="I74" s="135"/>
      <c r="J74" s="39"/>
      <c r="K74" s="39"/>
      <c r="L74" s="13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135"/>
      <c r="J75" s="39"/>
      <c r="K75" s="39"/>
      <c r="L75" s="13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21</v>
      </c>
      <c r="D76" s="39"/>
      <c r="E76" s="39"/>
      <c r="F76" s="26" t="str">
        <f>F12</f>
        <v>Kynšperk nad Ohří</v>
      </c>
      <c r="G76" s="39"/>
      <c r="H76" s="39"/>
      <c r="I76" s="139" t="s">
        <v>23</v>
      </c>
      <c r="J76" s="71" t="str">
        <f>IF(J12="","",J12)</f>
        <v>15. 7. 2020</v>
      </c>
      <c r="K76" s="39"/>
      <c r="L76" s="13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13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5.65" customHeight="1">
      <c r="A78" s="37"/>
      <c r="B78" s="38"/>
      <c r="C78" s="31" t="s">
        <v>25</v>
      </c>
      <c r="D78" s="39"/>
      <c r="E78" s="39"/>
      <c r="F78" s="26" t="str">
        <f>E15</f>
        <v>Město Kynšperk nad Ohří</v>
      </c>
      <c r="G78" s="39"/>
      <c r="H78" s="39"/>
      <c r="I78" s="139" t="s">
        <v>33</v>
      </c>
      <c r="J78" s="35" t="str">
        <f>E21</f>
        <v xml:space="preserve">Ing. Josef Ditrich,  Ing. Michal Severa</v>
      </c>
      <c r="K78" s="39"/>
      <c r="L78" s="1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31</v>
      </c>
      <c r="D79" s="39"/>
      <c r="E79" s="39"/>
      <c r="F79" s="26" t="str">
        <f>IF(E18="","",E18)</f>
        <v>Vyplň údaj</v>
      </c>
      <c r="G79" s="39"/>
      <c r="H79" s="39"/>
      <c r="I79" s="139" t="s">
        <v>36</v>
      </c>
      <c r="J79" s="35" t="str">
        <f>E24</f>
        <v>Jiří Bednář</v>
      </c>
      <c r="K79" s="39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0.3" customHeight="1">
      <c r="A80" s="37"/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13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11" customFormat="1" ht="29.25" customHeight="1">
      <c r="A81" s="189"/>
      <c r="B81" s="190"/>
      <c r="C81" s="191" t="s">
        <v>106</v>
      </c>
      <c r="D81" s="192" t="s">
        <v>59</v>
      </c>
      <c r="E81" s="192" t="s">
        <v>55</v>
      </c>
      <c r="F81" s="192" t="s">
        <v>56</v>
      </c>
      <c r="G81" s="192" t="s">
        <v>107</v>
      </c>
      <c r="H81" s="192" t="s">
        <v>108</v>
      </c>
      <c r="I81" s="193" t="s">
        <v>109</v>
      </c>
      <c r="J81" s="192" t="s">
        <v>99</v>
      </c>
      <c r="K81" s="194" t="s">
        <v>110</v>
      </c>
      <c r="L81" s="195"/>
      <c r="M81" s="91" t="s">
        <v>19</v>
      </c>
      <c r="N81" s="92" t="s">
        <v>44</v>
      </c>
      <c r="O81" s="92" t="s">
        <v>111</v>
      </c>
      <c r="P81" s="92" t="s">
        <v>112</v>
      </c>
      <c r="Q81" s="92" t="s">
        <v>113</v>
      </c>
      <c r="R81" s="92" t="s">
        <v>114</v>
      </c>
      <c r="S81" s="92" t="s">
        <v>115</v>
      </c>
      <c r="T81" s="93" t="s">
        <v>116</v>
      </c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</row>
    <row r="82" spans="1:63" s="2" customFormat="1" ht="22.8" customHeight="1">
      <c r="A82" s="37"/>
      <c r="B82" s="38"/>
      <c r="C82" s="98" t="s">
        <v>117</v>
      </c>
      <c r="D82" s="39"/>
      <c r="E82" s="39"/>
      <c r="F82" s="39"/>
      <c r="G82" s="39"/>
      <c r="H82" s="39"/>
      <c r="I82" s="135"/>
      <c r="J82" s="196">
        <f>BK82</f>
        <v>0</v>
      </c>
      <c r="K82" s="39"/>
      <c r="L82" s="43"/>
      <c r="M82" s="94"/>
      <c r="N82" s="197"/>
      <c r="O82" s="95"/>
      <c r="P82" s="198">
        <f>P83</f>
        <v>0</v>
      </c>
      <c r="Q82" s="95"/>
      <c r="R82" s="198">
        <f>R83</f>
        <v>0</v>
      </c>
      <c r="S82" s="95"/>
      <c r="T82" s="199">
        <f>T83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T82" s="16" t="s">
        <v>73</v>
      </c>
      <c r="AU82" s="16" t="s">
        <v>100</v>
      </c>
      <c r="BK82" s="200">
        <f>BK83</f>
        <v>0</v>
      </c>
    </row>
    <row r="83" spans="1:63" s="12" customFormat="1" ht="25.9" customHeight="1">
      <c r="A83" s="12"/>
      <c r="B83" s="201"/>
      <c r="C83" s="202"/>
      <c r="D83" s="203" t="s">
        <v>73</v>
      </c>
      <c r="E83" s="204" t="s">
        <v>91</v>
      </c>
      <c r="F83" s="204" t="s">
        <v>92</v>
      </c>
      <c r="G83" s="202"/>
      <c r="H83" s="202"/>
      <c r="I83" s="205"/>
      <c r="J83" s="206">
        <f>BK83</f>
        <v>0</v>
      </c>
      <c r="K83" s="202"/>
      <c r="L83" s="207"/>
      <c r="M83" s="208"/>
      <c r="N83" s="209"/>
      <c r="O83" s="209"/>
      <c r="P83" s="210">
        <f>P84+P87</f>
        <v>0</v>
      </c>
      <c r="Q83" s="209"/>
      <c r="R83" s="210">
        <f>R84+R87</f>
        <v>0</v>
      </c>
      <c r="S83" s="209"/>
      <c r="T83" s="211">
        <f>T84+T87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2" t="s">
        <v>155</v>
      </c>
      <c r="AT83" s="213" t="s">
        <v>73</v>
      </c>
      <c r="AU83" s="213" t="s">
        <v>74</v>
      </c>
      <c r="AY83" s="212" t="s">
        <v>120</v>
      </c>
      <c r="BK83" s="214">
        <f>BK84+BK87</f>
        <v>0</v>
      </c>
    </row>
    <row r="84" spans="1:63" s="12" customFormat="1" ht="22.8" customHeight="1">
      <c r="A84" s="12"/>
      <c r="B84" s="201"/>
      <c r="C84" s="202"/>
      <c r="D84" s="203" t="s">
        <v>73</v>
      </c>
      <c r="E84" s="215" t="s">
        <v>295</v>
      </c>
      <c r="F84" s="215" t="s">
        <v>296</v>
      </c>
      <c r="G84" s="202"/>
      <c r="H84" s="202"/>
      <c r="I84" s="205"/>
      <c r="J84" s="216">
        <f>BK84</f>
        <v>0</v>
      </c>
      <c r="K84" s="202"/>
      <c r="L84" s="207"/>
      <c r="M84" s="208"/>
      <c r="N84" s="209"/>
      <c r="O84" s="209"/>
      <c r="P84" s="210">
        <f>SUM(P85:P86)</f>
        <v>0</v>
      </c>
      <c r="Q84" s="209"/>
      <c r="R84" s="210">
        <f>SUM(R85:R86)</f>
        <v>0</v>
      </c>
      <c r="S84" s="209"/>
      <c r="T84" s="211">
        <f>SUM(T85:T86)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2" t="s">
        <v>155</v>
      </c>
      <c r="AT84" s="213" t="s">
        <v>73</v>
      </c>
      <c r="AU84" s="213" t="s">
        <v>82</v>
      </c>
      <c r="AY84" s="212" t="s">
        <v>120</v>
      </c>
      <c r="BK84" s="214">
        <f>SUM(BK85:BK86)</f>
        <v>0</v>
      </c>
    </row>
    <row r="85" spans="1:65" s="2" customFormat="1" ht="16.5" customHeight="1">
      <c r="A85" s="37"/>
      <c r="B85" s="38"/>
      <c r="C85" s="217" t="s">
        <v>82</v>
      </c>
      <c r="D85" s="217" t="s">
        <v>122</v>
      </c>
      <c r="E85" s="218" t="s">
        <v>297</v>
      </c>
      <c r="F85" s="219" t="s">
        <v>298</v>
      </c>
      <c r="G85" s="220" t="s">
        <v>299</v>
      </c>
      <c r="H85" s="221">
        <v>1</v>
      </c>
      <c r="I85" s="222"/>
      <c r="J85" s="223">
        <f>ROUND(I85*H85,2)</f>
        <v>0</v>
      </c>
      <c r="K85" s="219" t="s">
        <v>126</v>
      </c>
      <c r="L85" s="43"/>
      <c r="M85" s="224" t="s">
        <v>19</v>
      </c>
      <c r="N85" s="225" t="s">
        <v>45</v>
      </c>
      <c r="O85" s="83"/>
      <c r="P85" s="226">
        <f>O85*H85</f>
        <v>0</v>
      </c>
      <c r="Q85" s="226">
        <v>0</v>
      </c>
      <c r="R85" s="226">
        <f>Q85*H85</f>
        <v>0</v>
      </c>
      <c r="S85" s="226">
        <v>0</v>
      </c>
      <c r="T85" s="227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28" t="s">
        <v>300</v>
      </c>
      <c r="AT85" s="228" t="s">
        <v>122</v>
      </c>
      <c r="AU85" s="228" t="s">
        <v>84</v>
      </c>
      <c r="AY85" s="16" t="s">
        <v>120</v>
      </c>
      <c r="BE85" s="229">
        <f>IF(N85="základní",J85,0)</f>
        <v>0</v>
      </c>
      <c r="BF85" s="229">
        <f>IF(N85="snížená",J85,0)</f>
        <v>0</v>
      </c>
      <c r="BG85" s="229">
        <f>IF(N85="zákl. přenesená",J85,0)</f>
        <v>0</v>
      </c>
      <c r="BH85" s="229">
        <f>IF(N85="sníž. přenesená",J85,0)</f>
        <v>0</v>
      </c>
      <c r="BI85" s="229">
        <f>IF(N85="nulová",J85,0)</f>
        <v>0</v>
      </c>
      <c r="BJ85" s="16" t="s">
        <v>82</v>
      </c>
      <c r="BK85" s="229">
        <f>ROUND(I85*H85,2)</f>
        <v>0</v>
      </c>
      <c r="BL85" s="16" t="s">
        <v>300</v>
      </c>
      <c r="BM85" s="228" t="s">
        <v>301</v>
      </c>
    </row>
    <row r="86" spans="1:47" s="2" customFormat="1" ht="12">
      <c r="A86" s="37"/>
      <c r="B86" s="38"/>
      <c r="C86" s="39"/>
      <c r="D86" s="230" t="s">
        <v>129</v>
      </c>
      <c r="E86" s="39"/>
      <c r="F86" s="231" t="s">
        <v>298</v>
      </c>
      <c r="G86" s="39"/>
      <c r="H86" s="39"/>
      <c r="I86" s="135"/>
      <c r="J86" s="39"/>
      <c r="K86" s="39"/>
      <c r="L86" s="43"/>
      <c r="M86" s="232"/>
      <c r="N86" s="233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129</v>
      </c>
      <c r="AU86" s="16" t="s">
        <v>84</v>
      </c>
    </row>
    <row r="87" spans="1:63" s="12" customFormat="1" ht="22.8" customHeight="1">
      <c r="A87" s="12"/>
      <c r="B87" s="201"/>
      <c r="C87" s="202"/>
      <c r="D87" s="203" t="s">
        <v>73</v>
      </c>
      <c r="E87" s="215" t="s">
        <v>302</v>
      </c>
      <c r="F87" s="215" t="s">
        <v>303</v>
      </c>
      <c r="G87" s="202"/>
      <c r="H87" s="202"/>
      <c r="I87" s="205"/>
      <c r="J87" s="216">
        <f>BK87</f>
        <v>0</v>
      </c>
      <c r="K87" s="202"/>
      <c r="L87" s="207"/>
      <c r="M87" s="208"/>
      <c r="N87" s="209"/>
      <c r="O87" s="209"/>
      <c r="P87" s="210">
        <f>SUM(P88:P89)</f>
        <v>0</v>
      </c>
      <c r="Q87" s="209"/>
      <c r="R87" s="210">
        <f>SUM(R88:R89)</f>
        <v>0</v>
      </c>
      <c r="S87" s="209"/>
      <c r="T87" s="211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2" t="s">
        <v>155</v>
      </c>
      <c r="AT87" s="213" t="s">
        <v>73</v>
      </c>
      <c r="AU87" s="213" t="s">
        <v>82</v>
      </c>
      <c r="AY87" s="212" t="s">
        <v>120</v>
      </c>
      <c r="BK87" s="214">
        <f>SUM(BK88:BK89)</f>
        <v>0</v>
      </c>
    </row>
    <row r="88" spans="1:65" s="2" customFormat="1" ht="16.5" customHeight="1">
      <c r="A88" s="37"/>
      <c r="B88" s="38"/>
      <c r="C88" s="217" t="s">
        <v>84</v>
      </c>
      <c r="D88" s="217" t="s">
        <v>122</v>
      </c>
      <c r="E88" s="218" t="s">
        <v>304</v>
      </c>
      <c r="F88" s="219" t="s">
        <v>303</v>
      </c>
      <c r="G88" s="220" t="s">
        <v>299</v>
      </c>
      <c r="H88" s="221">
        <v>1</v>
      </c>
      <c r="I88" s="222"/>
      <c r="J88" s="223">
        <f>ROUND(I88*H88,2)</f>
        <v>0</v>
      </c>
      <c r="K88" s="219" t="s">
        <v>126</v>
      </c>
      <c r="L88" s="43"/>
      <c r="M88" s="224" t="s">
        <v>19</v>
      </c>
      <c r="N88" s="225" t="s">
        <v>45</v>
      </c>
      <c r="O88" s="83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28" t="s">
        <v>300</v>
      </c>
      <c r="AT88" s="228" t="s">
        <v>122</v>
      </c>
      <c r="AU88" s="228" t="s">
        <v>84</v>
      </c>
      <c r="AY88" s="16" t="s">
        <v>120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16" t="s">
        <v>82</v>
      </c>
      <c r="BK88" s="229">
        <f>ROUND(I88*H88,2)</f>
        <v>0</v>
      </c>
      <c r="BL88" s="16" t="s">
        <v>300</v>
      </c>
      <c r="BM88" s="228" t="s">
        <v>305</v>
      </c>
    </row>
    <row r="89" spans="1:47" s="2" customFormat="1" ht="12">
      <c r="A89" s="37"/>
      <c r="B89" s="38"/>
      <c r="C89" s="39"/>
      <c r="D89" s="230" t="s">
        <v>129</v>
      </c>
      <c r="E89" s="39"/>
      <c r="F89" s="231" t="s">
        <v>303</v>
      </c>
      <c r="G89" s="39"/>
      <c r="H89" s="39"/>
      <c r="I89" s="135"/>
      <c r="J89" s="39"/>
      <c r="K89" s="39"/>
      <c r="L89" s="43"/>
      <c r="M89" s="256"/>
      <c r="N89" s="257"/>
      <c r="O89" s="258"/>
      <c r="P89" s="258"/>
      <c r="Q89" s="258"/>
      <c r="R89" s="258"/>
      <c r="S89" s="258"/>
      <c r="T89" s="259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129</v>
      </c>
      <c r="AU89" s="16" t="s">
        <v>84</v>
      </c>
    </row>
    <row r="90" spans="1:31" s="2" customFormat="1" ht="6.95" customHeight="1">
      <c r="A90" s="37"/>
      <c r="B90" s="58"/>
      <c r="C90" s="59"/>
      <c r="D90" s="59"/>
      <c r="E90" s="59"/>
      <c r="F90" s="59"/>
      <c r="G90" s="59"/>
      <c r="H90" s="59"/>
      <c r="I90" s="165"/>
      <c r="J90" s="59"/>
      <c r="K90" s="59"/>
      <c r="L90" s="43"/>
      <c r="M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</sheetData>
  <sheetProtection password="CC35" sheet="1" objects="1" scenarios="1" formatColumns="0" formatRows="0" autoFilter="0"/>
  <autoFilter ref="C81:K8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0" customWidth="1"/>
    <col min="2" max="2" width="1.7109375" style="260" customWidth="1"/>
    <col min="3" max="4" width="5.00390625" style="260" customWidth="1"/>
    <col min="5" max="5" width="11.7109375" style="260" customWidth="1"/>
    <col min="6" max="6" width="9.140625" style="260" customWidth="1"/>
    <col min="7" max="7" width="5.00390625" style="260" customWidth="1"/>
    <col min="8" max="8" width="77.8515625" style="260" customWidth="1"/>
    <col min="9" max="10" width="20.00390625" style="260" customWidth="1"/>
    <col min="11" max="11" width="1.7109375" style="260" customWidth="1"/>
  </cols>
  <sheetData>
    <row r="1" s="1" customFormat="1" ht="37.5" customHeight="1"/>
    <row r="2" spans="2:11" s="1" customFormat="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4" customFormat="1" ht="45" customHeight="1">
      <c r="B3" s="264"/>
      <c r="C3" s="265" t="s">
        <v>306</v>
      </c>
      <c r="D3" s="265"/>
      <c r="E3" s="265"/>
      <c r="F3" s="265"/>
      <c r="G3" s="265"/>
      <c r="H3" s="265"/>
      <c r="I3" s="265"/>
      <c r="J3" s="265"/>
      <c r="K3" s="266"/>
    </row>
    <row r="4" spans="2:11" s="1" customFormat="1" ht="25.5" customHeight="1">
      <c r="B4" s="267"/>
      <c r="C4" s="268" t="s">
        <v>307</v>
      </c>
      <c r="D4" s="268"/>
      <c r="E4" s="268"/>
      <c r="F4" s="268"/>
      <c r="G4" s="268"/>
      <c r="H4" s="268"/>
      <c r="I4" s="268"/>
      <c r="J4" s="268"/>
      <c r="K4" s="269"/>
    </row>
    <row r="5" spans="2:11" s="1" customFormat="1" ht="5.25" customHeight="1">
      <c r="B5" s="267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7"/>
      <c r="C6" s="271" t="s">
        <v>308</v>
      </c>
      <c r="D6" s="271"/>
      <c r="E6" s="271"/>
      <c r="F6" s="271"/>
      <c r="G6" s="271"/>
      <c r="H6" s="271"/>
      <c r="I6" s="271"/>
      <c r="J6" s="271"/>
      <c r="K6" s="269"/>
    </row>
    <row r="7" spans="2:11" s="1" customFormat="1" ht="15" customHeight="1">
      <c r="B7" s="272"/>
      <c r="C7" s="271" t="s">
        <v>309</v>
      </c>
      <c r="D7" s="271"/>
      <c r="E7" s="271"/>
      <c r="F7" s="271"/>
      <c r="G7" s="271"/>
      <c r="H7" s="271"/>
      <c r="I7" s="271"/>
      <c r="J7" s="271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271" t="s">
        <v>310</v>
      </c>
      <c r="D9" s="271"/>
      <c r="E9" s="271"/>
      <c r="F9" s="271"/>
      <c r="G9" s="271"/>
      <c r="H9" s="271"/>
      <c r="I9" s="271"/>
      <c r="J9" s="271"/>
      <c r="K9" s="269"/>
    </row>
    <row r="10" spans="2:11" s="1" customFormat="1" ht="15" customHeight="1">
      <c r="B10" s="272"/>
      <c r="C10" s="271"/>
      <c r="D10" s="271" t="s">
        <v>311</v>
      </c>
      <c r="E10" s="271"/>
      <c r="F10" s="271"/>
      <c r="G10" s="271"/>
      <c r="H10" s="271"/>
      <c r="I10" s="271"/>
      <c r="J10" s="271"/>
      <c r="K10" s="269"/>
    </row>
    <row r="11" spans="2:11" s="1" customFormat="1" ht="15" customHeight="1">
      <c r="B11" s="272"/>
      <c r="C11" s="273"/>
      <c r="D11" s="271" t="s">
        <v>312</v>
      </c>
      <c r="E11" s="271"/>
      <c r="F11" s="271"/>
      <c r="G11" s="271"/>
      <c r="H11" s="271"/>
      <c r="I11" s="271"/>
      <c r="J11" s="271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313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271" t="s">
        <v>314</v>
      </c>
      <c r="E15" s="271"/>
      <c r="F15" s="271"/>
      <c r="G15" s="271"/>
      <c r="H15" s="271"/>
      <c r="I15" s="271"/>
      <c r="J15" s="271"/>
      <c r="K15" s="269"/>
    </row>
    <row r="16" spans="2:11" s="1" customFormat="1" ht="15" customHeight="1">
      <c r="B16" s="272"/>
      <c r="C16" s="273"/>
      <c r="D16" s="271" t="s">
        <v>315</v>
      </c>
      <c r="E16" s="271"/>
      <c r="F16" s="271"/>
      <c r="G16" s="271"/>
      <c r="H16" s="271"/>
      <c r="I16" s="271"/>
      <c r="J16" s="271"/>
      <c r="K16" s="269"/>
    </row>
    <row r="17" spans="2:11" s="1" customFormat="1" ht="15" customHeight="1">
      <c r="B17" s="272"/>
      <c r="C17" s="273"/>
      <c r="D17" s="271" t="s">
        <v>316</v>
      </c>
      <c r="E17" s="271"/>
      <c r="F17" s="271"/>
      <c r="G17" s="271"/>
      <c r="H17" s="271"/>
      <c r="I17" s="271"/>
      <c r="J17" s="271"/>
      <c r="K17" s="269"/>
    </row>
    <row r="18" spans="2:11" s="1" customFormat="1" ht="15" customHeight="1">
      <c r="B18" s="272"/>
      <c r="C18" s="273"/>
      <c r="D18" s="273"/>
      <c r="E18" s="275" t="s">
        <v>81</v>
      </c>
      <c r="F18" s="271" t="s">
        <v>317</v>
      </c>
      <c r="G18" s="271"/>
      <c r="H18" s="271"/>
      <c r="I18" s="271"/>
      <c r="J18" s="271"/>
      <c r="K18" s="269"/>
    </row>
    <row r="19" spans="2:11" s="1" customFormat="1" ht="15" customHeight="1">
      <c r="B19" s="272"/>
      <c r="C19" s="273"/>
      <c r="D19" s="273"/>
      <c r="E19" s="275" t="s">
        <v>318</v>
      </c>
      <c r="F19" s="271" t="s">
        <v>319</v>
      </c>
      <c r="G19" s="271"/>
      <c r="H19" s="271"/>
      <c r="I19" s="271"/>
      <c r="J19" s="271"/>
      <c r="K19" s="269"/>
    </row>
    <row r="20" spans="2:11" s="1" customFormat="1" ht="15" customHeight="1">
      <c r="B20" s="272"/>
      <c r="C20" s="273"/>
      <c r="D20" s="273"/>
      <c r="E20" s="275" t="s">
        <v>320</v>
      </c>
      <c r="F20" s="271" t="s">
        <v>321</v>
      </c>
      <c r="G20" s="271"/>
      <c r="H20" s="271"/>
      <c r="I20" s="271"/>
      <c r="J20" s="271"/>
      <c r="K20" s="269"/>
    </row>
    <row r="21" spans="2:11" s="1" customFormat="1" ht="15" customHeight="1">
      <c r="B21" s="272"/>
      <c r="C21" s="273"/>
      <c r="D21" s="273"/>
      <c r="E21" s="275" t="s">
        <v>322</v>
      </c>
      <c r="F21" s="271" t="s">
        <v>323</v>
      </c>
      <c r="G21" s="271"/>
      <c r="H21" s="271"/>
      <c r="I21" s="271"/>
      <c r="J21" s="271"/>
      <c r="K21" s="269"/>
    </row>
    <row r="22" spans="2:11" s="1" customFormat="1" ht="15" customHeight="1">
      <c r="B22" s="272"/>
      <c r="C22" s="273"/>
      <c r="D22" s="273"/>
      <c r="E22" s="275" t="s">
        <v>324</v>
      </c>
      <c r="F22" s="271" t="s">
        <v>325</v>
      </c>
      <c r="G22" s="271"/>
      <c r="H22" s="271"/>
      <c r="I22" s="271"/>
      <c r="J22" s="271"/>
      <c r="K22" s="269"/>
    </row>
    <row r="23" spans="2:11" s="1" customFormat="1" ht="15" customHeight="1">
      <c r="B23" s="272"/>
      <c r="C23" s="273"/>
      <c r="D23" s="273"/>
      <c r="E23" s="275" t="s">
        <v>326</v>
      </c>
      <c r="F23" s="271" t="s">
        <v>327</v>
      </c>
      <c r="G23" s="271"/>
      <c r="H23" s="271"/>
      <c r="I23" s="271"/>
      <c r="J23" s="271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271" t="s">
        <v>328</v>
      </c>
      <c r="D25" s="271"/>
      <c r="E25" s="271"/>
      <c r="F25" s="271"/>
      <c r="G25" s="271"/>
      <c r="H25" s="271"/>
      <c r="I25" s="271"/>
      <c r="J25" s="271"/>
      <c r="K25" s="269"/>
    </row>
    <row r="26" spans="2:11" s="1" customFormat="1" ht="15" customHeight="1">
      <c r="B26" s="272"/>
      <c r="C26" s="271" t="s">
        <v>329</v>
      </c>
      <c r="D26" s="271"/>
      <c r="E26" s="271"/>
      <c r="F26" s="271"/>
      <c r="G26" s="271"/>
      <c r="H26" s="271"/>
      <c r="I26" s="271"/>
      <c r="J26" s="271"/>
      <c r="K26" s="269"/>
    </row>
    <row r="27" spans="2:11" s="1" customFormat="1" ht="15" customHeight="1">
      <c r="B27" s="272"/>
      <c r="C27" s="271"/>
      <c r="D27" s="271" t="s">
        <v>330</v>
      </c>
      <c r="E27" s="271"/>
      <c r="F27" s="271"/>
      <c r="G27" s="271"/>
      <c r="H27" s="271"/>
      <c r="I27" s="271"/>
      <c r="J27" s="271"/>
      <c r="K27" s="269"/>
    </row>
    <row r="28" spans="2:11" s="1" customFormat="1" ht="15" customHeight="1">
      <c r="B28" s="272"/>
      <c r="C28" s="273"/>
      <c r="D28" s="271" t="s">
        <v>331</v>
      </c>
      <c r="E28" s="271"/>
      <c r="F28" s="271"/>
      <c r="G28" s="271"/>
      <c r="H28" s="271"/>
      <c r="I28" s="271"/>
      <c r="J28" s="271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271" t="s">
        <v>332</v>
      </c>
      <c r="E30" s="271"/>
      <c r="F30" s="271"/>
      <c r="G30" s="271"/>
      <c r="H30" s="271"/>
      <c r="I30" s="271"/>
      <c r="J30" s="271"/>
      <c r="K30" s="269"/>
    </row>
    <row r="31" spans="2:11" s="1" customFormat="1" ht="15" customHeight="1">
      <c r="B31" s="272"/>
      <c r="C31" s="273"/>
      <c r="D31" s="271" t="s">
        <v>333</v>
      </c>
      <c r="E31" s="271"/>
      <c r="F31" s="271"/>
      <c r="G31" s="271"/>
      <c r="H31" s="271"/>
      <c r="I31" s="271"/>
      <c r="J31" s="271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271" t="s">
        <v>334</v>
      </c>
      <c r="E33" s="271"/>
      <c r="F33" s="271"/>
      <c r="G33" s="271"/>
      <c r="H33" s="271"/>
      <c r="I33" s="271"/>
      <c r="J33" s="271"/>
      <c r="K33" s="269"/>
    </row>
    <row r="34" spans="2:11" s="1" customFormat="1" ht="15" customHeight="1">
      <c r="B34" s="272"/>
      <c r="C34" s="273"/>
      <c r="D34" s="271" t="s">
        <v>335</v>
      </c>
      <c r="E34" s="271"/>
      <c r="F34" s="271"/>
      <c r="G34" s="271"/>
      <c r="H34" s="271"/>
      <c r="I34" s="271"/>
      <c r="J34" s="271"/>
      <c r="K34" s="269"/>
    </row>
    <row r="35" spans="2:11" s="1" customFormat="1" ht="15" customHeight="1">
      <c r="B35" s="272"/>
      <c r="C35" s="273"/>
      <c r="D35" s="271" t="s">
        <v>336</v>
      </c>
      <c r="E35" s="271"/>
      <c r="F35" s="271"/>
      <c r="G35" s="271"/>
      <c r="H35" s="271"/>
      <c r="I35" s="271"/>
      <c r="J35" s="271"/>
      <c r="K35" s="269"/>
    </row>
    <row r="36" spans="2:11" s="1" customFormat="1" ht="15" customHeight="1">
      <c r="B36" s="272"/>
      <c r="C36" s="273"/>
      <c r="D36" s="271"/>
      <c r="E36" s="274" t="s">
        <v>106</v>
      </c>
      <c r="F36" s="271"/>
      <c r="G36" s="271" t="s">
        <v>337</v>
      </c>
      <c r="H36" s="271"/>
      <c r="I36" s="271"/>
      <c r="J36" s="271"/>
      <c r="K36" s="269"/>
    </row>
    <row r="37" spans="2:11" s="1" customFormat="1" ht="30.75" customHeight="1">
      <c r="B37" s="272"/>
      <c r="C37" s="273"/>
      <c r="D37" s="271"/>
      <c r="E37" s="274" t="s">
        <v>338</v>
      </c>
      <c r="F37" s="271"/>
      <c r="G37" s="271" t="s">
        <v>339</v>
      </c>
      <c r="H37" s="271"/>
      <c r="I37" s="271"/>
      <c r="J37" s="271"/>
      <c r="K37" s="269"/>
    </row>
    <row r="38" spans="2:11" s="1" customFormat="1" ht="15" customHeight="1">
      <c r="B38" s="272"/>
      <c r="C38" s="273"/>
      <c r="D38" s="271"/>
      <c r="E38" s="274" t="s">
        <v>55</v>
      </c>
      <c r="F38" s="271"/>
      <c r="G38" s="271" t="s">
        <v>340</v>
      </c>
      <c r="H38" s="271"/>
      <c r="I38" s="271"/>
      <c r="J38" s="271"/>
      <c r="K38" s="269"/>
    </row>
    <row r="39" spans="2:11" s="1" customFormat="1" ht="15" customHeight="1">
      <c r="B39" s="272"/>
      <c r="C39" s="273"/>
      <c r="D39" s="271"/>
      <c r="E39" s="274" t="s">
        <v>56</v>
      </c>
      <c r="F39" s="271"/>
      <c r="G39" s="271" t="s">
        <v>341</v>
      </c>
      <c r="H39" s="271"/>
      <c r="I39" s="271"/>
      <c r="J39" s="271"/>
      <c r="K39" s="269"/>
    </row>
    <row r="40" spans="2:11" s="1" customFormat="1" ht="15" customHeight="1">
      <c r="B40" s="272"/>
      <c r="C40" s="273"/>
      <c r="D40" s="271"/>
      <c r="E40" s="274" t="s">
        <v>107</v>
      </c>
      <c r="F40" s="271"/>
      <c r="G40" s="271" t="s">
        <v>342</v>
      </c>
      <c r="H40" s="271"/>
      <c r="I40" s="271"/>
      <c r="J40" s="271"/>
      <c r="K40" s="269"/>
    </row>
    <row r="41" spans="2:11" s="1" customFormat="1" ht="15" customHeight="1">
      <c r="B41" s="272"/>
      <c r="C41" s="273"/>
      <c r="D41" s="271"/>
      <c r="E41" s="274" t="s">
        <v>108</v>
      </c>
      <c r="F41" s="271"/>
      <c r="G41" s="271" t="s">
        <v>343</v>
      </c>
      <c r="H41" s="271"/>
      <c r="I41" s="271"/>
      <c r="J41" s="271"/>
      <c r="K41" s="269"/>
    </row>
    <row r="42" spans="2:11" s="1" customFormat="1" ht="15" customHeight="1">
      <c r="B42" s="272"/>
      <c r="C42" s="273"/>
      <c r="D42" s="271"/>
      <c r="E42" s="274" t="s">
        <v>344</v>
      </c>
      <c r="F42" s="271"/>
      <c r="G42" s="271" t="s">
        <v>345</v>
      </c>
      <c r="H42" s="271"/>
      <c r="I42" s="271"/>
      <c r="J42" s="271"/>
      <c r="K42" s="269"/>
    </row>
    <row r="43" spans="2:11" s="1" customFormat="1" ht="15" customHeight="1">
      <c r="B43" s="272"/>
      <c r="C43" s="273"/>
      <c r="D43" s="271"/>
      <c r="E43" s="274"/>
      <c r="F43" s="271"/>
      <c r="G43" s="271" t="s">
        <v>346</v>
      </c>
      <c r="H43" s="271"/>
      <c r="I43" s="271"/>
      <c r="J43" s="271"/>
      <c r="K43" s="269"/>
    </row>
    <row r="44" spans="2:11" s="1" customFormat="1" ht="15" customHeight="1">
      <c r="B44" s="272"/>
      <c r="C44" s="273"/>
      <c r="D44" s="271"/>
      <c r="E44" s="274" t="s">
        <v>347</v>
      </c>
      <c r="F44" s="271"/>
      <c r="G44" s="271" t="s">
        <v>348</v>
      </c>
      <c r="H44" s="271"/>
      <c r="I44" s="271"/>
      <c r="J44" s="271"/>
      <c r="K44" s="269"/>
    </row>
    <row r="45" spans="2:11" s="1" customFormat="1" ht="15" customHeight="1">
      <c r="B45" s="272"/>
      <c r="C45" s="273"/>
      <c r="D45" s="271"/>
      <c r="E45" s="274" t="s">
        <v>110</v>
      </c>
      <c r="F45" s="271"/>
      <c r="G45" s="271" t="s">
        <v>349</v>
      </c>
      <c r="H45" s="271"/>
      <c r="I45" s="271"/>
      <c r="J45" s="271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271" t="s">
        <v>350</v>
      </c>
      <c r="E47" s="271"/>
      <c r="F47" s="271"/>
      <c r="G47" s="271"/>
      <c r="H47" s="271"/>
      <c r="I47" s="271"/>
      <c r="J47" s="271"/>
      <c r="K47" s="269"/>
    </row>
    <row r="48" spans="2:11" s="1" customFormat="1" ht="15" customHeight="1">
      <c r="B48" s="272"/>
      <c r="C48" s="273"/>
      <c r="D48" s="273"/>
      <c r="E48" s="271" t="s">
        <v>351</v>
      </c>
      <c r="F48" s="271"/>
      <c r="G48" s="271"/>
      <c r="H48" s="271"/>
      <c r="I48" s="271"/>
      <c r="J48" s="271"/>
      <c r="K48" s="269"/>
    </row>
    <row r="49" spans="2:11" s="1" customFormat="1" ht="15" customHeight="1">
      <c r="B49" s="272"/>
      <c r="C49" s="273"/>
      <c r="D49" s="273"/>
      <c r="E49" s="271" t="s">
        <v>352</v>
      </c>
      <c r="F49" s="271"/>
      <c r="G49" s="271"/>
      <c r="H49" s="271"/>
      <c r="I49" s="271"/>
      <c r="J49" s="271"/>
      <c r="K49" s="269"/>
    </row>
    <row r="50" spans="2:11" s="1" customFormat="1" ht="15" customHeight="1">
      <c r="B50" s="272"/>
      <c r="C50" s="273"/>
      <c r="D50" s="273"/>
      <c r="E50" s="271" t="s">
        <v>353</v>
      </c>
      <c r="F50" s="271"/>
      <c r="G50" s="271"/>
      <c r="H50" s="271"/>
      <c r="I50" s="271"/>
      <c r="J50" s="271"/>
      <c r="K50" s="269"/>
    </row>
    <row r="51" spans="2:11" s="1" customFormat="1" ht="15" customHeight="1">
      <c r="B51" s="272"/>
      <c r="C51" s="273"/>
      <c r="D51" s="271" t="s">
        <v>354</v>
      </c>
      <c r="E51" s="271"/>
      <c r="F51" s="271"/>
      <c r="G51" s="271"/>
      <c r="H51" s="271"/>
      <c r="I51" s="271"/>
      <c r="J51" s="271"/>
      <c r="K51" s="269"/>
    </row>
    <row r="52" spans="2:11" s="1" customFormat="1" ht="25.5" customHeight="1">
      <c r="B52" s="267"/>
      <c r="C52" s="268" t="s">
        <v>355</v>
      </c>
      <c r="D52" s="268"/>
      <c r="E52" s="268"/>
      <c r="F52" s="268"/>
      <c r="G52" s="268"/>
      <c r="H52" s="268"/>
      <c r="I52" s="268"/>
      <c r="J52" s="268"/>
      <c r="K52" s="269"/>
    </row>
    <row r="53" spans="2:11" s="1" customFormat="1" ht="5.25" customHeight="1">
      <c r="B53" s="267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7"/>
      <c r="C54" s="271" t="s">
        <v>356</v>
      </c>
      <c r="D54" s="271"/>
      <c r="E54" s="271"/>
      <c r="F54" s="271"/>
      <c r="G54" s="271"/>
      <c r="H54" s="271"/>
      <c r="I54" s="271"/>
      <c r="J54" s="271"/>
      <c r="K54" s="269"/>
    </row>
    <row r="55" spans="2:11" s="1" customFormat="1" ht="15" customHeight="1">
      <c r="B55" s="267"/>
      <c r="C55" s="271" t="s">
        <v>357</v>
      </c>
      <c r="D55" s="271"/>
      <c r="E55" s="271"/>
      <c r="F55" s="271"/>
      <c r="G55" s="271"/>
      <c r="H55" s="271"/>
      <c r="I55" s="271"/>
      <c r="J55" s="271"/>
      <c r="K55" s="269"/>
    </row>
    <row r="56" spans="2:11" s="1" customFormat="1" ht="12.75" customHeight="1">
      <c r="B56" s="267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7"/>
      <c r="C57" s="271" t="s">
        <v>358</v>
      </c>
      <c r="D57" s="271"/>
      <c r="E57" s="271"/>
      <c r="F57" s="271"/>
      <c r="G57" s="271"/>
      <c r="H57" s="271"/>
      <c r="I57" s="271"/>
      <c r="J57" s="271"/>
      <c r="K57" s="269"/>
    </row>
    <row r="58" spans="2:11" s="1" customFormat="1" ht="15" customHeight="1">
      <c r="B58" s="267"/>
      <c r="C58" s="273"/>
      <c r="D58" s="271" t="s">
        <v>359</v>
      </c>
      <c r="E58" s="271"/>
      <c r="F58" s="271"/>
      <c r="G58" s="271"/>
      <c r="H58" s="271"/>
      <c r="I58" s="271"/>
      <c r="J58" s="271"/>
      <c r="K58" s="269"/>
    </row>
    <row r="59" spans="2:11" s="1" customFormat="1" ht="15" customHeight="1">
      <c r="B59" s="267"/>
      <c r="C59" s="273"/>
      <c r="D59" s="271" t="s">
        <v>360</v>
      </c>
      <c r="E59" s="271"/>
      <c r="F59" s="271"/>
      <c r="G59" s="271"/>
      <c r="H59" s="271"/>
      <c r="I59" s="271"/>
      <c r="J59" s="271"/>
      <c r="K59" s="269"/>
    </row>
    <row r="60" spans="2:11" s="1" customFormat="1" ht="15" customHeight="1">
      <c r="B60" s="267"/>
      <c r="C60" s="273"/>
      <c r="D60" s="271" t="s">
        <v>361</v>
      </c>
      <c r="E60" s="271"/>
      <c r="F60" s="271"/>
      <c r="G60" s="271"/>
      <c r="H60" s="271"/>
      <c r="I60" s="271"/>
      <c r="J60" s="271"/>
      <c r="K60" s="269"/>
    </row>
    <row r="61" spans="2:11" s="1" customFormat="1" ht="15" customHeight="1">
      <c r="B61" s="267"/>
      <c r="C61" s="273"/>
      <c r="D61" s="271" t="s">
        <v>362</v>
      </c>
      <c r="E61" s="271"/>
      <c r="F61" s="271"/>
      <c r="G61" s="271"/>
      <c r="H61" s="271"/>
      <c r="I61" s="271"/>
      <c r="J61" s="271"/>
      <c r="K61" s="269"/>
    </row>
    <row r="62" spans="2:11" s="1" customFormat="1" ht="15" customHeight="1">
      <c r="B62" s="267"/>
      <c r="C62" s="273"/>
      <c r="D62" s="276" t="s">
        <v>363</v>
      </c>
      <c r="E62" s="276"/>
      <c r="F62" s="276"/>
      <c r="G62" s="276"/>
      <c r="H62" s="276"/>
      <c r="I62" s="276"/>
      <c r="J62" s="276"/>
      <c r="K62" s="269"/>
    </row>
    <row r="63" spans="2:11" s="1" customFormat="1" ht="15" customHeight="1">
      <c r="B63" s="267"/>
      <c r="C63" s="273"/>
      <c r="D63" s="271" t="s">
        <v>364</v>
      </c>
      <c r="E63" s="271"/>
      <c r="F63" s="271"/>
      <c r="G63" s="271"/>
      <c r="H63" s="271"/>
      <c r="I63" s="271"/>
      <c r="J63" s="271"/>
      <c r="K63" s="269"/>
    </row>
    <row r="64" spans="2:11" s="1" customFormat="1" ht="12.75" customHeight="1">
      <c r="B64" s="267"/>
      <c r="C64" s="273"/>
      <c r="D64" s="273"/>
      <c r="E64" s="277"/>
      <c r="F64" s="273"/>
      <c r="G64" s="273"/>
      <c r="H64" s="273"/>
      <c r="I64" s="273"/>
      <c r="J64" s="273"/>
      <c r="K64" s="269"/>
    </row>
    <row r="65" spans="2:11" s="1" customFormat="1" ht="15" customHeight="1">
      <c r="B65" s="267"/>
      <c r="C65" s="273"/>
      <c r="D65" s="271" t="s">
        <v>365</v>
      </c>
      <c r="E65" s="271"/>
      <c r="F65" s="271"/>
      <c r="G65" s="271"/>
      <c r="H65" s="271"/>
      <c r="I65" s="271"/>
      <c r="J65" s="271"/>
      <c r="K65" s="269"/>
    </row>
    <row r="66" spans="2:11" s="1" customFormat="1" ht="15" customHeight="1">
      <c r="B66" s="267"/>
      <c r="C66" s="273"/>
      <c r="D66" s="276" t="s">
        <v>366</v>
      </c>
      <c r="E66" s="276"/>
      <c r="F66" s="276"/>
      <c r="G66" s="276"/>
      <c r="H66" s="276"/>
      <c r="I66" s="276"/>
      <c r="J66" s="276"/>
      <c r="K66" s="269"/>
    </row>
    <row r="67" spans="2:11" s="1" customFormat="1" ht="15" customHeight="1">
      <c r="B67" s="267"/>
      <c r="C67" s="273"/>
      <c r="D67" s="271" t="s">
        <v>367</v>
      </c>
      <c r="E67" s="271"/>
      <c r="F67" s="271"/>
      <c r="G67" s="271"/>
      <c r="H67" s="271"/>
      <c r="I67" s="271"/>
      <c r="J67" s="271"/>
      <c r="K67" s="269"/>
    </row>
    <row r="68" spans="2:11" s="1" customFormat="1" ht="15" customHeight="1">
      <c r="B68" s="267"/>
      <c r="C68" s="273"/>
      <c r="D68" s="271" t="s">
        <v>368</v>
      </c>
      <c r="E68" s="271"/>
      <c r="F68" s="271"/>
      <c r="G68" s="271"/>
      <c r="H68" s="271"/>
      <c r="I68" s="271"/>
      <c r="J68" s="271"/>
      <c r="K68" s="269"/>
    </row>
    <row r="69" spans="2:11" s="1" customFormat="1" ht="15" customHeight="1">
      <c r="B69" s="267"/>
      <c r="C69" s="273"/>
      <c r="D69" s="271" t="s">
        <v>369</v>
      </c>
      <c r="E69" s="271"/>
      <c r="F69" s="271"/>
      <c r="G69" s="271"/>
      <c r="H69" s="271"/>
      <c r="I69" s="271"/>
      <c r="J69" s="271"/>
      <c r="K69" s="269"/>
    </row>
    <row r="70" spans="2:11" s="1" customFormat="1" ht="15" customHeight="1">
      <c r="B70" s="267"/>
      <c r="C70" s="273"/>
      <c r="D70" s="271" t="s">
        <v>370</v>
      </c>
      <c r="E70" s="271"/>
      <c r="F70" s="271"/>
      <c r="G70" s="271"/>
      <c r="H70" s="271"/>
      <c r="I70" s="271"/>
      <c r="J70" s="271"/>
      <c r="K70" s="269"/>
    </row>
    <row r="71" spans="2:11" s="1" customFormat="1" ht="12.75" customHeight="1">
      <c r="B71" s="278"/>
      <c r="C71" s="279"/>
      <c r="D71" s="279"/>
      <c r="E71" s="279"/>
      <c r="F71" s="279"/>
      <c r="G71" s="279"/>
      <c r="H71" s="279"/>
      <c r="I71" s="279"/>
      <c r="J71" s="279"/>
      <c r="K71" s="280"/>
    </row>
    <row r="72" spans="2:11" s="1" customFormat="1" ht="18.75" customHeight="1">
      <c r="B72" s="281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s="1" customFormat="1" ht="18.75" customHeight="1"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  <row r="74" spans="2:11" s="1" customFormat="1" ht="7.5" customHeight="1">
      <c r="B74" s="283"/>
      <c r="C74" s="284"/>
      <c r="D74" s="284"/>
      <c r="E74" s="284"/>
      <c r="F74" s="284"/>
      <c r="G74" s="284"/>
      <c r="H74" s="284"/>
      <c r="I74" s="284"/>
      <c r="J74" s="284"/>
      <c r="K74" s="285"/>
    </row>
    <row r="75" spans="2:11" s="1" customFormat="1" ht="45" customHeight="1">
      <c r="B75" s="286"/>
      <c r="C75" s="287" t="s">
        <v>371</v>
      </c>
      <c r="D75" s="287"/>
      <c r="E75" s="287"/>
      <c r="F75" s="287"/>
      <c r="G75" s="287"/>
      <c r="H75" s="287"/>
      <c r="I75" s="287"/>
      <c r="J75" s="287"/>
      <c r="K75" s="288"/>
    </row>
    <row r="76" spans="2:11" s="1" customFormat="1" ht="17.25" customHeight="1">
      <c r="B76" s="286"/>
      <c r="C76" s="289" t="s">
        <v>372</v>
      </c>
      <c r="D76" s="289"/>
      <c r="E76" s="289"/>
      <c r="F76" s="289" t="s">
        <v>373</v>
      </c>
      <c r="G76" s="290"/>
      <c r="H76" s="289" t="s">
        <v>56</v>
      </c>
      <c r="I76" s="289" t="s">
        <v>59</v>
      </c>
      <c r="J76" s="289" t="s">
        <v>374</v>
      </c>
      <c r="K76" s="288"/>
    </row>
    <row r="77" spans="2:11" s="1" customFormat="1" ht="17.25" customHeight="1">
      <c r="B77" s="286"/>
      <c r="C77" s="291" t="s">
        <v>375</v>
      </c>
      <c r="D77" s="291"/>
      <c r="E77" s="291"/>
      <c r="F77" s="292" t="s">
        <v>376</v>
      </c>
      <c r="G77" s="293"/>
      <c r="H77" s="291"/>
      <c r="I77" s="291"/>
      <c r="J77" s="291" t="s">
        <v>377</v>
      </c>
      <c r="K77" s="288"/>
    </row>
    <row r="78" spans="2:11" s="1" customFormat="1" ht="5.25" customHeight="1">
      <c r="B78" s="286"/>
      <c r="C78" s="294"/>
      <c r="D78" s="294"/>
      <c r="E78" s="294"/>
      <c r="F78" s="294"/>
      <c r="G78" s="295"/>
      <c r="H78" s="294"/>
      <c r="I78" s="294"/>
      <c r="J78" s="294"/>
      <c r="K78" s="288"/>
    </row>
    <row r="79" spans="2:11" s="1" customFormat="1" ht="15" customHeight="1">
      <c r="B79" s="286"/>
      <c r="C79" s="274" t="s">
        <v>55</v>
      </c>
      <c r="D79" s="294"/>
      <c r="E79" s="294"/>
      <c r="F79" s="296" t="s">
        <v>378</v>
      </c>
      <c r="G79" s="295"/>
      <c r="H79" s="274" t="s">
        <v>379</v>
      </c>
      <c r="I79" s="274" t="s">
        <v>380</v>
      </c>
      <c r="J79" s="274">
        <v>20</v>
      </c>
      <c r="K79" s="288"/>
    </row>
    <row r="80" spans="2:11" s="1" customFormat="1" ht="15" customHeight="1">
      <c r="B80" s="286"/>
      <c r="C80" s="274" t="s">
        <v>381</v>
      </c>
      <c r="D80" s="274"/>
      <c r="E80" s="274"/>
      <c r="F80" s="296" t="s">
        <v>378</v>
      </c>
      <c r="G80" s="295"/>
      <c r="H80" s="274" t="s">
        <v>382</v>
      </c>
      <c r="I80" s="274" t="s">
        <v>380</v>
      </c>
      <c r="J80" s="274">
        <v>120</v>
      </c>
      <c r="K80" s="288"/>
    </row>
    <row r="81" spans="2:11" s="1" customFormat="1" ht="15" customHeight="1">
      <c r="B81" s="297"/>
      <c r="C81" s="274" t="s">
        <v>383</v>
      </c>
      <c r="D81" s="274"/>
      <c r="E81" s="274"/>
      <c r="F81" s="296" t="s">
        <v>384</v>
      </c>
      <c r="G81" s="295"/>
      <c r="H81" s="274" t="s">
        <v>385</v>
      </c>
      <c r="I81" s="274" t="s">
        <v>380</v>
      </c>
      <c r="J81" s="274">
        <v>50</v>
      </c>
      <c r="K81" s="288"/>
    </row>
    <row r="82" spans="2:11" s="1" customFormat="1" ht="15" customHeight="1">
      <c r="B82" s="297"/>
      <c r="C82" s="274" t="s">
        <v>386</v>
      </c>
      <c r="D82" s="274"/>
      <c r="E82" s="274"/>
      <c r="F82" s="296" t="s">
        <v>378</v>
      </c>
      <c r="G82" s="295"/>
      <c r="H82" s="274" t="s">
        <v>387</v>
      </c>
      <c r="I82" s="274" t="s">
        <v>388</v>
      </c>
      <c r="J82" s="274"/>
      <c r="K82" s="288"/>
    </row>
    <row r="83" spans="2:11" s="1" customFormat="1" ht="15" customHeight="1">
      <c r="B83" s="297"/>
      <c r="C83" s="298" t="s">
        <v>389</v>
      </c>
      <c r="D83" s="298"/>
      <c r="E83" s="298"/>
      <c r="F83" s="299" t="s">
        <v>384</v>
      </c>
      <c r="G83" s="298"/>
      <c r="H83" s="298" t="s">
        <v>390</v>
      </c>
      <c r="I83" s="298" t="s">
        <v>380</v>
      </c>
      <c r="J83" s="298">
        <v>15</v>
      </c>
      <c r="K83" s="288"/>
    </row>
    <row r="84" spans="2:11" s="1" customFormat="1" ht="15" customHeight="1">
      <c r="B84" s="297"/>
      <c r="C84" s="298" t="s">
        <v>391</v>
      </c>
      <c r="D84" s="298"/>
      <c r="E84" s="298"/>
      <c r="F84" s="299" t="s">
        <v>384</v>
      </c>
      <c r="G84" s="298"/>
      <c r="H84" s="298" t="s">
        <v>392</v>
      </c>
      <c r="I84" s="298" t="s">
        <v>380</v>
      </c>
      <c r="J84" s="298">
        <v>15</v>
      </c>
      <c r="K84" s="288"/>
    </row>
    <row r="85" spans="2:11" s="1" customFormat="1" ht="15" customHeight="1">
      <c r="B85" s="297"/>
      <c r="C85" s="298" t="s">
        <v>393</v>
      </c>
      <c r="D85" s="298"/>
      <c r="E85" s="298"/>
      <c r="F85" s="299" t="s">
        <v>384</v>
      </c>
      <c r="G85" s="298"/>
      <c r="H85" s="298" t="s">
        <v>394</v>
      </c>
      <c r="I85" s="298" t="s">
        <v>380</v>
      </c>
      <c r="J85" s="298">
        <v>20</v>
      </c>
      <c r="K85" s="288"/>
    </row>
    <row r="86" spans="2:11" s="1" customFormat="1" ht="15" customHeight="1">
      <c r="B86" s="297"/>
      <c r="C86" s="298" t="s">
        <v>395</v>
      </c>
      <c r="D86" s="298"/>
      <c r="E86" s="298"/>
      <c r="F86" s="299" t="s">
        <v>384</v>
      </c>
      <c r="G86" s="298"/>
      <c r="H86" s="298" t="s">
        <v>396</v>
      </c>
      <c r="I86" s="298" t="s">
        <v>380</v>
      </c>
      <c r="J86" s="298">
        <v>20</v>
      </c>
      <c r="K86" s="288"/>
    </row>
    <row r="87" spans="2:11" s="1" customFormat="1" ht="15" customHeight="1">
      <c r="B87" s="297"/>
      <c r="C87" s="274" t="s">
        <v>397</v>
      </c>
      <c r="D87" s="274"/>
      <c r="E87" s="274"/>
      <c r="F87" s="296" t="s">
        <v>384</v>
      </c>
      <c r="G87" s="295"/>
      <c r="H87" s="274" t="s">
        <v>398</v>
      </c>
      <c r="I87" s="274" t="s">
        <v>380</v>
      </c>
      <c r="J87" s="274">
        <v>50</v>
      </c>
      <c r="K87" s="288"/>
    </row>
    <row r="88" spans="2:11" s="1" customFormat="1" ht="15" customHeight="1">
      <c r="B88" s="297"/>
      <c r="C88" s="274" t="s">
        <v>399</v>
      </c>
      <c r="D88" s="274"/>
      <c r="E88" s="274"/>
      <c r="F88" s="296" t="s">
        <v>384</v>
      </c>
      <c r="G88" s="295"/>
      <c r="H88" s="274" t="s">
        <v>400</v>
      </c>
      <c r="I88" s="274" t="s">
        <v>380</v>
      </c>
      <c r="J88" s="274">
        <v>20</v>
      </c>
      <c r="K88" s="288"/>
    </row>
    <row r="89" spans="2:11" s="1" customFormat="1" ht="15" customHeight="1">
      <c r="B89" s="297"/>
      <c r="C89" s="274" t="s">
        <v>401</v>
      </c>
      <c r="D89" s="274"/>
      <c r="E89" s="274"/>
      <c r="F89" s="296" t="s">
        <v>384</v>
      </c>
      <c r="G89" s="295"/>
      <c r="H89" s="274" t="s">
        <v>402</v>
      </c>
      <c r="I89" s="274" t="s">
        <v>380</v>
      </c>
      <c r="J89" s="274">
        <v>20</v>
      </c>
      <c r="K89" s="288"/>
    </row>
    <row r="90" spans="2:11" s="1" customFormat="1" ht="15" customHeight="1">
      <c r="B90" s="297"/>
      <c r="C90" s="274" t="s">
        <v>403</v>
      </c>
      <c r="D90" s="274"/>
      <c r="E90" s="274"/>
      <c r="F90" s="296" t="s">
        <v>384</v>
      </c>
      <c r="G90" s="295"/>
      <c r="H90" s="274" t="s">
        <v>404</v>
      </c>
      <c r="I90" s="274" t="s">
        <v>380</v>
      </c>
      <c r="J90" s="274">
        <v>50</v>
      </c>
      <c r="K90" s="288"/>
    </row>
    <row r="91" spans="2:11" s="1" customFormat="1" ht="15" customHeight="1">
      <c r="B91" s="297"/>
      <c r="C91" s="274" t="s">
        <v>405</v>
      </c>
      <c r="D91" s="274"/>
      <c r="E91" s="274"/>
      <c r="F91" s="296" t="s">
        <v>384</v>
      </c>
      <c r="G91" s="295"/>
      <c r="H91" s="274" t="s">
        <v>405</v>
      </c>
      <c r="I91" s="274" t="s">
        <v>380</v>
      </c>
      <c r="J91" s="274">
        <v>50</v>
      </c>
      <c r="K91" s="288"/>
    </row>
    <row r="92" spans="2:11" s="1" customFormat="1" ht="15" customHeight="1">
      <c r="B92" s="297"/>
      <c r="C92" s="274" t="s">
        <v>406</v>
      </c>
      <c r="D92" s="274"/>
      <c r="E92" s="274"/>
      <c r="F92" s="296" t="s">
        <v>384</v>
      </c>
      <c r="G92" s="295"/>
      <c r="H92" s="274" t="s">
        <v>407</v>
      </c>
      <c r="I92" s="274" t="s">
        <v>380</v>
      </c>
      <c r="J92" s="274">
        <v>255</v>
      </c>
      <c r="K92" s="288"/>
    </row>
    <row r="93" spans="2:11" s="1" customFormat="1" ht="15" customHeight="1">
      <c r="B93" s="297"/>
      <c r="C93" s="274" t="s">
        <v>408</v>
      </c>
      <c r="D93" s="274"/>
      <c r="E93" s="274"/>
      <c r="F93" s="296" t="s">
        <v>378</v>
      </c>
      <c r="G93" s="295"/>
      <c r="H93" s="274" t="s">
        <v>409</v>
      </c>
      <c r="I93" s="274" t="s">
        <v>410</v>
      </c>
      <c r="J93" s="274"/>
      <c r="K93" s="288"/>
    </row>
    <row r="94" spans="2:11" s="1" customFormat="1" ht="15" customHeight="1">
      <c r="B94" s="297"/>
      <c r="C94" s="274" t="s">
        <v>411</v>
      </c>
      <c r="D94" s="274"/>
      <c r="E94" s="274"/>
      <c r="F94" s="296" t="s">
        <v>378</v>
      </c>
      <c r="G94" s="295"/>
      <c r="H94" s="274" t="s">
        <v>412</v>
      </c>
      <c r="I94" s="274" t="s">
        <v>413</v>
      </c>
      <c r="J94" s="274"/>
      <c r="K94" s="288"/>
    </row>
    <row r="95" spans="2:11" s="1" customFormat="1" ht="15" customHeight="1">
      <c r="B95" s="297"/>
      <c r="C95" s="274" t="s">
        <v>414</v>
      </c>
      <c r="D95" s="274"/>
      <c r="E95" s="274"/>
      <c r="F95" s="296" t="s">
        <v>378</v>
      </c>
      <c r="G95" s="295"/>
      <c r="H95" s="274" t="s">
        <v>414</v>
      </c>
      <c r="I95" s="274" t="s">
        <v>413</v>
      </c>
      <c r="J95" s="274"/>
      <c r="K95" s="288"/>
    </row>
    <row r="96" spans="2:11" s="1" customFormat="1" ht="15" customHeight="1">
      <c r="B96" s="297"/>
      <c r="C96" s="274" t="s">
        <v>40</v>
      </c>
      <c r="D96" s="274"/>
      <c r="E96" s="274"/>
      <c r="F96" s="296" t="s">
        <v>378</v>
      </c>
      <c r="G96" s="295"/>
      <c r="H96" s="274" t="s">
        <v>415</v>
      </c>
      <c r="I96" s="274" t="s">
        <v>413</v>
      </c>
      <c r="J96" s="274"/>
      <c r="K96" s="288"/>
    </row>
    <row r="97" spans="2:11" s="1" customFormat="1" ht="15" customHeight="1">
      <c r="B97" s="297"/>
      <c r="C97" s="274" t="s">
        <v>50</v>
      </c>
      <c r="D97" s="274"/>
      <c r="E97" s="274"/>
      <c r="F97" s="296" t="s">
        <v>378</v>
      </c>
      <c r="G97" s="295"/>
      <c r="H97" s="274" t="s">
        <v>416</v>
      </c>
      <c r="I97" s="274" t="s">
        <v>413</v>
      </c>
      <c r="J97" s="274"/>
      <c r="K97" s="288"/>
    </row>
    <row r="98" spans="2:11" s="1" customFormat="1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spans="2:11" s="1" customFormat="1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spans="2:11" s="1" customFormat="1" ht="18.75" customHeight="1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spans="2:11" s="1" customFormat="1" ht="7.5" customHeight="1">
      <c r="B101" s="283"/>
      <c r="C101" s="284"/>
      <c r="D101" s="284"/>
      <c r="E101" s="284"/>
      <c r="F101" s="284"/>
      <c r="G101" s="284"/>
      <c r="H101" s="284"/>
      <c r="I101" s="284"/>
      <c r="J101" s="284"/>
      <c r="K101" s="285"/>
    </row>
    <row r="102" spans="2:11" s="1" customFormat="1" ht="45" customHeight="1">
      <c r="B102" s="286"/>
      <c r="C102" s="287" t="s">
        <v>417</v>
      </c>
      <c r="D102" s="287"/>
      <c r="E102" s="287"/>
      <c r="F102" s="287"/>
      <c r="G102" s="287"/>
      <c r="H102" s="287"/>
      <c r="I102" s="287"/>
      <c r="J102" s="287"/>
      <c r="K102" s="288"/>
    </row>
    <row r="103" spans="2:11" s="1" customFormat="1" ht="17.25" customHeight="1">
      <c r="B103" s="286"/>
      <c r="C103" s="289" t="s">
        <v>372</v>
      </c>
      <c r="D103" s="289"/>
      <c r="E103" s="289"/>
      <c r="F103" s="289" t="s">
        <v>373</v>
      </c>
      <c r="G103" s="290"/>
      <c r="H103" s="289" t="s">
        <v>56</v>
      </c>
      <c r="I103" s="289" t="s">
        <v>59</v>
      </c>
      <c r="J103" s="289" t="s">
        <v>374</v>
      </c>
      <c r="K103" s="288"/>
    </row>
    <row r="104" spans="2:11" s="1" customFormat="1" ht="17.25" customHeight="1">
      <c r="B104" s="286"/>
      <c r="C104" s="291" t="s">
        <v>375</v>
      </c>
      <c r="D104" s="291"/>
      <c r="E104" s="291"/>
      <c r="F104" s="292" t="s">
        <v>376</v>
      </c>
      <c r="G104" s="293"/>
      <c r="H104" s="291"/>
      <c r="I104" s="291"/>
      <c r="J104" s="291" t="s">
        <v>377</v>
      </c>
      <c r="K104" s="288"/>
    </row>
    <row r="105" spans="2:11" s="1" customFormat="1" ht="5.25" customHeight="1">
      <c r="B105" s="286"/>
      <c r="C105" s="289"/>
      <c r="D105" s="289"/>
      <c r="E105" s="289"/>
      <c r="F105" s="289"/>
      <c r="G105" s="305"/>
      <c r="H105" s="289"/>
      <c r="I105" s="289"/>
      <c r="J105" s="289"/>
      <c r="K105" s="288"/>
    </row>
    <row r="106" spans="2:11" s="1" customFormat="1" ht="15" customHeight="1">
      <c r="B106" s="286"/>
      <c r="C106" s="274" t="s">
        <v>55</v>
      </c>
      <c r="D106" s="294"/>
      <c r="E106" s="294"/>
      <c r="F106" s="296" t="s">
        <v>378</v>
      </c>
      <c r="G106" s="305"/>
      <c r="H106" s="274" t="s">
        <v>418</v>
      </c>
      <c r="I106" s="274" t="s">
        <v>380</v>
      </c>
      <c r="J106" s="274">
        <v>20</v>
      </c>
      <c r="K106" s="288"/>
    </row>
    <row r="107" spans="2:11" s="1" customFormat="1" ht="15" customHeight="1">
      <c r="B107" s="286"/>
      <c r="C107" s="274" t="s">
        <v>381</v>
      </c>
      <c r="D107" s="274"/>
      <c r="E107" s="274"/>
      <c r="F107" s="296" t="s">
        <v>378</v>
      </c>
      <c r="G107" s="274"/>
      <c r="H107" s="274" t="s">
        <v>418</v>
      </c>
      <c r="I107" s="274" t="s">
        <v>380</v>
      </c>
      <c r="J107" s="274">
        <v>120</v>
      </c>
      <c r="K107" s="288"/>
    </row>
    <row r="108" spans="2:11" s="1" customFormat="1" ht="15" customHeight="1">
      <c r="B108" s="297"/>
      <c r="C108" s="274" t="s">
        <v>383</v>
      </c>
      <c r="D108" s="274"/>
      <c r="E108" s="274"/>
      <c r="F108" s="296" t="s">
        <v>384</v>
      </c>
      <c r="G108" s="274"/>
      <c r="H108" s="274" t="s">
        <v>418</v>
      </c>
      <c r="I108" s="274" t="s">
        <v>380</v>
      </c>
      <c r="J108" s="274">
        <v>50</v>
      </c>
      <c r="K108" s="288"/>
    </row>
    <row r="109" spans="2:11" s="1" customFormat="1" ht="15" customHeight="1">
      <c r="B109" s="297"/>
      <c r="C109" s="274" t="s">
        <v>386</v>
      </c>
      <c r="D109" s="274"/>
      <c r="E109" s="274"/>
      <c r="F109" s="296" t="s">
        <v>378</v>
      </c>
      <c r="G109" s="274"/>
      <c r="H109" s="274" t="s">
        <v>418</v>
      </c>
      <c r="I109" s="274" t="s">
        <v>388</v>
      </c>
      <c r="J109" s="274"/>
      <c r="K109" s="288"/>
    </row>
    <row r="110" spans="2:11" s="1" customFormat="1" ht="15" customHeight="1">
      <c r="B110" s="297"/>
      <c r="C110" s="274" t="s">
        <v>397</v>
      </c>
      <c r="D110" s="274"/>
      <c r="E110" s="274"/>
      <c r="F110" s="296" t="s">
        <v>384</v>
      </c>
      <c r="G110" s="274"/>
      <c r="H110" s="274" t="s">
        <v>418</v>
      </c>
      <c r="I110" s="274" t="s">
        <v>380</v>
      </c>
      <c r="J110" s="274">
        <v>50</v>
      </c>
      <c r="K110" s="288"/>
    </row>
    <row r="111" spans="2:11" s="1" customFormat="1" ht="15" customHeight="1">
      <c r="B111" s="297"/>
      <c r="C111" s="274" t="s">
        <v>405</v>
      </c>
      <c r="D111" s="274"/>
      <c r="E111" s="274"/>
      <c r="F111" s="296" t="s">
        <v>384</v>
      </c>
      <c r="G111" s="274"/>
      <c r="H111" s="274" t="s">
        <v>418</v>
      </c>
      <c r="I111" s="274" t="s">
        <v>380</v>
      </c>
      <c r="J111" s="274">
        <v>50</v>
      </c>
      <c r="K111" s="288"/>
    </row>
    <row r="112" spans="2:11" s="1" customFormat="1" ht="15" customHeight="1">
      <c r="B112" s="297"/>
      <c r="C112" s="274" t="s">
        <v>403</v>
      </c>
      <c r="D112" s="274"/>
      <c r="E112" s="274"/>
      <c r="F112" s="296" t="s">
        <v>384</v>
      </c>
      <c r="G112" s="274"/>
      <c r="H112" s="274" t="s">
        <v>418</v>
      </c>
      <c r="I112" s="274" t="s">
        <v>380</v>
      </c>
      <c r="J112" s="274">
        <v>50</v>
      </c>
      <c r="K112" s="288"/>
    </row>
    <row r="113" spans="2:11" s="1" customFormat="1" ht="15" customHeight="1">
      <c r="B113" s="297"/>
      <c r="C113" s="274" t="s">
        <v>55</v>
      </c>
      <c r="D113" s="274"/>
      <c r="E113" s="274"/>
      <c r="F113" s="296" t="s">
        <v>378</v>
      </c>
      <c r="G113" s="274"/>
      <c r="H113" s="274" t="s">
        <v>419</v>
      </c>
      <c r="I113" s="274" t="s">
        <v>380</v>
      </c>
      <c r="J113" s="274">
        <v>20</v>
      </c>
      <c r="K113" s="288"/>
    </row>
    <row r="114" spans="2:11" s="1" customFormat="1" ht="15" customHeight="1">
      <c r="B114" s="297"/>
      <c r="C114" s="274" t="s">
        <v>420</v>
      </c>
      <c r="D114" s="274"/>
      <c r="E114" s="274"/>
      <c r="F114" s="296" t="s">
        <v>378</v>
      </c>
      <c r="G114" s="274"/>
      <c r="H114" s="274" t="s">
        <v>421</v>
      </c>
      <c r="I114" s="274" t="s">
        <v>380</v>
      </c>
      <c r="J114" s="274">
        <v>120</v>
      </c>
      <c r="K114" s="288"/>
    </row>
    <row r="115" spans="2:11" s="1" customFormat="1" ht="15" customHeight="1">
      <c r="B115" s="297"/>
      <c r="C115" s="274" t="s">
        <v>40</v>
      </c>
      <c r="D115" s="274"/>
      <c r="E115" s="274"/>
      <c r="F115" s="296" t="s">
        <v>378</v>
      </c>
      <c r="G115" s="274"/>
      <c r="H115" s="274" t="s">
        <v>422</v>
      </c>
      <c r="I115" s="274" t="s">
        <v>413</v>
      </c>
      <c r="J115" s="274"/>
      <c r="K115" s="288"/>
    </row>
    <row r="116" spans="2:11" s="1" customFormat="1" ht="15" customHeight="1">
      <c r="B116" s="297"/>
      <c r="C116" s="274" t="s">
        <v>50</v>
      </c>
      <c r="D116" s="274"/>
      <c r="E116" s="274"/>
      <c r="F116" s="296" t="s">
        <v>378</v>
      </c>
      <c r="G116" s="274"/>
      <c r="H116" s="274" t="s">
        <v>423</v>
      </c>
      <c r="I116" s="274" t="s">
        <v>413</v>
      </c>
      <c r="J116" s="274"/>
      <c r="K116" s="288"/>
    </row>
    <row r="117" spans="2:11" s="1" customFormat="1" ht="15" customHeight="1">
      <c r="B117" s="297"/>
      <c r="C117" s="274" t="s">
        <v>59</v>
      </c>
      <c r="D117" s="274"/>
      <c r="E117" s="274"/>
      <c r="F117" s="296" t="s">
        <v>378</v>
      </c>
      <c r="G117" s="274"/>
      <c r="H117" s="274" t="s">
        <v>424</v>
      </c>
      <c r="I117" s="274" t="s">
        <v>425</v>
      </c>
      <c r="J117" s="274"/>
      <c r="K117" s="288"/>
    </row>
    <row r="118" spans="2:11" s="1" customFormat="1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spans="2:11" s="1" customFormat="1" ht="18.75" customHeight="1">
      <c r="B119" s="307"/>
      <c r="C119" s="271"/>
      <c r="D119" s="271"/>
      <c r="E119" s="271"/>
      <c r="F119" s="308"/>
      <c r="G119" s="271"/>
      <c r="H119" s="271"/>
      <c r="I119" s="271"/>
      <c r="J119" s="271"/>
      <c r="K119" s="307"/>
    </row>
    <row r="120" spans="2:11" s="1" customFormat="1" ht="18.75" customHeight="1"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</row>
    <row r="121" spans="2:11" s="1" customFormat="1" ht="7.5" customHeight="1">
      <c r="B121" s="309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spans="2:11" s="1" customFormat="1" ht="45" customHeight="1">
      <c r="B122" s="312"/>
      <c r="C122" s="265" t="s">
        <v>426</v>
      </c>
      <c r="D122" s="265"/>
      <c r="E122" s="265"/>
      <c r="F122" s="265"/>
      <c r="G122" s="265"/>
      <c r="H122" s="265"/>
      <c r="I122" s="265"/>
      <c r="J122" s="265"/>
      <c r="K122" s="313"/>
    </row>
    <row r="123" spans="2:11" s="1" customFormat="1" ht="17.25" customHeight="1">
      <c r="B123" s="314"/>
      <c r="C123" s="289" t="s">
        <v>372</v>
      </c>
      <c r="D123" s="289"/>
      <c r="E123" s="289"/>
      <c r="F123" s="289" t="s">
        <v>373</v>
      </c>
      <c r="G123" s="290"/>
      <c r="H123" s="289" t="s">
        <v>56</v>
      </c>
      <c r="I123" s="289" t="s">
        <v>59</v>
      </c>
      <c r="J123" s="289" t="s">
        <v>374</v>
      </c>
      <c r="K123" s="315"/>
    </row>
    <row r="124" spans="2:11" s="1" customFormat="1" ht="17.25" customHeight="1">
      <c r="B124" s="314"/>
      <c r="C124" s="291" t="s">
        <v>375</v>
      </c>
      <c r="D124" s="291"/>
      <c r="E124" s="291"/>
      <c r="F124" s="292" t="s">
        <v>376</v>
      </c>
      <c r="G124" s="293"/>
      <c r="H124" s="291"/>
      <c r="I124" s="291"/>
      <c r="J124" s="291" t="s">
        <v>377</v>
      </c>
      <c r="K124" s="315"/>
    </row>
    <row r="125" spans="2:11" s="1" customFormat="1" ht="5.25" customHeight="1">
      <c r="B125" s="316"/>
      <c r="C125" s="294"/>
      <c r="D125" s="294"/>
      <c r="E125" s="294"/>
      <c r="F125" s="294"/>
      <c r="G125" s="274"/>
      <c r="H125" s="294"/>
      <c r="I125" s="294"/>
      <c r="J125" s="294"/>
      <c r="K125" s="317"/>
    </row>
    <row r="126" spans="2:11" s="1" customFormat="1" ht="15" customHeight="1">
      <c r="B126" s="316"/>
      <c r="C126" s="274" t="s">
        <v>381</v>
      </c>
      <c r="D126" s="294"/>
      <c r="E126" s="294"/>
      <c r="F126" s="296" t="s">
        <v>378</v>
      </c>
      <c r="G126" s="274"/>
      <c r="H126" s="274" t="s">
        <v>418</v>
      </c>
      <c r="I126" s="274" t="s">
        <v>380</v>
      </c>
      <c r="J126" s="274">
        <v>120</v>
      </c>
      <c r="K126" s="318"/>
    </row>
    <row r="127" spans="2:11" s="1" customFormat="1" ht="15" customHeight="1">
      <c r="B127" s="316"/>
      <c r="C127" s="274" t="s">
        <v>427</v>
      </c>
      <c r="D127" s="274"/>
      <c r="E127" s="274"/>
      <c r="F127" s="296" t="s">
        <v>378</v>
      </c>
      <c r="G127" s="274"/>
      <c r="H127" s="274" t="s">
        <v>428</v>
      </c>
      <c r="I127" s="274" t="s">
        <v>380</v>
      </c>
      <c r="J127" s="274" t="s">
        <v>429</v>
      </c>
      <c r="K127" s="318"/>
    </row>
    <row r="128" spans="2:11" s="1" customFormat="1" ht="15" customHeight="1">
      <c r="B128" s="316"/>
      <c r="C128" s="274" t="s">
        <v>326</v>
      </c>
      <c r="D128" s="274"/>
      <c r="E128" s="274"/>
      <c r="F128" s="296" t="s">
        <v>378</v>
      </c>
      <c r="G128" s="274"/>
      <c r="H128" s="274" t="s">
        <v>430</v>
      </c>
      <c r="I128" s="274" t="s">
        <v>380</v>
      </c>
      <c r="J128" s="274" t="s">
        <v>429</v>
      </c>
      <c r="K128" s="318"/>
    </row>
    <row r="129" spans="2:11" s="1" customFormat="1" ht="15" customHeight="1">
      <c r="B129" s="316"/>
      <c r="C129" s="274" t="s">
        <v>389</v>
      </c>
      <c r="D129" s="274"/>
      <c r="E129" s="274"/>
      <c r="F129" s="296" t="s">
        <v>384</v>
      </c>
      <c r="G129" s="274"/>
      <c r="H129" s="274" t="s">
        <v>390</v>
      </c>
      <c r="I129" s="274" t="s">
        <v>380</v>
      </c>
      <c r="J129" s="274">
        <v>15</v>
      </c>
      <c r="K129" s="318"/>
    </row>
    <row r="130" spans="2:11" s="1" customFormat="1" ht="15" customHeight="1">
      <c r="B130" s="316"/>
      <c r="C130" s="298" t="s">
        <v>391</v>
      </c>
      <c r="D130" s="298"/>
      <c r="E130" s="298"/>
      <c r="F130" s="299" t="s">
        <v>384</v>
      </c>
      <c r="G130" s="298"/>
      <c r="H130" s="298" t="s">
        <v>392</v>
      </c>
      <c r="I130" s="298" t="s">
        <v>380</v>
      </c>
      <c r="J130" s="298">
        <v>15</v>
      </c>
      <c r="K130" s="318"/>
    </row>
    <row r="131" spans="2:11" s="1" customFormat="1" ht="15" customHeight="1">
      <c r="B131" s="316"/>
      <c r="C131" s="298" t="s">
        <v>393</v>
      </c>
      <c r="D131" s="298"/>
      <c r="E131" s="298"/>
      <c r="F131" s="299" t="s">
        <v>384</v>
      </c>
      <c r="G131" s="298"/>
      <c r="H131" s="298" t="s">
        <v>394</v>
      </c>
      <c r="I131" s="298" t="s">
        <v>380</v>
      </c>
      <c r="J131" s="298">
        <v>20</v>
      </c>
      <c r="K131" s="318"/>
    </row>
    <row r="132" spans="2:11" s="1" customFormat="1" ht="15" customHeight="1">
      <c r="B132" s="316"/>
      <c r="C132" s="298" t="s">
        <v>395</v>
      </c>
      <c r="D132" s="298"/>
      <c r="E132" s="298"/>
      <c r="F132" s="299" t="s">
        <v>384</v>
      </c>
      <c r="G132" s="298"/>
      <c r="H132" s="298" t="s">
        <v>396</v>
      </c>
      <c r="I132" s="298" t="s">
        <v>380</v>
      </c>
      <c r="J132" s="298">
        <v>20</v>
      </c>
      <c r="K132" s="318"/>
    </row>
    <row r="133" spans="2:11" s="1" customFormat="1" ht="15" customHeight="1">
      <c r="B133" s="316"/>
      <c r="C133" s="274" t="s">
        <v>383</v>
      </c>
      <c r="D133" s="274"/>
      <c r="E133" s="274"/>
      <c r="F133" s="296" t="s">
        <v>384</v>
      </c>
      <c r="G133" s="274"/>
      <c r="H133" s="274" t="s">
        <v>418</v>
      </c>
      <c r="I133" s="274" t="s">
        <v>380</v>
      </c>
      <c r="J133" s="274">
        <v>50</v>
      </c>
      <c r="K133" s="318"/>
    </row>
    <row r="134" spans="2:11" s="1" customFormat="1" ht="15" customHeight="1">
      <c r="B134" s="316"/>
      <c r="C134" s="274" t="s">
        <v>397</v>
      </c>
      <c r="D134" s="274"/>
      <c r="E134" s="274"/>
      <c r="F134" s="296" t="s">
        <v>384</v>
      </c>
      <c r="G134" s="274"/>
      <c r="H134" s="274" t="s">
        <v>418</v>
      </c>
      <c r="I134" s="274" t="s">
        <v>380</v>
      </c>
      <c r="J134" s="274">
        <v>50</v>
      </c>
      <c r="K134" s="318"/>
    </row>
    <row r="135" spans="2:11" s="1" customFormat="1" ht="15" customHeight="1">
      <c r="B135" s="316"/>
      <c r="C135" s="274" t="s">
        <v>403</v>
      </c>
      <c r="D135" s="274"/>
      <c r="E135" s="274"/>
      <c r="F135" s="296" t="s">
        <v>384</v>
      </c>
      <c r="G135" s="274"/>
      <c r="H135" s="274" t="s">
        <v>418</v>
      </c>
      <c r="I135" s="274" t="s">
        <v>380</v>
      </c>
      <c r="J135" s="274">
        <v>50</v>
      </c>
      <c r="K135" s="318"/>
    </row>
    <row r="136" spans="2:11" s="1" customFormat="1" ht="15" customHeight="1">
      <c r="B136" s="316"/>
      <c r="C136" s="274" t="s">
        <v>405</v>
      </c>
      <c r="D136" s="274"/>
      <c r="E136" s="274"/>
      <c r="F136" s="296" t="s">
        <v>384</v>
      </c>
      <c r="G136" s="274"/>
      <c r="H136" s="274" t="s">
        <v>418</v>
      </c>
      <c r="I136" s="274" t="s">
        <v>380</v>
      </c>
      <c r="J136" s="274">
        <v>50</v>
      </c>
      <c r="K136" s="318"/>
    </row>
    <row r="137" spans="2:11" s="1" customFormat="1" ht="15" customHeight="1">
      <c r="B137" s="316"/>
      <c r="C137" s="274" t="s">
        <v>406</v>
      </c>
      <c r="D137" s="274"/>
      <c r="E137" s="274"/>
      <c r="F137" s="296" t="s">
        <v>384</v>
      </c>
      <c r="G137" s="274"/>
      <c r="H137" s="274" t="s">
        <v>431</v>
      </c>
      <c r="I137" s="274" t="s">
        <v>380</v>
      </c>
      <c r="J137" s="274">
        <v>255</v>
      </c>
      <c r="K137" s="318"/>
    </row>
    <row r="138" spans="2:11" s="1" customFormat="1" ht="15" customHeight="1">
      <c r="B138" s="316"/>
      <c r="C138" s="274" t="s">
        <v>408</v>
      </c>
      <c r="D138" s="274"/>
      <c r="E138" s="274"/>
      <c r="F138" s="296" t="s">
        <v>378</v>
      </c>
      <c r="G138" s="274"/>
      <c r="H138" s="274" t="s">
        <v>432</v>
      </c>
      <c r="I138" s="274" t="s">
        <v>410</v>
      </c>
      <c r="J138" s="274"/>
      <c r="K138" s="318"/>
    </row>
    <row r="139" spans="2:11" s="1" customFormat="1" ht="15" customHeight="1">
      <c r="B139" s="316"/>
      <c r="C139" s="274" t="s">
        <v>411</v>
      </c>
      <c r="D139" s="274"/>
      <c r="E139" s="274"/>
      <c r="F139" s="296" t="s">
        <v>378</v>
      </c>
      <c r="G139" s="274"/>
      <c r="H139" s="274" t="s">
        <v>433</v>
      </c>
      <c r="I139" s="274" t="s">
        <v>413</v>
      </c>
      <c r="J139" s="274"/>
      <c r="K139" s="318"/>
    </row>
    <row r="140" spans="2:11" s="1" customFormat="1" ht="15" customHeight="1">
      <c r="B140" s="316"/>
      <c r="C140" s="274" t="s">
        <v>414</v>
      </c>
      <c r="D140" s="274"/>
      <c r="E140" s="274"/>
      <c r="F140" s="296" t="s">
        <v>378</v>
      </c>
      <c r="G140" s="274"/>
      <c r="H140" s="274" t="s">
        <v>414</v>
      </c>
      <c r="I140" s="274" t="s">
        <v>413</v>
      </c>
      <c r="J140" s="274"/>
      <c r="K140" s="318"/>
    </row>
    <row r="141" spans="2:11" s="1" customFormat="1" ht="15" customHeight="1">
      <c r="B141" s="316"/>
      <c r="C141" s="274" t="s">
        <v>40</v>
      </c>
      <c r="D141" s="274"/>
      <c r="E141" s="274"/>
      <c r="F141" s="296" t="s">
        <v>378</v>
      </c>
      <c r="G141" s="274"/>
      <c r="H141" s="274" t="s">
        <v>434</v>
      </c>
      <c r="I141" s="274" t="s">
        <v>413</v>
      </c>
      <c r="J141" s="274"/>
      <c r="K141" s="318"/>
    </row>
    <row r="142" spans="2:11" s="1" customFormat="1" ht="15" customHeight="1">
      <c r="B142" s="316"/>
      <c r="C142" s="274" t="s">
        <v>435</v>
      </c>
      <c r="D142" s="274"/>
      <c r="E142" s="274"/>
      <c r="F142" s="296" t="s">
        <v>378</v>
      </c>
      <c r="G142" s="274"/>
      <c r="H142" s="274" t="s">
        <v>436</v>
      </c>
      <c r="I142" s="274" t="s">
        <v>413</v>
      </c>
      <c r="J142" s="274"/>
      <c r="K142" s="318"/>
    </row>
    <row r="143" spans="2:11" s="1" customFormat="1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spans="2:11" s="1" customFormat="1" ht="18.75" customHeight="1">
      <c r="B144" s="271"/>
      <c r="C144" s="271"/>
      <c r="D144" s="271"/>
      <c r="E144" s="271"/>
      <c r="F144" s="308"/>
      <c r="G144" s="271"/>
      <c r="H144" s="271"/>
      <c r="I144" s="271"/>
      <c r="J144" s="271"/>
      <c r="K144" s="271"/>
    </row>
    <row r="145" spans="2:11" s="1" customFormat="1" ht="18.75" customHeight="1"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</row>
    <row r="146" spans="2:11" s="1" customFormat="1" ht="7.5" customHeight="1">
      <c r="B146" s="283"/>
      <c r="C146" s="284"/>
      <c r="D146" s="284"/>
      <c r="E146" s="284"/>
      <c r="F146" s="284"/>
      <c r="G146" s="284"/>
      <c r="H146" s="284"/>
      <c r="I146" s="284"/>
      <c r="J146" s="284"/>
      <c r="K146" s="285"/>
    </row>
    <row r="147" spans="2:11" s="1" customFormat="1" ht="45" customHeight="1">
      <c r="B147" s="286"/>
      <c r="C147" s="287" t="s">
        <v>437</v>
      </c>
      <c r="D147" s="287"/>
      <c r="E147" s="287"/>
      <c r="F147" s="287"/>
      <c r="G147" s="287"/>
      <c r="H147" s="287"/>
      <c r="I147" s="287"/>
      <c r="J147" s="287"/>
      <c r="K147" s="288"/>
    </row>
    <row r="148" spans="2:11" s="1" customFormat="1" ht="17.25" customHeight="1">
      <c r="B148" s="286"/>
      <c r="C148" s="289" t="s">
        <v>372</v>
      </c>
      <c r="D148" s="289"/>
      <c r="E148" s="289"/>
      <c r="F148" s="289" t="s">
        <v>373</v>
      </c>
      <c r="G148" s="290"/>
      <c r="H148" s="289" t="s">
        <v>56</v>
      </c>
      <c r="I148" s="289" t="s">
        <v>59</v>
      </c>
      <c r="J148" s="289" t="s">
        <v>374</v>
      </c>
      <c r="K148" s="288"/>
    </row>
    <row r="149" spans="2:11" s="1" customFormat="1" ht="17.25" customHeight="1">
      <c r="B149" s="286"/>
      <c r="C149" s="291" t="s">
        <v>375</v>
      </c>
      <c r="D149" s="291"/>
      <c r="E149" s="291"/>
      <c r="F149" s="292" t="s">
        <v>376</v>
      </c>
      <c r="G149" s="293"/>
      <c r="H149" s="291"/>
      <c r="I149" s="291"/>
      <c r="J149" s="291" t="s">
        <v>377</v>
      </c>
      <c r="K149" s="288"/>
    </row>
    <row r="150" spans="2:11" s="1" customFormat="1" ht="5.25" customHeight="1">
      <c r="B150" s="297"/>
      <c r="C150" s="294"/>
      <c r="D150" s="294"/>
      <c r="E150" s="294"/>
      <c r="F150" s="294"/>
      <c r="G150" s="295"/>
      <c r="H150" s="294"/>
      <c r="I150" s="294"/>
      <c r="J150" s="294"/>
      <c r="K150" s="318"/>
    </row>
    <row r="151" spans="2:11" s="1" customFormat="1" ht="15" customHeight="1">
      <c r="B151" s="297"/>
      <c r="C151" s="322" t="s">
        <v>381</v>
      </c>
      <c r="D151" s="274"/>
      <c r="E151" s="274"/>
      <c r="F151" s="323" t="s">
        <v>378</v>
      </c>
      <c r="G151" s="274"/>
      <c r="H151" s="322" t="s">
        <v>418</v>
      </c>
      <c r="I151" s="322" t="s">
        <v>380</v>
      </c>
      <c r="J151" s="322">
        <v>120</v>
      </c>
      <c r="K151" s="318"/>
    </row>
    <row r="152" spans="2:11" s="1" customFormat="1" ht="15" customHeight="1">
      <c r="B152" s="297"/>
      <c r="C152" s="322" t="s">
        <v>427</v>
      </c>
      <c r="D152" s="274"/>
      <c r="E152" s="274"/>
      <c r="F152" s="323" t="s">
        <v>378</v>
      </c>
      <c r="G152" s="274"/>
      <c r="H152" s="322" t="s">
        <v>438</v>
      </c>
      <c r="I152" s="322" t="s">
        <v>380</v>
      </c>
      <c r="J152" s="322" t="s">
        <v>429</v>
      </c>
      <c r="K152" s="318"/>
    </row>
    <row r="153" spans="2:11" s="1" customFormat="1" ht="15" customHeight="1">
      <c r="B153" s="297"/>
      <c r="C153" s="322" t="s">
        <v>326</v>
      </c>
      <c r="D153" s="274"/>
      <c r="E153" s="274"/>
      <c r="F153" s="323" t="s">
        <v>378</v>
      </c>
      <c r="G153" s="274"/>
      <c r="H153" s="322" t="s">
        <v>439</v>
      </c>
      <c r="I153" s="322" t="s">
        <v>380</v>
      </c>
      <c r="J153" s="322" t="s">
        <v>429</v>
      </c>
      <c r="K153" s="318"/>
    </row>
    <row r="154" spans="2:11" s="1" customFormat="1" ht="15" customHeight="1">
      <c r="B154" s="297"/>
      <c r="C154" s="322" t="s">
        <v>383</v>
      </c>
      <c r="D154" s="274"/>
      <c r="E154" s="274"/>
      <c r="F154" s="323" t="s">
        <v>384</v>
      </c>
      <c r="G154" s="274"/>
      <c r="H154" s="322" t="s">
        <v>418</v>
      </c>
      <c r="I154" s="322" t="s">
        <v>380</v>
      </c>
      <c r="J154" s="322">
        <v>50</v>
      </c>
      <c r="K154" s="318"/>
    </row>
    <row r="155" spans="2:11" s="1" customFormat="1" ht="15" customHeight="1">
      <c r="B155" s="297"/>
      <c r="C155" s="322" t="s">
        <v>386</v>
      </c>
      <c r="D155" s="274"/>
      <c r="E155" s="274"/>
      <c r="F155" s="323" t="s">
        <v>378</v>
      </c>
      <c r="G155" s="274"/>
      <c r="H155" s="322" t="s">
        <v>418</v>
      </c>
      <c r="I155" s="322" t="s">
        <v>388</v>
      </c>
      <c r="J155" s="322"/>
      <c r="K155" s="318"/>
    </row>
    <row r="156" spans="2:11" s="1" customFormat="1" ht="15" customHeight="1">
      <c r="B156" s="297"/>
      <c r="C156" s="322" t="s">
        <v>397</v>
      </c>
      <c r="D156" s="274"/>
      <c r="E156" s="274"/>
      <c r="F156" s="323" t="s">
        <v>384</v>
      </c>
      <c r="G156" s="274"/>
      <c r="H156" s="322" t="s">
        <v>418</v>
      </c>
      <c r="I156" s="322" t="s">
        <v>380</v>
      </c>
      <c r="J156" s="322">
        <v>50</v>
      </c>
      <c r="K156" s="318"/>
    </row>
    <row r="157" spans="2:11" s="1" customFormat="1" ht="15" customHeight="1">
      <c r="B157" s="297"/>
      <c r="C157" s="322" t="s">
        <v>405</v>
      </c>
      <c r="D157" s="274"/>
      <c r="E157" s="274"/>
      <c r="F157" s="323" t="s">
        <v>384</v>
      </c>
      <c r="G157" s="274"/>
      <c r="H157" s="322" t="s">
        <v>418</v>
      </c>
      <c r="I157" s="322" t="s">
        <v>380</v>
      </c>
      <c r="J157" s="322">
        <v>50</v>
      </c>
      <c r="K157" s="318"/>
    </row>
    <row r="158" spans="2:11" s="1" customFormat="1" ht="15" customHeight="1">
      <c r="B158" s="297"/>
      <c r="C158" s="322" t="s">
        <v>403</v>
      </c>
      <c r="D158" s="274"/>
      <c r="E158" s="274"/>
      <c r="F158" s="323" t="s">
        <v>384</v>
      </c>
      <c r="G158" s="274"/>
      <c r="H158" s="322" t="s">
        <v>418</v>
      </c>
      <c r="I158" s="322" t="s">
        <v>380</v>
      </c>
      <c r="J158" s="322">
        <v>50</v>
      </c>
      <c r="K158" s="318"/>
    </row>
    <row r="159" spans="2:11" s="1" customFormat="1" ht="15" customHeight="1">
      <c r="B159" s="297"/>
      <c r="C159" s="322" t="s">
        <v>98</v>
      </c>
      <c r="D159" s="274"/>
      <c r="E159" s="274"/>
      <c r="F159" s="323" t="s">
        <v>378</v>
      </c>
      <c r="G159" s="274"/>
      <c r="H159" s="322" t="s">
        <v>440</v>
      </c>
      <c r="I159" s="322" t="s">
        <v>380</v>
      </c>
      <c r="J159" s="322" t="s">
        <v>441</v>
      </c>
      <c r="K159" s="318"/>
    </row>
    <row r="160" spans="2:11" s="1" customFormat="1" ht="15" customHeight="1">
      <c r="B160" s="297"/>
      <c r="C160" s="322" t="s">
        <v>442</v>
      </c>
      <c r="D160" s="274"/>
      <c r="E160" s="274"/>
      <c r="F160" s="323" t="s">
        <v>378</v>
      </c>
      <c r="G160" s="274"/>
      <c r="H160" s="322" t="s">
        <v>443</v>
      </c>
      <c r="I160" s="322" t="s">
        <v>413</v>
      </c>
      <c r="J160" s="322"/>
      <c r="K160" s="318"/>
    </row>
    <row r="161" spans="2:11" s="1" customFormat="1" ht="15" customHeight="1">
      <c r="B161" s="324"/>
      <c r="C161" s="306"/>
      <c r="D161" s="306"/>
      <c r="E161" s="306"/>
      <c r="F161" s="306"/>
      <c r="G161" s="306"/>
      <c r="H161" s="306"/>
      <c r="I161" s="306"/>
      <c r="J161" s="306"/>
      <c r="K161" s="325"/>
    </row>
    <row r="162" spans="2:11" s="1" customFormat="1" ht="18.75" customHeight="1">
      <c r="B162" s="271"/>
      <c r="C162" s="274"/>
      <c r="D162" s="274"/>
      <c r="E162" s="274"/>
      <c r="F162" s="296"/>
      <c r="G162" s="274"/>
      <c r="H162" s="274"/>
      <c r="I162" s="274"/>
      <c r="J162" s="274"/>
      <c r="K162" s="271"/>
    </row>
    <row r="163" spans="2:11" s="1" customFormat="1" ht="18.75" customHeight="1">
      <c r="B163" s="282"/>
      <c r="C163" s="282"/>
      <c r="D163" s="282"/>
      <c r="E163" s="282"/>
      <c r="F163" s="282"/>
      <c r="G163" s="282"/>
      <c r="H163" s="282"/>
      <c r="I163" s="282"/>
      <c r="J163" s="282"/>
      <c r="K163" s="282"/>
    </row>
    <row r="164" spans="2:11" s="1" customFormat="1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spans="2:11" s="1" customFormat="1" ht="45" customHeight="1">
      <c r="B165" s="264"/>
      <c r="C165" s="265" t="s">
        <v>444</v>
      </c>
      <c r="D165" s="265"/>
      <c r="E165" s="265"/>
      <c r="F165" s="265"/>
      <c r="G165" s="265"/>
      <c r="H165" s="265"/>
      <c r="I165" s="265"/>
      <c r="J165" s="265"/>
      <c r="K165" s="266"/>
    </row>
    <row r="166" spans="2:11" s="1" customFormat="1" ht="17.25" customHeight="1">
      <c r="B166" s="264"/>
      <c r="C166" s="289" t="s">
        <v>372</v>
      </c>
      <c r="D166" s="289"/>
      <c r="E166" s="289"/>
      <c r="F166" s="289" t="s">
        <v>373</v>
      </c>
      <c r="G166" s="326"/>
      <c r="H166" s="327" t="s">
        <v>56</v>
      </c>
      <c r="I166" s="327" t="s">
        <v>59</v>
      </c>
      <c r="J166" s="289" t="s">
        <v>374</v>
      </c>
      <c r="K166" s="266"/>
    </row>
    <row r="167" spans="2:11" s="1" customFormat="1" ht="17.25" customHeight="1">
      <c r="B167" s="267"/>
      <c r="C167" s="291" t="s">
        <v>375</v>
      </c>
      <c r="D167" s="291"/>
      <c r="E167" s="291"/>
      <c r="F167" s="292" t="s">
        <v>376</v>
      </c>
      <c r="G167" s="328"/>
      <c r="H167" s="329"/>
      <c r="I167" s="329"/>
      <c r="J167" s="291" t="s">
        <v>377</v>
      </c>
      <c r="K167" s="269"/>
    </row>
    <row r="168" spans="2:11" s="1" customFormat="1" ht="5.25" customHeight="1">
      <c r="B168" s="297"/>
      <c r="C168" s="294"/>
      <c r="D168" s="294"/>
      <c r="E168" s="294"/>
      <c r="F168" s="294"/>
      <c r="G168" s="295"/>
      <c r="H168" s="294"/>
      <c r="I168" s="294"/>
      <c r="J168" s="294"/>
      <c r="K168" s="318"/>
    </row>
    <row r="169" spans="2:11" s="1" customFormat="1" ht="15" customHeight="1">
      <c r="B169" s="297"/>
      <c r="C169" s="274" t="s">
        <v>381</v>
      </c>
      <c r="D169" s="274"/>
      <c r="E169" s="274"/>
      <c r="F169" s="296" t="s">
        <v>378</v>
      </c>
      <c r="G169" s="274"/>
      <c r="H169" s="274" t="s">
        <v>418</v>
      </c>
      <c r="I169" s="274" t="s">
        <v>380</v>
      </c>
      <c r="J169" s="274">
        <v>120</v>
      </c>
      <c r="K169" s="318"/>
    </row>
    <row r="170" spans="2:11" s="1" customFormat="1" ht="15" customHeight="1">
      <c r="B170" s="297"/>
      <c r="C170" s="274" t="s">
        <v>427</v>
      </c>
      <c r="D170" s="274"/>
      <c r="E170" s="274"/>
      <c r="F170" s="296" t="s">
        <v>378</v>
      </c>
      <c r="G170" s="274"/>
      <c r="H170" s="274" t="s">
        <v>428</v>
      </c>
      <c r="I170" s="274" t="s">
        <v>380</v>
      </c>
      <c r="J170" s="274" t="s">
        <v>429</v>
      </c>
      <c r="K170" s="318"/>
    </row>
    <row r="171" spans="2:11" s="1" customFormat="1" ht="15" customHeight="1">
      <c r="B171" s="297"/>
      <c r="C171" s="274" t="s">
        <v>326</v>
      </c>
      <c r="D171" s="274"/>
      <c r="E171" s="274"/>
      <c r="F171" s="296" t="s">
        <v>378</v>
      </c>
      <c r="G171" s="274"/>
      <c r="H171" s="274" t="s">
        <v>445</v>
      </c>
      <c r="I171" s="274" t="s">
        <v>380</v>
      </c>
      <c r="J171" s="274" t="s">
        <v>429</v>
      </c>
      <c r="K171" s="318"/>
    </row>
    <row r="172" spans="2:11" s="1" customFormat="1" ht="15" customHeight="1">
      <c r="B172" s="297"/>
      <c r="C172" s="274" t="s">
        <v>383</v>
      </c>
      <c r="D172" s="274"/>
      <c r="E172" s="274"/>
      <c r="F172" s="296" t="s">
        <v>384</v>
      </c>
      <c r="G172" s="274"/>
      <c r="H172" s="274" t="s">
        <v>445</v>
      </c>
      <c r="I172" s="274" t="s">
        <v>380</v>
      </c>
      <c r="J172" s="274">
        <v>50</v>
      </c>
      <c r="K172" s="318"/>
    </row>
    <row r="173" spans="2:11" s="1" customFormat="1" ht="15" customHeight="1">
      <c r="B173" s="297"/>
      <c r="C173" s="274" t="s">
        <v>386</v>
      </c>
      <c r="D173" s="274"/>
      <c r="E173" s="274"/>
      <c r="F173" s="296" t="s">
        <v>378</v>
      </c>
      <c r="G173" s="274"/>
      <c r="H173" s="274" t="s">
        <v>445</v>
      </c>
      <c r="I173" s="274" t="s">
        <v>388</v>
      </c>
      <c r="J173" s="274"/>
      <c r="K173" s="318"/>
    </row>
    <row r="174" spans="2:11" s="1" customFormat="1" ht="15" customHeight="1">
      <c r="B174" s="297"/>
      <c r="C174" s="274" t="s">
        <v>397</v>
      </c>
      <c r="D174" s="274"/>
      <c r="E174" s="274"/>
      <c r="F174" s="296" t="s">
        <v>384</v>
      </c>
      <c r="G174" s="274"/>
      <c r="H174" s="274" t="s">
        <v>445</v>
      </c>
      <c r="I174" s="274" t="s">
        <v>380</v>
      </c>
      <c r="J174" s="274">
        <v>50</v>
      </c>
      <c r="K174" s="318"/>
    </row>
    <row r="175" spans="2:11" s="1" customFormat="1" ht="15" customHeight="1">
      <c r="B175" s="297"/>
      <c r="C175" s="274" t="s">
        <v>405</v>
      </c>
      <c r="D175" s="274"/>
      <c r="E175" s="274"/>
      <c r="F175" s="296" t="s">
        <v>384</v>
      </c>
      <c r="G175" s="274"/>
      <c r="H175" s="274" t="s">
        <v>445</v>
      </c>
      <c r="I175" s="274" t="s">
        <v>380</v>
      </c>
      <c r="J175" s="274">
        <v>50</v>
      </c>
      <c r="K175" s="318"/>
    </row>
    <row r="176" spans="2:11" s="1" customFormat="1" ht="15" customHeight="1">
      <c r="B176" s="297"/>
      <c r="C176" s="274" t="s">
        <v>403</v>
      </c>
      <c r="D176" s="274"/>
      <c r="E176" s="274"/>
      <c r="F176" s="296" t="s">
        <v>384</v>
      </c>
      <c r="G176" s="274"/>
      <c r="H176" s="274" t="s">
        <v>445</v>
      </c>
      <c r="I176" s="274" t="s">
        <v>380</v>
      </c>
      <c r="J176" s="274">
        <v>50</v>
      </c>
      <c r="K176" s="318"/>
    </row>
    <row r="177" spans="2:11" s="1" customFormat="1" ht="15" customHeight="1">
      <c r="B177" s="297"/>
      <c r="C177" s="274" t="s">
        <v>106</v>
      </c>
      <c r="D177" s="274"/>
      <c r="E177" s="274"/>
      <c r="F177" s="296" t="s">
        <v>378</v>
      </c>
      <c r="G177" s="274"/>
      <c r="H177" s="274" t="s">
        <v>446</v>
      </c>
      <c r="I177" s="274" t="s">
        <v>447</v>
      </c>
      <c r="J177" s="274"/>
      <c r="K177" s="318"/>
    </row>
    <row r="178" spans="2:11" s="1" customFormat="1" ht="15" customHeight="1">
      <c r="B178" s="297"/>
      <c r="C178" s="274" t="s">
        <v>59</v>
      </c>
      <c r="D178" s="274"/>
      <c r="E178" s="274"/>
      <c r="F178" s="296" t="s">
        <v>378</v>
      </c>
      <c r="G178" s="274"/>
      <c r="H178" s="274" t="s">
        <v>448</v>
      </c>
      <c r="I178" s="274" t="s">
        <v>449</v>
      </c>
      <c r="J178" s="274">
        <v>1</v>
      </c>
      <c r="K178" s="318"/>
    </row>
    <row r="179" spans="2:11" s="1" customFormat="1" ht="15" customHeight="1">
      <c r="B179" s="297"/>
      <c r="C179" s="274" t="s">
        <v>55</v>
      </c>
      <c r="D179" s="274"/>
      <c r="E179" s="274"/>
      <c r="F179" s="296" t="s">
        <v>378</v>
      </c>
      <c r="G179" s="274"/>
      <c r="H179" s="274" t="s">
        <v>450</v>
      </c>
      <c r="I179" s="274" t="s">
        <v>380</v>
      </c>
      <c r="J179" s="274">
        <v>20</v>
      </c>
      <c r="K179" s="318"/>
    </row>
    <row r="180" spans="2:11" s="1" customFormat="1" ht="15" customHeight="1">
      <c r="B180" s="297"/>
      <c r="C180" s="274" t="s">
        <v>56</v>
      </c>
      <c r="D180" s="274"/>
      <c r="E180" s="274"/>
      <c r="F180" s="296" t="s">
        <v>378</v>
      </c>
      <c r="G180" s="274"/>
      <c r="H180" s="274" t="s">
        <v>451</v>
      </c>
      <c r="I180" s="274" t="s">
        <v>380</v>
      </c>
      <c r="J180" s="274">
        <v>255</v>
      </c>
      <c r="K180" s="318"/>
    </row>
    <row r="181" spans="2:11" s="1" customFormat="1" ht="15" customHeight="1">
      <c r="B181" s="297"/>
      <c r="C181" s="274" t="s">
        <v>107</v>
      </c>
      <c r="D181" s="274"/>
      <c r="E181" s="274"/>
      <c r="F181" s="296" t="s">
        <v>378</v>
      </c>
      <c r="G181" s="274"/>
      <c r="H181" s="274" t="s">
        <v>342</v>
      </c>
      <c r="I181" s="274" t="s">
        <v>380</v>
      </c>
      <c r="J181" s="274">
        <v>10</v>
      </c>
      <c r="K181" s="318"/>
    </row>
    <row r="182" spans="2:11" s="1" customFormat="1" ht="15" customHeight="1">
      <c r="B182" s="297"/>
      <c r="C182" s="274" t="s">
        <v>108</v>
      </c>
      <c r="D182" s="274"/>
      <c r="E182" s="274"/>
      <c r="F182" s="296" t="s">
        <v>378</v>
      </c>
      <c r="G182" s="274"/>
      <c r="H182" s="274" t="s">
        <v>452</v>
      </c>
      <c r="I182" s="274" t="s">
        <v>413</v>
      </c>
      <c r="J182" s="274"/>
      <c r="K182" s="318"/>
    </row>
    <row r="183" spans="2:11" s="1" customFormat="1" ht="15" customHeight="1">
      <c r="B183" s="297"/>
      <c r="C183" s="274" t="s">
        <v>453</v>
      </c>
      <c r="D183" s="274"/>
      <c r="E183" s="274"/>
      <c r="F183" s="296" t="s">
        <v>378</v>
      </c>
      <c r="G183" s="274"/>
      <c r="H183" s="274" t="s">
        <v>454</v>
      </c>
      <c r="I183" s="274" t="s">
        <v>413</v>
      </c>
      <c r="J183" s="274"/>
      <c r="K183" s="318"/>
    </row>
    <row r="184" spans="2:11" s="1" customFormat="1" ht="15" customHeight="1">
      <c r="B184" s="297"/>
      <c r="C184" s="274" t="s">
        <v>442</v>
      </c>
      <c r="D184" s="274"/>
      <c r="E184" s="274"/>
      <c r="F184" s="296" t="s">
        <v>378</v>
      </c>
      <c r="G184" s="274"/>
      <c r="H184" s="274" t="s">
        <v>455</v>
      </c>
      <c r="I184" s="274" t="s">
        <v>413</v>
      </c>
      <c r="J184" s="274"/>
      <c r="K184" s="318"/>
    </row>
    <row r="185" spans="2:11" s="1" customFormat="1" ht="15" customHeight="1">
      <c r="B185" s="297"/>
      <c r="C185" s="274" t="s">
        <v>110</v>
      </c>
      <c r="D185" s="274"/>
      <c r="E185" s="274"/>
      <c r="F185" s="296" t="s">
        <v>384</v>
      </c>
      <c r="G185" s="274"/>
      <c r="H185" s="274" t="s">
        <v>456</v>
      </c>
      <c r="I185" s="274" t="s">
        <v>380</v>
      </c>
      <c r="J185" s="274">
        <v>50</v>
      </c>
      <c r="K185" s="318"/>
    </row>
    <row r="186" spans="2:11" s="1" customFormat="1" ht="15" customHeight="1">
      <c r="B186" s="297"/>
      <c r="C186" s="274" t="s">
        <v>457</v>
      </c>
      <c r="D186" s="274"/>
      <c r="E186" s="274"/>
      <c r="F186" s="296" t="s">
        <v>384</v>
      </c>
      <c r="G186" s="274"/>
      <c r="H186" s="274" t="s">
        <v>458</v>
      </c>
      <c r="I186" s="274" t="s">
        <v>459</v>
      </c>
      <c r="J186" s="274"/>
      <c r="K186" s="318"/>
    </row>
    <row r="187" spans="2:11" s="1" customFormat="1" ht="15" customHeight="1">
      <c r="B187" s="297"/>
      <c r="C187" s="274" t="s">
        <v>460</v>
      </c>
      <c r="D187" s="274"/>
      <c r="E187" s="274"/>
      <c r="F187" s="296" t="s">
        <v>384</v>
      </c>
      <c r="G187" s="274"/>
      <c r="H187" s="274" t="s">
        <v>461</v>
      </c>
      <c r="I187" s="274" t="s">
        <v>459</v>
      </c>
      <c r="J187" s="274"/>
      <c r="K187" s="318"/>
    </row>
    <row r="188" spans="2:11" s="1" customFormat="1" ht="15" customHeight="1">
      <c r="B188" s="297"/>
      <c r="C188" s="274" t="s">
        <v>462</v>
      </c>
      <c r="D188" s="274"/>
      <c r="E188" s="274"/>
      <c r="F188" s="296" t="s">
        <v>384</v>
      </c>
      <c r="G188" s="274"/>
      <c r="H188" s="274" t="s">
        <v>463</v>
      </c>
      <c r="I188" s="274" t="s">
        <v>459</v>
      </c>
      <c r="J188" s="274"/>
      <c r="K188" s="318"/>
    </row>
    <row r="189" spans="2:11" s="1" customFormat="1" ht="15" customHeight="1">
      <c r="B189" s="297"/>
      <c r="C189" s="330" t="s">
        <v>464</v>
      </c>
      <c r="D189" s="274"/>
      <c r="E189" s="274"/>
      <c r="F189" s="296" t="s">
        <v>384</v>
      </c>
      <c r="G189" s="274"/>
      <c r="H189" s="274" t="s">
        <v>465</v>
      </c>
      <c r="I189" s="274" t="s">
        <v>466</v>
      </c>
      <c r="J189" s="331" t="s">
        <v>467</v>
      </c>
      <c r="K189" s="318"/>
    </row>
    <row r="190" spans="2:11" s="1" customFormat="1" ht="15" customHeight="1">
      <c r="B190" s="297"/>
      <c r="C190" s="281" t="s">
        <v>44</v>
      </c>
      <c r="D190" s="274"/>
      <c r="E190" s="274"/>
      <c r="F190" s="296" t="s">
        <v>378</v>
      </c>
      <c r="G190" s="274"/>
      <c r="H190" s="271" t="s">
        <v>468</v>
      </c>
      <c r="I190" s="274" t="s">
        <v>469</v>
      </c>
      <c r="J190" s="274"/>
      <c r="K190" s="318"/>
    </row>
    <row r="191" spans="2:11" s="1" customFormat="1" ht="15" customHeight="1">
      <c r="B191" s="297"/>
      <c r="C191" s="281" t="s">
        <v>470</v>
      </c>
      <c r="D191" s="274"/>
      <c r="E191" s="274"/>
      <c r="F191" s="296" t="s">
        <v>378</v>
      </c>
      <c r="G191" s="274"/>
      <c r="H191" s="274" t="s">
        <v>471</v>
      </c>
      <c r="I191" s="274" t="s">
        <v>413</v>
      </c>
      <c r="J191" s="274"/>
      <c r="K191" s="318"/>
    </row>
    <row r="192" spans="2:11" s="1" customFormat="1" ht="15" customHeight="1">
      <c r="B192" s="297"/>
      <c r="C192" s="281" t="s">
        <v>472</v>
      </c>
      <c r="D192" s="274"/>
      <c r="E192" s="274"/>
      <c r="F192" s="296" t="s">
        <v>378</v>
      </c>
      <c r="G192" s="274"/>
      <c r="H192" s="274" t="s">
        <v>473</v>
      </c>
      <c r="I192" s="274" t="s">
        <v>413</v>
      </c>
      <c r="J192" s="274"/>
      <c r="K192" s="318"/>
    </row>
    <row r="193" spans="2:11" s="1" customFormat="1" ht="15" customHeight="1">
      <c r="B193" s="297"/>
      <c r="C193" s="281" t="s">
        <v>474</v>
      </c>
      <c r="D193" s="274"/>
      <c r="E193" s="274"/>
      <c r="F193" s="296" t="s">
        <v>384</v>
      </c>
      <c r="G193" s="274"/>
      <c r="H193" s="274" t="s">
        <v>475</v>
      </c>
      <c r="I193" s="274" t="s">
        <v>413</v>
      </c>
      <c r="J193" s="274"/>
      <c r="K193" s="318"/>
    </row>
    <row r="194" spans="2:11" s="1" customFormat="1" ht="15" customHeight="1">
      <c r="B194" s="324"/>
      <c r="C194" s="332"/>
      <c r="D194" s="306"/>
      <c r="E194" s="306"/>
      <c r="F194" s="306"/>
      <c r="G194" s="306"/>
      <c r="H194" s="306"/>
      <c r="I194" s="306"/>
      <c r="J194" s="306"/>
      <c r="K194" s="325"/>
    </row>
    <row r="195" spans="2:11" s="1" customFormat="1" ht="18.75" customHeight="1">
      <c r="B195" s="271"/>
      <c r="C195" s="274"/>
      <c r="D195" s="274"/>
      <c r="E195" s="274"/>
      <c r="F195" s="296"/>
      <c r="G195" s="274"/>
      <c r="H195" s="274"/>
      <c r="I195" s="274"/>
      <c r="J195" s="274"/>
      <c r="K195" s="271"/>
    </row>
    <row r="196" spans="2:11" s="1" customFormat="1" ht="18.75" customHeight="1">
      <c r="B196" s="271"/>
      <c r="C196" s="274"/>
      <c r="D196" s="274"/>
      <c r="E196" s="274"/>
      <c r="F196" s="296"/>
      <c r="G196" s="274"/>
      <c r="H196" s="274"/>
      <c r="I196" s="274"/>
      <c r="J196" s="274"/>
      <c r="K196" s="271"/>
    </row>
    <row r="197" spans="2:11" s="1" customFormat="1" ht="18.75" customHeight="1">
      <c r="B197" s="282"/>
      <c r="C197" s="282"/>
      <c r="D197" s="282"/>
      <c r="E197" s="282"/>
      <c r="F197" s="282"/>
      <c r="G197" s="282"/>
      <c r="H197" s="282"/>
      <c r="I197" s="282"/>
      <c r="J197" s="282"/>
      <c r="K197" s="282"/>
    </row>
    <row r="198" spans="2:11" s="1" customFormat="1" ht="13.5">
      <c r="B198" s="261"/>
      <c r="C198" s="262"/>
      <c r="D198" s="262"/>
      <c r="E198" s="262"/>
      <c r="F198" s="262"/>
      <c r="G198" s="262"/>
      <c r="H198" s="262"/>
      <c r="I198" s="262"/>
      <c r="J198" s="262"/>
      <c r="K198" s="263"/>
    </row>
    <row r="199" spans="2:11" s="1" customFormat="1" ht="21">
      <c r="B199" s="264"/>
      <c r="C199" s="265" t="s">
        <v>476</v>
      </c>
      <c r="D199" s="265"/>
      <c r="E199" s="265"/>
      <c r="F199" s="265"/>
      <c r="G199" s="265"/>
      <c r="H199" s="265"/>
      <c r="I199" s="265"/>
      <c r="J199" s="265"/>
      <c r="K199" s="266"/>
    </row>
    <row r="200" spans="2:11" s="1" customFormat="1" ht="25.5" customHeight="1">
      <c r="B200" s="264"/>
      <c r="C200" s="333" t="s">
        <v>477</v>
      </c>
      <c r="D200" s="333"/>
      <c r="E200" s="333"/>
      <c r="F200" s="333" t="s">
        <v>478</v>
      </c>
      <c r="G200" s="334"/>
      <c r="H200" s="333" t="s">
        <v>479</v>
      </c>
      <c r="I200" s="333"/>
      <c r="J200" s="333"/>
      <c r="K200" s="266"/>
    </row>
    <row r="201" spans="2:11" s="1" customFormat="1" ht="5.25" customHeight="1">
      <c r="B201" s="297"/>
      <c r="C201" s="294"/>
      <c r="D201" s="294"/>
      <c r="E201" s="294"/>
      <c r="F201" s="294"/>
      <c r="G201" s="274"/>
      <c r="H201" s="294"/>
      <c r="I201" s="294"/>
      <c r="J201" s="294"/>
      <c r="K201" s="318"/>
    </row>
    <row r="202" spans="2:11" s="1" customFormat="1" ht="15" customHeight="1">
      <c r="B202" s="297"/>
      <c r="C202" s="274" t="s">
        <v>469</v>
      </c>
      <c r="D202" s="274"/>
      <c r="E202" s="274"/>
      <c r="F202" s="296" t="s">
        <v>45</v>
      </c>
      <c r="G202" s="274"/>
      <c r="H202" s="274" t="s">
        <v>480</v>
      </c>
      <c r="I202" s="274"/>
      <c r="J202" s="274"/>
      <c r="K202" s="318"/>
    </row>
    <row r="203" spans="2:11" s="1" customFormat="1" ht="15" customHeight="1">
      <c r="B203" s="297"/>
      <c r="C203" s="303"/>
      <c r="D203" s="274"/>
      <c r="E203" s="274"/>
      <c r="F203" s="296" t="s">
        <v>46</v>
      </c>
      <c r="G203" s="274"/>
      <c r="H203" s="274" t="s">
        <v>481</v>
      </c>
      <c r="I203" s="274"/>
      <c r="J203" s="274"/>
      <c r="K203" s="318"/>
    </row>
    <row r="204" spans="2:11" s="1" customFormat="1" ht="15" customHeight="1">
      <c r="B204" s="297"/>
      <c r="C204" s="303"/>
      <c r="D204" s="274"/>
      <c r="E204" s="274"/>
      <c r="F204" s="296" t="s">
        <v>49</v>
      </c>
      <c r="G204" s="274"/>
      <c r="H204" s="274" t="s">
        <v>482</v>
      </c>
      <c r="I204" s="274"/>
      <c r="J204" s="274"/>
      <c r="K204" s="318"/>
    </row>
    <row r="205" spans="2:11" s="1" customFormat="1" ht="15" customHeight="1">
      <c r="B205" s="297"/>
      <c r="C205" s="274"/>
      <c r="D205" s="274"/>
      <c r="E205" s="274"/>
      <c r="F205" s="296" t="s">
        <v>47</v>
      </c>
      <c r="G205" s="274"/>
      <c r="H205" s="274" t="s">
        <v>483</v>
      </c>
      <c r="I205" s="274"/>
      <c r="J205" s="274"/>
      <c r="K205" s="318"/>
    </row>
    <row r="206" spans="2:11" s="1" customFormat="1" ht="15" customHeight="1">
      <c r="B206" s="297"/>
      <c r="C206" s="274"/>
      <c r="D206" s="274"/>
      <c r="E206" s="274"/>
      <c r="F206" s="296" t="s">
        <v>48</v>
      </c>
      <c r="G206" s="274"/>
      <c r="H206" s="274" t="s">
        <v>484</v>
      </c>
      <c r="I206" s="274"/>
      <c r="J206" s="274"/>
      <c r="K206" s="318"/>
    </row>
    <row r="207" spans="2:11" s="1" customFormat="1" ht="15" customHeight="1">
      <c r="B207" s="297"/>
      <c r="C207" s="274"/>
      <c r="D207" s="274"/>
      <c r="E207" s="274"/>
      <c r="F207" s="296"/>
      <c r="G207" s="274"/>
      <c r="H207" s="274"/>
      <c r="I207" s="274"/>
      <c r="J207" s="274"/>
      <c r="K207" s="318"/>
    </row>
    <row r="208" spans="2:11" s="1" customFormat="1" ht="15" customHeight="1">
      <c r="B208" s="297"/>
      <c r="C208" s="274" t="s">
        <v>425</v>
      </c>
      <c r="D208" s="274"/>
      <c r="E208" s="274"/>
      <c r="F208" s="296" t="s">
        <v>81</v>
      </c>
      <c r="G208" s="274"/>
      <c r="H208" s="274" t="s">
        <v>485</v>
      </c>
      <c r="I208" s="274"/>
      <c r="J208" s="274"/>
      <c r="K208" s="318"/>
    </row>
    <row r="209" spans="2:11" s="1" customFormat="1" ht="15" customHeight="1">
      <c r="B209" s="297"/>
      <c r="C209" s="303"/>
      <c r="D209" s="274"/>
      <c r="E209" s="274"/>
      <c r="F209" s="296" t="s">
        <v>320</v>
      </c>
      <c r="G209" s="274"/>
      <c r="H209" s="274" t="s">
        <v>321</v>
      </c>
      <c r="I209" s="274"/>
      <c r="J209" s="274"/>
      <c r="K209" s="318"/>
    </row>
    <row r="210" spans="2:11" s="1" customFormat="1" ht="15" customHeight="1">
      <c r="B210" s="297"/>
      <c r="C210" s="274"/>
      <c r="D210" s="274"/>
      <c r="E210" s="274"/>
      <c r="F210" s="296" t="s">
        <v>318</v>
      </c>
      <c r="G210" s="274"/>
      <c r="H210" s="274" t="s">
        <v>486</v>
      </c>
      <c r="I210" s="274"/>
      <c r="J210" s="274"/>
      <c r="K210" s="318"/>
    </row>
    <row r="211" spans="2:11" s="1" customFormat="1" ht="15" customHeight="1">
      <c r="B211" s="335"/>
      <c r="C211" s="303"/>
      <c r="D211" s="303"/>
      <c r="E211" s="303"/>
      <c r="F211" s="296" t="s">
        <v>322</v>
      </c>
      <c r="G211" s="281"/>
      <c r="H211" s="322" t="s">
        <v>323</v>
      </c>
      <c r="I211" s="322"/>
      <c r="J211" s="322"/>
      <c r="K211" s="336"/>
    </row>
    <row r="212" spans="2:11" s="1" customFormat="1" ht="15" customHeight="1">
      <c r="B212" s="335"/>
      <c r="C212" s="303"/>
      <c r="D212" s="303"/>
      <c r="E212" s="303"/>
      <c r="F212" s="296" t="s">
        <v>324</v>
      </c>
      <c r="G212" s="281"/>
      <c r="H212" s="322" t="s">
        <v>487</v>
      </c>
      <c r="I212" s="322"/>
      <c r="J212" s="322"/>
      <c r="K212" s="336"/>
    </row>
    <row r="213" spans="2:11" s="1" customFormat="1" ht="15" customHeight="1">
      <c r="B213" s="335"/>
      <c r="C213" s="303"/>
      <c r="D213" s="303"/>
      <c r="E213" s="303"/>
      <c r="F213" s="337"/>
      <c r="G213" s="281"/>
      <c r="H213" s="338"/>
      <c r="I213" s="338"/>
      <c r="J213" s="338"/>
      <c r="K213" s="336"/>
    </row>
    <row r="214" spans="2:11" s="1" customFormat="1" ht="15" customHeight="1">
      <c r="B214" s="335"/>
      <c r="C214" s="274" t="s">
        <v>449</v>
      </c>
      <c r="D214" s="303"/>
      <c r="E214" s="303"/>
      <c r="F214" s="296">
        <v>1</v>
      </c>
      <c r="G214" s="281"/>
      <c r="H214" s="322" t="s">
        <v>488</v>
      </c>
      <c r="I214" s="322"/>
      <c r="J214" s="322"/>
      <c r="K214" s="336"/>
    </row>
    <row r="215" spans="2:11" s="1" customFormat="1" ht="15" customHeight="1">
      <c r="B215" s="335"/>
      <c r="C215" s="303"/>
      <c r="D215" s="303"/>
      <c r="E215" s="303"/>
      <c r="F215" s="296">
        <v>2</v>
      </c>
      <c r="G215" s="281"/>
      <c r="H215" s="322" t="s">
        <v>489</v>
      </c>
      <c r="I215" s="322"/>
      <c r="J215" s="322"/>
      <c r="K215" s="336"/>
    </row>
    <row r="216" spans="2:11" s="1" customFormat="1" ht="15" customHeight="1">
      <c r="B216" s="335"/>
      <c r="C216" s="303"/>
      <c r="D216" s="303"/>
      <c r="E216" s="303"/>
      <c r="F216" s="296">
        <v>3</v>
      </c>
      <c r="G216" s="281"/>
      <c r="H216" s="322" t="s">
        <v>490</v>
      </c>
      <c r="I216" s="322"/>
      <c r="J216" s="322"/>
      <c r="K216" s="336"/>
    </row>
    <row r="217" spans="2:11" s="1" customFormat="1" ht="15" customHeight="1">
      <c r="B217" s="335"/>
      <c r="C217" s="303"/>
      <c r="D217" s="303"/>
      <c r="E217" s="303"/>
      <c r="F217" s="296">
        <v>4</v>
      </c>
      <c r="G217" s="281"/>
      <c r="H217" s="322" t="s">
        <v>491</v>
      </c>
      <c r="I217" s="322"/>
      <c r="J217" s="322"/>
      <c r="K217" s="336"/>
    </row>
    <row r="218" spans="2:11" s="1" customFormat="1" ht="12.75" customHeight="1">
      <c r="B218" s="339"/>
      <c r="C218" s="340"/>
      <c r="D218" s="340"/>
      <c r="E218" s="340"/>
      <c r="F218" s="340"/>
      <c r="G218" s="340"/>
      <c r="H218" s="340"/>
      <c r="I218" s="340"/>
      <c r="J218" s="340"/>
      <c r="K218" s="34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Bednář</dc:creator>
  <cp:keywords/>
  <dc:description/>
  <cp:lastModifiedBy>Jiří Bednář</cp:lastModifiedBy>
  <dcterms:created xsi:type="dcterms:W3CDTF">2021-01-05T09:04:21Z</dcterms:created>
  <dcterms:modified xsi:type="dcterms:W3CDTF">2021-01-05T09:04:31Z</dcterms:modified>
  <cp:category/>
  <cp:version/>
  <cp:contentType/>
  <cp:contentStatus/>
</cp:coreProperties>
</file>