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n\OneDrive\Dokumenty\rozpočty\2020\202015_Krásné Údolí hasiči\"/>
    </mc:Choice>
  </mc:AlternateContent>
  <bookViews>
    <workbookView xWindow="0" yWindow="0" windowWidth="0" windowHeight="0"/>
  </bookViews>
  <sheets>
    <sheet name="Rekapitulace stavby" sheetId="1" r:id="rId1"/>
    <sheet name="D.1. - Stavební úpravy ob..." sheetId="2" r:id="rId2"/>
    <sheet name="D.4.A. - Vzduchotechnika" sheetId="3" r:id="rId3"/>
    <sheet name="D.4.B. - ZTI - vodovod, k..." sheetId="4" r:id="rId4"/>
    <sheet name="D.4.C. - ÚT - zařízení pr..." sheetId="5" r:id="rId5"/>
    <sheet name="D.4.D - Elektroinstalace" sheetId="6" r:id="rId6"/>
    <sheet name="D.4.E - Domovní plynovod" sheetId="7" r:id="rId7"/>
    <sheet name="VON - Vedlejší a ostatní 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'D.1. - Stavební úpravy ob...'!$C$149:$K$1740</definedName>
    <definedName name="_xlnm.Print_Area" localSheetId="1">'D.1. - Stavební úpravy ob...'!$C$4:$J$39,'D.1. - Stavební úpravy ob...'!$C$50:$J$76,'D.1. - Stavební úpravy ob...'!$C$82:$J$131,'D.1. - Stavební úpravy ob...'!$C$137:$K$1740</definedName>
    <definedName name="_xlnm.Print_Titles" localSheetId="1">'D.1. - Stavební úpravy ob...'!$149:$149</definedName>
    <definedName name="_xlnm._FilterDatabase" localSheetId="2" hidden="1">'D.4.A. - Vzduchotechnika'!$C$120:$K$239</definedName>
    <definedName name="_xlnm.Print_Area" localSheetId="2">'D.4.A. - Vzduchotechnika'!$C$4:$J$39,'D.4.A. - Vzduchotechnika'!$C$50:$J$76,'D.4.A. - Vzduchotechnika'!$C$82:$J$102,'D.4.A. - Vzduchotechnika'!$C$108:$K$239</definedName>
    <definedName name="_xlnm.Print_Titles" localSheetId="2">'D.4.A. - Vzduchotechnika'!$120:$120</definedName>
    <definedName name="_xlnm._FilterDatabase" localSheetId="3" hidden="1">'D.4.B. - ZTI - vodovod, k...'!$C$136:$K$531</definedName>
    <definedName name="_xlnm.Print_Area" localSheetId="3">'D.4.B. - ZTI - vodovod, k...'!$C$4:$J$39,'D.4.B. - ZTI - vodovod, k...'!$C$50:$J$76,'D.4.B. - ZTI - vodovod, k...'!$C$82:$J$118,'D.4.B. - ZTI - vodovod, k...'!$C$124:$K$531</definedName>
    <definedName name="_xlnm.Print_Titles" localSheetId="3">'D.4.B. - ZTI - vodovod, k...'!$136:$136</definedName>
    <definedName name="_xlnm._FilterDatabase" localSheetId="4" hidden="1">'D.4.C. - ÚT - zařízení pr...'!$C$124:$K$200</definedName>
    <definedName name="_xlnm.Print_Area" localSheetId="4">'D.4.C. - ÚT - zařízení pr...'!$C$4:$J$39,'D.4.C. - ÚT - zařízení pr...'!$C$50:$J$76,'D.4.C. - ÚT - zařízení pr...'!$C$82:$J$106,'D.4.C. - ÚT - zařízení pr...'!$C$112:$K$200</definedName>
    <definedName name="_xlnm.Print_Titles" localSheetId="4">'D.4.C. - ÚT - zařízení pr...'!$124:$124</definedName>
    <definedName name="_xlnm._FilterDatabase" localSheetId="5" hidden="1">'D.4.D - Elektroinstalace'!$C$126:$K$330</definedName>
    <definedName name="_xlnm.Print_Area" localSheetId="5">'D.4.D - Elektroinstalace'!$C$4:$J$39,'D.4.D - Elektroinstalace'!$C$50:$J$76,'D.4.D - Elektroinstalace'!$C$82:$J$108,'D.4.D - Elektroinstalace'!$C$114:$K$330</definedName>
    <definedName name="_xlnm.Print_Titles" localSheetId="5">'D.4.D - Elektroinstalace'!$126:$126</definedName>
    <definedName name="_xlnm._FilterDatabase" localSheetId="6" hidden="1">'D.4.E - Domovní plynovod'!$C$124:$K$179</definedName>
    <definedName name="_xlnm.Print_Area" localSheetId="6">'D.4.E - Domovní plynovod'!$C$4:$J$39,'D.4.E - Domovní plynovod'!$C$50:$J$76,'D.4.E - Domovní plynovod'!$C$82:$J$106,'D.4.E - Domovní plynovod'!$C$112:$K$179</definedName>
    <definedName name="_xlnm.Print_Titles" localSheetId="6">'D.4.E - Domovní plynovod'!$124:$124</definedName>
    <definedName name="_xlnm._FilterDatabase" localSheetId="7" hidden="1">'VON - Vedlejší a ostatní ...'!$C$120:$K$144</definedName>
    <definedName name="_xlnm.Print_Area" localSheetId="7">'VON - Vedlejší a ostatní ...'!$C$4:$J$39,'VON - Vedlejší a ostatní ...'!$C$50:$J$76,'VON - Vedlejší a ostatní ...'!$C$82:$J$102,'VON - Vedlejší a ostatní ...'!$C$108:$K$144</definedName>
    <definedName name="_xlnm.Print_Titles" localSheetId="7">'VON - Vedlejší a ostatní ...'!$120:$120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118"/>
  <c r="J17"/>
  <c r="J15"/>
  <c r="E15"/>
  <c r="F91"/>
  <c r="J14"/>
  <c r="J12"/>
  <c r="J115"/>
  <c r="E7"/>
  <c r="E111"/>
  <c i="7" r="J37"/>
  <c r="J36"/>
  <c i="1" r="AY100"/>
  <c i="7" r="J35"/>
  <c i="1" r="AX100"/>
  <c i="7" r="BI178"/>
  <c r="BH178"/>
  <c r="BG178"/>
  <c r="BF178"/>
  <c r="T178"/>
  <c r="T177"/>
  <c r="T176"/>
  <c r="R178"/>
  <c r="R177"/>
  <c r="R176"/>
  <c r="P178"/>
  <c r="P177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2"/>
  <c r="J121"/>
  <c r="F119"/>
  <c r="E117"/>
  <c r="J92"/>
  <c r="J91"/>
  <c r="F89"/>
  <c r="E87"/>
  <c r="J18"/>
  <c r="E18"/>
  <c r="F122"/>
  <c r="J17"/>
  <c r="J15"/>
  <c r="E15"/>
  <c r="F91"/>
  <c r="J14"/>
  <c r="J12"/>
  <c r="J119"/>
  <c r="E7"/>
  <c r="E85"/>
  <c i="6" r="J37"/>
  <c r="J36"/>
  <c i="1" r="AY99"/>
  <c i="6" r="J35"/>
  <c i="1" r="AX99"/>
  <c i="6"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J124"/>
  <c r="J123"/>
  <c r="F121"/>
  <c r="E119"/>
  <c r="J92"/>
  <c r="J91"/>
  <c r="F89"/>
  <c r="E87"/>
  <c r="J18"/>
  <c r="E18"/>
  <c r="F124"/>
  <c r="J17"/>
  <c r="J15"/>
  <c r="E15"/>
  <c r="F123"/>
  <c r="J14"/>
  <c r="J12"/>
  <c r="J89"/>
  <c r="E7"/>
  <c r="E117"/>
  <c i="5" r="J37"/>
  <c r="J36"/>
  <c i="1" r="AY98"/>
  <c i="5" r="J35"/>
  <c i="1" r="AX98"/>
  <c i="5" r="BI199"/>
  <c r="BH199"/>
  <c r="BG199"/>
  <c r="BF199"/>
  <c r="T199"/>
  <c r="T198"/>
  <c r="T197"/>
  <c r="R199"/>
  <c r="R198"/>
  <c r="R197"/>
  <c r="P199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19"/>
  <c r="E117"/>
  <c r="J92"/>
  <c r="J91"/>
  <c r="F89"/>
  <c r="E87"/>
  <c r="J18"/>
  <c r="E18"/>
  <c r="F122"/>
  <c r="J17"/>
  <c r="J15"/>
  <c r="E15"/>
  <c r="F91"/>
  <c r="J14"/>
  <c r="J12"/>
  <c r="J119"/>
  <c r="E7"/>
  <c r="E115"/>
  <c i="4" r="J37"/>
  <c r="J36"/>
  <c i="1" r="AY97"/>
  <c i="4" r="J35"/>
  <c i="1" r="AX97"/>
  <c i="4" r="BI530"/>
  <c r="BH530"/>
  <c r="BG530"/>
  <c r="BF530"/>
  <c r="T530"/>
  <c r="T529"/>
  <c r="R530"/>
  <c r="R529"/>
  <c r="P530"/>
  <c r="P529"/>
  <c r="BI527"/>
  <c r="BH527"/>
  <c r="BG527"/>
  <c r="BF527"/>
  <c r="T527"/>
  <c r="T526"/>
  <c r="R527"/>
  <c r="R526"/>
  <c r="P527"/>
  <c r="P526"/>
  <c r="BI524"/>
  <c r="BH524"/>
  <c r="BG524"/>
  <c r="BF524"/>
  <c r="T524"/>
  <c r="R524"/>
  <c r="P524"/>
  <c r="BI521"/>
  <c r="BH521"/>
  <c r="BG521"/>
  <c r="BF521"/>
  <c r="T521"/>
  <c r="R521"/>
  <c r="P521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T181"/>
  <c r="R182"/>
  <c r="R181"/>
  <c r="P182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J134"/>
  <c r="J133"/>
  <c r="F131"/>
  <c r="E129"/>
  <c r="J92"/>
  <c r="J91"/>
  <c r="F89"/>
  <c r="E87"/>
  <c r="J18"/>
  <c r="E18"/>
  <c r="F134"/>
  <c r="J17"/>
  <c r="J15"/>
  <c r="E15"/>
  <c r="F91"/>
  <c r="J14"/>
  <c r="J12"/>
  <c r="J131"/>
  <c r="E7"/>
  <c r="E85"/>
  <c i="3" r="J37"/>
  <c r="J36"/>
  <c i="1" r="AY96"/>
  <c i="3" r="J35"/>
  <c i="1" r="AX96"/>
  <c i="3"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8"/>
  <c r="J117"/>
  <c r="F115"/>
  <c r="E113"/>
  <c r="J92"/>
  <c r="J91"/>
  <c r="F89"/>
  <c r="E87"/>
  <c r="J18"/>
  <c r="E18"/>
  <c r="F118"/>
  <c r="J17"/>
  <c r="J15"/>
  <c r="E15"/>
  <c r="F91"/>
  <c r="J14"/>
  <c r="J12"/>
  <c r="J115"/>
  <c r="E7"/>
  <c r="E85"/>
  <c i="2" r="J37"/>
  <c r="J36"/>
  <c i="1" r="AY95"/>
  <c i="2" r="J35"/>
  <c i="1" r="AX95"/>
  <c i="2" r="BI1737"/>
  <c r="BH1737"/>
  <c r="BG1737"/>
  <c r="BF1737"/>
  <c r="T1737"/>
  <c r="R1737"/>
  <c r="P1737"/>
  <c r="BI1730"/>
  <c r="BH1730"/>
  <c r="BG1730"/>
  <c r="BF1730"/>
  <c r="T1730"/>
  <c r="R1730"/>
  <c r="P1730"/>
  <c r="BI1726"/>
  <c r="BH1726"/>
  <c r="BG1726"/>
  <c r="BF1726"/>
  <c r="T1726"/>
  <c r="R1726"/>
  <c r="P1726"/>
  <c r="BI1722"/>
  <c r="BH1722"/>
  <c r="BG1722"/>
  <c r="BF1722"/>
  <c r="T1722"/>
  <c r="R1722"/>
  <c r="P1722"/>
  <c r="BI1719"/>
  <c r="BH1719"/>
  <c r="BG1719"/>
  <c r="BF1719"/>
  <c r="T1719"/>
  <c r="R1719"/>
  <c r="P1719"/>
  <c r="BI1716"/>
  <c r="BH1716"/>
  <c r="BG1716"/>
  <c r="BF1716"/>
  <c r="T1716"/>
  <c r="R1716"/>
  <c r="P1716"/>
  <c r="BI1710"/>
  <c r="BH1710"/>
  <c r="BG1710"/>
  <c r="BF1710"/>
  <c r="T1710"/>
  <c r="R1710"/>
  <c r="P1710"/>
  <c r="BI1706"/>
  <c r="BH1706"/>
  <c r="BG1706"/>
  <c r="BF1706"/>
  <c r="T1706"/>
  <c r="R1706"/>
  <c r="P1706"/>
  <c r="BI1678"/>
  <c r="BH1678"/>
  <c r="BG1678"/>
  <c r="BF1678"/>
  <c r="T1678"/>
  <c r="R1678"/>
  <c r="P1678"/>
  <c r="BI1658"/>
  <c r="BH1658"/>
  <c r="BG1658"/>
  <c r="BF1658"/>
  <c r="T1658"/>
  <c r="R1658"/>
  <c r="P1658"/>
  <c r="BI1645"/>
  <c r="BH1645"/>
  <c r="BG1645"/>
  <c r="BF1645"/>
  <c r="T1645"/>
  <c r="R1645"/>
  <c r="P1645"/>
  <c r="BI1643"/>
  <c r="BH1643"/>
  <c r="BG1643"/>
  <c r="BF1643"/>
  <c r="T1643"/>
  <c r="R1643"/>
  <c r="P1643"/>
  <c r="BI1639"/>
  <c r="BH1639"/>
  <c r="BG1639"/>
  <c r="BF1639"/>
  <c r="T1639"/>
  <c r="R1639"/>
  <c r="P1639"/>
  <c r="BI1634"/>
  <c r="BH1634"/>
  <c r="BG1634"/>
  <c r="BF1634"/>
  <c r="T1634"/>
  <c r="R1634"/>
  <c r="P1634"/>
  <c r="BI1632"/>
  <c r="BH1632"/>
  <c r="BG1632"/>
  <c r="BF1632"/>
  <c r="T1632"/>
  <c r="R1632"/>
  <c r="P1632"/>
  <c r="BI1628"/>
  <c r="BH1628"/>
  <c r="BG1628"/>
  <c r="BF1628"/>
  <c r="T1628"/>
  <c r="R1628"/>
  <c r="P1628"/>
  <c r="BI1621"/>
  <c r="BH1621"/>
  <c r="BG1621"/>
  <c r="BF1621"/>
  <c r="T1621"/>
  <c r="R1621"/>
  <c r="P1621"/>
  <c r="BI1614"/>
  <c r="BH1614"/>
  <c r="BG1614"/>
  <c r="BF1614"/>
  <c r="T1614"/>
  <c r="R1614"/>
  <c r="P1614"/>
  <c r="BI1608"/>
  <c r="BH1608"/>
  <c r="BG1608"/>
  <c r="BF1608"/>
  <c r="T1608"/>
  <c r="R1608"/>
  <c r="P1608"/>
  <c r="BI1597"/>
  <c r="BH1597"/>
  <c r="BG1597"/>
  <c r="BF1597"/>
  <c r="T1597"/>
  <c r="R1597"/>
  <c r="P1597"/>
  <c r="BI1594"/>
  <c r="BH1594"/>
  <c r="BG1594"/>
  <c r="BF1594"/>
  <c r="T1594"/>
  <c r="R1594"/>
  <c r="P1594"/>
  <c r="BI1588"/>
  <c r="BH1588"/>
  <c r="BG1588"/>
  <c r="BF1588"/>
  <c r="T1588"/>
  <c r="R1588"/>
  <c r="P1588"/>
  <c r="BI1579"/>
  <c r="BH1579"/>
  <c r="BG1579"/>
  <c r="BF1579"/>
  <c r="T1579"/>
  <c r="R1579"/>
  <c r="P1579"/>
  <c r="BI1567"/>
  <c r="BH1567"/>
  <c r="BG1567"/>
  <c r="BF1567"/>
  <c r="T1567"/>
  <c r="R1567"/>
  <c r="P1567"/>
  <c r="BI1563"/>
  <c r="BH1563"/>
  <c r="BG1563"/>
  <c r="BF1563"/>
  <c r="T1563"/>
  <c r="R1563"/>
  <c r="P1563"/>
  <c r="BI1560"/>
  <c r="BH1560"/>
  <c r="BG1560"/>
  <c r="BF1560"/>
  <c r="T1560"/>
  <c r="R1560"/>
  <c r="P1560"/>
  <c r="BI1556"/>
  <c r="BH1556"/>
  <c r="BG1556"/>
  <c r="BF1556"/>
  <c r="T1556"/>
  <c r="R1556"/>
  <c r="P1556"/>
  <c r="BI1552"/>
  <c r="BH1552"/>
  <c r="BG1552"/>
  <c r="BF1552"/>
  <c r="T1552"/>
  <c r="R1552"/>
  <c r="P1552"/>
  <c r="BI1549"/>
  <c r="BH1549"/>
  <c r="BG1549"/>
  <c r="BF1549"/>
  <c r="T1549"/>
  <c r="R1549"/>
  <c r="P1549"/>
  <c r="BI1546"/>
  <c r="BH1546"/>
  <c r="BG1546"/>
  <c r="BF1546"/>
  <c r="T1546"/>
  <c r="R1546"/>
  <c r="P1546"/>
  <c r="BI1543"/>
  <c r="BH1543"/>
  <c r="BG1543"/>
  <c r="BF1543"/>
  <c r="T1543"/>
  <c r="R1543"/>
  <c r="P1543"/>
  <c r="BI1540"/>
  <c r="BH1540"/>
  <c r="BG1540"/>
  <c r="BF1540"/>
  <c r="T1540"/>
  <c r="R1540"/>
  <c r="P1540"/>
  <c r="BI1535"/>
  <c r="BH1535"/>
  <c r="BG1535"/>
  <c r="BF1535"/>
  <c r="T1535"/>
  <c r="R1535"/>
  <c r="P1535"/>
  <c r="BI1531"/>
  <c r="BH1531"/>
  <c r="BG1531"/>
  <c r="BF1531"/>
  <c r="T1531"/>
  <c r="R1531"/>
  <c r="P1531"/>
  <c r="BI1524"/>
  <c r="BH1524"/>
  <c r="BG1524"/>
  <c r="BF1524"/>
  <c r="T1524"/>
  <c r="R1524"/>
  <c r="P1524"/>
  <c r="BI1519"/>
  <c r="BH1519"/>
  <c r="BG1519"/>
  <c r="BF1519"/>
  <c r="T1519"/>
  <c r="R1519"/>
  <c r="P1519"/>
  <c r="BI1503"/>
  <c r="BH1503"/>
  <c r="BG1503"/>
  <c r="BF1503"/>
  <c r="T1503"/>
  <c r="R1503"/>
  <c r="P1503"/>
  <c r="BI1499"/>
  <c r="BH1499"/>
  <c r="BG1499"/>
  <c r="BF1499"/>
  <c r="T1499"/>
  <c r="R1499"/>
  <c r="P1499"/>
  <c r="BI1493"/>
  <c r="BH1493"/>
  <c r="BG1493"/>
  <c r="BF1493"/>
  <c r="T1493"/>
  <c r="R1493"/>
  <c r="P1493"/>
  <c r="BI1484"/>
  <c r="BH1484"/>
  <c r="BG1484"/>
  <c r="BF1484"/>
  <c r="T1484"/>
  <c r="R1484"/>
  <c r="P1484"/>
  <c r="BI1481"/>
  <c r="BH1481"/>
  <c r="BG1481"/>
  <c r="BF1481"/>
  <c r="T1481"/>
  <c r="R1481"/>
  <c r="P1481"/>
  <c r="BI1479"/>
  <c r="BH1479"/>
  <c r="BG1479"/>
  <c r="BF1479"/>
  <c r="T1479"/>
  <c r="R1479"/>
  <c r="P1479"/>
  <c r="BI1477"/>
  <c r="BH1477"/>
  <c r="BG1477"/>
  <c r="BF1477"/>
  <c r="T1477"/>
  <c r="R1477"/>
  <c r="P1477"/>
  <c r="BI1473"/>
  <c r="BH1473"/>
  <c r="BG1473"/>
  <c r="BF1473"/>
  <c r="T1473"/>
  <c r="R1473"/>
  <c r="P1473"/>
  <c r="BI1469"/>
  <c r="BH1469"/>
  <c r="BG1469"/>
  <c r="BF1469"/>
  <c r="T1469"/>
  <c r="R1469"/>
  <c r="P1469"/>
  <c r="BI1466"/>
  <c r="BH1466"/>
  <c r="BG1466"/>
  <c r="BF1466"/>
  <c r="T1466"/>
  <c r="R1466"/>
  <c r="P1466"/>
  <c r="BI1463"/>
  <c r="BH1463"/>
  <c r="BG1463"/>
  <c r="BF1463"/>
  <c r="T1463"/>
  <c r="R1463"/>
  <c r="P1463"/>
  <c r="BI1459"/>
  <c r="BH1459"/>
  <c r="BG1459"/>
  <c r="BF1459"/>
  <c r="T1459"/>
  <c r="R1459"/>
  <c r="P1459"/>
  <c r="BI1455"/>
  <c r="BH1455"/>
  <c r="BG1455"/>
  <c r="BF1455"/>
  <c r="T1455"/>
  <c r="R1455"/>
  <c r="P1455"/>
  <c r="BI1451"/>
  <c r="BH1451"/>
  <c r="BG1451"/>
  <c r="BF1451"/>
  <c r="T1451"/>
  <c r="R1451"/>
  <c r="P1451"/>
  <c r="BI1447"/>
  <c r="BH1447"/>
  <c r="BG1447"/>
  <c r="BF1447"/>
  <c r="T1447"/>
  <c r="R1447"/>
  <c r="P1447"/>
  <c r="BI1444"/>
  <c r="BH1444"/>
  <c r="BG1444"/>
  <c r="BF1444"/>
  <c r="T1444"/>
  <c r="R1444"/>
  <c r="P1444"/>
  <c r="BI1441"/>
  <c r="BH1441"/>
  <c r="BG1441"/>
  <c r="BF1441"/>
  <c r="T1441"/>
  <c r="R1441"/>
  <c r="P1441"/>
  <c r="BI1439"/>
  <c r="BH1439"/>
  <c r="BG1439"/>
  <c r="BF1439"/>
  <c r="T1439"/>
  <c r="R1439"/>
  <c r="P1439"/>
  <c r="BI1436"/>
  <c r="BH1436"/>
  <c r="BG1436"/>
  <c r="BF1436"/>
  <c r="T1436"/>
  <c r="R1436"/>
  <c r="P1436"/>
  <c r="BI1431"/>
  <c r="BH1431"/>
  <c r="BG1431"/>
  <c r="BF1431"/>
  <c r="T1431"/>
  <c r="R1431"/>
  <c r="P1431"/>
  <c r="BI1425"/>
  <c r="BH1425"/>
  <c r="BG1425"/>
  <c r="BF1425"/>
  <c r="T1425"/>
  <c r="R1425"/>
  <c r="P1425"/>
  <c r="BI1420"/>
  <c r="BH1420"/>
  <c r="BG1420"/>
  <c r="BF1420"/>
  <c r="T1420"/>
  <c r="R1420"/>
  <c r="P1420"/>
  <c r="BI1416"/>
  <c r="BH1416"/>
  <c r="BG1416"/>
  <c r="BF1416"/>
  <c r="T1416"/>
  <c r="R1416"/>
  <c r="P1416"/>
  <c r="BI1410"/>
  <c r="BH1410"/>
  <c r="BG1410"/>
  <c r="BF1410"/>
  <c r="T1410"/>
  <c r="R1410"/>
  <c r="P1410"/>
  <c r="BI1404"/>
  <c r="BH1404"/>
  <c r="BG1404"/>
  <c r="BF1404"/>
  <c r="T1404"/>
  <c r="R1404"/>
  <c r="P1404"/>
  <c r="BI1399"/>
  <c r="BH1399"/>
  <c r="BG1399"/>
  <c r="BF1399"/>
  <c r="T1399"/>
  <c r="R1399"/>
  <c r="P1399"/>
  <c r="BI1393"/>
  <c r="BH1393"/>
  <c r="BG1393"/>
  <c r="BF1393"/>
  <c r="T1393"/>
  <c r="R1393"/>
  <c r="P1393"/>
  <c r="BI1387"/>
  <c r="BH1387"/>
  <c r="BG1387"/>
  <c r="BF1387"/>
  <c r="T1387"/>
  <c r="R1387"/>
  <c r="P1387"/>
  <c r="BI1384"/>
  <c r="BH1384"/>
  <c r="BG1384"/>
  <c r="BF1384"/>
  <c r="T1384"/>
  <c r="R1384"/>
  <c r="P1384"/>
  <c r="BI1376"/>
  <c r="BH1376"/>
  <c r="BG1376"/>
  <c r="BF1376"/>
  <c r="T1376"/>
  <c r="R1376"/>
  <c r="P1376"/>
  <c r="BI1368"/>
  <c r="BH1368"/>
  <c r="BG1368"/>
  <c r="BF1368"/>
  <c r="T1368"/>
  <c r="R1368"/>
  <c r="P1368"/>
  <c r="BI1363"/>
  <c r="BH1363"/>
  <c r="BG1363"/>
  <c r="BF1363"/>
  <c r="T1363"/>
  <c r="R1363"/>
  <c r="P1363"/>
  <c r="BI1359"/>
  <c r="BH1359"/>
  <c r="BG1359"/>
  <c r="BF1359"/>
  <c r="T1359"/>
  <c r="R1359"/>
  <c r="P1359"/>
  <c r="BI1355"/>
  <c r="BH1355"/>
  <c r="BG1355"/>
  <c r="BF1355"/>
  <c r="T1355"/>
  <c r="R1355"/>
  <c r="P1355"/>
  <c r="BI1348"/>
  <c r="BH1348"/>
  <c r="BG1348"/>
  <c r="BF1348"/>
  <c r="T1348"/>
  <c r="R1348"/>
  <c r="P1348"/>
  <c r="BI1342"/>
  <c r="BH1342"/>
  <c r="BG1342"/>
  <c r="BF1342"/>
  <c r="T1342"/>
  <c r="R1342"/>
  <c r="P1342"/>
  <c r="BI1339"/>
  <c r="BH1339"/>
  <c r="BG1339"/>
  <c r="BF1339"/>
  <c r="T1339"/>
  <c r="R1339"/>
  <c r="P1339"/>
  <c r="BI1337"/>
  <c r="BH1337"/>
  <c r="BG1337"/>
  <c r="BF1337"/>
  <c r="T1337"/>
  <c r="R1337"/>
  <c r="P1337"/>
  <c r="BI1335"/>
  <c r="BH1335"/>
  <c r="BG1335"/>
  <c r="BF1335"/>
  <c r="T1335"/>
  <c r="R1335"/>
  <c r="P1335"/>
  <c r="BI1333"/>
  <c r="BH1333"/>
  <c r="BG1333"/>
  <c r="BF1333"/>
  <c r="T1333"/>
  <c r="R1333"/>
  <c r="P1333"/>
  <c r="BI1330"/>
  <c r="BH1330"/>
  <c r="BG1330"/>
  <c r="BF1330"/>
  <c r="T1330"/>
  <c r="R1330"/>
  <c r="P1330"/>
  <c r="BI1326"/>
  <c r="BH1326"/>
  <c r="BG1326"/>
  <c r="BF1326"/>
  <c r="T1326"/>
  <c r="R1326"/>
  <c r="P1326"/>
  <c r="BI1322"/>
  <c r="BH1322"/>
  <c r="BG1322"/>
  <c r="BF1322"/>
  <c r="T1322"/>
  <c r="R1322"/>
  <c r="P1322"/>
  <c r="BI1318"/>
  <c r="BH1318"/>
  <c r="BG1318"/>
  <c r="BF1318"/>
  <c r="T1318"/>
  <c r="R1318"/>
  <c r="P1318"/>
  <c r="BI1314"/>
  <c r="BH1314"/>
  <c r="BG1314"/>
  <c r="BF1314"/>
  <c r="T1314"/>
  <c r="R1314"/>
  <c r="P1314"/>
  <c r="BI1312"/>
  <c r="BH1312"/>
  <c r="BG1312"/>
  <c r="BF1312"/>
  <c r="T1312"/>
  <c r="R1312"/>
  <c r="P1312"/>
  <c r="BI1308"/>
  <c r="BH1308"/>
  <c r="BG1308"/>
  <c r="BF1308"/>
  <c r="T1308"/>
  <c r="R1308"/>
  <c r="P1308"/>
  <c r="BI1306"/>
  <c r="BH1306"/>
  <c r="BG1306"/>
  <c r="BF1306"/>
  <c r="T1306"/>
  <c r="R1306"/>
  <c r="P1306"/>
  <c r="BI1302"/>
  <c r="BH1302"/>
  <c r="BG1302"/>
  <c r="BF1302"/>
  <c r="T1302"/>
  <c r="R1302"/>
  <c r="P1302"/>
  <c r="BI1297"/>
  <c r="BH1297"/>
  <c r="BG1297"/>
  <c r="BF1297"/>
  <c r="T1297"/>
  <c r="R1297"/>
  <c r="P1297"/>
  <c r="BI1294"/>
  <c r="BH1294"/>
  <c r="BG1294"/>
  <c r="BF1294"/>
  <c r="T1294"/>
  <c r="R1294"/>
  <c r="P1294"/>
  <c r="BI1288"/>
  <c r="BH1288"/>
  <c r="BG1288"/>
  <c r="BF1288"/>
  <c r="T1288"/>
  <c r="R1288"/>
  <c r="P1288"/>
  <c r="BI1280"/>
  <c r="BH1280"/>
  <c r="BG1280"/>
  <c r="BF1280"/>
  <c r="T1280"/>
  <c r="R1280"/>
  <c r="P1280"/>
  <c r="BI1274"/>
  <c r="BH1274"/>
  <c r="BG1274"/>
  <c r="BF1274"/>
  <c r="T1274"/>
  <c r="R1274"/>
  <c r="P1274"/>
  <c r="BI1271"/>
  <c r="BH1271"/>
  <c r="BG1271"/>
  <c r="BF1271"/>
  <c r="T1271"/>
  <c r="R1271"/>
  <c r="P1271"/>
  <c r="BI1267"/>
  <c r="BH1267"/>
  <c r="BG1267"/>
  <c r="BF1267"/>
  <c r="T1267"/>
  <c r="R1267"/>
  <c r="P1267"/>
  <c r="BI1262"/>
  <c r="BH1262"/>
  <c r="BG1262"/>
  <c r="BF1262"/>
  <c r="T1262"/>
  <c r="R1262"/>
  <c r="P1262"/>
  <c r="BI1254"/>
  <c r="BH1254"/>
  <c r="BG1254"/>
  <c r="BF1254"/>
  <c r="T1254"/>
  <c r="R1254"/>
  <c r="P1254"/>
  <c r="BI1249"/>
  <c r="BH1249"/>
  <c r="BG1249"/>
  <c r="BF1249"/>
  <c r="T1249"/>
  <c r="R1249"/>
  <c r="P1249"/>
  <c r="BI1237"/>
  <c r="BH1237"/>
  <c r="BG1237"/>
  <c r="BF1237"/>
  <c r="T1237"/>
  <c r="R1237"/>
  <c r="P1237"/>
  <c r="BI1234"/>
  <c r="BH1234"/>
  <c r="BG1234"/>
  <c r="BF1234"/>
  <c r="T1234"/>
  <c r="R1234"/>
  <c r="P1234"/>
  <c r="BI1224"/>
  <c r="BH1224"/>
  <c r="BG1224"/>
  <c r="BF1224"/>
  <c r="T1224"/>
  <c r="R1224"/>
  <c r="P1224"/>
  <c r="BI1222"/>
  <c r="BH1222"/>
  <c r="BG1222"/>
  <c r="BF1222"/>
  <c r="T1222"/>
  <c r="R1222"/>
  <c r="P1222"/>
  <c r="BI1218"/>
  <c r="BH1218"/>
  <c r="BG1218"/>
  <c r="BF1218"/>
  <c r="T1218"/>
  <c r="R1218"/>
  <c r="P1218"/>
  <c r="BI1215"/>
  <c r="BH1215"/>
  <c r="BG1215"/>
  <c r="BF1215"/>
  <c r="T1215"/>
  <c r="R1215"/>
  <c r="P1215"/>
  <c r="BI1212"/>
  <c r="BH1212"/>
  <c r="BG1212"/>
  <c r="BF1212"/>
  <c r="T1212"/>
  <c r="R1212"/>
  <c r="P1212"/>
  <c r="BI1209"/>
  <c r="BH1209"/>
  <c r="BG1209"/>
  <c r="BF1209"/>
  <c r="T1209"/>
  <c r="R1209"/>
  <c r="P1209"/>
  <c r="BI1205"/>
  <c r="BH1205"/>
  <c r="BG1205"/>
  <c r="BF1205"/>
  <c r="T1205"/>
  <c r="R1205"/>
  <c r="P1205"/>
  <c r="BI1202"/>
  <c r="BH1202"/>
  <c r="BG1202"/>
  <c r="BF1202"/>
  <c r="T1202"/>
  <c r="R1202"/>
  <c r="P1202"/>
  <c r="BI1198"/>
  <c r="BH1198"/>
  <c r="BG1198"/>
  <c r="BF1198"/>
  <c r="T1198"/>
  <c r="R1198"/>
  <c r="P1198"/>
  <c r="BI1189"/>
  <c r="BH1189"/>
  <c r="BG1189"/>
  <c r="BF1189"/>
  <c r="T1189"/>
  <c r="R1189"/>
  <c r="P1189"/>
  <c r="BI1184"/>
  <c r="BH1184"/>
  <c r="BG1184"/>
  <c r="BF1184"/>
  <c r="T1184"/>
  <c r="R1184"/>
  <c r="P1184"/>
  <c r="BI1180"/>
  <c r="BH1180"/>
  <c r="BG1180"/>
  <c r="BF1180"/>
  <c r="T1180"/>
  <c r="R1180"/>
  <c r="P1180"/>
  <c r="BI1172"/>
  <c r="BH1172"/>
  <c r="BG1172"/>
  <c r="BF1172"/>
  <c r="T1172"/>
  <c r="R1172"/>
  <c r="P1172"/>
  <c r="BI1168"/>
  <c r="BH1168"/>
  <c r="BG1168"/>
  <c r="BF1168"/>
  <c r="T1168"/>
  <c r="R1168"/>
  <c r="P1168"/>
  <c r="BI1161"/>
  <c r="BH1161"/>
  <c r="BG1161"/>
  <c r="BF1161"/>
  <c r="T1161"/>
  <c r="R1161"/>
  <c r="P1161"/>
  <c r="BI1155"/>
  <c r="BH1155"/>
  <c r="BG1155"/>
  <c r="BF1155"/>
  <c r="T1155"/>
  <c r="R1155"/>
  <c r="P1155"/>
  <c r="BI1151"/>
  <c r="BH1151"/>
  <c r="BG1151"/>
  <c r="BF1151"/>
  <c r="T1151"/>
  <c r="R1151"/>
  <c r="P1151"/>
  <c r="BI1148"/>
  <c r="BH1148"/>
  <c r="BG1148"/>
  <c r="BF1148"/>
  <c r="T1148"/>
  <c r="R1148"/>
  <c r="P1148"/>
  <c r="BI1144"/>
  <c r="BH1144"/>
  <c r="BG1144"/>
  <c r="BF1144"/>
  <c r="T1144"/>
  <c r="R1144"/>
  <c r="P1144"/>
  <c r="BI1140"/>
  <c r="BH1140"/>
  <c r="BG1140"/>
  <c r="BF1140"/>
  <c r="T1140"/>
  <c r="R1140"/>
  <c r="P1140"/>
  <c r="BI1135"/>
  <c r="BH1135"/>
  <c r="BG1135"/>
  <c r="BF1135"/>
  <c r="T1135"/>
  <c r="R1135"/>
  <c r="P1135"/>
  <c r="BI1130"/>
  <c r="BH1130"/>
  <c r="BG1130"/>
  <c r="BF1130"/>
  <c r="T1130"/>
  <c r="R1130"/>
  <c r="P1130"/>
  <c r="BI1125"/>
  <c r="BH1125"/>
  <c r="BG1125"/>
  <c r="BF1125"/>
  <c r="T1125"/>
  <c r="R1125"/>
  <c r="P1125"/>
  <c r="BI1122"/>
  <c r="BH1122"/>
  <c r="BG1122"/>
  <c r="BF1122"/>
  <c r="T1122"/>
  <c r="R1122"/>
  <c r="P1122"/>
  <c r="BI1120"/>
  <c r="BH1120"/>
  <c r="BG1120"/>
  <c r="BF1120"/>
  <c r="T1120"/>
  <c r="R1120"/>
  <c r="P1120"/>
  <c r="BI1116"/>
  <c r="BH1116"/>
  <c r="BG1116"/>
  <c r="BF1116"/>
  <c r="T1116"/>
  <c r="R1116"/>
  <c r="P1116"/>
  <c r="BI1110"/>
  <c r="BH1110"/>
  <c r="BG1110"/>
  <c r="BF1110"/>
  <c r="T1110"/>
  <c r="R1110"/>
  <c r="P1110"/>
  <c r="BI1104"/>
  <c r="BH1104"/>
  <c r="BG1104"/>
  <c r="BF1104"/>
  <c r="T1104"/>
  <c r="R1104"/>
  <c r="P1104"/>
  <c r="BI1100"/>
  <c r="BH1100"/>
  <c r="BG1100"/>
  <c r="BF1100"/>
  <c r="T1100"/>
  <c r="R1100"/>
  <c r="P1100"/>
  <c r="BI1097"/>
  <c r="BH1097"/>
  <c r="BG1097"/>
  <c r="BF1097"/>
  <c r="T1097"/>
  <c r="R1097"/>
  <c r="P1097"/>
  <c r="BI1093"/>
  <c r="BH1093"/>
  <c r="BG1093"/>
  <c r="BF1093"/>
  <c r="T1093"/>
  <c r="R1093"/>
  <c r="P1093"/>
  <c r="BI1090"/>
  <c r="BH1090"/>
  <c r="BG1090"/>
  <c r="BF1090"/>
  <c r="T1090"/>
  <c r="R1090"/>
  <c r="P1090"/>
  <c r="BI1086"/>
  <c r="BH1086"/>
  <c r="BG1086"/>
  <c r="BF1086"/>
  <c r="T1086"/>
  <c r="R1086"/>
  <c r="P1086"/>
  <c r="BI1082"/>
  <c r="BH1082"/>
  <c r="BG1082"/>
  <c r="BF1082"/>
  <c r="T1082"/>
  <c r="R1082"/>
  <c r="P1082"/>
  <c r="BI1077"/>
  <c r="BH1077"/>
  <c r="BG1077"/>
  <c r="BF1077"/>
  <c r="T1077"/>
  <c r="R1077"/>
  <c r="P1077"/>
  <c r="BI1075"/>
  <c r="BH1075"/>
  <c r="BG1075"/>
  <c r="BF1075"/>
  <c r="T1075"/>
  <c r="R1075"/>
  <c r="P1075"/>
  <c r="BI1071"/>
  <c r="BH1071"/>
  <c r="BG1071"/>
  <c r="BF1071"/>
  <c r="T1071"/>
  <c r="R1071"/>
  <c r="P1071"/>
  <c r="BI1069"/>
  <c r="BH1069"/>
  <c r="BG1069"/>
  <c r="BF1069"/>
  <c r="T1069"/>
  <c r="R1069"/>
  <c r="P1069"/>
  <c r="BI1067"/>
  <c r="BH1067"/>
  <c r="BG1067"/>
  <c r="BF1067"/>
  <c r="T1067"/>
  <c r="R1067"/>
  <c r="P1067"/>
  <c r="BI1061"/>
  <c r="BH1061"/>
  <c r="BG1061"/>
  <c r="BF1061"/>
  <c r="T1061"/>
  <c r="R1061"/>
  <c r="P1061"/>
  <c r="BI1059"/>
  <c r="BH1059"/>
  <c r="BG1059"/>
  <c r="BF1059"/>
  <c r="T1059"/>
  <c r="R1059"/>
  <c r="P1059"/>
  <c r="BI1055"/>
  <c r="BH1055"/>
  <c r="BG1055"/>
  <c r="BF1055"/>
  <c r="T1055"/>
  <c r="R1055"/>
  <c r="P1055"/>
  <c r="BI1053"/>
  <c r="BH1053"/>
  <c r="BG1053"/>
  <c r="BF1053"/>
  <c r="T1053"/>
  <c r="R1053"/>
  <c r="P1053"/>
  <c r="BI1050"/>
  <c r="BH1050"/>
  <c r="BG1050"/>
  <c r="BF1050"/>
  <c r="T1050"/>
  <c r="R1050"/>
  <c r="P1050"/>
  <c r="BI1048"/>
  <c r="BH1048"/>
  <c r="BG1048"/>
  <c r="BF1048"/>
  <c r="T1048"/>
  <c r="R1048"/>
  <c r="P1048"/>
  <c r="BI1045"/>
  <c r="BH1045"/>
  <c r="BG1045"/>
  <c r="BF1045"/>
  <c r="T1045"/>
  <c r="R1045"/>
  <c r="P1045"/>
  <c r="BI1043"/>
  <c r="BH1043"/>
  <c r="BG1043"/>
  <c r="BF1043"/>
  <c r="T1043"/>
  <c r="R1043"/>
  <c r="P1043"/>
  <c r="BI1040"/>
  <c r="BH1040"/>
  <c r="BG1040"/>
  <c r="BF1040"/>
  <c r="T1040"/>
  <c r="R1040"/>
  <c r="P1040"/>
  <c r="BI1036"/>
  <c r="BH1036"/>
  <c r="BG1036"/>
  <c r="BF1036"/>
  <c r="T1036"/>
  <c r="R1036"/>
  <c r="P1036"/>
  <c r="BI1033"/>
  <c r="BH1033"/>
  <c r="BG1033"/>
  <c r="BF1033"/>
  <c r="T1033"/>
  <c r="R1033"/>
  <c r="P1033"/>
  <c r="BI1030"/>
  <c r="BH1030"/>
  <c r="BG1030"/>
  <c r="BF1030"/>
  <c r="T1030"/>
  <c r="R1030"/>
  <c r="P1030"/>
  <c r="BI1027"/>
  <c r="BH1027"/>
  <c r="BG1027"/>
  <c r="BF1027"/>
  <c r="T1027"/>
  <c r="R1027"/>
  <c r="P1027"/>
  <c r="BI1024"/>
  <c r="BH1024"/>
  <c r="BG1024"/>
  <c r="BF1024"/>
  <c r="T1024"/>
  <c r="R1024"/>
  <c r="P1024"/>
  <c r="BI1021"/>
  <c r="BH1021"/>
  <c r="BG1021"/>
  <c r="BF1021"/>
  <c r="T1021"/>
  <c r="R1021"/>
  <c r="P1021"/>
  <c r="BI1019"/>
  <c r="BH1019"/>
  <c r="BG1019"/>
  <c r="BF1019"/>
  <c r="T1019"/>
  <c r="R1019"/>
  <c r="P1019"/>
  <c r="BI1017"/>
  <c r="BH1017"/>
  <c r="BG1017"/>
  <c r="BF1017"/>
  <c r="T1017"/>
  <c r="R1017"/>
  <c r="P1017"/>
  <c r="BI1015"/>
  <c r="BH1015"/>
  <c r="BG1015"/>
  <c r="BF1015"/>
  <c r="T1015"/>
  <c r="R1015"/>
  <c r="P1015"/>
  <c r="BI1011"/>
  <c r="BH1011"/>
  <c r="BG1011"/>
  <c r="BF1011"/>
  <c r="T1011"/>
  <c r="R1011"/>
  <c r="P1011"/>
  <c r="BI1004"/>
  <c r="BH1004"/>
  <c r="BG1004"/>
  <c r="BF1004"/>
  <c r="T1004"/>
  <c r="R1004"/>
  <c r="P1004"/>
  <c r="BI1001"/>
  <c r="BH1001"/>
  <c r="BG1001"/>
  <c r="BF1001"/>
  <c r="T1001"/>
  <c r="R1001"/>
  <c r="P1001"/>
  <c r="BI994"/>
  <c r="BH994"/>
  <c r="BG994"/>
  <c r="BF994"/>
  <c r="T994"/>
  <c r="R994"/>
  <c r="P994"/>
  <c r="BI991"/>
  <c r="BH991"/>
  <c r="BG991"/>
  <c r="BF991"/>
  <c r="T991"/>
  <c r="R991"/>
  <c r="P991"/>
  <c r="BI987"/>
  <c r="BH987"/>
  <c r="BG987"/>
  <c r="BF987"/>
  <c r="T987"/>
  <c r="R987"/>
  <c r="P987"/>
  <c r="BI984"/>
  <c r="BH984"/>
  <c r="BG984"/>
  <c r="BF984"/>
  <c r="T984"/>
  <c r="R984"/>
  <c r="P984"/>
  <c r="BI980"/>
  <c r="BH980"/>
  <c r="BG980"/>
  <c r="BF980"/>
  <c r="T980"/>
  <c r="R980"/>
  <c r="P980"/>
  <c r="BI977"/>
  <c r="BH977"/>
  <c r="BG977"/>
  <c r="BF977"/>
  <c r="T977"/>
  <c r="R977"/>
  <c r="P977"/>
  <c r="BI975"/>
  <c r="BH975"/>
  <c r="BG975"/>
  <c r="BF975"/>
  <c r="T975"/>
  <c r="R975"/>
  <c r="P975"/>
  <c r="BI971"/>
  <c r="BH971"/>
  <c r="BG971"/>
  <c r="BF971"/>
  <c r="T971"/>
  <c r="R971"/>
  <c r="P971"/>
  <c r="BI967"/>
  <c r="BH967"/>
  <c r="BG967"/>
  <c r="BF967"/>
  <c r="T967"/>
  <c r="R967"/>
  <c r="P967"/>
  <c r="BI965"/>
  <c r="BH965"/>
  <c r="BG965"/>
  <c r="BF965"/>
  <c r="T965"/>
  <c r="R965"/>
  <c r="P965"/>
  <c r="BI961"/>
  <c r="BH961"/>
  <c r="BG961"/>
  <c r="BF961"/>
  <c r="T961"/>
  <c r="R961"/>
  <c r="P961"/>
  <c r="BI956"/>
  <c r="BH956"/>
  <c r="BG956"/>
  <c r="BF956"/>
  <c r="T956"/>
  <c r="R956"/>
  <c r="P956"/>
  <c r="BI952"/>
  <c r="BH952"/>
  <c r="BG952"/>
  <c r="BF952"/>
  <c r="T952"/>
  <c r="R952"/>
  <c r="P952"/>
  <c r="BI948"/>
  <c r="BH948"/>
  <c r="BG948"/>
  <c r="BF948"/>
  <c r="T948"/>
  <c r="R948"/>
  <c r="P948"/>
  <c r="BI945"/>
  <c r="BH945"/>
  <c r="BG945"/>
  <c r="BF945"/>
  <c r="T945"/>
  <c r="R945"/>
  <c r="P945"/>
  <c r="BI942"/>
  <c r="BH942"/>
  <c r="BG942"/>
  <c r="BF942"/>
  <c r="T942"/>
  <c r="R942"/>
  <c r="P942"/>
  <c r="BI939"/>
  <c r="BH939"/>
  <c r="BG939"/>
  <c r="BF939"/>
  <c r="T939"/>
  <c r="R939"/>
  <c r="P939"/>
  <c r="BI935"/>
  <c r="BH935"/>
  <c r="BG935"/>
  <c r="BF935"/>
  <c r="T935"/>
  <c r="R935"/>
  <c r="P935"/>
  <c r="BI931"/>
  <c r="BH931"/>
  <c r="BG931"/>
  <c r="BF931"/>
  <c r="T931"/>
  <c r="R931"/>
  <c r="P931"/>
  <c r="BI928"/>
  <c r="BH928"/>
  <c r="BG928"/>
  <c r="BF928"/>
  <c r="T928"/>
  <c r="R928"/>
  <c r="P928"/>
  <c r="BI924"/>
  <c r="BH924"/>
  <c r="BG924"/>
  <c r="BF924"/>
  <c r="T924"/>
  <c r="R924"/>
  <c r="P924"/>
  <c r="BI920"/>
  <c r="BH920"/>
  <c r="BG920"/>
  <c r="BF920"/>
  <c r="T920"/>
  <c r="R920"/>
  <c r="P920"/>
  <c r="BI917"/>
  <c r="BH917"/>
  <c r="BG917"/>
  <c r="BF917"/>
  <c r="T917"/>
  <c r="R917"/>
  <c r="P917"/>
  <c r="BI913"/>
  <c r="BH913"/>
  <c r="BG913"/>
  <c r="BF913"/>
  <c r="T913"/>
  <c r="R913"/>
  <c r="P913"/>
  <c r="BI910"/>
  <c r="BH910"/>
  <c r="BG910"/>
  <c r="BF910"/>
  <c r="T910"/>
  <c r="R910"/>
  <c r="P910"/>
  <c r="BI906"/>
  <c r="BH906"/>
  <c r="BG906"/>
  <c r="BF906"/>
  <c r="T906"/>
  <c r="R906"/>
  <c r="P906"/>
  <c r="BI903"/>
  <c r="BH903"/>
  <c r="BG903"/>
  <c r="BF903"/>
  <c r="T903"/>
  <c r="R903"/>
  <c r="P903"/>
  <c r="BI894"/>
  <c r="BH894"/>
  <c r="BG894"/>
  <c r="BF894"/>
  <c r="T894"/>
  <c r="R894"/>
  <c r="P894"/>
  <c r="BI884"/>
  <c r="BH884"/>
  <c r="BG884"/>
  <c r="BF884"/>
  <c r="T884"/>
  <c r="R884"/>
  <c r="P884"/>
  <c r="BI880"/>
  <c r="BH880"/>
  <c r="BG880"/>
  <c r="BF880"/>
  <c r="T880"/>
  <c r="R880"/>
  <c r="P880"/>
  <c r="BI876"/>
  <c r="BH876"/>
  <c r="BG876"/>
  <c r="BF876"/>
  <c r="T876"/>
  <c r="R876"/>
  <c r="P876"/>
  <c r="BI867"/>
  <c r="BH867"/>
  <c r="BG867"/>
  <c r="BF867"/>
  <c r="T867"/>
  <c r="R867"/>
  <c r="P867"/>
  <c r="BI863"/>
  <c r="BH863"/>
  <c r="BG863"/>
  <c r="BF863"/>
  <c r="T863"/>
  <c r="R863"/>
  <c r="P863"/>
  <c r="BI859"/>
  <c r="BH859"/>
  <c r="BG859"/>
  <c r="BF859"/>
  <c r="T859"/>
  <c r="T858"/>
  <c r="R859"/>
  <c r="R858"/>
  <c r="P859"/>
  <c r="P858"/>
  <c r="BI856"/>
  <c r="BH856"/>
  <c r="BG856"/>
  <c r="BF856"/>
  <c r="T856"/>
  <c r="R856"/>
  <c r="P856"/>
  <c r="BI852"/>
  <c r="BH852"/>
  <c r="BG852"/>
  <c r="BF852"/>
  <c r="T852"/>
  <c r="R852"/>
  <c r="P852"/>
  <c r="BI847"/>
  <c r="BH847"/>
  <c r="BG847"/>
  <c r="BF847"/>
  <c r="T847"/>
  <c r="R847"/>
  <c r="P847"/>
  <c r="BI843"/>
  <c r="BH843"/>
  <c r="BG843"/>
  <c r="BF843"/>
  <c r="T843"/>
  <c r="R843"/>
  <c r="P843"/>
  <c r="BI841"/>
  <c r="BH841"/>
  <c r="BG841"/>
  <c r="BF841"/>
  <c r="T841"/>
  <c r="R841"/>
  <c r="P841"/>
  <c r="BI830"/>
  <c r="BH830"/>
  <c r="BG830"/>
  <c r="BF830"/>
  <c r="T830"/>
  <c r="R830"/>
  <c r="P830"/>
  <c r="BI824"/>
  <c r="BH824"/>
  <c r="BG824"/>
  <c r="BF824"/>
  <c r="T824"/>
  <c r="R824"/>
  <c r="P824"/>
  <c r="BI822"/>
  <c r="BH822"/>
  <c r="BG822"/>
  <c r="BF822"/>
  <c r="T822"/>
  <c r="R822"/>
  <c r="P822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1"/>
  <c r="BH811"/>
  <c r="BG811"/>
  <c r="BF811"/>
  <c r="T811"/>
  <c r="R811"/>
  <c r="P811"/>
  <c r="BI803"/>
  <c r="BH803"/>
  <c r="BG803"/>
  <c r="BF803"/>
  <c r="T803"/>
  <c r="R803"/>
  <c r="P803"/>
  <c r="BI796"/>
  <c r="BH796"/>
  <c r="BG796"/>
  <c r="BF796"/>
  <c r="T796"/>
  <c r="R796"/>
  <c r="P796"/>
  <c r="BI788"/>
  <c r="BH788"/>
  <c r="BG788"/>
  <c r="BF788"/>
  <c r="T788"/>
  <c r="R788"/>
  <c r="P788"/>
  <c r="BI784"/>
  <c r="BH784"/>
  <c r="BG784"/>
  <c r="BF784"/>
  <c r="T784"/>
  <c r="R784"/>
  <c r="P784"/>
  <c r="BI780"/>
  <c r="BH780"/>
  <c r="BG780"/>
  <c r="BF780"/>
  <c r="T780"/>
  <c r="R780"/>
  <c r="P780"/>
  <c r="BI777"/>
  <c r="BH777"/>
  <c r="BG777"/>
  <c r="BF777"/>
  <c r="T777"/>
  <c r="R777"/>
  <c r="P777"/>
  <c r="BI773"/>
  <c r="BH773"/>
  <c r="BG773"/>
  <c r="BF773"/>
  <c r="T773"/>
  <c r="R773"/>
  <c r="P773"/>
  <c r="BI769"/>
  <c r="BH769"/>
  <c r="BG769"/>
  <c r="BF769"/>
  <c r="T769"/>
  <c r="R769"/>
  <c r="P769"/>
  <c r="BI765"/>
  <c r="BH765"/>
  <c r="BG765"/>
  <c r="BF765"/>
  <c r="T765"/>
  <c r="R765"/>
  <c r="P765"/>
  <c r="BI757"/>
  <c r="BH757"/>
  <c r="BG757"/>
  <c r="BF757"/>
  <c r="T757"/>
  <c r="R757"/>
  <c r="P757"/>
  <c r="BI753"/>
  <c r="BH753"/>
  <c r="BG753"/>
  <c r="BF753"/>
  <c r="T753"/>
  <c r="R753"/>
  <c r="P753"/>
  <c r="BI751"/>
  <c r="BH751"/>
  <c r="BG751"/>
  <c r="BF751"/>
  <c r="T751"/>
  <c r="R751"/>
  <c r="P751"/>
  <c r="BI747"/>
  <c r="BH747"/>
  <c r="BG747"/>
  <c r="BF747"/>
  <c r="T747"/>
  <c r="R747"/>
  <c r="P747"/>
  <c r="BI743"/>
  <c r="BH743"/>
  <c r="BG743"/>
  <c r="BF743"/>
  <c r="T743"/>
  <c r="R743"/>
  <c r="P743"/>
  <c r="BI739"/>
  <c r="BH739"/>
  <c r="BG739"/>
  <c r="BF739"/>
  <c r="T739"/>
  <c r="R739"/>
  <c r="P739"/>
  <c r="BI735"/>
  <c r="BH735"/>
  <c r="BG735"/>
  <c r="BF735"/>
  <c r="T735"/>
  <c r="R735"/>
  <c r="P735"/>
  <c r="BI731"/>
  <c r="BH731"/>
  <c r="BG731"/>
  <c r="BF731"/>
  <c r="T731"/>
  <c r="R731"/>
  <c r="P731"/>
  <c r="BI727"/>
  <c r="BH727"/>
  <c r="BG727"/>
  <c r="BF727"/>
  <c r="T727"/>
  <c r="R727"/>
  <c r="P727"/>
  <c r="BI719"/>
  <c r="BH719"/>
  <c r="BG719"/>
  <c r="BF719"/>
  <c r="T719"/>
  <c r="R719"/>
  <c r="P719"/>
  <c r="BI711"/>
  <c r="BH711"/>
  <c r="BG711"/>
  <c r="BF711"/>
  <c r="T711"/>
  <c r="R711"/>
  <c r="P711"/>
  <c r="BI707"/>
  <c r="BH707"/>
  <c r="BG707"/>
  <c r="BF707"/>
  <c r="T707"/>
  <c r="R707"/>
  <c r="P707"/>
  <c r="BI703"/>
  <c r="BH703"/>
  <c r="BG703"/>
  <c r="BF703"/>
  <c r="T703"/>
  <c r="R703"/>
  <c r="P703"/>
  <c r="BI699"/>
  <c r="BH699"/>
  <c r="BG699"/>
  <c r="BF699"/>
  <c r="T699"/>
  <c r="R699"/>
  <c r="P699"/>
  <c r="BI695"/>
  <c r="BH695"/>
  <c r="BG695"/>
  <c r="BF695"/>
  <c r="T695"/>
  <c r="R695"/>
  <c r="P695"/>
  <c r="BI691"/>
  <c r="BH691"/>
  <c r="BG691"/>
  <c r="BF691"/>
  <c r="T691"/>
  <c r="R691"/>
  <c r="P691"/>
  <c r="BI687"/>
  <c r="BH687"/>
  <c r="BG687"/>
  <c r="BF687"/>
  <c r="T687"/>
  <c r="R687"/>
  <c r="P687"/>
  <c r="BI683"/>
  <c r="BH683"/>
  <c r="BG683"/>
  <c r="BF683"/>
  <c r="T683"/>
  <c r="R683"/>
  <c r="P683"/>
  <c r="BI679"/>
  <c r="BH679"/>
  <c r="BG679"/>
  <c r="BF679"/>
  <c r="T679"/>
  <c r="R679"/>
  <c r="P679"/>
  <c r="BI673"/>
  <c r="BH673"/>
  <c r="BG673"/>
  <c r="BF673"/>
  <c r="T673"/>
  <c r="R673"/>
  <c r="P673"/>
  <c r="BI669"/>
  <c r="BH669"/>
  <c r="BG669"/>
  <c r="BF669"/>
  <c r="T669"/>
  <c r="R669"/>
  <c r="P669"/>
  <c r="BI665"/>
  <c r="BH665"/>
  <c r="BG665"/>
  <c r="BF665"/>
  <c r="T665"/>
  <c r="R665"/>
  <c r="P665"/>
  <c r="BI662"/>
  <c r="BH662"/>
  <c r="BG662"/>
  <c r="BF662"/>
  <c r="T662"/>
  <c r="R662"/>
  <c r="P662"/>
  <c r="BI658"/>
  <c r="BH658"/>
  <c r="BG658"/>
  <c r="BF658"/>
  <c r="T658"/>
  <c r="R658"/>
  <c r="P658"/>
  <c r="BI654"/>
  <c r="BH654"/>
  <c r="BG654"/>
  <c r="BF654"/>
  <c r="T654"/>
  <c r="R654"/>
  <c r="P654"/>
  <c r="BI651"/>
  <c r="BH651"/>
  <c r="BG651"/>
  <c r="BF651"/>
  <c r="T651"/>
  <c r="R651"/>
  <c r="P651"/>
  <c r="BI649"/>
  <c r="BH649"/>
  <c r="BG649"/>
  <c r="BF649"/>
  <c r="T649"/>
  <c r="R649"/>
  <c r="P649"/>
  <c r="BI645"/>
  <c r="BH645"/>
  <c r="BG645"/>
  <c r="BF645"/>
  <c r="T645"/>
  <c r="R645"/>
  <c r="P645"/>
  <c r="BI641"/>
  <c r="BH641"/>
  <c r="BG641"/>
  <c r="BF641"/>
  <c r="T641"/>
  <c r="R641"/>
  <c r="P641"/>
  <c r="BI638"/>
  <c r="BH638"/>
  <c r="BG638"/>
  <c r="BF638"/>
  <c r="T638"/>
  <c r="R638"/>
  <c r="P638"/>
  <c r="BI635"/>
  <c r="BH635"/>
  <c r="BG635"/>
  <c r="BF635"/>
  <c r="T635"/>
  <c r="R635"/>
  <c r="P635"/>
  <c r="BI631"/>
  <c r="BH631"/>
  <c r="BG631"/>
  <c r="BF631"/>
  <c r="T631"/>
  <c r="R631"/>
  <c r="P631"/>
  <c r="BI628"/>
  <c r="BH628"/>
  <c r="BG628"/>
  <c r="BF628"/>
  <c r="T628"/>
  <c r="R628"/>
  <c r="P628"/>
  <c r="BI623"/>
  <c r="BH623"/>
  <c r="BG623"/>
  <c r="BF623"/>
  <c r="T623"/>
  <c r="R623"/>
  <c r="P623"/>
  <c r="BI619"/>
  <c r="BH619"/>
  <c r="BG619"/>
  <c r="BF619"/>
  <c r="T619"/>
  <c r="R619"/>
  <c r="P619"/>
  <c r="BI612"/>
  <c r="BH612"/>
  <c r="BG612"/>
  <c r="BF612"/>
  <c r="T612"/>
  <c r="R612"/>
  <c r="P612"/>
  <c r="BI608"/>
  <c r="BH608"/>
  <c r="BG608"/>
  <c r="BF608"/>
  <c r="T608"/>
  <c r="R608"/>
  <c r="P608"/>
  <c r="BI603"/>
  <c r="BH603"/>
  <c r="BG603"/>
  <c r="BF603"/>
  <c r="T603"/>
  <c r="R603"/>
  <c r="P603"/>
  <c r="BI598"/>
  <c r="BH598"/>
  <c r="BG598"/>
  <c r="BF598"/>
  <c r="T598"/>
  <c r="R598"/>
  <c r="P598"/>
  <c r="BI592"/>
  <c r="BH592"/>
  <c r="BG592"/>
  <c r="BF592"/>
  <c r="T592"/>
  <c r="R592"/>
  <c r="P592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4"/>
  <c r="BH524"/>
  <c r="BG524"/>
  <c r="BF524"/>
  <c r="T524"/>
  <c r="R524"/>
  <c r="P524"/>
  <c r="BI521"/>
  <c r="BH521"/>
  <c r="BG521"/>
  <c r="BF521"/>
  <c r="T521"/>
  <c r="R521"/>
  <c r="P521"/>
  <c r="BI517"/>
  <c r="BH517"/>
  <c r="BG517"/>
  <c r="BF517"/>
  <c r="T517"/>
  <c r="R517"/>
  <c r="P517"/>
  <c r="BI499"/>
  <c r="BH499"/>
  <c r="BG499"/>
  <c r="BF499"/>
  <c r="T499"/>
  <c r="R499"/>
  <c r="P499"/>
  <c r="BI492"/>
  <c r="BH492"/>
  <c r="BG492"/>
  <c r="BF492"/>
  <c r="T492"/>
  <c r="R492"/>
  <c r="P492"/>
  <c r="BI485"/>
  <c r="BH485"/>
  <c r="BG485"/>
  <c r="BF485"/>
  <c r="T485"/>
  <c r="R485"/>
  <c r="P485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5"/>
  <c r="BH455"/>
  <c r="BG455"/>
  <c r="BF455"/>
  <c r="T455"/>
  <c r="R455"/>
  <c r="P455"/>
  <c r="BI449"/>
  <c r="BH449"/>
  <c r="BG449"/>
  <c r="BF449"/>
  <c r="T449"/>
  <c r="R449"/>
  <c r="P449"/>
  <c r="BI446"/>
  <c r="BH446"/>
  <c r="BG446"/>
  <c r="BF446"/>
  <c r="T446"/>
  <c r="R446"/>
  <c r="P446"/>
  <c r="BI441"/>
  <c r="BH441"/>
  <c r="BG441"/>
  <c r="BF441"/>
  <c r="T441"/>
  <c r="R441"/>
  <c r="P441"/>
  <c r="BI437"/>
  <c r="BH437"/>
  <c r="BG437"/>
  <c r="BF437"/>
  <c r="T437"/>
  <c r="R437"/>
  <c r="P437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02"/>
  <c r="BH402"/>
  <c r="BG402"/>
  <c r="BF402"/>
  <c r="T402"/>
  <c r="R402"/>
  <c r="P402"/>
  <c r="BI392"/>
  <c r="BH392"/>
  <c r="BG392"/>
  <c r="BF392"/>
  <c r="T392"/>
  <c r="R392"/>
  <c r="P392"/>
  <c r="BI386"/>
  <c r="BH386"/>
  <c r="BG386"/>
  <c r="BF386"/>
  <c r="T386"/>
  <c r="R386"/>
  <c r="P386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58"/>
  <c r="BH358"/>
  <c r="BG358"/>
  <c r="BF358"/>
  <c r="T358"/>
  <c r="R358"/>
  <c r="P358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1"/>
  <c r="BH291"/>
  <c r="BG291"/>
  <c r="BF291"/>
  <c r="T291"/>
  <c r="R291"/>
  <c r="P291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54"/>
  <c r="BH254"/>
  <c r="BG254"/>
  <c r="BF254"/>
  <c r="T254"/>
  <c r="R254"/>
  <c r="P254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J147"/>
  <c r="J146"/>
  <c r="F144"/>
  <c r="E142"/>
  <c r="J92"/>
  <c r="J91"/>
  <c r="F89"/>
  <c r="E87"/>
  <c r="J18"/>
  <c r="E18"/>
  <c r="F147"/>
  <c r="J17"/>
  <c r="J15"/>
  <c r="E15"/>
  <c r="F146"/>
  <c r="J14"/>
  <c r="J12"/>
  <c r="J144"/>
  <c r="E7"/>
  <c r="E140"/>
  <c i="1" r="L90"/>
  <c r="AM90"/>
  <c r="AM89"/>
  <c r="L89"/>
  <c r="AM87"/>
  <c r="L87"/>
  <c r="L85"/>
  <c r="L84"/>
  <c i="6" r="J319"/>
  <c r="BK304"/>
  <c r="BK290"/>
  <c r="BK275"/>
  <c r="BK271"/>
  <c r="BK245"/>
  <c r="J239"/>
  <c r="BK233"/>
  <c r="J215"/>
  <c r="BK199"/>
  <c r="J188"/>
  <c r="BK184"/>
  <c r="BK176"/>
  <c r="J172"/>
  <c r="BK168"/>
  <c r="BK158"/>
  <c r="J152"/>
  <c r="J144"/>
  <c r="J133"/>
  <c i="5" r="J199"/>
  <c r="BK191"/>
  <c r="BK178"/>
  <c r="J163"/>
  <c r="BK157"/>
  <c r="J155"/>
  <c r="BK145"/>
  <c r="BK135"/>
  <c r="BK131"/>
  <c i="4" r="J527"/>
  <c r="BK521"/>
  <c r="BK515"/>
  <c r="J509"/>
  <c r="J500"/>
  <c r="J498"/>
  <c r="BK496"/>
  <c r="J487"/>
  <c r="J478"/>
  <c r="BK474"/>
  <c r="BK470"/>
  <c r="BK459"/>
  <c r="BK457"/>
  <c r="J442"/>
  <c r="J429"/>
  <c r="BK427"/>
  <c r="BK421"/>
  <c r="J405"/>
  <c r="BK373"/>
  <c r="BK371"/>
  <c r="J357"/>
  <c r="BK345"/>
  <c r="BK341"/>
  <c r="BK322"/>
  <c r="BK315"/>
  <c r="BK309"/>
  <c r="BK307"/>
  <c r="BK301"/>
  <c r="J299"/>
  <c r="BK297"/>
  <c r="J290"/>
  <c r="J282"/>
  <c r="J277"/>
  <c r="BK263"/>
  <c r="J256"/>
  <c r="BK246"/>
  <c r="J237"/>
  <c r="BK219"/>
  <c r="J215"/>
  <c r="BK209"/>
  <c r="BK205"/>
  <c r="J194"/>
  <c r="BK189"/>
  <c r="J166"/>
  <c r="J149"/>
  <c i="3" r="J238"/>
  <c r="BK224"/>
  <c r="J220"/>
  <c r="BK216"/>
  <c r="BK210"/>
  <c r="BK206"/>
  <c r="J196"/>
  <c r="J190"/>
  <c r="BK186"/>
  <c r="BK184"/>
  <c r="BK173"/>
  <c r="BK159"/>
  <c r="BK145"/>
  <c r="J139"/>
  <c r="J135"/>
  <c i="2" r="J1730"/>
  <c r="J1719"/>
  <c r="BK1678"/>
  <c r="BK1658"/>
  <c r="BK1563"/>
  <c r="J1556"/>
  <c r="J1540"/>
  <c r="J1535"/>
  <c r="J1404"/>
  <c r="J1387"/>
  <c r="BK1376"/>
  <c r="BK1322"/>
  <c r="BK1294"/>
  <c r="J1280"/>
  <c r="J1249"/>
  <c r="J1222"/>
  <c r="J1218"/>
  <c r="BK1209"/>
  <c r="BK1180"/>
  <c r="J1168"/>
  <c r="J1161"/>
  <c r="BK1155"/>
  <c r="J1144"/>
  <c r="BK1122"/>
  <c r="BK1104"/>
  <c r="J1071"/>
  <c r="BK1061"/>
  <c r="J1048"/>
  <c r="J1030"/>
  <c r="J1019"/>
  <c r="BK1004"/>
  <c r="BK1001"/>
  <c r="J991"/>
  <c r="BK987"/>
  <c r="BK956"/>
  <c r="J935"/>
  <c r="J931"/>
  <c r="BK906"/>
  <c r="J894"/>
  <c r="BK856"/>
  <c r="J847"/>
  <c r="BK830"/>
  <c r="BK822"/>
  <c r="BK769"/>
  <c r="BK757"/>
  <c r="J739"/>
  <c r="BK703"/>
  <c r="J699"/>
  <c r="J683"/>
  <c r="BK669"/>
  <c r="BK654"/>
  <c r="BK641"/>
  <c r="BK638"/>
  <c r="J635"/>
  <c r="BK608"/>
  <c r="BK592"/>
  <c r="BK586"/>
  <c r="BK556"/>
  <c r="BK546"/>
  <c r="BK540"/>
  <c r="BK521"/>
  <c r="J517"/>
  <c r="BK470"/>
  <c r="J428"/>
  <c r="J386"/>
  <c r="BK373"/>
  <c r="BK341"/>
  <c r="J330"/>
  <c r="BK308"/>
  <c r="BK304"/>
  <c r="BK300"/>
  <c r="J291"/>
  <c r="J284"/>
  <c r="BK272"/>
  <c r="BK243"/>
  <c r="J239"/>
  <c r="BK229"/>
  <c r="J204"/>
  <c r="BK184"/>
  <c r="BK179"/>
  <c r="J174"/>
  <c r="BK165"/>
  <c r="J165"/>
  <c r="BK161"/>
  <c r="J161"/>
  <c r="BK157"/>
  <c r="J157"/>
  <c r="BK153"/>
  <c r="J153"/>
  <c i="8" r="BK143"/>
  <c r="J134"/>
  <c i="7" r="BK155"/>
  <c r="J153"/>
  <c r="J148"/>
  <c r="BK145"/>
  <c r="J138"/>
  <c r="BK135"/>
  <c r="BK132"/>
  <c i="6" r="J312"/>
  <c r="BK310"/>
  <c r="J267"/>
  <c i="4" r="BK465"/>
  <c r="BK461"/>
  <c r="J455"/>
  <c r="BK438"/>
  <c r="J417"/>
  <c r="BK413"/>
  <c r="BK397"/>
  <c r="BK393"/>
  <c r="BK381"/>
  <c r="J377"/>
  <c r="BK375"/>
  <c r="BK350"/>
  <c r="J326"/>
  <c r="BK313"/>
  <c r="BK294"/>
  <c r="BK287"/>
  <c r="BK282"/>
  <c r="BK277"/>
  <c r="BK256"/>
  <c r="J254"/>
  <c r="BK251"/>
  <c r="J244"/>
  <c r="BK237"/>
  <c r="J235"/>
  <c r="J233"/>
  <c r="BK229"/>
  <c r="BK211"/>
  <c r="J191"/>
  <c r="BK187"/>
  <c r="BK171"/>
  <c r="BK149"/>
  <c r="J144"/>
  <c r="J140"/>
  <c i="3" r="BK236"/>
  <c r="J234"/>
  <c r="J229"/>
  <c r="J226"/>
  <c r="J224"/>
  <c r="BK220"/>
  <c r="BK204"/>
  <c r="J198"/>
  <c r="BK194"/>
  <c r="BK182"/>
  <c r="BK177"/>
  <c r="BK171"/>
  <c r="J167"/>
  <c r="J164"/>
  <c r="BK155"/>
  <c r="BK149"/>
  <c r="BK137"/>
  <c r="J126"/>
  <c i="2" r="J1706"/>
  <c r="J1678"/>
  <c r="J1658"/>
  <c r="BK1639"/>
  <c r="J1634"/>
  <c r="J1484"/>
  <c r="J1481"/>
  <c r="BK1469"/>
  <c r="BK1459"/>
  <c r="BK1436"/>
  <c r="J1410"/>
  <c r="J1399"/>
  <c r="BK1355"/>
  <c r="J1348"/>
  <c r="J1342"/>
  <c r="BK1335"/>
  <c r="BK1333"/>
  <c r="J1326"/>
  <c r="J1312"/>
  <c r="BK1306"/>
  <c r="J1297"/>
  <c r="BK1274"/>
  <c r="BK1237"/>
  <c r="BK1222"/>
  <c r="J1215"/>
  <c r="BK1202"/>
  <c r="J1189"/>
  <c r="BK1161"/>
  <c r="BK1148"/>
  <c r="BK1135"/>
  <c r="BK1130"/>
  <c r="J1097"/>
  <c r="BK1093"/>
  <c r="J1061"/>
  <c r="BK1053"/>
  <c r="BK1040"/>
  <c r="BK1036"/>
  <c r="BK1024"/>
  <c r="BK984"/>
  <c r="BK975"/>
  <c r="J956"/>
  <c r="BK945"/>
  <c r="BK931"/>
  <c r="BK894"/>
  <c r="BK867"/>
  <c r="BK859"/>
  <c r="BK852"/>
  <c r="BK847"/>
  <c r="J830"/>
  <c r="J818"/>
  <c r="J814"/>
  <c r="J788"/>
  <c r="J735"/>
  <c r="J727"/>
  <c r="BK711"/>
  <c r="J695"/>
  <c r="BK687"/>
  <c r="J673"/>
  <c r="J654"/>
  <c r="J645"/>
  <c r="J638"/>
  <c r="J628"/>
  <c r="J603"/>
  <c r="J598"/>
  <c r="J586"/>
  <c r="J578"/>
  <c r="BK570"/>
  <c r="J556"/>
  <c r="BK552"/>
  <c r="J548"/>
  <c r="J524"/>
  <c r="J492"/>
  <c r="BK485"/>
  <c r="J474"/>
  <c r="J470"/>
  <c r="J462"/>
  <c r="BK455"/>
  <c r="J446"/>
  <c r="BK437"/>
  <c r="BK417"/>
  <c r="J337"/>
  <c r="BK312"/>
  <c r="J308"/>
  <c r="J280"/>
  <c r="BK225"/>
  <c r="J208"/>
  <c r="BK199"/>
  <c r="J195"/>
  <c r="BK191"/>
  <c i="8" r="J140"/>
  <c r="BK128"/>
  <c i="7" r="J172"/>
  <c r="BK153"/>
  <c i="6" r="J329"/>
  <c r="BK314"/>
  <c r="BK312"/>
  <c r="J306"/>
  <c r="J300"/>
  <c r="BK294"/>
  <c r="BK292"/>
  <c r="J290"/>
  <c r="BK287"/>
  <c r="BK279"/>
  <c r="J265"/>
  <c r="BK261"/>
  <c r="BK257"/>
  <c r="BK253"/>
  <c r="BK243"/>
  <c r="BK237"/>
  <c r="J235"/>
  <c r="BK229"/>
  <c r="J227"/>
  <c r="J220"/>
  <c r="BK213"/>
  <c r="J207"/>
  <c r="BK205"/>
  <c r="J201"/>
  <c r="J199"/>
  <c r="BK180"/>
  <c r="J170"/>
  <c r="J168"/>
  <c r="J162"/>
  <c r="J158"/>
  <c r="BK154"/>
  <c r="BK150"/>
  <c r="J146"/>
  <c r="BK144"/>
  <c r="BK130"/>
  <c i="5" r="J180"/>
  <c r="BK172"/>
  <c r="BK163"/>
  <c r="J133"/>
  <c r="BK128"/>
  <c i="4" r="BK530"/>
  <c r="BK509"/>
  <c r="BK506"/>
  <c r="BK504"/>
  <c r="J492"/>
  <c r="BK489"/>
  <c r="J485"/>
  <c r="BK476"/>
  <c r="J470"/>
  <c r="J467"/>
  <c r="J463"/>
  <c r="J451"/>
  <c r="BK444"/>
  <c r="J440"/>
  <c r="BK435"/>
  <c r="J435"/>
  <c r="BK433"/>
  <c r="J433"/>
  <c r="J427"/>
  <c r="BK419"/>
  <c r="J401"/>
  <c r="J393"/>
  <c r="J387"/>
  <c r="BK384"/>
  <c r="J381"/>
  <c r="J367"/>
  <c r="BK357"/>
  <c r="J345"/>
  <c r="BK336"/>
  <c r="J331"/>
  <c r="J309"/>
  <c r="BK305"/>
  <c r="BK290"/>
  <c r="J279"/>
  <c r="BK269"/>
  <c r="J266"/>
  <c r="BK239"/>
  <c r="BK227"/>
  <c r="J225"/>
  <c r="BK217"/>
  <c r="J209"/>
  <c r="J205"/>
  <c r="BK201"/>
  <c r="BK199"/>
  <c r="J187"/>
  <c r="J182"/>
  <c r="BK169"/>
  <c r="J163"/>
  <c r="BK140"/>
  <c i="3" r="BK238"/>
  <c r="BK229"/>
  <c r="BK218"/>
  <c r="BK208"/>
  <c r="BK200"/>
  <c r="BK196"/>
  <c r="J192"/>
  <c r="J184"/>
  <c r="J179"/>
  <c r="J175"/>
  <c r="J173"/>
  <c r="J171"/>
  <c r="BK169"/>
  <c r="BK167"/>
  <c r="J159"/>
  <c r="J151"/>
  <c r="J141"/>
  <c r="J132"/>
  <c r="BK126"/>
  <c i="2" r="J1726"/>
  <c r="J1710"/>
  <c r="BK1643"/>
  <c r="BK1634"/>
  <c r="J1628"/>
  <c r="J1614"/>
  <c r="J1597"/>
  <c r="J1588"/>
  <c r="BK1567"/>
  <c r="BK1549"/>
  <c r="J1543"/>
  <c r="BK1531"/>
  <c r="J1519"/>
  <c r="J1499"/>
  <c r="BK1481"/>
  <c r="BK1477"/>
  <c r="BK1463"/>
  <c r="BK1447"/>
  <c r="BK1444"/>
  <c r="BK1431"/>
  <c r="J1425"/>
  <c r="J1376"/>
  <c r="J1359"/>
  <c r="BK1330"/>
  <c r="J1322"/>
  <c r="BK1318"/>
  <c r="BK1308"/>
  <c r="BK1302"/>
  <c r="J1274"/>
  <c r="BK1271"/>
  <c r="BK1249"/>
  <c r="BK1215"/>
  <c r="J1205"/>
  <c r="BK1144"/>
  <c r="J1140"/>
  <c r="J1130"/>
  <c r="J1122"/>
  <c r="BK1120"/>
  <c r="BK1110"/>
  <c r="BK1097"/>
  <c r="BK1082"/>
  <c r="BK1048"/>
  <c r="J1033"/>
  <c r="J1024"/>
  <c r="J1017"/>
  <c r="BK1011"/>
  <c r="J987"/>
  <c r="BK980"/>
  <c r="J975"/>
  <c r="BK967"/>
  <c r="BK952"/>
  <c r="J939"/>
  <c r="BK910"/>
  <c r="J856"/>
  <c r="BK843"/>
  <c r="BK818"/>
  <c r="BK816"/>
  <c r="BK803"/>
  <c r="BK796"/>
  <c r="BK780"/>
  <c r="BK777"/>
  <c r="J765"/>
  <c r="BK751"/>
  <c r="BK731"/>
  <c r="J719"/>
  <c r="J711"/>
  <c r="J707"/>
  <c r="J691"/>
  <c r="J679"/>
  <c r="BK665"/>
  <c r="BK651"/>
  <c r="BK635"/>
  <c r="J631"/>
  <c r="BK628"/>
  <c r="J619"/>
  <c r="BK612"/>
  <c r="BK598"/>
  <c r="J590"/>
  <c r="J582"/>
  <c r="BK574"/>
  <c r="BK524"/>
  <c r="BK478"/>
  <c r="BK449"/>
  <c r="J441"/>
  <c r="BK424"/>
  <c r="BK376"/>
  <c r="BK358"/>
  <c r="J341"/>
  <c r="BK337"/>
  <c r="J320"/>
  <c r="J296"/>
  <c r="BK276"/>
  <c r="BK268"/>
  <c r="J237"/>
  <c r="J233"/>
  <c r="BK208"/>
  <c r="J197"/>
  <c r="BK188"/>
  <c r="J184"/>
  <c i="1" r="AS94"/>
  <c i="8" r="J137"/>
  <c r="J128"/>
  <c r="BK126"/>
  <c i="7" r="BK178"/>
  <c r="J170"/>
  <c r="BK165"/>
  <c r="J159"/>
  <c r="J151"/>
  <c r="J145"/>
  <c r="J141"/>
  <c i="6" r="J327"/>
  <c r="J325"/>
  <c r="J321"/>
  <c r="BK296"/>
  <c r="J294"/>
  <c r="J285"/>
  <c r="J281"/>
  <c r="BK277"/>
  <c r="J273"/>
  <c r="J271"/>
  <c r="J269"/>
  <c r="J263"/>
  <c r="J255"/>
  <c r="BK251"/>
  <c r="J249"/>
  <c r="BK247"/>
  <c r="BK241"/>
  <c r="J233"/>
  <c r="BK231"/>
  <c r="J229"/>
  <c r="J222"/>
  <c r="BK217"/>
  <c r="J213"/>
  <c r="BK201"/>
  <c r="BK197"/>
  <c r="J184"/>
  <c r="J180"/>
  <c r="J178"/>
  <c r="BK166"/>
  <c r="BK162"/>
  <c r="J160"/>
  <c r="J154"/>
  <c r="BK139"/>
  <c r="BK133"/>
  <c i="5" r="BK199"/>
  <c r="J186"/>
  <c r="J184"/>
  <c r="BK180"/>
  <c r="J178"/>
  <c r="BK174"/>
  <c r="BK168"/>
  <c r="BK152"/>
  <c r="J142"/>
  <c r="J135"/>
  <c i="4" r="BK524"/>
  <c r="J521"/>
  <c r="BK517"/>
  <c r="J506"/>
  <c r="BK502"/>
  <c r="J494"/>
  <c r="BK485"/>
  <c r="J483"/>
  <c r="BK480"/>
  <c r="J476"/>
  <c r="BK472"/>
  <c r="J465"/>
  <c r="BK455"/>
  <c r="J448"/>
  <c r="BK425"/>
  <c r="J425"/>
  <c r="BK423"/>
  <c r="J423"/>
  <c r="J421"/>
  <c r="BK417"/>
  <c r="J413"/>
  <c r="BK409"/>
  <c r="BK405"/>
  <c r="BK401"/>
  <c r="J397"/>
  <c r="J390"/>
  <c r="BK377"/>
  <c r="J373"/>
  <c r="BK359"/>
  <c r="BK355"/>
  <c r="BK331"/>
  <c r="J318"/>
  <c r="J313"/>
  <c r="BK284"/>
  <c r="BK279"/>
  <c r="J263"/>
  <c r="J251"/>
  <c r="J249"/>
  <c r="J246"/>
  <c r="J241"/>
  <c r="J231"/>
  <c r="J227"/>
  <c r="BK213"/>
  <c r="BK191"/>
  <c r="BK175"/>
  <c r="BK163"/>
  <c i="3" r="BK231"/>
  <c r="J222"/>
  <c r="BK212"/>
  <c r="BK202"/>
  <c r="J177"/>
  <c r="J169"/>
  <c r="J161"/>
  <c r="J157"/>
  <c r="J145"/>
  <c r="BK132"/>
  <c r="J130"/>
  <c r="J128"/>
  <c r="BK123"/>
  <c i="2" r="BK1730"/>
  <c r="J1722"/>
  <c r="BK1719"/>
  <c r="J1716"/>
  <c r="BK1710"/>
  <c r="BK1645"/>
  <c r="BK1621"/>
  <c r="J1579"/>
  <c r="BK1560"/>
  <c r="J1552"/>
  <c r="J1546"/>
  <c r="BK1493"/>
  <c r="BK1479"/>
  <c r="BK1466"/>
  <c r="J1455"/>
  <c r="J1447"/>
  <c r="BK1441"/>
  <c r="J1439"/>
  <c r="J1436"/>
  <c r="BK1425"/>
  <c r="J1416"/>
  <c r="BK1399"/>
  <c r="BK1387"/>
  <c r="J1363"/>
  <c r="J1355"/>
  <c r="BK1337"/>
  <c r="J1335"/>
  <c r="J1318"/>
  <c r="J1314"/>
  <c r="J1302"/>
  <c r="J1294"/>
  <c r="BK1267"/>
  <c r="BK1224"/>
  <c r="J1198"/>
  <c r="BK1184"/>
  <c r="J1180"/>
  <c r="J1172"/>
  <c r="BK1151"/>
  <c r="J1135"/>
  <c r="BK1100"/>
  <c r="J1093"/>
  <c r="J1086"/>
  <c r="BK1075"/>
  <c r="BK1071"/>
  <c r="BK1067"/>
  <c r="J1059"/>
  <c r="J1050"/>
  <c r="J1043"/>
  <c r="J1040"/>
  <c r="BK1033"/>
  <c r="J1015"/>
  <c r="J1004"/>
  <c r="J994"/>
  <c r="J980"/>
  <c r="J977"/>
  <c r="J971"/>
  <c r="J952"/>
  <c r="BK935"/>
  <c r="BK928"/>
  <c r="J928"/>
  <c r="BK924"/>
  <c r="J924"/>
  <c r="BK920"/>
  <c r="J920"/>
  <c r="BK917"/>
  <c r="J917"/>
  <c r="BK913"/>
  <c r="J913"/>
  <c r="J884"/>
  <c r="J867"/>
  <c r="BK863"/>
  <c r="J841"/>
  <c r="BK824"/>
  <c r="J811"/>
  <c r="J803"/>
  <c r="J796"/>
  <c r="J780"/>
  <c r="J769"/>
  <c r="J757"/>
  <c r="J747"/>
  <c r="BK739"/>
  <c r="J731"/>
  <c r="BK699"/>
  <c r="J665"/>
  <c r="J649"/>
  <c r="BK623"/>
  <c r="BK590"/>
  <c r="BK578"/>
  <c r="BK562"/>
  <c r="BK558"/>
  <c r="BK548"/>
  <c r="J542"/>
  <c r="J532"/>
  <c r="J499"/>
  <c r="BK466"/>
  <c r="J455"/>
  <c r="J424"/>
  <c r="BK421"/>
  <c r="J392"/>
  <c r="BK346"/>
  <c r="BK333"/>
  <c r="BK322"/>
  <c r="BK320"/>
  <c r="BK316"/>
  <c r="BK284"/>
  <c r="J272"/>
  <c r="BK254"/>
  <c r="J248"/>
  <c r="J219"/>
  <c r="BK212"/>
  <c r="J191"/>
  <c r="BK174"/>
  <c i="8" r="BK137"/>
  <c r="BK131"/>
  <c i="7" r="J174"/>
  <c r="J167"/>
  <c r="J157"/>
  <c r="BK151"/>
  <c r="BK138"/>
  <c r="J129"/>
  <c i="6" r="J323"/>
  <c r="BK316"/>
  <c r="J310"/>
  <c r="BK302"/>
  <c r="BK285"/>
  <c r="BK281"/>
  <c r="J277"/>
  <c r="J275"/>
  <c r="BK269"/>
  <c r="BK263"/>
  <c r="BK255"/>
  <c r="BK249"/>
  <c r="J241"/>
  <c r="BK225"/>
  <c r="BK220"/>
  <c r="BK209"/>
  <c r="J203"/>
  <c r="J197"/>
  <c r="BK192"/>
  <c r="BK190"/>
  <c r="J186"/>
  <c r="BK178"/>
  <c r="J174"/>
  <c r="BK172"/>
  <c r="J166"/>
  <c r="BK164"/>
  <c r="BK160"/>
  <c r="BK146"/>
  <c r="J142"/>
  <c r="J139"/>
  <c r="J137"/>
  <c i="5" r="J195"/>
  <c r="BK193"/>
  <c r="J188"/>
  <c r="BK184"/>
  <c r="J172"/>
  <c r="J168"/>
  <c r="BK166"/>
  <c r="J152"/>
  <c r="J150"/>
  <c r="BK142"/>
  <c r="J137"/>
  <c i="4" r="J515"/>
  <c r="J511"/>
  <c r="J496"/>
  <c r="BK494"/>
  <c r="BK487"/>
  <c r="J480"/>
  <c r="J474"/>
  <c r="J459"/>
  <c r="J453"/>
  <c r="J444"/>
  <c r="J438"/>
  <c r="J409"/>
  <c r="BK387"/>
  <c r="J375"/>
  <c r="BK363"/>
  <c r="J361"/>
  <c r="BK318"/>
  <c r="BK311"/>
  <c r="J294"/>
  <c r="J269"/>
  <c r="BK258"/>
  <c r="BK235"/>
  <c r="BK233"/>
  <c r="J229"/>
  <c r="BK225"/>
  <c r="BK222"/>
  <c r="J219"/>
  <c r="BK207"/>
  <c r="J203"/>
  <c r="J201"/>
  <c r="J189"/>
  <c r="BK182"/>
  <c r="J178"/>
  <c r="J171"/>
  <c r="J169"/>
  <c i="3" r="J236"/>
  <c r="J231"/>
  <c r="BK226"/>
  <c r="J218"/>
  <c r="J214"/>
  <c r="J212"/>
  <c r="J206"/>
  <c r="J202"/>
  <c r="BK198"/>
  <c r="BK190"/>
  <c r="BK188"/>
  <c r="BK179"/>
  <c r="BK161"/>
  <c r="BK153"/>
  <c r="BK151"/>
  <c r="BK143"/>
  <c r="BK135"/>
  <c r="BK130"/>
  <c i="2" r="J1737"/>
  <c r="J1643"/>
  <c r="J1639"/>
  <c r="J1621"/>
  <c r="BK1608"/>
  <c r="BK1579"/>
  <c r="J1560"/>
  <c r="BK1524"/>
  <c r="J1503"/>
  <c r="J1493"/>
  <c r="J1479"/>
  <c r="J1477"/>
  <c r="BK1473"/>
  <c r="J1463"/>
  <c r="BK1451"/>
  <c r="J1444"/>
  <c r="J1441"/>
  <c r="BK1439"/>
  <c r="J1420"/>
  <c r="BK1416"/>
  <c r="BK1404"/>
  <c r="J1393"/>
  <c r="BK1384"/>
  <c r="BK1363"/>
  <c r="BK1342"/>
  <c r="J1339"/>
  <c r="J1337"/>
  <c r="J1333"/>
  <c r="BK1288"/>
  <c r="J1262"/>
  <c r="J1237"/>
  <c r="J1212"/>
  <c r="J1209"/>
  <c r="BK1205"/>
  <c r="J1202"/>
  <c r="BK1198"/>
  <c r="J1184"/>
  <c r="BK1172"/>
  <c r="J1155"/>
  <c r="BK1140"/>
  <c r="J1125"/>
  <c r="J1110"/>
  <c r="J1104"/>
  <c r="J1100"/>
  <c r="BK1059"/>
  <c r="J1053"/>
  <c r="J1045"/>
  <c r="J1036"/>
  <c r="BK1027"/>
  <c r="BK1019"/>
  <c r="BK1017"/>
  <c r="J984"/>
  <c r="BK965"/>
  <c r="BK948"/>
  <c r="BK942"/>
  <c r="BK939"/>
  <c r="J910"/>
  <c r="BK903"/>
  <c r="BK880"/>
  <c r="J876"/>
  <c r="J852"/>
  <c r="BK814"/>
  <c r="J784"/>
  <c r="J777"/>
  <c r="BK753"/>
  <c r="BK743"/>
  <c r="J703"/>
  <c r="BK691"/>
  <c r="BK683"/>
  <c r="BK673"/>
  <c r="BK658"/>
  <c r="BK631"/>
  <c r="BK619"/>
  <c r="J570"/>
  <c r="J562"/>
  <c r="J546"/>
  <c r="J521"/>
  <c r="BK517"/>
  <c r="J485"/>
  <c r="J478"/>
  <c r="BK462"/>
  <c r="J421"/>
  <c r="BK380"/>
  <c r="J373"/>
  <c r="J358"/>
  <c r="J346"/>
  <c r="J333"/>
  <c r="J326"/>
  <c r="J312"/>
  <c r="J304"/>
  <c r="J276"/>
  <c r="J254"/>
  <c r="J243"/>
  <c r="BK233"/>
  <c r="J225"/>
  <c r="BK219"/>
  <c r="J216"/>
  <c r="J188"/>
  <c r="BK181"/>
  <c r="BK171"/>
  <c i="8" r="BK140"/>
  <c r="J131"/>
  <c r="BK124"/>
  <c i="7" r="J165"/>
  <c r="J162"/>
  <c r="J155"/>
  <c r="BK148"/>
  <c r="BK141"/>
  <c r="J132"/>
  <c r="BK129"/>
  <c i="6" r="BK329"/>
  <c r="BK319"/>
  <c r="J316"/>
  <c r="J298"/>
  <c r="J292"/>
  <c r="BK283"/>
  <c r="BK142"/>
  <c r="BK135"/>
  <c i="5" r="BK176"/>
  <c r="BK170"/>
  <c r="J157"/>
  <c r="BK147"/>
  <c r="J131"/>
  <c i="4" r="BK527"/>
  <c r="BK511"/>
  <c r="BK498"/>
  <c r="BK492"/>
  <c r="J461"/>
  <c r="J446"/>
  <c r="BK440"/>
  <c r="BK429"/>
  <c r="J419"/>
  <c r="BK390"/>
  <c r="J384"/>
  <c r="J371"/>
  <c r="BK367"/>
  <c r="J359"/>
  <c r="J350"/>
  <c r="J336"/>
  <c r="J311"/>
  <c r="J301"/>
  <c r="J297"/>
  <c r="J287"/>
  <c r="J273"/>
  <c r="BK266"/>
  <c r="J239"/>
  <c r="BK231"/>
  <c r="J222"/>
  <c r="J217"/>
  <c r="J213"/>
  <c r="BK203"/>
  <c r="J199"/>
  <c r="BK194"/>
  <c r="BK178"/>
  <c r="J175"/>
  <c r="BK166"/>
  <c r="BK144"/>
  <c i="3" r="BK222"/>
  <c r="J216"/>
  <c r="J200"/>
  <c r="J186"/>
  <c r="J182"/>
  <c r="BK164"/>
  <c r="BK157"/>
  <c r="J153"/>
  <c r="J149"/>
  <c r="J147"/>
  <c r="BK141"/>
  <c r="J137"/>
  <c i="2" r="BK1737"/>
  <c r="J1632"/>
  <c r="J1608"/>
  <c r="BK1597"/>
  <c r="J1594"/>
  <c r="BK1588"/>
  <c r="J1567"/>
  <c r="J1549"/>
  <c r="BK1546"/>
  <c r="BK1543"/>
  <c r="BK1540"/>
  <c r="J1524"/>
  <c r="J1466"/>
  <c r="J1459"/>
  <c r="J1431"/>
  <c r="BK1410"/>
  <c r="BK1368"/>
  <c r="BK1348"/>
  <c r="BK1339"/>
  <c r="J1330"/>
  <c r="BK1314"/>
  <c r="BK1312"/>
  <c r="J1308"/>
  <c r="J1306"/>
  <c r="BK1280"/>
  <c r="J1271"/>
  <c r="BK1262"/>
  <c r="BK1254"/>
  <c r="BK1234"/>
  <c r="BK1189"/>
  <c r="BK1168"/>
  <c r="BK1125"/>
  <c r="J1116"/>
  <c r="J1090"/>
  <c r="J1082"/>
  <c r="BK1077"/>
  <c r="BK1069"/>
  <c r="J1067"/>
  <c r="J1055"/>
  <c r="BK1050"/>
  <c r="BK1043"/>
  <c r="J1027"/>
  <c r="J1021"/>
  <c r="J1001"/>
  <c r="BK994"/>
  <c r="BK977"/>
  <c r="BK971"/>
  <c r="J965"/>
  <c r="J961"/>
  <c r="J948"/>
  <c r="J942"/>
  <c r="J903"/>
  <c r="BK884"/>
  <c r="J880"/>
  <c r="J863"/>
  <c r="J824"/>
  <c r="BK784"/>
  <c r="J773"/>
  <c r="J743"/>
  <c r="BK735"/>
  <c r="BK719"/>
  <c r="BK679"/>
  <c r="J669"/>
  <c r="J662"/>
  <c r="J658"/>
  <c r="BK649"/>
  <c r="J641"/>
  <c r="J623"/>
  <c r="J612"/>
  <c r="BK603"/>
  <c r="BK582"/>
  <c r="J574"/>
  <c r="J566"/>
  <c r="J540"/>
  <c r="J536"/>
  <c r="BK532"/>
  <c i="8" r="BK134"/>
  <c r="J126"/>
  <c r="J124"/>
  <c i="7" r="J178"/>
  <c r="BK174"/>
  <c r="BK172"/>
  <c r="BK170"/>
  <c r="BK167"/>
  <c r="BK162"/>
  <c r="BK159"/>
  <c r="BK157"/>
  <c r="J135"/>
  <c i="6" r="BK325"/>
  <c r="BK323"/>
  <c r="J314"/>
  <c r="BK306"/>
  <c r="J304"/>
  <c r="BK298"/>
  <c r="J287"/>
  <c r="J283"/>
  <c r="J279"/>
  <c r="BK267"/>
  <c r="J261"/>
  <c r="BK259"/>
  <c r="J257"/>
  <c r="J251"/>
  <c r="J247"/>
  <c r="J243"/>
  <c r="BK239"/>
  <c r="BK235"/>
  <c r="J231"/>
  <c r="J225"/>
  <c r="BK222"/>
  <c r="BK215"/>
  <c r="J211"/>
  <c r="J205"/>
  <c r="BK195"/>
  <c r="J190"/>
  <c r="BK188"/>
  <c r="BK182"/>
  <c r="BK174"/>
  <c r="BK170"/>
  <c r="J164"/>
  <c r="J156"/>
  <c r="BK152"/>
  <c r="J150"/>
  <c r="J148"/>
  <c r="J135"/>
  <c r="J130"/>
  <c i="5" r="J193"/>
  <c r="BK188"/>
  <c r="J182"/>
  <c r="J176"/>
  <c r="J174"/>
  <c r="J170"/>
  <c r="J161"/>
  <c r="BK155"/>
  <c r="J145"/>
  <c r="J140"/>
  <c r="BK133"/>
  <c i="4" r="J524"/>
  <c r="J513"/>
  <c r="J489"/>
  <c r="BK483"/>
  <c r="BK478"/>
  <c r="J472"/>
  <c r="BK467"/>
  <c r="BK463"/>
  <c r="J457"/>
  <c r="BK453"/>
  <c r="BK451"/>
  <c r="BK448"/>
  <c r="BK446"/>
  <c r="BK442"/>
  <c r="J363"/>
  <c r="BK361"/>
  <c r="J355"/>
  <c r="J341"/>
  <c r="BK326"/>
  <c r="J322"/>
  <c r="J315"/>
  <c r="J307"/>
  <c r="J305"/>
  <c r="BK299"/>
  <c r="J284"/>
  <c r="BK273"/>
  <c r="J258"/>
  <c r="BK254"/>
  <c r="BK249"/>
  <c r="BK244"/>
  <c r="BK241"/>
  <c r="BK215"/>
  <c r="J211"/>
  <c r="J207"/>
  <c i="3" r="BK234"/>
  <c r="BK214"/>
  <c r="J210"/>
  <c r="J208"/>
  <c r="J204"/>
  <c r="J194"/>
  <c r="BK192"/>
  <c r="J188"/>
  <c r="BK175"/>
  <c r="J155"/>
  <c r="BK147"/>
  <c r="J143"/>
  <c r="BK139"/>
  <c r="BK128"/>
  <c r="J123"/>
  <c i="2" r="BK1726"/>
  <c r="BK1722"/>
  <c r="BK1716"/>
  <c r="BK1706"/>
  <c r="J1645"/>
  <c r="BK1632"/>
  <c r="BK1628"/>
  <c r="BK1614"/>
  <c r="BK1594"/>
  <c r="J1563"/>
  <c r="BK1556"/>
  <c r="BK1552"/>
  <c r="BK1535"/>
  <c r="BK1519"/>
  <c r="BK1499"/>
  <c r="BK1484"/>
  <c r="J1473"/>
  <c r="J1469"/>
  <c r="BK1455"/>
  <c r="J1451"/>
  <c r="BK1420"/>
  <c r="BK1393"/>
  <c r="J1384"/>
  <c r="J1368"/>
  <c r="BK1359"/>
  <c r="BK1326"/>
  <c r="BK1297"/>
  <c r="J1288"/>
  <c r="J1267"/>
  <c r="J1254"/>
  <c r="J1234"/>
  <c r="J1224"/>
  <c r="BK1218"/>
  <c r="BK1212"/>
  <c r="J1151"/>
  <c r="J1148"/>
  <c r="J1120"/>
  <c r="BK1116"/>
  <c r="BK1090"/>
  <c r="BK1086"/>
  <c r="J1077"/>
  <c r="J1075"/>
  <c r="J1069"/>
  <c r="BK1055"/>
  <c r="BK1045"/>
  <c r="BK1030"/>
  <c r="BK1021"/>
  <c r="BK1015"/>
  <c r="J1011"/>
  <c r="BK991"/>
  <c r="J967"/>
  <c r="BK961"/>
  <c r="J945"/>
  <c r="J906"/>
  <c r="BK876"/>
  <c r="J859"/>
  <c r="J843"/>
  <c r="BK841"/>
  <c r="J822"/>
  <c r="J816"/>
  <c r="BK811"/>
  <c r="BK788"/>
  <c r="BK773"/>
  <c r="BK765"/>
  <c r="J753"/>
  <c r="J751"/>
  <c r="BK747"/>
  <c r="BK727"/>
  <c r="BK707"/>
  <c r="BK695"/>
  <c r="J687"/>
  <c r="BK662"/>
  <c r="J651"/>
  <c r="BK645"/>
  <c r="J608"/>
  <c r="J592"/>
  <c r="BK566"/>
  <c r="J558"/>
  <c r="J552"/>
  <c r="BK542"/>
  <c r="BK536"/>
  <c r="BK499"/>
  <c r="BK492"/>
  <c r="BK474"/>
  <c r="J437"/>
  <c r="J417"/>
  <c r="J402"/>
  <c r="BK392"/>
  <c r="J380"/>
  <c r="J376"/>
  <c r="BK330"/>
  <c r="BK326"/>
  <c r="J322"/>
  <c r="BK296"/>
  <c r="BK280"/>
  <c r="BK248"/>
  <c r="J229"/>
  <c r="BK216"/>
  <c r="J212"/>
  <c r="BK204"/>
  <c r="BK197"/>
  <c r="J181"/>
  <c r="J179"/>
  <c r="J171"/>
  <c i="8" r="J143"/>
  <c i="6" r="BK327"/>
  <c r="BK321"/>
  <c r="J302"/>
  <c r="BK300"/>
  <c r="J296"/>
  <c r="BK273"/>
  <c r="BK265"/>
  <c r="J259"/>
  <c r="J253"/>
  <c r="J245"/>
  <c r="J237"/>
  <c r="BK227"/>
  <c r="J217"/>
  <c r="BK211"/>
  <c r="J209"/>
  <c r="BK207"/>
  <c r="BK203"/>
  <c r="J195"/>
  <c r="J192"/>
  <c r="BK186"/>
  <c r="J182"/>
  <c r="J176"/>
  <c r="BK156"/>
  <c r="BK148"/>
  <c r="BK137"/>
  <c i="5" r="BK195"/>
  <c r="J191"/>
  <c r="BK186"/>
  <c r="BK182"/>
  <c r="J166"/>
  <c r="BK161"/>
  <c r="BK150"/>
  <c r="J147"/>
  <c r="BK140"/>
  <c r="BK137"/>
  <c r="J128"/>
  <c i="4" r="J530"/>
  <c r="J517"/>
  <c r="BK513"/>
  <c r="J504"/>
  <c r="J502"/>
  <c r="BK500"/>
  <c i="2" r="J1531"/>
  <c r="BK1503"/>
  <c r="J466"/>
  <c r="J449"/>
  <c r="BK446"/>
  <c r="BK441"/>
  <c r="BK428"/>
  <c r="BK402"/>
  <c r="BK386"/>
  <c r="J316"/>
  <c r="J300"/>
  <c r="BK291"/>
  <c r="J268"/>
  <c r="BK239"/>
  <c r="BK237"/>
  <c r="J199"/>
  <c r="BK195"/>
  <c i="4" l="1" r="P437"/>
  <c r="P139"/>
  <c r="BK186"/>
  <c r="J186"/>
  <c r="J100"/>
  <c r="R186"/>
  <c r="R262"/>
  <c r="P281"/>
  <c r="R317"/>
  <c r="P508"/>
  <c r="P520"/>
  <c r="P519"/>
  <c i="5" r="T139"/>
  <c r="R165"/>
  <c r="R154"/>
  <c i="8" r="P130"/>
  <c i="2" r="T345"/>
  <c r="BK618"/>
  <c r="J618"/>
  <c r="J105"/>
  <c r="T618"/>
  <c r="T627"/>
  <c r="T640"/>
  <c r="BK840"/>
  <c r="J840"/>
  <c r="J110"/>
  <c r="P862"/>
  <c r="BK930"/>
  <c r="J930"/>
  <c r="J115"/>
  <c r="T930"/>
  <c r="R951"/>
  <c r="T960"/>
  <c r="R1124"/>
  <c r="T1386"/>
  <c r="BK1483"/>
  <c r="J1483"/>
  <c r="J126"/>
  <c r="T1551"/>
  <c r="R1705"/>
  <c i="3" r="BK122"/>
  <c r="BK181"/>
  <c r="J181"/>
  <c r="J99"/>
  <c r="R233"/>
  <c i="4" r="BK198"/>
  <c r="J198"/>
  <c r="J102"/>
  <c r="P268"/>
  <c r="T281"/>
  <c r="P293"/>
  <c r="P383"/>
  <c i="5" r="R127"/>
  <c r="R144"/>
  <c r="R190"/>
  <c i="6" r="T141"/>
  <c r="R224"/>
  <c r="BK318"/>
  <c r="J318"/>
  <c r="J107"/>
  <c i="7" r="P128"/>
  <c r="P127"/>
  <c r="P126"/>
  <c r="P134"/>
  <c r="P144"/>
  <c r="P143"/>
  <c i="8" r="R139"/>
  <c r="R136"/>
  <c i="2" r="T152"/>
  <c r="P203"/>
  <c r="T203"/>
  <c r="T218"/>
  <c r="T290"/>
  <c r="T332"/>
  <c r="R664"/>
  <c r="T840"/>
  <c r="P905"/>
  <c r="T938"/>
  <c r="P951"/>
  <c r="T979"/>
  <c r="R1092"/>
  <c r="P1296"/>
  <c r="BK1446"/>
  <c r="J1446"/>
  <c r="J124"/>
  <c r="R1483"/>
  <c r="P1638"/>
  <c r="P1705"/>
  <c i="3" r="R181"/>
  <c r="P228"/>
  <c i="4" r="R139"/>
  <c r="P186"/>
  <c r="BK262"/>
  <c r="J262"/>
  <c r="J104"/>
  <c r="T262"/>
  <c r="BK281"/>
  <c r="J281"/>
  <c r="J106"/>
  <c r="P317"/>
  <c r="T508"/>
  <c r="T437"/>
  <c r="R520"/>
  <c r="R519"/>
  <c i="5" r="BK127"/>
  <c r="R139"/>
  <c r="P144"/>
  <c r="BK190"/>
  <c r="J190"/>
  <c r="J103"/>
  <c i="6" r="BK141"/>
  <c r="J141"/>
  <c r="J100"/>
  <c r="T194"/>
  <c r="P219"/>
  <c r="T219"/>
  <c r="R289"/>
  <c r="P309"/>
  <c r="R309"/>
  <c i="8" r="BK130"/>
  <c r="J130"/>
  <c r="J99"/>
  <c i="2" r="P152"/>
  <c r="BK203"/>
  <c r="J203"/>
  <c r="J99"/>
  <c r="R203"/>
  <c r="P218"/>
  <c r="BK290"/>
  <c r="J290"/>
  <c r="J101"/>
  <c r="R290"/>
  <c r="P332"/>
  <c r="T664"/>
  <c r="R840"/>
  <c r="R862"/>
  <c r="R930"/>
  <c r="BK951"/>
  <c r="J951"/>
  <c r="J117"/>
  <c r="P960"/>
  <c r="BK1124"/>
  <c r="J1124"/>
  <c r="J121"/>
  <c r="T1296"/>
  <c r="T1446"/>
  <c r="BK1551"/>
  <c r="J1551"/>
  <c r="J127"/>
  <c r="BK1638"/>
  <c r="J1638"/>
  <c r="J128"/>
  <c r="R1721"/>
  <c i="3" r="R122"/>
  <c r="P163"/>
  <c r="BK228"/>
  <c r="J228"/>
  <c r="J100"/>
  <c r="R228"/>
  <c i="4" r="T139"/>
  <c r="T186"/>
  <c r="BK268"/>
  <c r="J268"/>
  <c r="J105"/>
  <c r="R281"/>
  <c r="T293"/>
  <c r="R383"/>
  <c r="BK520"/>
  <c i="5" r="BK144"/>
  <c r="J144"/>
  <c r="J100"/>
  <c r="T165"/>
  <c r="T154"/>
  <c i="6" r="P132"/>
  <c r="P128"/>
  <c r="T132"/>
  <c r="T128"/>
  <c r="T127"/>
  <c r="P194"/>
  <c r="P224"/>
  <c r="P289"/>
  <c r="T318"/>
  <c i="7" r="BK128"/>
  <c r="J128"/>
  <c r="J99"/>
  <c r="BK134"/>
  <c r="J134"/>
  <c r="J100"/>
  <c r="T144"/>
  <c r="T143"/>
  <c i="8" r="BK139"/>
  <c r="J139"/>
  <c r="J101"/>
  <c i="2" r="P345"/>
  <c r="P618"/>
  <c r="BK627"/>
  <c r="J627"/>
  <c r="J106"/>
  <c r="BK640"/>
  <c r="J640"/>
  <c r="J107"/>
  <c r="P640"/>
  <c r="BK810"/>
  <c r="J810"/>
  <c r="J109"/>
  <c r="P840"/>
  <c r="T862"/>
  <c r="P930"/>
  <c r="R938"/>
  <c r="R960"/>
  <c r="P1124"/>
  <c r="BK1386"/>
  <c r="J1386"/>
  <c r="J123"/>
  <c r="R1446"/>
  <c r="P1468"/>
  <c r="T1468"/>
  <c r="P1551"/>
  <c r="BK1705"/>
  <c r="J1705"/>
  <c r="J129"/>
  <c r="T1721"/>
  <c i="3" r="P181"/>
  <c r="T228"/>
  <c i="4" r="P198"/>
  <c r="R268"/>
  <c r="R293"/>
  <c r="BK383"/>
  <c r="J383"/>
  <c r="J111"/>
  <c r="R508"/>
  <c r="R437"/>
  <c i="5" r="BK139"/>
  <c r="J139"/>
  <c r="J99"/>
  <c r="BK165"/>
  <c r="J165"/>
  <c r="J102"/>
  <c r="P190"/>
  <c i="6" r="BK132"/>
  <c r="J132"/>
  <c r="J99"/>
  <c r="R132"/>
  <c r="R128"/>
  <c r="BK194"/>
  <c r="J194"/>
  <c r="J101"/>
  <c r="R194"/>
  <c r="BK219"/>
  <c r="J219"/>
  <c r="J102"/>
  <c r="R219"/>
  <c r="T289"/>
  <c r="T309"/>
  <c r="T308"/>
  <c i="7" r="R128"/>
  <c r="T134"/>
  <c r="BK144"/>
  <c r="J144"/>
  <c r="J103"/>
  <c i="8" r="P139"/>
  <c r="P136"/>
  <c i="2" r="R152"/>
  <c r="BK345"/>
  <c r="J345"/>
  <c r="J103"/>
  <c r="P664"/>
  <c r="T810"/>
  <c r="BK905"/>
  <c r="J905"/>
  <c r="J114"/>
  <c r="BK979"/>
  <c r="J979"/>
  <c r="J119"/>
  <c r="T1124"/>
  <c r="R1386"/>
  <c r="T1483"/>
  <c r="T1638"/>
  <c r="P1721"/>
  <c i="3" r="T181"/>
  <c r="T233"/>
  <c i="4" r="BK139"/>
  <c r="J139"/>
  <c r="J98"/>
  <c r="T198"/>
  <c r="T268"/>
  <c r="BK293"/>
  <c r="J293"/>
  <c r="J109"/>
  <c r="T317"/>
  <c r="BK508"/>
  <c r="J508"/>
  <c r="J113"/>
  <c i="5" r="T127"/>
  <c r="P165"/>
  <c r="P154"/>
  <c i="6" r="R141"/>
  <c r="T224"/>
  <c r="P318"/>
  <c i="7" r="T128"/>
  <c r="T127"/>
  <c r="T126"/>
  <c r="T125"/>
  <c r="R134"/>
  <c r="R144"/>
  <c r="R143"/>
  <c i="8" r="T130"/>
  <c i="2" r="BK152"/>
  <c r="BK218"/>
  <c r="J218"/>
  <c r="J100"/>
  <c r="R218"/>
  <c r="P290"/>
  <c r="BK332"/>
  <c r="J332"/>
  <c r="J102"/>
  <c r="R332"/>
  <c r="BK664"/>
  <c r="J664"/>
  <c r="J108"/>
  <c r="R810"/>
  <c r="T905"/>
  <c r="P938"/>
  <c r="BK960"/>
  <c r="J960"/>
  <c r="J118"/>
  <c r="P979"/>
  <c r="BK1092"/>
  <c r="J1092"/>
  <c r="J120"/>
  <c r="T1092"/>
  <c r="R1296"/>
  <c r="P1446"/>
  <c r="BK1468"/>
  <c r="J1468"/>
  <c r="J125"/>
  <c r="R1468"/>
  <c r="R1551"/>
  <c r="T1705"/>
  <c i="3" r="T122"/>
  <c r="R163"/>
  <c r="BK233"/>
  <c r="J233"/>
  <c r="J101"/>
  <c i="6" r="P141"/>
  <c r="BK224"/>
  <c r="J224"/>
  <c r="J103"/>
  <c r="BK289"/>
  <c r="J289"/>
  <c r="J104"/>
  <c r="BK309"/>
  <c r="J309"/>
  <c r="J106"/>
  <c r="R318"/>
  <c i="8" r="BK123"/>
  <c r="J123"/>
  <c r="J98"/>
  <c r="P123"/>
  <c r="R123"/>
  <c r="T123"/>
  <c r="R130"/>
  <c i="2" r="R345"/>
  <c r="R618"/>
  <c r="P627"/>
  <c r="R627"/>
  <c r="R640"/>
  <c r="P810"/>
  <c r="BK862"/>
  <c r="R905"/>
  <c r="BK938"/>
  <c r="J938"/>
  <c r="J116"/>
  <c r="T951"/>
  <c r="R979"/>
  <c r="P1092"/>
  <c r="BK1296"/>
  <c r="J1296"/>
  <c r="J122"/>
  <c r="P1386"/>
  <c r="P1483"/>
  <c r="R1638"/>
  <c r="BK1721"/>
  <c r="J1721"/>
  <c r="J130"/>
  <c i="3" r="P122"/>
  <c r="P121"/>
  <c i="1" r="AU96"/>
  <c i="3" r="BK163"/>
  <c r="J163"/>
  <c r="J98"/>
  <c r="T163"/>
  <c r="P233"/>
  <c i="4" r="R198"/>
  <c r="P262"/>
  <c r="P261"/>
  <c r="BK317"/>
  <c r="J317"/>
  <c r="J110"/>
  <c r="T383"/>
  <c r="T520"/>
  <c r="T519"/>
  <c i="5" r="P127"/>
  <c r="P139"/>
  <c r="T144"/>
  <c r="T190"/>
  <c i="8" r="T139"/>
  <c r="T136"/>
  <c i="2" r="BE171"/>
  <c r="BE174"/>
  <c r="BE191"/>
  <c r="BE284"/>
  <c r="BE304"/>
  <c r="BE308"/>
  <c r="BE312"/>
  <c r="BE346"/>
  <c r="BE358"/>
  <c r="BE373"/>
  <c r="BE376"/>
  <c r="BE380"/>
  <c r="BE421"/>
  <c r="BE424"/>
  <c r="BE478"/>
  <c i="4" r="BE511"/>
  <c r="BE521"/>
  <c r="BK181"/>
  <c r="J181"/>
  <c r="J99"/>
  <c i="5" r="F121"/>
  <c r="BE135"/>
  <c r="BE145"/>
  <c r="BE180"/>
  <c r="BE199"/>
  <c r="BK198"/>
  <c r="J198"/>
  <c r="J105"/>
  <c i="6" r="BE158"/>
  <c r="BE160"/>
  <c r="BE184"/>
  <c r="BE188"/>
  <c r="BE190"/>
  <c r="BE205"/>
  <c r="BE235"/>
  <c r="BE243"/>
  <c r="BE251"/>
  <c r="BE257"/>
  <c r="BE263"/>
  <c r="BE271"/>
  <c r="BE290"/>
  <c r="BE312"/>
  <c r="BE314"/>
  <c r="BE325"/>
  <c i="8" r="BE143"/>
  <c i="2" r="BE165"/>
  <c r="BE184"/>
  <c r="BE188"/>
  <c r="BE272"/>
  <c r="BE276"/>
  <c r="BE291"/>
  <c r="BE320"/>
  <c r="BE532"/>
  <c r="BE590"/>
  <c r="BE628"/>
  <c r="BE719"/>
  <c r="BE735"/>
  <c r="BE739"/>
  <c r="BE743"/>
  <c r="BE757"/>
  <c r="BE780"/>
  <c r="BE784"/>
  <c r="BE824"/>
  <c r="BE830"/>
  <c r="BE847"/>
  <c r="BE852"/>
  <c r="BE856"/>
  <c r="BE863"/>
  <c r="BE867"/>
  <c r="BE903"/>
  <c r="BE928"/>
  <c r="BE956"/>
  <c r="BE1082"/>
  <c r="BE1125"/>
  <c r="BE1130"/>
  <c r="BE1135"/>
  <c r="BE1140"/>
  <c r="BE1144"/>
  <c r="BE1209"/>
  <c r="BE1322"/>
  <c r="BE1339"/>
  <c r="BE1342"/>
  <c r="BE1348"/>
  <c r="BE1355"/>
  <c r="BE1404"/>
  <c r="BE1410"/>
  <c r="BE1416"/>
  <c r="BE1439"/>
  <c r="BE1466"/>
  <c r="BE1479"/>
  <c r="BE1481"/>
  <c r="BE1493"/>
  <c r="BE1549"/>
  <c r="BE1560"/>
  <c r="BE1588"/>
  <c r="BE1608"/>
  <c r="BE1643"/>
  <c r="BE1658"/>
  <c r="BE1710"/>
  <c r="BE1737"/>
  <c i="3" r="J89"/>
  <c r="BE130"/>
  <c r="BE153"/>
  <c r="BE164"/>
  <c r="BE167"/>
  <c r="BE177"/>
  <c r="BE190"/>
  <c r="BE202"/>
  <c r="BE220"/>
  <c r="BE224"/>
  <c i="4" r="BE144"/>
  <c r="BE149"/>
  <c r="BE205"/>
  <c r="BE266"/>
  <c r="BE269"/>
  <c r="BE297"/>
  <c r="BE367"/>
  <c r="BE371"/>
  <c r="BE387"/>
  <c r="BE390"/>
  <c r="BE393"/>
  <c r="BE401"/>
  <c r="BE474"/>
  <c r="BE476"/>
  <c r="BE480"/>
  <c r="BE517"/>
  <c r="BK437"/>
  <c r="J437"/>
  <c r="J112"/>
  <c r="BK526"/>
  <c r="J526"/>
  <c r="J116"/>
  <c i="5" r="BE128"/>
  <c r="BE131"/>
  <c r="BE147"/>
  <c r="BE184"/>
  <c i="6" r="F92"/>
  <c r="J121"/>
  <c r="BE142"/>
  <c r="BE172"/>
  <c r="BE180"/>
  <c r="BE213"/>
  <c r="BE237"/>
  <c r="BE241"/>
  <c r="BE249"/>
  <c r="BE255"/>
  <c r="BE277"/>
  <c r="BE281"/>
  <c r="BE292"/>
  <c r="BE294"/>
  <c r="BE296"/>
  <c r="BE302"/>
  <c r="BE310"/>
  <c r="BE316"/>
  <c i="7" r="F92"/>
  <c r="E115"/>
  <c r="F121"/>
  <c r="BE132"/>
  <c r="BE155"/>
  <c r="BE178"/>
  <c i="8" r="J89"/>
  <c r="BE128"/>
  <c r="BE134"/>
  <c i="2" r="BE517"/>
  <c r="BE521"/>
  <c r="BE524"/>
  <c r="BE542"/>
  <c r="BE546"/>
  <c r="BE548"/>
  <c r="BE552"/>
  <c r="BE556"/>
  <c r="BE558"/>
  <c r="BE592"/>
  <c r="BE598"/>
  <c r="BE631"/>
  <c r="BE635"/>
  <c r="BE638"/>
  <c r="BE645"/>
  <c r="BE673"/>
  <c r="BE711"/>
  <c r="BE1036"/>
  <c r="BE1040"/>
  <c r="BE1048"/>
  <c r="BE1053"/>
  <c r="BE1061"/>
  <c r="BE1224"/>
  <c r="BE1249"/>
  <c r="BE1326"/>
  <c r="BE1337"/>
  <c r="BE1363"/>
  <c r="BE1719"/>
  <c r="BE1722"/>
  <c i="3" r="E111"/>
  <c r="BE126"/>
  <c r="BE132"/>
  <c r="BE135"/>
  <c r="BE151"/>
  <c r="BE171"/>
  <c r="BE206"/>
  <c r="BE234"/>
  <c r="BE236"/>
  <c i="4" r="E127"/>
  <c r="BE140"/>
  <c r="BE163"/>
  <c r="BE182"/>
  <c r="BE209"/>
  <c r="BE227"/>
  <c r="BE229"/>
  <c r="BE233"/>
  <c r="BE246"/>
  <c r="BE249"/>
  <c r="BE251"/>
  <c r="BE254"/>
  <c r="BE256"/>
  <c r="BE258"/>
  <c r="BE263"/>
  <c r="BE290"/>
  <c r="BE294"/>
  <c r="BE305"/>
  <c r="BE322"/>
  <c r="BE363"/>
  <c r="BE373"/>
  <c r="BE381"/>
  <c r="BE397"/>
  <c r="BE463"/>
  <c r="BE465"/>
  <c r="BE487"/>
  <c r="BE489"/>
  <c r="BE504"/>
  <c r="BE506"/>
  <c r="BE509"/>
  <c r="BE524"/>
  <c r="BK193"/>
  <c r="J193"/>
  <c r="J101"/>
  <c i="5" r="BE140"/>
  <c r="BE142"/>
  <c r="BE174"/>
  <c r="BE186"/>
  <c r="BE188"/>
  <c r="BE193"/>
  <c r="BK154"/>
  <c r="J154"/>
  <c r="J101"/>
  <c i="6" r="BE133"/>
  <c r="BE144"/>
  <c r="BE148"/>
  <c r="BE304"/>
  <c r="BE306"/>
  <c r="BE323"/>
  <c r="BE327"/>
  <c i="7" r="BE135"/>
  <c r="BE138"/>
  <c i="8" r="F92"/>
  <c r="F117"/>
  <c i="2" r="BE204"/>
  <c r="BE208"/>
  <c r="BE296"/>
  <c r="BE322"/>
  <c r="BE441"/>
  <c r="BE446"/>
  <c r="BE455"/>
  <c r="BE474"/>
  <c r="BE612"/>
  <c r="BE665"/>
  <c r="BE669"/>
  <c r="BE699"/>
  <c r="BE747"/>
  <c r="BE751"/>
  <c r="BE769"/>
  <c r="BE773"/>
  <c r="BE796"/>
  <c r="BE803"/>
  <c r="BE811"/>
  <c r="BE884"/>
  <c r="BE894"/>
  <c r="BE931"/>
  <c r="BE935"/>
  <c r="BE1024"/>
  <c r="BE1093"/>
  <c r="BE1097"/>
  <c r="BE1148"/>
  <c r="BE1280"/>
  <c r="BE1302"/>
  <c r="BE1306"/>
  <c r="BE1308"/>
  <c r="BE1312"/>
  <c r="BE1314"/>
  <c r="BE1330"/>
  <c r="BE1359"/>
  <c r="BE1368"/>
  <c r="BE1376"/>
  <c r="BE1399"/>
  <c r="BE1436"/>
  <c r="BE1447"/>
  <c r="BE1459"/>
  <c r="BE1484"/>
  <c r="BE1519"/>
  <c r="BE1546"/>
  <c r="BE1567"/>
  <c r="BE1594"/>
  <c r="BE1597"/>
  <c i="3" r="F117"/>
  <c r="BE147"/>
  <c r="BE192"/>
  <c r="BE194"/>
  <c r="BE196"/>
  <c i="4" r="F133"/>
  <c r="BE199"/>
  <c r="BE211"/>
  <c r="BE213"/>
  <c r="BE287"/>
  <c r="BE313"/>
  <c r="BE315"/>
  <c r="BE326"/>
  <c r="BE331"/>
  <c r="BE336"/>
  <c r="BE355"/>
  <c r="BE359"/>
  <c r="BE384"/>
  <c r="BE446"/>
  <c r="BE448"/>
  <c r="BE457"/>
  <c i="5" r="J89"/>
  <c r="BE155"/>
  <c r="BE157"/>
  <c r="BE161"/>
  <c r="BE163"/>
  <c r="BE178"/>
  <c r="BE182"/>
  <c i="6" r="F91"/>
  <c r="BE150"/>
  <c r="BE152"/>
  <c r="BE154"/>
  <c r="BE156"/>
  <c r="BE162"/>
  <c r="BE176"/>
  <c r="BE201"/>
  <c r="BE207"/>
  <c r="BE222"/>
  <c r="BE229"/>
  <c r="BE239"/>
  <c r="BE247"/>
  <c r="BE253"/>
  <c r="BE273"/>
  <c r="BE279"/>
  <c r="BE300"/>
  <c i="7" r="BE141"/>
  <c r="BE145"/>
  <c r="BE153"/>
  <c r="BE159"/>
  <c r="BE165"/>
  <c r="BE174"/>
  <c r="BK140"/>
  <c r="J140"/>
  <c r="J101"/>
  <c r="BK177"/>
  <c r="BK176"/>
  <c r="J176"/>
  <c r="J104"/>
  <c i="8" r="BE137"/>
  <c i="2" r="BE229"/>
  <c r="BE233"/>
  <c r="BE237"/>
  <c r="BE239"/>
  <c r="BE268"/>
  <c r="BE417"/>
  <c r="BE428"/>
  <c r="BE437"/>
  <c r="BE462"/>
  <c r="BE540"/>
  <c r="BE570"/>
  <c r="BE574"/>
  <c r="BE619"/>
  <c r="BE687"/>
  <c r="BE691"/>
  <c r="BE695"/>
  <c r="BE707"/>
  <c r="BE727"/>
  <c r="BE753"/>
  <c r="BE765"/>
  <c r="BE814"/>
  <c r="BE816"/>
  <c r="BE818"/>
  <c r="BE822"/>
  <c r="BE906"/>
  <c r="BE913"/>
  <c r="BE917"/>
  <c r="BE920"/>
  <c r="BE924"/>
  <c r="BE939"/>
  <c r="BE942"/>
  <c r="BE945"/>
  <c r="BE1030"/>
  <c r="BE1155"/>
  <c r="BE1215"/>
  <c r="BE1218"/>
  <c r="BE1222"/>
  <c r="BE1333"/>
  <c r="BE1393"/>
  <c r="BE1420"/>
  <c r="BE1477"/>
  <c r="BE1524"/>
  <c r="BE1543"/>
  <c r="BE1556"/>
  <c r="BE1632"/>
  <c r="BE1634"/>
  <c r="BE1726"/>
  <c i="3" r="F92"/>
  <c r="BE137"/>
  <c r="BE139"/>
  <c r="BE141"/>
  <c r="BE143"/>
  <c r="BE182"/>
  <c r="BE198"/>
  <c r="BE200"/>
  <c r="BE229"/>
  <c r="BE238"/>
  <c i="4" r="BE187"/>
  <c r="BE207"/>
  <c r="BE239"/>
  <c r="BE273"/>
  <c r="BE277"/>
  <c r="BE345"/>
  <c r="BE357"/>
  <c r="BE423"/>
  <c r="BE427"/>
  <c r="BE429"/>
  <c r="BE470"/>
  <c r="BE478"/>
  <c r="BE492"/>
  <c r="BE496"/>
  <c r="BE498"/>
  <c r="BE500"/>
  <c r="BE515"/>
  <c r="BE527"/>
  <c r="BK289"/>
  <c r="J289"/>
  <c r="J107"/>
  <c i="5" r="BE133"/>
  <c r="BE191"/>
  <c r="BE195"/>
  <c i="6" r="E85"/>
  <c r="BE130"/>
  <c r="BE146"/>
  <c r="BE164"/>
  <c r="BE168"/>
  <c r="BE199"/>
  <c r="BE215"/>
  <c r="BE220"/>
  <c r="BE227"/>
  <c r="BE245"/>
  <c r="BE261"/>
  <c r="BE265"/>
  <c r="BE267"/>
  <c r="BE275"/>
  <c r="BE319"/>
  <c r="BE329"/>
  <c i="7" r="J89"/>
  <c r="BE157"/>
  <c r="BE167"/>
  <c r="BE172"/>
  <c i="8" r="E85"/>
  <c i="2" r="BE243"/>
  <c r="BE248"/>
  <c r="BE254"/>
  <c r="BE300"/>
  <c r="BE316"/>
  <c r="BE330"/>
  <c r="BE333"/>
  <c r="BE386"/>
  <c r="BE392"/>
  <c r="BE402"/>
  <c r="BE470"/>
  <c r="BE536"/>
  <c r="BE578"/>
  <c r="BE586"/>
  <c r="BE608"/>
  <c r="BE623"/>
  <c r="BE649"/>
  <c r="BE654"/>
  <c r="BE658"/>
  <c r="BE662"/>
  <c r="BE703"/>
  <c r="BE788"/>
  <c r="BE880"/>
  <c r="BE961"/>
  <c r="BE965"/>
  <c r="BE991"/>
  <c r="BE994"/>
  <c r="BE1001"/>
  <c r="BE1004"/>
  <c r="BE1055"/>
  <c r="BE1067"/>
  <c r="BE1161"/>
  <c r="BE1168"/>
  <c r="BE1172"/>
  <c r="BE1180"/>
  <c r="BE1184"/>
  <c r="BE1189"/>
  <c r="BE1198"/>
  <c r="BE1202"/>
  <c r="BE1212"/>
  <c r="BE1234"/>
  <c r="BE1237"/>
  <c r="BE1288"/>
  <c r="BE1294"/>
  <c r="BE1297"/>
  <c r="BE1335"/>
  <c r="BE1387"/>
  <c r="BE1441"/>
  <c r="BE1469"/>
  <c r="BE1473"/>
  <c r="BE1535"/>
  <c r="BE1540"/>
  <c r="BE1552"/>
  <c r="BE1563"/>
  <c r="BE1639"/>
  <c r="BE1645"/>
  <c r="BE1678"/>
  <c r="BE1730"/>
  <c i="3" r="BE123"/>
  <c r="BE145"/>
  <c r="BE149"/>
  <c r="BE188"/>
  <c r="BE226"/>
  <c i="4" r="J89"/>
  <c r="BE166"/>
  <c r="BE189"/>
  <c r="BE191"/>
  <c r="BE194"/>
  <c r="BE215"/>
  <c r="BE237"/>
  <c r="BE282"/>
  <c r="BE284"/>
  <c r="BE299"/>
  <c r="BE301"/>
  <c r="BE318"/>
  <c r="BE375"/>
  <c r="BE377"/>
  <c r="BE405"/>
  <c r="BE409"/>
  <c r="BE413"/>
  <c r="BE417"/>
  <c r="BE421"/>
  <c r="BE433"/>
  <c r="BE438"/>
  <c r="BE442"/>
  <c r="BE461"/>
  <c r="BE502"/>
  <c i="5" r="E85"/>
  <c r="BE137"/>
  <c r="BE166"/>
  <c r="BE168"/>
  <c r="BE170"/>
  <c i="6" r="BE135"/>
  <c r="BE166"/>
  <c r="BE178"/>
  <c r="BE197"/>
  <c r="BE203"/>
  <c r="BE209"/>
  <c r="BE211"/>
  <c r="BE217"/>
  <c r="BE225"/>
  <c r="BE233"/>
  <c r="BE259"/>
  <c r="BE283"/>
  <c r="BE285"/>
  <c r="BE298"/>
  <c r="BK129"/>
  <c r="J129"/>
  <c r="J98"/>
  <c i="7" r="BE129"/>
  <c r="BE148"/>
  <c r="BE151"/>
  <c r="BE162"/>
  <c r="BE170"/>
  <c i="8" r="BE124"/>
  <c r="BE126"/>
  <c r="BK136"/>
  <c r="J136"/>
  <c r="J100"/>
  <c i="2" r="BE179"/>
  <c r="BE181"/>
  <c r="BE212"/>
  <c r="BE216"/>
  <c r="BE219"/>
  <c r="BE341"/>
  <c r="BE449"/>
  <c r="BE466"/>
  <c r="BE562"/>
  <c r="BE566"/>
  <c r="BE641"/>
  <c r="BE683"/>
  <c r="BE777"/>
  <c r="BE841"/>
  <c r="BE843"/>
  <c r="BE910"/>
  <c r="BE967"/>
  <c r="BE971"/>
  <c r="BE987"/>
  <c r="BE1011"/>
  <c r="BE1015"/>
  <c r="BE1017"/>
  <c r="BE1019"/>
  <c r="BE1021"/>
  <c r="BE1033"/>
  <c r="BE1050"/>
  <c r="BE1069"/>
  <c r="BE1071"/>
  <c r="BE1075"/>
  <c r="BE1077"/>
  <c r="BE1086"/>
  <c r="BE1090"/>
  <c r="BE1100"/>
  <c r="BE1104"/>
  <c r="BE1110"/>
  <c r="BE1116"/>
  <c r="BE1120"/>
  <c r="BE1122"/>
  <c r="BE1254"/>
  <c r="BE1262"/>
  <c r="BE1267"/>
  <c r="BE1271"/>
  <c r="BE1425"/>
  <c r="BE1431"/>
  <c r="BE1444"/>
  <c r="BE1451"/>
  <c r="BE1455"/>
  <c r="BE1463"/>
  <c r="BE1621"/>
  <c r="BE1628"/>
  <c r="BE1716"/>
  <c r="BK858"/>
  <c r="J858"/>
  <c r="J111"/>
  <c i="3" r="BE157"/>
  <c r="BE159"/>
  <c r="BE161"/>
  <c r="BE169"/>
  <c r="BE173"/>
  <c r="BE175"/>
  <c r="BE179"/>
  <c r="BE184"/>
  <c r="BE186"/>
  <c r="BE208"/>
  <c r="BE210"/>
  <c r="BE212"/>
  <c r="BE214"/>
  <c r="BE216"/>
  <c r="BE218"/>
  <c r="BE222"/>
  <c i="4" r="F92"/>
  <c r="BE169"/>
  <c r="BE175"/>
  <c r="BE178"/>
  <c r="BE217"/>
  <c r="BE219"/>
  <c r="BE222"/>
  <c r="BE225"/>
  <c r="BE231"/>
  <c r="BE279"/>
  <c r="BE307"/>
  <c r="BE309"/>
  <c r="BE311"/>
  <c r="BE341"/>
  <c r="BE361"/>
  <c r="BE435"/>
  <c r="BE440"/>
  <c r="BE459"/>
  <c r="BE472"/>
  <c i="8" r="BE131"/>
  <c i="2" r="E85"/>
  <c r="J89"/>
  <c r="F91"/>
  <c r="F92"/>
  <c r="BE153"/>
  <c r="BE157"/>
  <c r="BE161"/>
  <c r="BE195"/>
  <c r="BE197"/>
  <c r="BE199"/>
  <c r="BE225"/>
  <c r="BE280"/>
  <c r="BE326"/>
  <c r="BE337"/>
  <c r="BE485"/>
  <c r="BE492"/>
  <c r="BE499"/>
  <c r="BE582"/>
  <c r="BE603"/>
  <c r="BE651"/>
  <c r="BE679"/>
  <c r="BE731"/>
  <c r="BE859"/>
  <c r="BE876"/>
  <c r="BE948"/>
  <c r="BE952"/>
  <c r="BE975"/>
  <c r="BE977"/>
  <c r="BE980"/>
  <c r="BE984"/>
  <c r="BE1027"/>
  <c r="BE1043"/>
  <c r="BE1045"/>
  <c r="BE1059"/>
  <c r="BE1151"/>
  <c r="BE1205"/>
  <c r="BE1274"/>
  <c r="BE1318"/>
  <c r="BE1384"/>
  <c r="BE1499"/>
  <c r="BE1503"/>
  <c r="BE1531"/>
  <c r="BE1579"/>
  <c r="BE1614"/>
  <c r="BE1706"/>
  <c i="3" r="BE128"/>
  <c r="BE155"/>
  <c r="BE204"/>
  <c r="BE231"/>
  <c i="4" r="BE171"/>
  <c r="BE201"/>
  <c r="BE203"/>
  <c r="BE235"/>
  <c r="BE241"/>
  <c r="BE244"/>
  <c r="BE350"/>
  <c r="BE419"/>
  <c r="BE425"/>
  <c r="BE444"/>
  <c r="BE451"/>
  <c r="BE453"/>
  <c r="BE455"/>
  <c r="BE467"/>
  <c r="BE483"/>
  <c r="BE485"/>
  <c r="BE494"/>
  <c r="BE513"/>
  <c r="BE530"/>
  <c r="BK529"/>
  <c r="J529"/>
  <c r="J117"/>
  <c i="5" r="F92"/>
  <c r="BE150"/>
  <c r="BE152"/>
  <c r="BE172"/>
  <c r="BE176"/>
  <c i="6" r="BE137"/>
  <c r="BE139"/>
  <c r="BE170"/>
  <c r="BE174"/>
  <c r="BE182"/>
  <c r="BE186"/>
  <c r="BE192"/>
  <c r="BE195"/>
  <c r="BE231"/>
  <c r="BE269"/>
  <c r="BE287"/>
  <c r="BE321"/>
  <c i="8" r="BE140"/>
  <c i="4" r="F35"/>
  <c i="1" r="BB97"/>
  <c i="4" r="F37"/>
  <c i="1" r="BD97"/>
  <c i="4" r="J34"/>
  <c i="1" r="AW97"/>
  <c i="5" r="J34"/>
  <c i="1" r="AW98"/>
  <c i="7" r="F35"/>
  <c i="1" r="BB100"/>
  <c i="6" r="J34"/>
  <c i="1" r="AW99"/>
  <c i="8" r="F36"/>
  <c i="1" r="BC101"/>
  <c i="8" r="F34"/>
  <c i="1" r="BA101"/>
  <c i="7" r="F37"/>
  <c i="1" r="BD100"/>
  <c i="2" r="F34"/>
  <c i="1" r="BA95"/>
  <c i="8" r="F35"/>
  <c i="1" r="BB101"/>
  <c i="2" r="J34"/>
  <c i="1" r="AW95"/>
  <c i="7" r="F36"/>
  <c i="1" r="BC100"/>
  <c i="2" r="F37"/>
  <c i="1" r="BD95"/>
  <c i="7" r="J34"/>
  <c i="1" r="AW100"/>
  <c i="5" r="F36"/>
  <c i="1" r="BC98"/>
  <c i="6" r="F35"/>
  <c i="1" r="BB99"/>
  <c i="5" r="F34"/>
  <c i="1" r="BA98"/>
  <c i="6" r="F36"/>
  <c i="1" r="BC99"/>
  <c i="8" r="J34"/>
  <c i="1" r="AW101"/>
  <c i="4" r="F36"/>
  <c i="1" r="BC97"/>
  <c i="5" r="F35"/>
  <c i="1" r="BB98"/>
  <c i="3" r="F36"/>
  <c i="1" r="BC96"/>
  <c i="7" r="F34"/>
  <c i="1" r="BA100"/>
  <c i="2" r="F36"/>
  <c i="1" r="BC95"/>
  <c i="5" r="F37"/>
  <c i="1" r="BD98"/>
  <c i="2" r="F35"/>
  <c i="1" r="BB95"/>
  <c i="6" r="F34"/>
  <c i="1" r="BA99"/>
  <c i="3" r="J34"/>
  <c i="1" r="AW96"/>
  <c i="4" r="F34"/>
  <c i="1" r="BA97"/>
  <c i="3" r="F35"/>
  <c i="1" r="BB96"/>
  <c i="8" r="F37"/>
  <c i="1" r="BD101"/>
  <c i="6" r="F37"/>
  <c i="1" r="BD99"/>
  <c i="3" r="F34"/>
  <c i="1" r="BA96"/>
  <c i="3" r="F37"/>
  <c i="1" r="BD96"/>
  <c i="2" l="1" r="R861"/>
  <c i="5" r="R126"/>
  <c r="R125"/>
  <c r="T126"/>
  <c r="T125"/>
  <c i="4" r="R292"/>
  <c i="2" r="T861"/>
  <c r="P617"/>
  <c i="4" r="P292"/>
  <c i="2" r="T617"/>
  <c i="4" r="R261"/>
  <c i="2" r="BK861"/>
  <c r="J861"/>
  <c r="J112"/>
  <c i="8" r="T122"/>
  <c r="T121"/>
  <c i="2" r="P151"/>
  <c i="4" r="R138"/>
  <c r="R137"/>
  <c i="2" r="R617"/>
  <c i="8" r="P122"/>
  <c r="P121"/>
  <c i="1" r="AU101"/>
  <c i="4" r="T292"/>
  <c i="3" r="R121"/>
  <c i="6" r="R308"/>
  <c r="R127"/>
  <c i="4" r="T261"/>
  <c i="2" r="T151"/>
  <c r="T150"/>
  <c i="7" r="P125"/>
  <c i="1" r="AU100"/>
  <c i="2" r="R151"/>
  <c r="R150"/>
  <c i="7" r="R127"/>
  <c r="R126"/>
  <c r="R125"/>
  <c i="4" r="P138"/>
  <c r="P137"/>
  <c i="1" r="AU97"/>
  <c i="5" r="P126"/>
  <c r="P125"/>
  <c i="1" r="AU98"/>
  <c i="8" r="R122"/>
  <c r="R121"/>
  <c i="3" r="T121"/>
  <c r="BK121"/>
  <c r="J121"/>
  <c r="J96"/>
  <c i="6" r="P308"/>
  <c r="P127"/>
  <c i="1" r="AU99"/>
  <c i="5" r="BK126"/>
  <c i="4" r="BK519"/>
  <c r="J519"/>
  <c r="J114"/>
  <c r="T138"/>
  <c r="T137"/>
  <c i="2" r="P861"/>
  <c i="4" r="BK292"/>
  <c r="J292"/>
  <c r="J108"/>
  <c i="5" r="J127"/>
  <c r="J98"/>
  <c i="4" r="BK261"/>
  <c r="J261"/>
  <c r="J103"/>
  <c i="5" r="BK197"/>
  <c r="J197"/>
  <c r="J104"/>
  <c i="6" r="BK128"/>
  <c r="BK127"/>
  <c r="J127"/>
  <c i="7" r="BK143"/>
  <c r="J143"/>
  <c r="J102"/>
  <c i="2" r="J862"/>
  <c r="J113"/>
  <c i="3" r="J122"/>
  <c r="J97"/>
  <c i="6" r="BK308"/>
  <c r="J308"/>
  <c r="J105"/>
  <c i="7" r="BK127"/>
  <c r="J127"/>
  <c r="J98"/>
  <c r="J177"/>
  <c r="J105"/>
  <c i="2" r="BK617"/>
  <c r="J617"/>
  <c r="J104"/>
  <c i="4" r="J520"/>
  <c r="J115"/>
  <c i="2" r="J152"/>
  <c r="J98"/>
  <c i="8" r="BK122"/>
  <c r="J122"/>
  <c r="J97"/>
  <c i="1" r="BA94"/>
  <c r="AW94"/>
  <c r="AK30"/>
  <c i="6" r="J33"/>
  <c i="1" r="AV99"/>
  <c r="AT99"/>
  <c i="5" r="J33"/>
  <c i="1" r="AV98"/>
  <c r="AT98"/>
  <c i="7" r="F33"/>
  <c i="1" r="AZ100"/>
  <c i="8" r="J33"/>
  <c i="1" r="AV101"/>
  <c r="AT101"/>
  <c i="3" r="F33"/>
  <c i="1" r="AZ96"/>
  <c r="BC94"/>
  <c r="W32"/>
  <c i="8" r="F33"/>
  <c i="1" r="AZ101"/>
  <c r="BD94"/>
  <c r="W33"/>
  <c i="3" r="J33"/>
  <c i="1" r="AV96"/>
  <c r="AT96"/>
  <c i="6" r="F33"/>
  <c i="1" r="AZ99"/>
  <c i="6" r="J30"/>
  <c i="1" r="AG99"/>
  <c r="AN99"/>
  <c i="5" r="F33"/>
  <c i="1" r="AZ98"/>
  <c i="4" r="J33"/>
  <c i="1" r="AV97"/>
  <c r="AT97"/>
  <c r="BB94"/>
  <c r="W31"/>
  <c i="2" r="J33"/>
  <c i="1" r="AV95"/>
  <c r="AT95"/>
  <c i="4" r="F33"/>
  <c i="1" r="AZ97"/>
  <c i="7" r="J33"/>
  <c i="1" r="AV100"/>
  <c r="AT100"/>
  <c i="2" r="F33"/>
  <c i="1" r="AZ95"/>
  <c i="5" l="1" r="BK125"/>
  <c r="J125"/>
  <c r="J96"/>
  <c i="2" r="P150"/>
  <c i="1" r="AU95"/>
  <c i="6" r="J39"/>
  <c i="4" r="BK138"/>
  <c r="J138"/>
  <c r="J97"/>
  <c i="2" r="BK151"/>
  <c r="J151"/>
  <c r="J97"/>
  <c i="5" r="J126"/>
  <c r="J97"/>
  <c i="6" r="J96"/>
  <c r="J128"/>
  <c r="J97"/>
  <c i="7" r="BK126"/>
  <c r="BK125"/>
  <c r="J125"/>
  <c i="8" r="BK121"/>
  <c r="J121"/>
  <c r="J96"/>
  <c i="1" r="AZ94"/>
  <c r="W29"/>
  <c r="AU94"/>
  <c r="AX94"/>
  <c r="W30"/>
  <c i="7" r="J30"/>
  <c i="1" r="AG100"/>
  <c r="AN100"/>
  <c r="AY94"/>
  <c i="3" r="J30"/>
  <c i="1" r="AG96"/>
  <c r="AN96"/>
  <c i="2" l="1" r="BK150"/>
  <c r="J150"/>
  <c r="J96"/>
  <c i="7" r="J39"/>
  <c i="3" r="J39"/>
  <c i="7" r="J96"/>
  <c i="4" r="BK137"/>
  <c r="J137"/>
  <c r="J96"/>
  <c i="7" r="J126"/>
  <c r="J97"/>
  <c i="1" r="AV94"/>
  <c r="AK29"/>
  <c i="8" r="J30"/>
  <c i="1" r="AG101"/>
  <c r="AN101"/>
  <c i="5" r="J30"/>
  <c i="1" r="AG98"/>
  <c r="AN98"/>
  <c i="5" l="1" r="J39"/>
  <c i="8" r="J39"/>
  <c i="1" r="AT94"/>
  <c i="4" r="J30"/>
  <c i="1" r="AG97"/>
  <c r="AN97"/>
  <c i="2" r="J30"/>
  <c i="1" r="AG95"/>
  <c r="AN95"/>
  <c i="2" l="1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<sst xmlns="http://schemas.openxmlformats.org/spreadsheetml/2006/main">
  <si>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</si>
  <si>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</si>
  <si>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</si>
  <si>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</si>
  <si>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</si>
  <si>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{e742f7c7-f2ea-4560-b902-16d636679358}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</si>
  <si>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</si>
  <si>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</si>
  <si>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</si>
  <si>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</si>
  <si>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</si>
  <si>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</si>
  <si>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</si>
  <si>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</si>
  <si>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</si>
  <si>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</si>
  <si>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</si>
  <si>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Krásné Údolí, Stav.úpr.stanice dobrovolných hasičů - III.etapa</t>
  </si>
  <si>
    <t>KSO:</t>
  </si>
  <si>
    <t>CC-CZ:</t>
  </si>
  <si>
    <t>Místo:</t>
  </si>
  <si>
    <t>Krásné Údolí</t>
  </si>
  <si>
    <t>Datum:</t>
  </si>
  <si>
    <t>1. 4. 2020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</si>
  <si>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</si>
  <si>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</si>
  <si>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</si>
  <si>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</si>
  <si>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</si>
  <si>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</si>
  <si>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</si>
  <si>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Miloš Trnka</t>
  </si>
  <si>
    <t>True</t>
  </si>
  <si>
    <t>Zpracovatel:</t>
  </si>
  <si>
    <t>J.Svobodová</t>
  </si>
  <si>
    <t>Poznámka:</t>
  </si>
  <si>
    <t>Soupis prací je sestaven za využití položek cenové soustavy ÚRS. Cenové a technické podmínky položek cenové soustavy ÚRS, které nejsou uvedeny v soupisu prací ( tzv.úvodní části katalogů) jsou neomezeně dálkově k dispozici na www.cs-urs.cz. Položky soupisu prací, které nemají ve sloupci "cenová soustava" uveden žádný údaj (nebo R-položka), nepochází s cenové soustavy ÚRS. Nedílnou součástí rozpočtu a výkazu výměr je projektová dokumentace. Nabídkové ceny mohou být vytvářeny dle výkazu výměr pouze s projektem a jeho výkazem výměr.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</si>
  <si>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</si>
  <si>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</si>
  <si>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</si>
  <si>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</si>
  <si>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</si>
  <si>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</si>
  <si>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</si>
  <si>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</si>
  <si>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</si>
  <si>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</si>
  <si>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</si>
  <si>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</si>
  <si>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</si>
  <si>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</si>
  <si>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</si>
  <si>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</si>
  <si>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</si>
  <si>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</si>
  <si>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</si>
  <si>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</si>
  <si>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</si>
  <si>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</si>
  <si>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</si>
  <si>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</si>
  <si>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</si>
  <si>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</si>
  <si>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</si>
  <si>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</si>
  <si>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</si>
  <si>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</si>
  <si>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</si>
  <si>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</si>
  <si>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</si>
  <si>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</si>
  <si>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</si>
  <si>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</si>
  <si>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</si>
  <si>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</si>
  <si>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</si>
  <si>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</si>
  <si>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</si>
  <si>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</si>
  <si>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</si>
  <si>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</si>
  <si>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</si>
  <si>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</t>
  </si>
  <si>
    <t>Stavební úpravy objektu</t>
  </si>
  <si>
    <t>STA</t>
  </si>
  <si>
    <t>1</t>
  </si>
  <si>
    <t>{468189df-c2f8-4aa8-aa59-cb863758fcd3}</t>
  </si>
  <si>
    <t>2</t>
  </si>
  <si>
    <t>D.4.A.</t>
  </si>
  <si>
    <t>Vzduchotechnika</t>
  </si>
  <si>
    <t>{99785cbe-3718-45e0-8fa3-b2637121396d}</t>
  </si>
  <si>
    <t>D.4.B.</t>
  </si>
  <si>
    <t>ZTI - vodovod, kanalizace</t>
  </si>
  <si>
    <t>{cfb9a030-e04d-412c-a18d-a33cc363b297}</t>
  </si>
  <si>
    <t>D.4.C.</t>
  </si>
  <si>
    <t>ÚT - zařízení pro vytápění staveb</t>
  </si>
  <si>
    <t>{2359fd17-8279-4fa6-a1aa-0435867932e9}</t>
  </si>
  <si>
    <t>D.4.D</t>
  </si>
  <si>
    <t>Elektroinstalace</t>
  </si>
  <si>
    <t>{20db5d81-ea38-45a0-83df-e90da3c49c23}</t>
  </si>
  <si>
    <t>D.4.E</t>
  </si>
  <si>
    <t>Domovní plynovod</t>
  </si>
  <si>
    <t>{a6534b1a-1c15-49ac-be22-62f22f8a0464}</t>
  </si>
  <si>
    <t>VON</t>
  </si>
  <si>
    <t xml:space="preserve">Vedlejší a ostatní náklady </t>
  </si>
  <si>
    <t>{eb0cd7cf-65f3-4f55-b230-96c3ad47b70d}</t>
  </si>
  <si>
    <t>KRYCÍ LIST SOUPISU PRACÍ</t>
  </si>
  <si>
    <t>Objekt:</t>
  </si>
  <si>
    <t>D.1. - Stavební úpravy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</si>
  <si>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</si>
  <si>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</si>
  <si>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</si>
  <si>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</si>
  <si>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</si>
  <si>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</si>
  <si>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</si>
  <si>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</si>
  <si>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</si>
  <si>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</si>
  <si>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</si>
  <si>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</si>
  <si>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</si>
  <si>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</si>
  <si>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</si>
  <si>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</si>
  <si>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</si>
  <si>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</si>
  <si>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</si>
  <si>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</si>
  <si>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</si>
  <si>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</si>
  <si>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</si>
  <si>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</si>
  <si>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</si>
  <si>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</si>
  <si>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</si>
  <si>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</si>
  <si>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</si>
  <si>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</si>
  <si>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</si>
  <si>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</si>
  <si>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</si>
  <si>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</si>
  <si>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</si>
  <si>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</si>
  <si>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</si>
  <si>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</si>
  <si>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</si>
  <si>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</si>
  <si>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</si>
  <si>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</si>
  <si>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</si>
  <si>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</si>
  <si>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</si>
  <si>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</si>
  <si>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</si>
  <si>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</si>
  <si>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</si>
  <si>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</si>
  <si>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</si>
  <si>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</si>
  <si>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</si>
  <si>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</si>
  <si>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</si>
  <si>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</si>
  <si>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</si>
  <si>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113107312</t>
  </si>
  <si>
    <t>Odstranění podkladu z kameniva těženého tl 200 mm strojně pl do 50 m2</t>
  </si>
  <si>
    <t>m2</t>
  </si>
  <si>
    <t>CS ÚRS 2020 01</t>
  </si>
  <si>
    <t>4</t>
  </si>
  <si>
    <t>-373536354</t>
  </si>
  <si>
    <t>PP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</si>
  <si>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</si>
  <si>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VV</t>
  </si>
  <si>
    <t>*O9 - propadlý asfalt cca 3m2</t>
  </si>
  <si>
    <t>3,0</t>
  </si>
  <si>
    <t>113107341</t>
  </si>
  <si>
    <t>Odstranění podkladu živičného tl 50 mm strojně pl do 50 m2</t>
  </si>
  <si>
    <t>-435692767</t>
  </si>
  <si>
    <t>Odstranění podkladů nebo krytů strojně plochy jednotlivě do 50 m2 s přemístěním hmot na skládku na vzdálenost do 3 m nebo s naložením na dopravní prostředek živičných, o tl. vrstvy do 50 mm</t>
  </si>
  <si>
    <t>3</t>
  </si>
  <si>
    <t>121151103</t>
  </si>
  <si>
    <t>Sejmutí ornice plochy do 100 m2 tl vrstvy do 200 mm strojně</t>
  </si>
  <si>
    <t>1061628467</t>
  </si>
  <si>
    <t>Sejmutí ornice strojně při souvislé ploše do 100 m2, tl. vrstvy do 200 mm</t>
  </si>
  <si>
    <t>*plochy dotčené stavební činností tl.100mm</t>
  </si>
  <si>
    <t>2,0*(1,59+11,355+21,797+0,65)</t>
  </si>
  <si>
    <t>132251103</t>
  </si>
  <si>
    <t xml:space="preserve">Hloubení rýh nezapažených  š do 800 mm v hornině třídy těžitelnosti I, skupiny 3 objem do 100 m3 strojně</t>
  </si>
  <si>
    <t>m3</t>
  </si>
  <si>
    <t>823943332</t>
  </si>
  <si>
    <t>Hloubení nezapažených rýh šířky do 800 mm strojně s urovnáním dna do předepsaného profilu a spádu v hornině třídy těžitelnosti I skupiny 3 přes 50 do 100 m3</t>
  </si>
  <si>
    <t>*F4 doplnění svislé izolace soklů a základových pasů</t>
  </si>
  <si>
    <t>0,6*0,9*(1,59+2,56+11,355+21,797+0,65)</t>
  </si>
  <si>
    <t>* oddělující beton. zídka u vstupu - prohloubení po vybourání</t>
  </si>
  <si>
    <t>0,3*0,15*2,5</t>
  </si>
  <si>
    <t>5</t>
  </si>
  <si>
    <t>162751117</t>
  </si>
  <si>
    <t>Vodorovné přemístění do 10000 m výkopku/sypaniny z horniny třídy těžitelnosti I, skupiny 1 až 3</t>
  </si>
  <si>
    <t>-2042445188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</si>
  <si>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</si>
  <si>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"rýhy" 20,607</t>
  </si>
  <si>
    <t>6</t>
  </si>
  <si>
    <t>162751119</t>
  </si>
  <si>
    <t>Příplatek k vodorovnému přemístění výkopku/sypaniny z horniny třídy těžitelnosti I, skupiny 1 až 3 ZKD 1000 m přes 10000 m</t>
  </si>
  <si>
    <t>321844124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</si>
  <si>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</si>
  <si>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*27km</t>
  </si>
  <si>
    <t>20,607</t>
  </si>
  <si>
    <t>20,607*17 'Přepočtené koeficientem množství</t>
  </si>
  <si>
    <t>7</t>
  </si>
  <si>
    <t>171251201</t>
  </si>
  <si>
    <t>Uložení sypaniny na skládky nebo meziskládky</t>
  </si>
  <si>
    <t>-1491430960</t>
  </si>
  <si>
    <t>Uložení sypaniny na skládky nebo meziskládky bez hutnění s upravením uložené sypaniny do předepsaného tvaru</t>
  </si>
  <si>
    <t>8</t>
  </si>
  <si>
    <t>171201221</t>
  </si>
  <si>
    <t>Poplatek za uložení na skládce (skládkovné) zeminy a kamení kód odpadu 17 05 04</t>
  </si>
  <si>
    <t>t</t>
  </si>
  <si>
    <t>1653147445</t>
  </si>
  <si>
    <t>Poplatek za uložení stavebního odpadu na skládce (skládkovné) zeminy a kamení zatříděného do Katalogu odpadů pod kódem 17 05 04</t>
  </si>
  <si>
    <t>20,607*1,8</t>
  </si>
  <si>
    <t>9</t>
  </si>
  <si>
    <t>174151101</t>
  </si>
  <si>
    <t>Zásyp jam, šachet rýh nebo kolem objektů sypaninou se zhutněním</t>
  </si>
  <si>
    <t>-504583304</t>
  </si>
  <si>
    <t>Zásyp sypaninou z jakékoliv horniny strojně s uložením výkopku ve vrstvách se zhutněním jam, šachet, rýh nebo kolem objektů v těchto vykopávkách</t>
  </si>
  <si>
    <t>0,5*0,9*(1,59+2,56+11,355+21,797+0,65)</t>
  </si>
  <si>
    <t>10</t>
  </si>
  <si>
    <t>M</t>
  </si>
  <si>
    <t>58380651</t>
  </si>
  <si>
    <t>kámen lomový netříděný žula odval</t>
  </si>
  <si>
    <t>281444778</t>
  </si>
  <si>
    <t>17,078*1,67*1,1*1,02</t>
  </si>
  <si>
    <t>11</t>
  </si>
  <si>
    <t>181151311</t>
  </si>
  <si>
    <t>Plošná úprava terénu přes 500 m2 zemina tř 1 až 4 nerovnosti do 100 mm v rovinně a svahu do 1:5</t>
  </si>
  <si>
    <t>1042082048</t>
  </si>
  <si>
    <t>Plošná úprava terénu v zemině tř. 1 až 4 s urovnáním povrchu bez doplnění ornice souvislé plochy přes 500 m2 při nerovnostech terénu přes 50 do 100 mm v rovině nebo na svahu do 1:5</t>
  </si>
  <si>
    <t xml:space="preserve">*plochy dotčené stavební činností </t>
  </si>
  <si>
    <t>12</t>
  </si>
  <si>
    <t>181351003</t>
  </si>
  <si>
    <t>Rozprostření ornice tl vrstvy do 200 mm pl do 100 m2 v rovině nebo ve svahu do 1:5 strojně</t>
  </si>
  <si>
    <t>527783742</t>
  </si>
  <si>
    <t>Rozprostření a urovnání ornice v rovině nebo ve svahu sklonu do 1:5 strojně při souvislé ploše do 100 m2, tl. vrstvy do 200 mm</t>
  </si>
  <si>
    <t>13</t>
  </si>
  <si>
    <t>181411121</t>
  </si>
  <si>
    <t>Založení lučního trávníku výsevem plochy do 1000 m2 v rovině a ve svahu do 1:5</t>
  </si>
  <si>
    <t>-1188665596</t>
  </si>
  <si>
    <t>Založení trávníku na půdě předem připravené plochy do 1000 m2 výsevem včetně utažení lučního v rovině nebo na svahu do 1:5</t>
  </si>
  <si>
    <t>14</t>
  </si>
  <si>
    <t>00572470</t>
  </si>
  <si>
    <t>osivo směs travní univerzál</t>
  </si>
  <si>
    <t>kg</t>
  </si>
  <si>
    <t>157542318</t>
  </si>
  <si>
    <t>70,784</t>
  </si>
  <si>
    <t>70,784*0,015 'Přepočtené koeficientem množství</t>
  </si>
  <si>
    <t>Zakládání</t>
  </si>
  <si>
    <t>271572211</t>
  </si>
  <si>
    <t>Podsyp pod základové konstrukce se zhutněním z netříděného štěrkopísku</t>
  </si>
  <si>
    <t>1288835928</t>
  </si>
  <si>
    <t>Podsyp pod základové konstrukce se zhutněním a urovnáním povrchu ze štěrkopísku netříděného</t>
  </si>
  <si>
    <t>* oddělující beton. zídka u vstupu</t>
  </si>
  <si>
    <t>16</t>
  </si>
  <si>
    <t>274313611</t>
  </si>
  <si>
    <t>Základové pásy z betonu tř. C 16/20</t>
  </si>
  <si>
    <t>-1115789151</t>
  </si>
  <si>
    <t>Základy z betonu prostého pasy betonu kamenem neprokládaného tř. C 16/20</t>
  </si>
  <si>
    <t>0,3*0,6*2,5</t>
  </si>
  <si>
    <t>17</t>
  </si>
  <si>
    <t>274351121</t>
  </si>
  <si>
    <t>Zřízení bednění základových pasů rovného</t>
  </si>
  <si>
    <t>729833639</t>
  </si>
  <si>
    <t>Bednění základů pasů rovné zřízení</t>
  </si>
  <si>
    <t>2*0,6*2,5</t>
  </si>
  <si>
    <t>18</t>
  </si>
  <si>
    <t>274351122</t>
  </si>
  <si>
    <t>Odstranění bednění základových pasů rovného</t>
  </si>
  <si>
    <t>-183580023</t>
  </si>
  <si>
    <t>Bednění základů pasů rovné odstranění</t>
  </si>
  <si>
    <t>Svislé a kompletní konstrukce</t>
  </si>
  <si>
    <t>19</t>
  </si>
  <si>
    <t>310239211</t>
  </si>
  <si>
    <t>Zazdívka otvorů pl do 4 m2 ve zdivu nadzákladovém cihlami pálenými na MVC</t>
  </si>
  <si>
    <t>1016027331</t>
  </si>
  <si>
    <t xml:space="preserve">Zazdívka otvorů ve zdivu nadzákladovém cihlami pálenými  plochy přes 1 m2 do 4 m2 na maltu vápenocementovou</t>
  </si>
  <si>
    <t xml:space="preserve">*O5 </t>
  </si>
  <si>
    <t>0,42*1,47*0,7*2</t>
  </si>
  <si>
    <t>*O12</t>
  </si>
  <si>
    <t>0,42*(1,47*1,78+1,47*1,76)</t>
  </si>
  <si>
    <t>20</t>
  </si>
  <si>
    <t>310279842</t>
  </si>
  <si>
    <t>Zazdívka otvorů pl do 4 m2 ve zdivu nadzákladovém z nepálených tvárnic tl do 300 mm</t>
  </si>
  <si>
    <t>1741981357</t>
  </si>
  <si>
    <t xml:space="preserve">Zazdívka otvorů ve zdivu nadzákladovém nepálenými tvárnicemi  plochy přes 1 m2 do 4 m2 , ve zdi tl. do 300 mm</t>
  </si>
  <si>
    <t>0,285*0,67*1,99</t>
  </si>
  <si>
    <t>311321511</t>
  </si>
  <si>
    <t>Nosná zeď ze ŽB tř. C 20/25 bez výztuže</t>
  </si>
  <si>
    <t>1051463816</t>
  </si>
  <si>
    <t>Nadzákladové zdi z betonu železového (bez výztuže) nosné bez zvláštních nároků na vliv prostředí tř. C 20/25</t>
  </si>
  <si>
    <t xml:space="preserve">* oddělující beton. zídka u vstupu </t>
  </si>
  <si>
    <t>0,26*0,75*2,5</t>
  </si>
  <si>
    <t>22</t>
  </si>
  <si>
    <t>311351121</t>
  </si>
  <si>
    <t>Zřízení oboustranného bednění nosných nadzákladových zdí</t>
  </si>
  <si>
    <t>2082347785</t>
  </si>
  <si>
    <t>Bednění nadzákladových zdí nosných rovné oboustranné za každou stranu zřízení</t>
  </si>
  <si>
    <t>2*0,75*2,5</t>
  </si>
  <si>
    <t>23</t>
  </si>
  <si>
    <t>311351122</t>
  </si>
  <si>
    <t>Odstranění oboustranného bednění nosných nadzákladových zdí</t>
  </si>
  <si>
    <t>1336608507</t>
  </si>
  <si>
    <t>Bednění nadzákladových zdí nosných rovné oboustranné za každou stranu odstranění</t>
  </si>
  <si>
    <t>24</t>
  </si>
  <si>
    <t>311362021</t>
  </si>
  <si>
    <t>Výztuž nosných zdí svařovanými sítěmi Kari</t>
  </si>
  <si>
    <t>-1186247273</t>
  </si>
  <si>
    <t>Výztuž nadzákladových zdí nosných svislých nebo odkloněných od svislice, rovných nebo oblých ze svařovaných sítí z drátů typu KARI</t>
  </si>
  <si>
    <t>2*0,75*2,5*2,22*2*1,15*0,001</t>
  </si>
  <si>
    <t>25</t>
  </si>
  <si>
    <t>317234410</t>
  </si>
  <si>
    <t>Vyzdívka mezi nosníky z cihel pálených na MC</t>
  </si>
  <si>
    <t>-1781784613</t>
  </si>
  <si>
    <t xml:space="preserve">Vyzdívka mezi nosníky cihlami pálenými  na maltu cementovou</t>
  </si>
  <si>
    <t>*PR1, PR2</t>
  </si>
  <si>
    <t>"I 120" 1,3*0,12*0,42</t>
  </si>
  <si>
    <t>"I 120" 1,2*0,12*0,285*2</t>
  </si>
  <si>
    <t>26</t>
  </si>
  <si>
    <t>317944321</t>
  </si>
  <si>
    <t>Válcované nosníky do č.12 dodatečně osazované do připravených otvorů</t>
  </si>
  <si>
    <t>2069897065</t>
  </si>
  <si>
    <t xml:space="preserve">Válcované nosníky dodatečně osazované do připravených otvorů  bez zazdění hlav do č. 12</t>
  </si>
  <si>
    <t>*PR1, PR2, PR3</t>
  </si>
  <si>
    <t>"I 120" 1,3*3*11,1*0,001</t>
  </si>
  <si>
    <t>"I 120" 1,2*4*11,1*0,001</t>
  </si>
  <si>
    <t>"I 120" 1,1*11,1*0,001</t>
  </si>
  <si>
    <t>27</t>
  </si>
  <si>
    <t>319201321</t>
  </si>
  <si>
    <t>Vyrovnání nerovného povrchu zdiva tl do 30 mm maltou</t>
  </si>
  <si>
    <t>746844929</t>
  </si>
  <si>
    <t xml:space="preserve">Vyrovnání nerovného povrchu vnitřního i vnějšího zdiva  bez odsekání vadných cihel, maltou (s dodáním hmot) tl. do 30 mm</t>
  </si>
  <si>
    <t xml:space="preserve">*pod obklady  po oškrábání omítek stáv.zdiva</t>
  </si>
  <si>
    <t>"kuchyňská linka" 0,6*0,8</t>
  </si>
  <si>
    <t>1,5*(0,9*6+0,38+1,2+2,44)</t>
  </si>
  <si>
    <t>"odpočet otvorů" -1,5*0,8*2</t>
  </si>
  <si>
    <t>"ostění" 1,5*0,15*2*2</t>
  </si>
  <si>
    <t>"geberit" -1,2*0,9*4</t>
  </si>
  <si>
    <t>2,1*(0,9*2+1,9)</t>
  </si>
  <si>
    <t xml:space="preserve">*vyspravení povrchu soklu pod zateplovací systém - nad úrovní terénu </t>
  </si>
  <si>
    <t>"S1" 1,2+0,14+0,46</t>
  </si>
  <si>
    <t>"S2" 0,31</t>
  </si>
  <si>
    <t>"S3" 6,42</t>
  </si>
  <si>
    <t>"S4" 2,39</t>
  </si>
  <si>
    <t>28</t>
  </si>
  <si>
    <t>340271025</t>
  </si>
  <si>
    <t>Zazdívka otvorů v příčkách nebo stěnách plochy do 4 m2 tvárnicemi pórobetonovými tl 100 mm</t>
  </si>
  <si>
    <t>1756394407</t>
  </si>
  <si>
    <t>Zazdívka otvorů v příčkách nebo stěnách pórobetonovými tvárnicemi plochy přes 1 m2 do 4 m2, objemová hmotnost 500 kg/m3, tloušťka příčky 100 mm</t>
  </si>
  <si>
    <t>1,48*1,02</t>
  </si>
  <si>
    <t>29</t>
  </si>
  <si>
    <t>340271031</t>
  </si>
  <si>
    <t>Zazdívka otvorů v příčkách nebo stěnách plochy do 1 m2 tvárnicemi pórobetonovými tl 125 mm</t>
  </si>
  <si>
    <t>-794234350</t>
  </si>
  <si>
    <t>Zazdívka otvorů v příčkách nebo stěnách pórobetonovými tvárnicemi plochy přes 0,025 m2 do 1 m2, objemová hmotnost 500 kg/m3, tloušťka příčky 125 mm</t>
  </si>
  <si>
    <t>*O5</t>
  </si>
  <si>
    <t>1,47*0,46*2</t>
  </si>
  <si>
    <t>30</t>
  </si>
  <si>
    <t>340271035</t>
  </si>
  <si>
    <t>Zazdívka otvorů v příčkách nebo stěnách plochy do 4 m2 tvárnicemi pórobetonovými tl 125 mm</t>
  </si>
  <si>
    <t>608731974</t>
  </si>
  <si>
    <t>Zazdívka otvorů v příčkách nebo stěnách pórobetonovými tvárnicemi plochy přes 1 m2 do 4 m2, objemová hmotnost 500 kg/m3, tloušťka příčky 125 mm</t>
  </si>
  <si>
    <t>1,22*2,17</t>
  </si>
  <si>
    <t>31</t>
  </si>
  <si>
    <t>346244381</t>
  </si>
  <si>
    <t>Plentování jednostranné v do 200 mm válcovaných nosníků cihlami</t>
  </si>
  <si>
    <t>-514447026</t>
  </si>
  <si>
    <t xml:space="preserve">Plentování ocelových válcovaných nosníků jednostranné cihlami  na maltu, výška stojiny do 200 mm</t>
  </si>
  <si>
    <t>"I 120" (1,3+1,2*2+1,1)*0,12*2</t>
  </si>
  <si>
    <t>32</t>
  </si>
  <si>
    <t>346481111</t>
  </si>
  <si>
    <t>Zaplentování rýh, potrubí, výklenků nebo nik ve stěnách rabicovým pletivem</t>
  </si>
  <si>
    <t>-750015645</t>
  </si>
  <si>
    <t xml:space="preserve">Zaplentování rýh, potrubí, válcovaných nosníků, výklenků nebo nik  jakéhokoliv tvaru, na maltu ve stěnách nebo před stěnami rabicovým pletivem</t>
  </si>
  <si>
    <t>"I 120" 1,3*(2*0,12+0,42)</t>
  </si>
  <si>
    <t>"I 120" 1,2*(2*0,12+0,285)*2</t>
  </si>
  <si>
    <t>"I 120" 1,1*(2*0,12+0,13)</t>
  </si>
  <si>
    <t>Vodorovné konstrukce</t>
  </si>
  <si>
    <t>33</t>
  </si>
  <si>
    <t>411322525</t>
  </si>
  <si>
    <t>Stropy trámové nebo kazetové ze ŽB tř. C 20/25</t>
  </si>
  <si>
    <t>-267539046</t>
  </si>
  <si>
    <t xml:space="preserve">Stropy z betonu železového (bez výztuže)  trámových, žebrových, kazetových nebo vložkových z tvárnic nebo z hraněných či zaoblených vln zabudovaného plechového bednění tř. C 20/25</t>
  </si>
  <si>
    <t>P</t>
  </si>
  <si>
    <t>Poznámka k položce:_x000d_
XC1</t>
  </si>
  <si>
    <t>*VSŽ 11001 -strop nad 1.pp - býv. kotelna</t>
  </si>
  <si>
    <t>55,8*0,13</t>
  </si>
  <si>
    <t>34</t>
  </si>
  <si>
    <t>411354214</t>
  </si>
  <si>
    <t>Bednění stropů ztracené z hraněných trapézových vln v 60 mm plech lesklý tl 0,88 mm</t>
  </si>
  <si>
    <t>-1608991154</t>
  </si>
  <si>
    <t xml:space="preserve">Bednění stropů ztracené ocelové žebrované 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0,88 mm</t>
  </si>
  <si>
    <t>55,8</t>
  </si>
  <si>
    <t>35</t>
  </si>
  <si>
    <t>411361821</t>
  </si>
  <si>
    <t>Výztuž stropů betonářskou ocelí 10 505</t>
  </si>
  <si>
    <t>923725787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</si>
  <si>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</si>
  <si>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"dolní výztuž 2xR6" 55,8*5*2*0,222*1,15*0,001</t>
  </si>
  <si>
    <t>36</t>
  </si>
  <si>
    <t>411362021</t>
  </si>
  <si>
    <t>Výztuž stropů svařovanými sítěmi Kari</t>
  </si>
  <si>
    <t>1841932113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</si>
  <si>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</si>
  <si>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"horní výztuž SZ 6/100/100" 55,8*2*2,22*1,2*0,001</t>
  </si>
  <si>
    <t>37</t>
  </si>
  <si>
    <t>430321515</t>
  </si>
  <si>
    <t>Schodišťová konstrukce a rampa ze ŽB tř. C 20/25</t>
  </si>
  <si>
    <t>1995904999</t>
  </si>
  <si>
    <t xml:space="preserve">Schodišťové konstrukce a rampy z betonu železového (bez výztuže)  stupně, schodnice, ramena, podesty s nosníky tř. C 20/25</t>
  </si>
  <si>
    <t>*O7 - západní u vstupu-nabetonávka podesty (schod)</t>
  </si>
  <si>
    <t>1,57*1,1*0,15</t>
  </si>
  <si>
    <t>38</t>
  </si>
  <si>
    <t>430362021</t>
  </si>
  <si>
    <t>Výztuž schodišťové konstrukce a rampy svařovanými sítěmi Kari</t>
  </si>
  <si>
    <t>1832962784</t>
  </si>
  <si>
    <t xml:space="preserve">Výztuž schodišťových konstrukcí a ramp  stupňů, schodnic, ramen, podest s nosníky ze svařovaných sítí z drátů typu KARI</t>
  </si>
  <si>
    <t>*O7 - západní u vstupu-nabetonávka podesty 100x100x6</t>
  </si>
  <si>
    <t>1,57*1,1*2*2,22*1,15*0,001</t>
  </si>
  <si>
    <t>39</t>
  </si>
  <si>
    <t>431351121</t>
  </si>
  <si>
    <t>Zřízení bednění podest schodišť a ramp přímočarých v do 4 m</t>
  </si>
  <si>
    <t>-781822093</t>
  </si>
  <si>
    <t xml:space="preserve">Bednění podest, podstupňových desek a ramp včetně podpěrné konstrukce  výšky do 4 m půdorysně přímočarých zřízení</t>
  </si>
  <si>
    <t>*O7 - západní u vstupu-nabetonávka podesty</t>
  </si>
  <si>
    <t>1,57*0,15</t>
  </si>
  <si>
    <t>40</t>
  </si>
  <si>
    <t>431351122</t>
  </si>
  <si>
    <t>Odstranění bednění podest schodišť a ramp přímočarých v do 4 m</t>
  </si>
  <si>
    <t>-1845752304</t>
  </si>
  <si>
    <t xml:space="preserve">Bednění podest, podstupňových desek a ramp včetně podpěrné konstrukce  výšky do 4 m půdorysně přímočarých odstranění</t>
  </si>
  <si>
    <t>41</t>
  </si>
  <si>
    <t>434311115</t>
  </si>
  <si>
    <t>Schodišťové stupně dusané na terén z betonu tř. C 20/25 bez potěru</t>
  </si>
  <si>
    <t>m</t>
  </si>
  <si>
    <t>-1060123180</t>
  </si>
  <si>
    <t xml:space="preserve">Stupně dusané z betonu prostého nebo prokládaného kamenem  na terén nebo na desku bez potěru, se zahlazením povrchu tř. C 20/25</t>
  </si>
  <si>
    <t>* nová m.č. 1.11 - 2x300/158</t>
  </si>
  <si>
    <t>1,57*2</t>
  </si>
  <si>
    <t>42</t>
  </si>
  <si>
    <t>434351141</t>
  </si>
  <si>
    <t>Zřízení bednění stupňů přímočarých schodišť</t>
  </si>
  <si>
    <t>1814763650</t>
  </si>
  <si>
    <t xml:space="preserve">Bednění stupňů  betonovaných na podstupňové desce nebo na terénu půdorysně přímočarých zřízení</t>
  </si>
  <si>
    <t>1,57*2*0,158</t>
  </si>
  <si>
    <t>43</t>
  </si>
  <si>
    <t>434351142</t>
  </si>
  <si>
    <t>Odstranění bednění stupňů přímočarých schodišť</t>
  </si>
  <si>
    <t>274300367</t>
  </si>
  <si>
    <t xml:space="preserve">Bednění stupňů  betonovaných na podstupňové desce nebo na terénu půdorysně přímočarých odstranění</t>
  </si>
  <si>
    <t>Komunikace pozemní</t>
  </si>
  <si>
    <t>44</t>
  </si>
  <si>
    <t>564750R</t>
  </si>
  <si>
    <t>Podklad z kameniva hrubého drceného vel. 4-16 mm tl 150 mm</t>
  </si>
  <si>
    <t>1755174763</t>
  </si>
  <si>
    <t xml:space="preserve">Podklad nebo kryt z kameniva hrubého drceného  vel. 4-16 mm s rozprostřením a zhutněním, po zhutnění tl. 150 mm</t>
  </si>
  <si>
    <t>*O9 - propadlý živ. povrch cca 3m2</t>
  </si>
  <si>
    <t>45</t>
  </si>
  <si>
    <t>564831111</t>
  </si>
  <si>
    <t>Podklad ze štěrkodrtě ŠD tl 100 mm</t>
  </si>
  <si>
    <t>1566904652</t>
  </si>
  <si>
    <t xml:space="preserve">Podklad ze štěrkodrti ŠD  s rozprostřením a zhutněním, po zhutnění tl. 100 mm</t>
  </si>
  <si>
    <t>46</t>
  </si>
  <si>
    <t>572360112</t>
  </si>
  <si>
    <t>Vyspravení krytu komunikací po překopech plochy do 15 m2 studenou asfaltovou směsí tl 60 mm</t>
  </si>
  <si>
    <t>849426625</t>
  </si>
  <si>
    <t>Vyspravení krytu komunikací po překopech inženýrských sítí plochy do 15 m2 asfaltovou směsí aplikovanou za studena, po zhutnění tl. přes 40 do 60 mm</t>
  </si>
  <si>
    <t>*O9 - cca 3m2</t>
  </si>
  <si>
    <t>Úpravy povrchů, podlahy a osazování výplní</t>
  </si>
  <si>
    <t>47</t>
  </si>
  <si>
    <t>612142001</t>
  </si>
  <si>
    <t>Potažení vnitřních stěn sklovláknitým pletivem vtlačeným do tenkovrstvé hmoty</t>
  </si>
  <si>
    <t>373001702</t>
  </si>
  <si>
    <t xml:space="preserve">Potažení vnitřních ploch pletivem  v ploše nebo pruzích, na plném podkladu sklovláknitým vtlačením do tmelu stěn</t>
  </si>
  <si>
    <t>*nové zdivo - zazdívky</t>
  </si>
  <si>
    <t>1,47*1,25*2</t>
  </si>
  <si>
    <t>*O11 - po vybourání otvorů</t>
  </si>
  <si>
    <t>"vrata" 0,415*(2,9+2*2,95)*2</t>
  </si>
  <si>
    <t>(1,47*1,78+1,47*1,76)</t>
  </si>
  <si>
    <t>0,67*1,99*2</t>
  </si>
  <si>
    <t>48</t>
  </si>
  <si>
    <t>612311131</t>
  </si>
  <si>
    <t>Potažení vnitřních stěn vápenným štukem tloušťky do 3 mm</t>
  </si>
  <si>
    <t>567939097</t>
  </si>
  <si>
    <t>Potažení vnitřních ploch štukem tloušťky do 3 mm svislých konstrukcí stěn</t>
  </si>
  <si>
    <t>*stáv.zdivo vč. zazdívek</t>
  </si>
  <si>
    <t>3,3*((5,75+10,91)*2+(4,29+2*8,25))+2,5*(2*2,095+2,503+0,75)</t>
  </si>
  <si>
    <t>2,7*(1,2+2,44+0,9+1,9+0,9*7+0,38+1,7)+3,3*(4,29+2*6,875+3,91+9,83+6,129+5,7+0,419*3+0,5)</t>
  </si>
  <si>
    <t>2,05*2*(2,58+1,57)</t>
  </si>
  <si>
    <t>"odpočty otvorů" -(2,9*2,95*2+1,45*1,75*8+1,15*2,05+0,8*1,97*10+0,9*2,0</t>
  </si>
  <si>
    <t>"ostění" 0,4*(2*(2,9+2*2,95)+8*(1,45+2*1,75))+0,338*(1,0+2*2,1)+0,15*3*(0,8+2*1,97)</t>
  </si>
  <si>
    <t>*odečet - obklady na zdivu</t>
  </si>
  <si>
    <t>"kuchyňská linka" -0,6*0,8</t>
  </si>
  <si>
    <t>-1,5*(0,9*6+0,38+1,2+2,44)</t>
  </si>
  <si>
    <t>"otvory" +1,5*0,8*2</t>
  </si>
  <si>
    <t>"ostění" -1,5*0,15*2*2</t>
  </si>
  <si>
    <t>"geberit" +1,2*(0,9*3+0,75)</t>
  </si>
  <si>
    <t>-2,1*(0,9*2+1,9)</t>
  </si>
  <si>
    <t>49</t>
  </si>
  <si>
    <t>619991011</t>
  </si>
  <si>
    <t>Obalení konstrukcí a prvků fólií přilepenou lepící páskou</t>
  </si>
  <si>
    <t>8200358</t>
  </si>
  <si>
    <t xml:space="preserve">Zakrytí vnitřních ploch před znečištěním  včetně pozdějšího odkrytí konstrukcí a prvků obalením fólií a přelepením páskou</t>
  </si>
  <si>
    <t>1,45*1,75*8+2,9*2,95*2+0,9*2+1,0*2,0</t>
  </si>
  <si>
    <t>50</t>
  </si>
  <si>
    <t>622135000</t>
  </si>
  <si>
    <t>Vyrovnání podkladu vnějších stěn maltou vápennou tl do 10 mm</t>
  </si>
  <si>
    <t>1582889002</t>
  </si>
  <si>
    <t xml:space="preserve">Vyrovnání nerovností podkladu vnějších omítaných ploch  maltou, tloušťky do 10 mm vápennou stěn</t>
  </si>
  <si>
    <t>"severní krček pod zatepl.systém"</t>
  </si>
  <si>
    <t>1,57*2,5</t>
  </si>
  <si>
    <t>51</t>
  </si>
  <si>
    <t>622135002</t>
  </si>
  <si>
    <t>Vyrovnání podkladu vnějších stěn maltou cementovou tl do 10 mm</t>
  </si>
  <si>
    <t>62761130</t>
  </si>
  <si>
    <t xml:space="preserve">Vyrovnání nerovností podkladu vnějších omítaných ploch  maltou, tloušťky do 10 mm cementovou stěn</t>
  </si>
  <si>
    <t>*O8 zídka vstup, západ</t>
  </si>
  <si>
    <t>(0,75*1,3+0,55*1,3+0,5/2*3,2)*2+0,26*(5,8+0,25)</t>
  </si>
  <si>
    <t>*O8 zídka u garáží</t>
  </si>
  <si>
    <t>0,42*1,0+(0,34+0,9)*1,0+0,15*1,0+0,2*(1,0*2+0,15)</t>
  </si>
  <si>
    <t>52</t>
  </si>
  <si>
    <t>622135092</t>
  </si>
  <si>
    <t>Příplatek k vyrovnání vnějších stěn maltou cementovou za každých dalších 5 mm tl</t>
  </si>
  <si>
    <t>-510765684</t>
  </si>
  <si>
    <t xml:space="preserve">Vyrovnání nerovností podkladu vnějších omítaných ploch  tmelem, tloušťky do 2 mm Příplatek k ceně za každých dalších 5 mm tloušťky podkladní vrstvy přes 10 mm maltou cementovou stěn</t>
  </si>
  <si>
    <t>6*((0,75*1,3+0,55*1,3+0,5/2*3,2)*2+0,26*(5,8+0,25))</t>
  </si>
  <si>
    <t>6*(0,42*1,0+(0,34+0,9)*1,0+0,15*1,0+0,2*(1,0*2+0,15))</t>
  </si>
  <si>
    <t>53</t>
  </si>
  <si>
    <t>622142001</t>
  </si>
  <si>
    <t>Potažení vnějších stěn sklovláknitým pletivem vtlačeným do tenkovrstvé hmoty</t>
  </si>
  <si>
    <t>174227737</t>
  </si>
  <si>
    <t xml:space="preserve">Potažení vnějších ploch pletivem  v ploše nebo pruzích, na plném podkladu sklovláknitým vtlačením do tmelu stěn</t>
  </si>
  <si>
    <t>*F5 - sokl nad terénem</t>
  </si>
  <si>
    <t>"jižní" 0,17*(1,57-0,9)+0,34*1,25+0,301*3,035+0,24*1,25</t>
  </si>
  <si>
    <t>"západní" (0,353+0,173)/2*2,56+(0,15+0,486)/2*1,47+(0,2+0,742)/2*3,433+(0,573+0,683)/2*5,83</t>
  </si>
  <si>
    <t>"severní" 0,353*1,57+(0,374+0,15)/2*2,88+0,333*2,905+(0,533+0,25)/2*3,701+(0,45+0,353)/2*1,869</t>
  </si>
  <si>
    <t>"východní" (0,25+0,371)/2*21,797</t>
  </si>
  <si>
    <t>"nezateplené ostění" 0,1*((1,45+2*1,75)*8+1,15+2*2,05)</t>
  </si>
  <si>
    <t>* sokl pod terénem</t>
  </si>
  <si>
    <t>0,9*(1,59+2,56+11,355+21,797+0,65)</t>
  </si>
  <si>
    <t>54</t>
  </si>
  <si>
    <t>622221121</t>
  </si>
  <si>
    <t>Montáž kontaktního zateplení vnějších stěn lepením a mechanickým kotvením desek z minerální vlny s kolmou orientací tl do 120 mm</t>
  </si>
  <si>
    <t>-980172452</t>
  </si>
  <si>
    <t>Montáž kontaktního zateplení lepením a mechanickým kotvením z desek z minerální vlny s kolmou orientací vláken na vnější stěny, tloušťky desek přes 80 do 120 mm</t>
  </si>
  <si>
    <t>*odečet soklu</t>
  </si>
  <si>
    <t>-19,414</t>
  </si>
  <si>
    <t>*F2</t>
  </si>
  <si>
    <t>"jižní" (4,555+4,452)/2*11,355+(2,187+1,0)*1,57</t>
  </si>
  <si>
    <t>"štít" 11,355*1,6/2</t>
  </si>
  <si>
    <t>"odečet otvorů" -(2,9*2,95*2+0,9*2,0+0,6*0,6*2+0,35*0,35*2)</t>
  </si>
  <si>
    <t>"západní" (3,78+3,6)/2*2,56+(4,05+4,8)/2*6,173+(4,8+4,92)/2*6,73+(1,124+0,5)/2*6,3</t>
  </si>
  <si>
    <t>"odečet otvorů" -(1,15*2,05+1,45*1,75*2+0,9*1,1+1,1*0,5+0,32*0,64)</t>
  </si>
  <si>
    <t>"severní" (4,579+3,975)/2*11,355+2,5*1,59</t>
  </si>
  <si>
    <t>"odečet otvorů" -(1,45*1,75*2+0,6*0,6+0,35*0,35*2+0,25*0,15)</t>
  </si>
  <si>
    <t>"východní" (4,26+4,381)/2*21,797</t>
  </si>
  <si>
    <t>"odečet otvorů" -1,45*1,75*4</t>
  </si>
  <si>
    <t>55</t>
  </si>
  <si>
    <t>63151515</t>
  </si>
  <si>
    <t>deska tepelně izolační minerální kontaktních fasád kolmé vlákno λ=0,041 tl 120mm</t>
  </si>
  <si>
    <t>87031399</t>
  </si>
  <si>
    <t>231,274</t>
  </si>
  <si>
    <t>231,274*1,02 'Přepočtené koeficientem množství</t>
  </si>
  <si>
    <t>56</t>
  </si>
  <si>
    <t>622222051</t>
  </si>
  <si>
    <t>Montáž kontaktního zateplení vnějšího ostění, nadpraží nebo parapetu hl. špalety do 400 mm lepením desek z minerální vlny tl do 40 mm</t>
  </si>
  <si>
    <t>1241368240</t>
  </si>
  <si>
    <t>Montáž kontaktního zateplení vnějšího ostění, nadpraží nebo parapetu lepením z desek z minerální vlny s podélnou nebo kolmou orientací vláken hloubky špalet přes 200 do 400 mm, tloušťky desek do 40 mm</t>
  </si>
  <si>
    <t>2,9*2+2,95*2*2</t>
  </si>
  <si>
    <t>57</t>
  </si>
  <si>
    <t>63151518</t>
  </si>
  <si>
    <t>deska tepelně izolační minerální kontaktních fasád podélné vlákno λ=0,036 tl 40mm</t>
  </si>
  <si>
    <t>-816003679</t>
  </si>
  <si>
    <t>(2,9*2+2,95*2*2)*0,4</t>
  </si>
  <si>
    <t>7,04*1,1 'Přepočtené koeficientem množství</t>
  </si>
  <si>
    <t>58</t>
  </si>
  <si>
    <t>622211011</t>
  </si>
  <si>
    <t>Montáž kontaktního zateplení vnějších stěn lepením a mechanickým kotvením polystyrénových desek tl do 80 mm</t>
  </si>
  <si>
    <t>684486542</t>
  </si>
  <si>
    <t>Montáž kontaktního zateplení lepením a mechanickým kotvením z polystyrenových desek nebo z kombinovaných desek na vnější stěny, tloušťky desek přes 40 do 80 mm</t>
  </si>
  <si>
    <t>1,0*(1,59+2,56+11,355+21,797+0,65)</t>
  </si>
  <si>
    <t>*F5 - nad terén</t>
  </si>
  <si>
    <t>59</t>
  </si>
  <si>
    <t>28376016</t>
  </si>
  <si>
    <t>deska perimetrická fasádní soklová 150kPa λ=0,035 tl 80mm</t>
  </si>
  <si>
    <t>-1214074030</t>
  </si>
  <si>
    <t>57,366</t>
  </si>
  <si>
    <t>57,366*1,02 'Přepočtené koeficientem množství</t>
  </si>
  <si>
    <t>60</t>
  </si>
  <si>
    <t>622252001</t>
  </si>
  <si>
    <t>Montáž profilů kontaktního zateplení připevněných mechanicky</t>
  </si>
  <si>
    <t>-1298944830</t>
  </si>
  <si>
    <t>Montáž profilů kontaktního zateplení zakládacích soklových připevněných hmoždinkami</t>
  </si>
  <si>
    <t>1,57+12,903+11,355*2+21,797+2,56+1,59</t>
  </si>
  <si>
    <t>"odečet otvorů" -(0,9+1,0+2,9*2)</t>
  </si>
  <si>
    <t>61</t>
  </si>
  <si>
    <t>59051649</t>
  </si>
  <si>
    <t>profil zakládací Al tl 0,7mm pro ETICS pro izolant tl 120mm</t>
  </si>
  <si>
    <t>-670593940</t>
  </si>
  <si>
    <t>55,43*1,05 'Přepočtené koeficientem množství</t>
  </si>
  <si>
    <t>62</t>
  </si>
  <si>
    <t>622143003</t>
  </si>
  <si>
    <t>Montáž omítkových plastových nebo pozinkovaných rohových profilů s tkaninou</t>
  </si>
  <si>
    <t>-1365166410</t>
  </si>
  <si>
    <t xml:space="preserve">Montáž omítkových profilů  plastových, pozinkovaných nebo dřevěných upevněných vtlačením do podkladní vrstvy nebo přibitím rohových s tkaninou</t>
  </si>
  <si>
    <t>"rohy vnější domu" 4,555+4,452+4,579+3,975</t>
  </si>
  <si>
    <t>"rohy vnitřní" 3,3*13+2,7*2</t>
  </si>
  <si>
    <t>"vnější parapety" 1,45*8</t>
  </si>
  <si>
    <t>"rohy výplní vnitřní a vnější" ((1,45+2*1,75)*8+1,15+2*2,05+0,9+2*2,0+(2,9+2*2,95)*2)*2</t>
  </si>
  <si>
    <t>63</t>
  </si>
  <si>
    <t>63127464</t>
  </si>
  <si>
    <t>profil rohový Al 15x15mm s výztužnou tkaninou š 100mm pro ETICS</t>
  </si>
  <si>
    <t>-1035494565</t>
  </si>
  <si>
    <t>"odpočet lišt nadpraží" -(1,45*8+1,15+0,9+2,9*2)</t>
  </si>
  <si>
    <t>181,111*1,05 'Přepočtené koeficientem množství</t>
  </si>
  <si>
    <t>64</t>
  </si>
  <si>
    <t>59051510</t>
  </si>
  <si>
    <t>profil začišťovací s okapnicí PVC s výztužnou tkaninou pro nadpraží ETICS</t>
  </si>
  <si>
    <t>-1868834276</t>
  </si>
  <si>
    <t>"lišty nadpraží" 1,45*8+1,15+0,9+2,9*2</t>
  </si>
  <si>
    <t>19,45*1,05 'Přepočtené koeficientem množství</t>
  </si>
  <si>
    <t>65</t>
  </si>
  <si>
    <t>59051512</t>
  </si>
  <si>
    <t>profil začišťovací s okapnicí PVC s výztužnou tkaninou pro parapet ETICS</t>
  </si>
  <si>
    <t>414310266</t>
  </si>
  <si>
    <t>11,6*1,05 'Přepočtené koeficientem množství</t>
  </si>
  <si>
    <t>66</t>
  </si>
  <si>
    <t>622143004</t>
  </si>
  <si>
    <t>Montáž omítkových samolepících začišťovacích profilů pro spojení s okenním rámem</t>
  </si>
  <si>
    <t>935510231</t>
  </si>
  <si>
    <t xml:space="preserve">Montáž omítkových profilů  plastových, pozinkovaných nebo dřevěných upevněných vtlačením do podkladní vrstvy nebo přibitím začišťovacích samolepících pro vytvoření dilatujícího spoje s okenním rámem</t>
  </si>
  <si>
    <t>"APU lišty výplní vnitřní a vnější"</t>
  </si>
  <si>
    <t>2*((1,45+2*1,75)*8+1,15+2*2,05+0,9+2*2,0+(2,9+2*2,95)*2)</t>
  </si>
  <si>
    <t>67</t>
  </si>
  <si>
    <t>59051476</t>
  </si>
  <si>
    <t>profil začišťovací PVC 9mm s výztužnou tkaninou pro ostění ETICS</t>
  </si>
  <si>
    <t>-119881529</t>
  </si>
  <si>
    <t>134,7</t>
  </si>
  <si>
    <t>134,7*1,05 'Přepočtené koeficientem množství</t>
  </si>
  <si>
    <t>68</t>
  </si>
  <si>
    <t>622335101</t>
  </si>
  <si>
    <t>Oprava cementové hladké omítky vnějších stěn v rozsahu do 10%</t>
  </si>
  <si>
    <t>-380133822</t>
  </si>
  <si>
    <t xml:space="preserve">Oprava cementové omítky vnějších ploch  hladké stěn, v rozsahu opravované plochy do 10%</t>
  </si>
  <si>
    <t>*B19</t>
  </si>
  <si>
    <t>"jižní F2" 28,1</t>
  </si>
  <si>
    <t>"severní F4" 36,52</t>
  </si>
  <si>
    <t>"západní F1" 51,8</t>
  </si>
  <si>
    <t>"východní F3" 59,42</t>
  </si>
  <si>
    <t>69</t>
  </si>
  <si>
    <t>622135011</t>
  </si>
  <si>
    <t>Vyrovnání podkladu vnějších stěn tmelem tl do 2 mm</t>
  </si>
  <si>
    <t>1226214780</t>
  </si>
  <si>
    <t xml:space="preserve">Vyrovnání nerovností podkladu vnějších omítaných ploch  tmelem, tloušťky do 2 mm stěn</t>
  </si>
  <si>
    <t>*B19 - 15% plochy</t>
  </si>
  <si>
    <t>"jižní F2" 28,1*0,15</t>
  </si>
  <si>
    <t>"severní F4" 36,52*0,15</t>
  </si>
  <si>
    <t>"západní F1" 51,8*0,15</t>
  </si>
  <si>
    <t>"východní F3" 59,42*0,15</t>
  </si>
  <si>
    <t>70</t>
  </si>
  <si>
    <t>622511101</t>
  </si>
  <si>
    <t>Tenkovrstvá akrylátová mozaiková jemnozrnná omítka včetně penetrace vnějších stěn</t>
  </si>
  <si>
    <t>-1008327289</t>
  </si>
  <si>
    <t xml:space="preserve">Omítka tenkovrstvá akrylátová vnějších ploch  probarvená, včetně penetrace podkladu mozaiková jemnozrnná stěn</t>
  </si>
  <si>
    <t>71</t>
  </si>
  <si>
    <t>622532021</t>
  </si>
  <si>
    <t>Tenkovrstvá silikonová hydrofilní zrnitá omítka tl. 2,0 mm včetně penetrace vnějších stěn</t>
  </si>
  <si>
    <t>58208496</t>
  </si>
  <si>
    <t xml:space="preserve">Omítka tenkovrstvá silikonová vnějších ploch  probarvená, včetně penetrace podkladu hydrofilní, s regulací vlhkosti na povrchu a se zvýšenou ochranou proti mikroorganismům zrnitá, tloušťky 2,0 mm stěn</t>
  </si>
  <si>
    <t>*reakce na oheň A1, nátěr plněný uhlíkovými vlákny pro překlenutí vlasových trhlin</t>
  </si>
  <si>
    <t>"ostění zatepl." (2,9*2+2,95*2*2)*0,4</t>
  </si>
  <si>
    <t>72</t>
  </si>
  <si>
    <t>623631011</t>
  </si>
  <si>
    <t>Spárování spárovací maltou vnějších pohledových ploch pilířů nebo sloupů z tvárnic nebo kamene</t>
  </si>
  <si>
    <t>702570438</t>
  </si>
  <si>
    <t xml:space="preserve">Spárování vnějších ploch pohledového zdiva  z tvárnic nebo kamene, spárovací maltou pilířů nebo sloupů</t>
  </si>
  <si>
    <t>*O1 pilířek HUP</t>
  </si>
  <si>
    <t>1,1*(0,6*2+0,9)-0,6*0,7</t>
  </si>
  <si>
    <t>73</t>
  </si>
  <si>
    <t>629991011</t>
  </si>
  <si>
    <t>Zakrytí výplní otvorů a svislých ploch fólií přilepenou lepící páskou</t>
  </si>
  <si>
    <t>-1223105016</t>
  </si>
  <si>
    <t xml:space="preserve">Zakrytí vnějších ploch před znečištěním  včetně pozdějšího odkrytí výplní otvorů a svislých ploch fólií přilepenou lepící páskou</t>
  </si>
  <si>
    <t>1,45*1,75*8+2,9*2,95*2+1,15*2,05+0,9*2,0</t>
  </si>
  <si>
    <t>74</t>
  </si>
  <si>
    <t>629995101</t>
  </si>
  <si>
    <t>Očištění vnějších ploch tlakovou vodou</t>
  </si>
  <si>
    <t>878323638</t>
  </si>
  <si>
    <t>Očištění vnějších ploch tlakovou vodou omytím</t>
  </si>
  <si>
    <t>75</t>
  </si>
  <si>
    <t>631311126</t>
  </si>
  <si>
    <t>Mazanina tl do 120 mm z betonu prostého bez zvýšených nároků na prostředí tř. C 25/30</t>
  </si>
  <si>
    <t>436549760</t>
  </si>
  <si>
    <t xml:space="preserve">Mazanina z betonu  prostého bez zvýšených nároků na prostředí tl. přes 80 do 120 mm tř. C 25/30</t>
  </si>
  <si>
    <t>*podbetonování roznášecích patních desek PD1, PD2</t>
  </si>
  <si>
    <t>0,3*0,3*0,1*15</t>
  </si>
  <si>
    <t>76</t>
  </si>
  <si>
    <t>631351101</t>
  </si>
  <si>
    <t>Zřízení bednění rýh a hran v podlahách</t>
  </si>
  <si>
    <t>418094306</t>
  </si>
  <si>
    <t xml:space="preserve">Bednění v podlahách  rýh a hran zřízení</t>
  </si>
  <si>
    <t>0,3*4*0,1*15</t>
  </si>
  <si>
    <t>77</t>
  </si>
  <si>
    <t>631351102</t>
  </si>
  <si>
    <t>Odstranění bednění rýh a hran v podlahách</t>
  </si>
  <si>
    <t>246619170</t>
  </si>
  <si>
    <t xml:space="preserve">Bednění v podlahách  rýh a hran odstranění</t>
  </si>
  <si>
    <t>78</t>
  </si>
  <si>
    <t>631311135</t>
  </si>
  <si>
    <t>Mazanina tl do 240 mm z betonu prostého bez zvýšených nároků na prostředí tř. C 20/25</t>
  </si>
  <si>
    <t>-213197278</t>
  </si>
  <si>
    <t xml:space="preserve">Mazanina z betonu  prostého bez zvýšených nároků na prostředí tl. přes 120 do 240 mm tř. C 20/25</t>
  </si>
  <si>
    <t>*O7 - západní u vstupu</t>
  </si>
  <si>
    <t>1,57*1,45*0,15</t>
  </si>
  <si>
    <t>79</t>
  </si>
  <si>
    <t>631319175</t>
  </si>
  <si>
    <t>Příplatek k mazanině tl do 240 mm za stržení povrchu spodní vrstvy před vložením výztuže</t>
  </si>
  <si>
    <t>-1750164970</t>
  </si>
  <si>
    <t xml:space="preserve">Příplatek k cenám mazanin  za stržení povrchu spodní vrstvy mazaniny latí před vložením výztuže nebo pletiva pro tl. obou vrstev mazaniny přes 120 do 240 mm</t>
  </si>
  <si>
    <t>80</t>
  </si>
  <si>
    <t>631362021</t>
  </si>
  <si>
    <t>Výztuž mazanin svařovanými sítěmi Kari</t>
  </si>
  <si>
    <t>-824941036</t>
  </si>
  <si>
    <t xml:space="preserve">Výztuž mazanin  ze svařovaných sítí z drátů typu KARI</t>
  </si>
  <si>
    <t>1,57*1,45*2*2,22*1,15*0,001</t>
  </si>
  <si>
    <t>81</t>
  </si>
  <si>
    <t>1914979642</t>
  </si>
  <si>
    <t>82</t>
  </si>
  <si>
    <t>-1392811362</t>
  </si>
  <si>
    <t>83</t>
  </si>
  <si>
    <t>632451031</t>
  </si>
  <si>
    <t>Vyrovnávací potěr tl do 20 mm z MC 15 provedený v ploše</t>
  </si>
  <si>
    <t>-559244356</t>
  </si>
  <si>
    <t>Potěr cementový vyrovnávací z malty (MC-15) v ploše o průměrné (střední) tl. od 10 do 20 mm</t>
  </si>
  <si>
    <t>*O1 pilířek HUP - vyspravení povrchu</t>
  </si>
  <si>
    <t>1,1*0,6</t>
  </si>
  <si>
    <t>84</t>
  </si>
  <si>
    <t>632451231</t>
  </si>
  <si>
    <t>Potěr cementový samonivelační litý C25 tl do 35 mm</t>
  </si>
  <si>
    <t>-1402327083</t>
  </si>
  <si>
    <t>Potěr cementový samonivelační litý tř. C 25, tl. přes 30 do 35 mm</t>
  </si>
  <si>
    <t>*P5 m.č. 1.13; 1.14; 1.15</t>
  </si>
  <si>
    <t>1,53+1,39*2</t>
  </si>
  <si>
    <t>85</t>
  </si>
  <si>
    <t>632481213</t>
  </si>
  <si>
    <t>Separační vrstva z PE fólie</t>
  </si>
  <si>
    <t>1184967056</t>
  </si>
  <si>
    <t xml:space="preserve">Separační vrstva k oddělení podlahových vrstev  z polyetylénové fólie</t>
  </si>
  <si>
    <t>86</t>
  </si>
  <si>
    <t>634112123</t>
  </si>
  <si>
    <t>Obvodová dilatace podlahovým páskem z pěnového PE s fólií mezi stěnou a mazaninou nebo potěrem v 80 mm</t>
  </si>
  <si>
    <t>-1515551725</t>
  </si>
  <si>
    <t>Obvodová dilatace mezi stěnou a mazaninou nebo potěrem podlahovým páskem z pěnového PE s fólií tl. do 10 mm, výšky 80 mm</t>
  </si>
  <si>
    <t>*dilatace mezi podlahou PVC a ker.dl. P1 a P5 m.č.1.12 a 1.13-15</t>
  </si>
  <si>
    <t>1,8+3,0</t>
  </si>
  <si>
    <t>87</t>
  </si>
  <si>
    <t>637121111</t>
  </si>
  <si>
    <t>Okapový chodník z kačírku tl 100 mm s udusáním</t>
  </si>
  <si>
    <t>-523478948</t>
  </si>
  <si>
    <t xml:space="preserve">Okapový chodník z kameniva  s udusáním a urovnáním povrchu z kačírku tl. 100 mm</t>
  </si>
  <si>
    <t>*F6 okapový chodník</t>
  </si>
  <si>
    <t>0,5*(1,59+2,56+11,355+21,797+0,65)</t>
  </si>
  <si>
    <t>88</t>
  </si>
  <si>
    <t>637311131</t>
  </si>
  <si>
    <t>Okapový chodník z betonových záhonových obrubníků lože beton</t>
  </si>
  <si>
    <t>988935994</t>
  </si>
  <si>
    <t>Okapový chodník z obrubníků betonových zahradních, se zalitím spár cementovou maltou do lože z betonu prostého</t>
  </si>
  <si>
    <t>0,97+2,56+12,595+23,05+0,65</t>
  </si>
  <si>
    <t>89</t>
  </si>
  <si>
    <t>642942111</t>
  </si>
  <si>
    <t>Osazování zárubní nebo rámů dveřních kovových do 2,5 m2 na MC</t>
  </si>
  <si>
    <t>kus</t>
  </si>
  <si>
    <t>-1942439375</t>
  </si>
  <si>
    <t xml:space="preserve">Osazování zárubní nebo rámů kovových dveřních  lisovaných nebo z úhelníků bez dveřních křídel na cementovou maltu, plochy otvoru do 2,5 m2</t>
  </si>
  <si>
    <t>*T 1 - 800x1970</t>
  </si>
  <si>
    <t>90</t>
  </si>
  <si>
    <t>642945111</t>
  </si>
  <si>
    <t>Osazování protipožárních nebo protiplynových zárubní dveří jednokřídlových do 2,5 m2</t>
  </si>
  <si>
    <t>1588661189</t>
  </si>
  <si>
    <t xml:space="preserve">Osazování ocelových zárubní protipožárních nebo protiplynových dveří  do vynechaného otvoru, s obetonováním, dveří jednokřídlových do 2,5 m2</t>
  </si>
  <si>
    <t>*T 2 - 800x1970</t>
  </si>
  <si>
    <t>91</t>
  </si>
  <si>
    <t>55331350</t>
  </si>
  <si>
    <t>zárubeň ocelová pro běžné zdění a pórobeton 100 levá/pravá 800</t>
  </si>
  <si>
    <t>619182259</t>
  </si>
  <si>
    <t>92</t>
  </si>
  <si>
    <t>644941111</t>
  </si>
  <si>
    <t>Osazování ventilačních mřížek velikosti do 150 x 200 mm</t>
  </si>
  <si>
    <t>2043062958</t>
  </si>
  <si>
    <t xml:space="preserve">Montáž průvětrníků nebo mřížek odvětrávacích  velikosti do 150 x 200 mm</t>
  </si>
  <si>
    <t>B17 - v místě pův. komínu</t>
  </si>
  <si>
    <t>*B18 - vývod do fasády v soklu 1.np</t>
  </si>
  <si>
    <t>93</t>
  </si>
  <si>
    <t>56245607</t>
  </si>
  <si>
    <t>mřížka větrací hranatá plast se síťovinou 150x200mm</t>
  </si>
  <si>
    <t>1946990078</t>
  </si>
  <si>
    <t>Poznámka k položce:_x000d_
dle výběru investora</t>
  </si>
  <si>
    <t>94</t>
  </si>
  <si>
    <t>56245603</t>
  </si>
  <si>
    <t>mřížka větrací hranatá plast se síťovinou 200x200mm</t>
  </si>
  <si>
    <t>751278599</t>
  </si>
  <si>
    <t>95</t>
  </si>
  <si>
    <t>644941112</t>
  </si>
  <si>
    <t>Osazování ventilačních mřížek velikosti do 300 x 300 mm</t>
  </si>
  <si>
    <t>-249522381</t>
  </si>
  <si>
    <t xml:space="preserve">Montáž průvětrníků nebo mřížek odvětrávacích  velikosti přes 150 x 200 do 300 x 300 mm</t>
  </si>
  <si>
    <t>*PL6</t>
  </si>
  <si>
    <t>96</t>
  </si>
  <si>
    <t>56245605</t>
  </si>
  <si>
    <t>mřížka větrací hranatá plast se žaluzií 200x200mm</t>
  </si>
  <si>
    <t>-1186301720</t>
  </si>
  <si>
    <t>*PL6 - 250x150mm</t>
  </si>
  <si>
    <t>Ostatní konstrukce a práce, bourání</t>
  </si>
  <si>
    <t>Doplňující konstrukce a práce pozemních komunikací, letišť a ploch</t>
  </si>
  <si>
    <t>97</t>
  </si>
  <si>
    <t>916991121</t>
  </si>
  <si>
    <t>Lože pod obrubníky, krajníky nebo obruby z dlažebních kostek z betonu prostého</t>
  </si>
  <si>
    <t>829221314</t>
  </si>
  <si>
    <t xml:space="preserve">Lože pod obrubníky, krajníky nebo obruby z dlažebních kostek  z betonu prostého tř. C 16/20</t>
  </si>
  <si>
    <t>(0,97+2,56+12,595+23,05+0,65)*0,1*0,1</t>
  </si>
  <si>
    <t>98</t>
  </si>
  <si>
    <t>919121121</t>
  </si>
  <si>
    <t>Těsnění spár zálivkou za studena pro komůrky š 15 mm hl 25 mm s těsnicím profilem</t>
  </si>
  <si>
    <t>373216596</t>
  </si>
  <si>
    <t xml:space="preserve">Utěsnění dilatačních spár zálivkou za studena  v cementobetonovém nebo živičném krytu včetně adhezního nátěru s těsnicím profilem pod zálivkou, pro komůrky šířky 15 mm, hloubky 25 mm</t>
  </si>
  <si>
    <t>*západní u vstupu</t>
  </si>
  <si>
    <t>Lešení a stavební výtahy</t>
  </si>
  <si>
    <t>99</t>
  </si>
  <si>
    <t>949101111</t>
  </si>
  <si>
    <t>Lešení pomocné pro objekty pozemních staveb s lešeňovou podlahou v do 1,9 m zatížení do 150 kg/m2</t>
  </si>
  <si>
    <t>-1854613272</t>
  </si>
  <si>
    <t xml:space="preserve">Lešení pomocné pracovní pro objekty pozemních staveb  pro zatížení do 150 kg/m2, o výšce lešeňové podlahy do 1,9 m</t>
  </si>
  <si>
    <t>"1.np" 65,71+35,56+5,24*2+5,39+1,12+1,35+1,31+1,71*2+4,4+52,59+1,53+1,39*2+29,45</t>
  </si>
  <si>
    <t>100</t>
  </si>
  <si>
    <t>941111121</t>
  </si>
  <si>
    <t>Montáž lešení řadového trubkového lehkého s podlahami zatížení do 200 kg/m2 š do 1,2 m v do 10 m</t>
  </si>
  <si>
    <t>-1294552409</t>
  </si>
  <si>
    <t xml:space="preserve">Montáž lešení řadového trubkového lehkého pracovního s podlahami  s provozním zatížením tř. 3 do 200 kg/m2 šířky tř. W09 přes 0,9 do 1,2 m, výšky do 10 m</t>
  </si>
  <si>
    <t>3,5*(12,903+11,355*2+21,797+2,56+1,59*2+4*1,5*2)</t>
  </si>
  <si>
    <t>"štít" 11,355*1,0/2*2</t>
  </si>
  <si>
    <t>101</t>
  </si>
  <si>
    <t>941111221</t>
  </si>
  <si>
    <t>Příplatek k lešení řadovému trubkovému lehkému s podlahami š 1,2 m v 10 m za první a ZKD den použití</t>
  </si>
  <si>
    <t>-759710838</t>
  </si>
  <si>
    <t xml:space="preserve">Montáž lešení řadového trubkového lehkého pracovního s podlahami  s provozním zatížením tř. 3 do 200 kg/m2 Příplatek za první a každý další den použití lešení k ceně -1121</t>
  </si>
  <si>
    <t>274,38*60</t>
  </si>
  <si>
    <t>102</t>
  </si>
  <si>
    <t>941111821</t>
  </si>
  <si>
    <t>Demontáž lešení řadového trubkového lehkého s podlahami zatížení do 200 kg/m2 š do 1,2 m v do 10 m</t>
  </si>
  <si>
    <t>-1067792397</t>
  </si>
  <si>
    <t xml:space="preserve">Demontáž lešení řadového trubkového lehkého pracovního s podlahami  s provozním zatížením tř. 3 do 200 kg/m2 šířky tř. W09 přes 0,9 do 1,2 m, výšky do 10 m</t>
  </si>
  <si>
    <t>Různé dokončovací konstrukce a práce pozemních staveb</t>
  </si>
  <si>
    <t>103</t>
  </si>
  <si>
    <t>952901111</t>
  </si>
  <si>
    <t>Vyčištění budov bytové a občanské výstavby při výšce podlaží do 4 m</t>
  </si>
  <si>
    <t>-348613817</t>
  </si>
  <si>
    <t xml:space="preserve">Vyčištění budov nebo objektů před předáním do užívání  budov bytové nebo občanské výstavby, světlé výšky podlaží do 4 m</t>
  </si>
  <si>
    <t>"1.pp" 55,8</t>
  </si>
  <si>
    <t>104</t>
  </si>
  <si>
    <t>953941210</t>
  </si>
  <si>
    <t>Osazování kovových poklopů s rámy pl do 1 m2</t>
  </si>
  <si>
    <t>2095990285</t>
  </si>
  <si>
    <t xml:space="preserve">Osazení drobných kovových výrobků bez jejich dodání  s vysekáním kapes pro upevňovací prvky se zazděním, zabetonováním nebo zalitím kovových poklopů s rámy, plochy do 1 m2</t>
  </si>
  <si>
    <t>* O10 - 1.pp</t>
  </si>
  <si>
    <t>105</t>
  </si>
  <si>
    <t>63126R</t>
  </si>
  <si>
    <t xml:space="preserve">poklop s tepelnou EPS izolací  hranatý včetně rámů a příslušenství </t>
  </si>
  <si>
    <t>-734286509</t>
  </si>
  <si>
    <t xml:space="preserve">poklop s tepelnou EPS izolací  hranatý včetně rámů a příslušenství  - bet. výplň povrch-epoxid.stěrka</t>
  </si>
  <si>
    <t>106</t>
  </si>
  <si>
    <t>953943211</t>
  </si>
  <si>
    <t>Osazování hasicího přístroje</t>
  </si>
  <si>
    <t>-28414978</t>
  </si>
  <si>
    <t xml:space="preserve">Osazování drobných kovových předmětů  kotvených do stěny hasicího přístroje</t>
  </si>
  <si>
    <t>107</t>
  </si>
  <si>
    <t>44932114</t>
  </si>
  <si>
    <t>přístroj hasicí ruční práškový PG 6 LE</t>
  </si>
  <si>
    <t>289436798</t>
  </si>
  <si>
    <t>*garáž 1; garáž 2, m.č.1.12</t>
  </si>
  <si>
    <t>108</t>
  </si>
  <si>
    <t>953961212</t>
  </si>
  <si>
    <t>Kotvy chemickou patronou M 10 hl 90 mm do betonu, ŽB nebo kamene s vyvrtáním otvoru</t>
  </si>
  <si>
    <t>-1510582607</t>
  </si>
  <si>
    <t xml:space="preserve">Kotvy chemické s vyvrtáním otvoru  do betonu, železobetonu nebo tvrdého kamene chemická patrona, velikost M 10, hloubka 90 mm</t>
  </si>
  <si>
    <t>* oddělující beton. zídka u vstupu - propojení se stáv. částmi</t>
  </si>
  <si>
    <t>109</t>
  </si>
  <si>
    <t>953965117</t>
  </si>
  <si>
    <t>Kotevní šroub pro chemické kotvy M 10 dl 190 mm</t>
  </si>
  <si>
    <t>-1036128743</t>
  </si>
  <si>
    <t xml:space="preserve">Kotvy chemické s vyvrtáním otvoru  kotevní šrouby pro chemické kotvy, velikost M 10, délka 190 mm</t>
  </si>
  <si>
    <t>Bourání konstrukcí</t>
  </si>
  <si>
    <t>110</t>
  </si>
  <si>
    <t>971033341</t>
  </si>
  <si>
    <t>Vybourání otvorů ve zdivu cihelném pl do 0,09 m2 na MVC nebo MV tl do 300 mm</t>
  </si>
  <si>
    <t>-760992835</t>
  </si>
  <si>
    <t xml:space="preserve">Vybourání otvorů ve zdivu základovém nebo nadzákladovém z cihel, tvárnic, příčkovek  z cihel pálených na maltu vápennou nebo vápenocementovou plochy do 0,09 m2, tl. do 300 mm</t>
  </si>
  <si>
    <t>*B18 vývod do fasády v soklu 1.np - pro přívod vzduchu 150x200mm</t>
  </si>
  <si>
    <t>111</t>
  </si>
  <si>
    <t>977151121</t>
  </si>
  <si>
    <t>Jádrové vrty diamantovými korunkami do D 120 mm do stavebních materiálů</t>
  </si>
  <si>
    <t>1285633915</t>
  </si>
  <si>
    <t>Jádrové vrty diamantovými korunkami do stavebních materiálů (železobetonu, betonu, cihel, obkladů, dlažeb, kamene) průměru přes 110 do 120 mm</t>
  </si>
  <si>
    <t xml:space="preserve">*B25 pro VZT -  východní profil 125mm</t>
  </si>
  <si>
    <t>1*0,2</t>
  </si>
  <si>
    <t>112</t>
  </si>
  <si>
    <t>977151125</t>
  </si>
  <si>
    <t>Jádrové vrty diamantovými korunkami do D 200 mm do stavebních materiálů</t>
  </si>
  <si>
    <t>1668647559</t>
  </si>
  <si>
    <t>Jádrové vrty diamantovými korunkami do stavebních materiálů (železobetonu, betonu, cihel, obkladů, dlažeb, kamene) průměru přes 180 do 200 mm</t>
  </si>
  <si>
    <t>*B17 otvor pro odvětrání prostoru 1.pp-v místě pův. komínu profil 200mm</t>
  </si>
  <si>
    <t>1*0,5</t>
  </si>
  <si>
    <t xml:space="preserve">*B25 pro VZT -  východní profil  200mm</t>
  </si>
  <si>
    <t>113</t>
  </si>
  <si>
    <t>977151129</t>
  </si>
  <si>
    <t>Jádrové vrty diamantovými korunkami do D 350 mm do stavebních materiálů</t>
  </si>
  <si>
    <t>1351811472</t>
  </si>
  <si>
    <t>Jádrové vrty diamantovými korunkami do stavebních materiálů (železobetonu, betonu, cihel, obkladů, dlažeb, kamene) průměru přes 300 do 350 mm</t>
  </si>
  <si>
    <t xml:space="preserve">*B25 pro VZT -  východní profil 315mm</t>
  </si>
  <si>
    <t>1*0,42</t>
  </si>
  <si>
    <t>114</t>
  </si>
  <si>
    <t>968072354</t>
  </si>
  <si>
    <t>Vybourání kovových rámů oken zdvojených včetně křídel pl do 1 m2</t>
  </si>
  <si>
    <t>1382370864</t>
  </si>
  <si>
    <t xml:space="preserve">Vybourání kovových rámů oken s křídly, dveřních zárubní, vrat, stěn, ostění nebo obkladů  okenních rámů s křídly zdvojených, plochy do 1 m2</t>
  </si>
  <si>
    <t>*B11</t>
  </si>
  <si>
    <t>0,85*0,58</t>
  </si>
  <si>
    <t>115</t>
  </si>
  <si>
    <t>968072356</t>
  </si>
  <si>
    <t>Vybourání kovových rámů oken zdvojených včetně křídel pl do 4 m2</t>
  </si>
  <si>
    <t>1342989488</t>
  </si>
  <si>
    <t xml:space="preserve">Vybourání kovových rámů oken s křídly, dveřních zárubní, vrat, stěn, ostění nebo obkladů  okenních rámů s křídly zdvojených, plochy do 4 m2</t>
  </si>
  <si>
    <t>(1,48*2+1,46)*1,78+(1,47*3+1,44+1,48)*1,76</t>
  </si>
  <si>
    <t>116</t>
  </si>
  <si>
    <t>968072357</t>
  </si>
  <si>
    <t>Vybourání kovových rámů oken zdvojených včetně křídel pl přes 4 m2</t>
  </si>
  <si>
    <t>109850235</t>
  </si>
  <si>
    <t xml:space="preserve">Vybourání kovových rámů oken s křídly, dveřních zárubní, vrat, stěn, ostění nebo obkladů  okenních rámů s křídly zdvojených, plochy přes 4 m2</t>
  </si>
  <si>
    <t>*B11 severní</t>
  </si>
  <si>
    <t>1,47*3,15*2</t>
  </si>
  <si>
    <t>117</t>
  </si>
  <si>
    <t>968072455</t>
  </si>
  <si>
    <t>Vybourání kovových dveřních zárubní pl do 2 m2</t>
  </si>
  <si>
    <t>975431681</t>
  </si>
  <si>
    <t xml:space="preserve">Vybourání kovových rámů oken s křídly, dveřních zárubní, vrat, stěn, ostění nebo obkladů  dveřních zárubní, plochy do 2 m2</t>
  </si>
  <si>
    <t>*B11Vybourání kovových dveřních zárubní pl do 2 m2</t>
  </si>
  <si>
    <t>0,82*1,97+0,82*1,91+0,6*1,97*2</t>
  </si>
  <si>
    <t>118</t>
  </si>
  <si>
    <t>968072456</t>
  </si>
  <si>
    <t>Vybourání kovových dveřních zárubní pl přes 2 m2</t>
  </si>
  <si>
    <t>-119787668</t>
  </si>
  <si>
    <t xml:space="preserve">Vybourání kovových rámů oken s křídly, dveřních zárubní, vrat, stěn, ostění nebo obkladů  dveřních zárubní, plochy přes 2 m2</t>
  </si>
  <si>
    <t>1,12*(1,97+1,98)+1,47*1,99+1,22*2,17</t>
  </si>
  <si>
    <t>119</t>
  </si>
  <si>
    <t>968062559</t>
  </si>
  <si>
    <t>Vybourání dřevěných vrat pl přes 5 m2</t>
  </si>
  <si>
    <t>-1224825729</t>
  </si>
  <si>
    <t xml:space="preserve">Vybourání dřevěných rámů oken s křídly, dveřních zárubní, vrat, stěn, ostění nebo obkladů  vrat, plochy přes 5 m2</t>
  </si>
  <si>
    <t>2,75*2,84+2,74*2,86</t>
  </si>
  <si>
    <t>120</t>
  </si>
  <si>
    <t>967041112</t>
  </si>
  <si>
    <t>Přisekání rovných ostění v betonu</t>
  </si>
  <si>
    <t>-662582072</t>
  </si>
  <si>
    <t xml:space="preserve">Přisekání (špicování) rovných ostění v betonu  po hrubém vybourání otvorů bez odstupu</t>
  </si>
  <si>
    <t>"vrata" 0,415*(2,9+2*2,85)*2</t>
  </si>
  <si>
    <t>121</t>
  </si>
  <si>
    <t>962032432</t>
  </si>
  <si>
    <t>Bourání zdiva cihelných z dutých nebo plných cihel pálených i nepálených na MV nebo MVC přes 1 m3</t>
  </si>
  <si>
    <t>-2001287938</t>
  </si>
  <si>
    <t xml:space="preserve">Bourání zdiva nadzákladového z cihel nebo tvárnic  z dutých cihel nebo tvárnic pálených nebo nepálených, na maltu vápennou nebo vápenocementovou, objemu přes 1 m3</t>
  </si>
  <si>
    <t>*B10</t>
  </si>
  <si>
    <t>0,165*3,32*4,29</t>
  </si>
  <si>
    <t>"odpočty otvorů" -0,165*(0,82*1,97+0,85*0,58)</t>
  </si>
  <si>
    <t>*B9</t>
  </si>
  <si>
    <t>0,17*3,31*(1,055+3,26)</t>
  </si>
  <si>
    <t>"odpočet dveří" -0,17*0,6*1,97</t>
  </si>
  <si>
    <t>122</t>
  </si>
  <si>
    <t>962031136</t>
  </si>
  <si>
    <t>Bourání příček z tvárnic nebo příčkovek tl do 150 mm</t>
  </si>
  <si>
    <t>-148949207</t>
  </si>
  <si>
    <t xml:space="preserve">Bourání příček z cihel, tvárnic nebo příčkovek  z tvárnic nebo příčkovek pálených nebo nepálených na maltu vápennou nebo vápenocementovou, tl. do 150 mm</t>
  </si>
  <si>
    <t>3,31*(1,055+0,5)</t>
  </si>
  <si>
    <t>"odpočet dveří" -0,6*1,97</t>
  </si>
  <si>
    <t>*B14_1</t>
  </si>
  <si>
    <t>3,01*2,72</t>
  </si>
  <si>
    <t>"odpočet dveří" -1,0*2,0</t>
  </si>
  <si>
    <t>123</t>
  </si>
  <si>
    <t>965081213</t>
  </si>
  <si>
    <t>Bourání podlah z dlaždic keramických nebo xylolitových tl do 10 mm plochy přes 1 m2</t>
  </si>
  <si>
    <t>1555569779</t>
  </si>
  <si>
    <t>Bourání podlah z dlaždic bez podkladního lože nebo mazaniny, s jakoukoliv výplní spár keramických nebo xylolitových tl. do 10 mm, plochy přes 1 m2</t>
  </si>
  <si>
    <t>*B15 stáv. m. č. 1.04, 1.05</t>
  </si>
  <si>
    <t>1,0+2,1</t>
  </si>
  <si>
    <t>124</t>
  </si>
  <si>
    <t>965042141</t>
  </si>
  <si>
    <t>Bourání podkladů pod dlažby nebo mazanin betonových nebo z litého asfaltu tl do 100 mm pl přes 4 m2</t>
  </si>
  <si>
    <t>-1904456387</t>
  </si>
  <si>
    <t>Bourání mazanin betonových nebo z litého asfaltu tl. do 100 mm, plochy přes 4 m2</t>
  </si>
  <si>
    <t>*B15a stáv. m.č.1.07 zvýšená část podlahy</t>
  </si>
  <si>
    <t>28,8*0,05</t>
  </si>
  <si>
    <t>125</t>
  </si>
  <si>
    <t>965045112</t>
  </si>
  <si>
    <t>Bourání potěrů cementových nebo pískocementových tl do 50 mm pl do 4 m2</t>
  </si>
  <si>
    <t>-1200606785</t>
  </si>
  <si>
    <t>Bourání potěrů tl. do 50 mm cementových nebo pískocementových, plochy do 4 m2</t>
  </si>
  <si>
    <t>126</t>
  </si>
  <si>
    <t>971042351</t>
  </si>
  <si>
    <t>Vybourání otvorů v betonových příčkách a zdech pl do 0,09 m2 tl do 450 mm</t>
  </si>
  <si>
    <t>390735972</t>
  </si>
  <si>
    <t xml:space="preserve">Vybourání otvorů v betonových příčkách a zdech základových nebo nadzákladových  plochy do 0,09 m2, tl. do 450 mm</t>
  </si>
  <si>
    <t>127</t>
  </si>
  <si>
    <t>971042431</t>
  </si>
  <si>
    <t>Vybourání otvorů v betonových příčkách a zdech pl do 0,25 m2 tl do 150 mm</t>
  </si>
  <si>
    <t>-2115825652</t>
  </si>
  <si>
    <t xml:space="preserve">Vybourání otvorů v betonových příčkách a zdech základových nebo nadzákladových  plochy do 0,25 m2, tl. do 150 mm</t>
  </si>
  <si>
    <t xml:space="preserve">*B26 -nika pro RE 350x650 </t>
  </si>
  <si>
    <t>128</t>
  </si>
  <si>
    <t>965042241</t>
  </si>
  <si>
    <t>Bourání podkladů pod dlažby nebo mazanin betonových nebo z litého asfaltu tl přes 100 mm pl přes 4 m2</t>
  </si>
  <si>
    <t>1548982221</t>
  </si>
  <si>
    <t>Bourání mazanin betonových nebo z litého asfaltu tl. přes 100 mm, plochy přes 4 m2</t>
  </si>
  <si>
    <t>*B16 stáv.m.č. 1.09 nutná sonda k ověření tl. vrstev</t>
  </si>
  <si>
    <t>4,1*0,4</t>
  </si>
  <si>
    <t>129</t>
  </si>
  <si>
    <t>965049112</t>
  </si>
  <si>
    <t>Příplatek k bourání betonových mazanin za bourání mazanin se svařovanou sítí tl přes 100 mm</t>
  </si>
  <si>
    <t>-471867711</t>
  </si>
  <si>
    <t>Bourání mazanin Příplatek k cenám za bourání mazanin betonových se svařovanou sítí, tl. přes 100 mm</t>
  </si>
  <si>
    <t>130</t>
  </si>
  <si>
    <t>975043111</t>
  </si>
  <si>
    <t>Jednořadové podchycení stropů pro osazení nosníků v do 3,5 m pro zatížení do 750 kg/m</t>
  </si>
  <si>
    <t>-1583804410</t>
  </si>
  <si>
    <t xml:space="preserve">Jednořadové podchycení stropů pro osazení nosníků dřevěnou výztuhou  v. podchycení do 3,5 m, a při zatížení hmotností do 750 kg/m</t>
  </si>
  <si>
    <t>*B16 zajištění stropu otvorů</t>
  </si>
  <si>
    <t>1,74+1,763</t>
  </si>
  <si>
    <t>131</t>
  </si>
  <si>
    <t>971042651</t>
  </si>
  <si>
    <t>Vybourání otvorů v betonových příčkách a zdech pl do 4 m2</t>
  </si>
  <si>
    <t>217393444</t>
  </si>
  <si>
    <t xml:space="preserve">Vybourání otvorů v betonových příčkách a zdech základových nebo nadzákladových  plochy do 4 m2, tl. jakékoliv</t>
  </si>
  <si>
    <t>*B13</t>
  </si>
  <si>
    <t>0,075*1,4*1,47*2</t>
  </si>
  <si>
    <t>*m.č. 1.16; 1.03; 1.04; 1.11</t>
  </si>
  <si>
    <t>" nové T1 800x1970" 1,0*2,1*0,42</t>
  </si>
  <si>
    <t>" nové T1 800x1970" 0,9*2,1*2*0,285</t>
  </si>
  <si>
    <t>" nové T1 800x1970" 0,9*2,1*0,13</t>
  </si>
  <si>
    <t>132</t>
  </si>
  <si>
    <t>974049164</t>
  </si>
  <si>
    <t>Vysekání rýh v betonových zdech hl do 150 mm š do 150 mm</t>
  </si>
  <si>
    <t>772936149</t>
  </si>
  <si>
    <t xml:space="preserve">Vysekání rýh v betonových zdech  do hl. 150 mm a šířky do 150 mm</t>
  </si>
  <si>
    <t>* pro vtahování nosníků PR1, PR2, PR3</t>
  </si>
  <si>
    <t>1,3*3+1,2*4+1,1</t>
  </si>
  <si>
    <t>133</t>
  </si>
  <si>
    <t>977312114</t>
  </si>
  <si>
    <t>Řezání stávajících betonových mazanin vyztužených hl do 200 mm</t>
  </si>
  <si>
    <t>-1896001253</t>
  </si>
  <si>
    <t>Řezání stávajících betonových mazanin s vyztužením hloubky přes 150 do 200 mm</t>
  </si>
  <si>
    <t>*B16</t>
  </si>
  <si>
    <t>2*(2,58+1,57)</t>
  </si>
  <si>
    <t>134</t>
  </si>
  <si>
    <t>963042819</t>
  </si>
  <si>
    <t>Bourání schodišťových stupňů betonových zhotovených na místě</t>
  </si>
  <si>
    <t>-292726268</t>
  </si>
  <si>
    <t xml:space="preserve">Bourání schodišťových stupňů betonových  zhotovených na místě</t>
  </si>
  <si>
    <t>1,57</t>
  </si>
  <si>
    <t>135</t>
  </si>
  <si>
    <t>978011191</t>
  </si>
  <si>
    <t>Otlučení (osekání) vnitřní vápenné nebo vápenocementové omítky stropů v rozsahu do 100 %</t>
  </si>
  <si>
    <t>436940013</t>
  </si>
  <si>
    <t>Otlučení vápenných nebo vápenocementových omítek vnitřních ploch stropů, v rozsahu přes 50 do 100 %</t>
  </si>
  <si>
    <t>"stropy" 65,71+35,56+4,4+52,59+29,45</t>
  </si>
  <si>
    <t>136</t>
  </si>
  <si>
    <t>961044111</t>
  </si>
  <si>
    <t>Bourání základů z betonu prostého</t>
  </si>
  <si>
    <t>1348297548</t>
  </si>
  <si>
    <t xml:space="preserve">Bourání základů z betonu  prostého</t>
  </si>
  <si>
    <t>137</t>
  </si>
  <si>
    <t>962042320</t>
  </si>
  <si>
    <t>Bourání zdiva nadzákladového z betonu prostého do 1 m3</t>
  </si>
  <si>
    <t>1343446103</t>
  </si>
  <si>
    <t xml:space="preserve">Bourání zdiva z betonu prostého  nadzákladového objemu do 1 m3</t>
  </si>
  <si>
    <t>138</t>
  </si>
  <si>
    <t>965046111</t>
  </si>
  <si>
    <t>Broušení stávajících betonových podlah úběr do 3 mm</t>
  </si>
  <si>
    <t>-1881041485</t>
  </si>
  <si>
    <t>*P2 m.č. 1.01; 1.02; 1.03; 1.04</t>
  </si>
  <si>
    <t>65,71+35,56+5,24*2</t>
  </si>
  <si>
    <t>*P3 m.č. 1.05 - 1.10; 1.16</t>
  </si>
  <si>
    <t>5,39+1,12+1,35+1,31+1,71*2+29,45</t>
  </si>
  <si>
    <t>*P4 m.č. 1.11, svislé části schodišť.stupně</t>
  </si>
  <si>
    <t>4,4+1,0</t>
  </si>
  <si>
    <t>139</t>
  </si>
  <si>
    <t>978015321</t>
  </si>
  <si>
    <t>Otlučení (osekání) vnější vápenné nebo vápenocementové omítky stupně členitosti 1 a 2 rozsahu do 10%</t>
  </si>
  <si>
    <t>1419416499</t>
  </si>
  <si>
    <t>Otlučení vápenných nebo vápenocementových omítek vnějších ploch s vyškrabáním spar a s očištěním zdiva stupně členitosti 1 a 2, v rozsahu do 10 %</t>
  </si>
  <si>
    <t>140</t>
  </si>
  <si>
    <t>978035113</t>
  </si>
  <si>
    <t>Odsekání tenkovrstvé omítky obroušením v rozsahu do 30%</t>
  </si>
  <si>
    <t>1705114217</t>
  </si>
  <si>
    <t>Odstranění tenkovrstvých omítek nebo štuku tloušťky do 2 mm obroušením, rozsahu přes 10 do 30%</t>
  </si>
  <si>
    <t>Demolice a sanace</t>
  </si>
  <si>
    <t>141</t>
  </si>
  <si>
    <t>985132311</t>
  </si>
  <si>
    <t>Ruční dočištění ploch líce kleneb a podhledů ocelových kartáči</t>
  </si>
  <si>
    <t>-1754972876</t>
  </si>
  <si>
    <t>Očištění ploch líce kleneb a podhledů ruční dočištění ocelovými kartáči</t>
  </si>
  <si>
    <t>142</t>
  </si>
  <si>
    <t>985312124</t>
  </si>
  <si>
    <t>Stěrka k vyrovnání betonových ploch líce kleneb a podhledů tl 5 mm</t>
  </si>
  <si>
    <t>1714311506</t>
  </si>
  <si>
    <t>Stěrka k vyrovnání ploch reprofilovaného betonu líce kleneb a podhledů, tloušťky do 5 mm</t>
  </si>
  <si>
    <t>143</t>
  </si>
  <si>
    <t>985323112</t>
  </si>
  <si>
    <t>Spojovací můstek reprofilovaného betonu na cementové bázi tl 2 mm</t>
  </si>
  <si>
    <t>73633303</t>
  </si>
  <si>
    <t>Spojovací můstek reprofilovaného betonu na cementové bázi, tloušťky 2 mm</t>
  </si>
  <si>
    <t>144</t>
  </si>
  <si>
    <t>985311211</t>
  </si>
  <si>
    <t>Reprofilace líce kleneb a podhledů cementovými sanačními maltami tl 10 mm</t>
  </si>
  <si>
    <t>-19979055</t>
  </si>
  <si>
    <t>Reprofilace betonu sanačními maltami na cementové bázi ručně líce kleneb a podhledů, tloušťky do 10 mm</t>
  </si>
  <si>
    <t>*odhalené výztuže - 30% plochy stropu</t>
  </si>
  <si>
    <t>187,71*0,3</t>
  </si>
  <si>
    <t>145</t>
  </si>
  <si>
    <t>985321111</t>
  </si>
  <si>
    <t>Ochranný nátěr výztuže na cementové bázi stěn, líce kleneb a podhledů 1 vrstva tl 1 mm</t>
  </si>
  <si>
    <t>-1947563156</t>
  </si>
  <si>
    <t>Ochranný nátěr betonářské výztuže 1 vrstva tloušťky 1 mm na cementové bázi stěn, líce kleneb a podhledů</t>
  </si>
  <si>
    <t>146</t>
  </si>
  <si>
    <t>985421132</t>
  </si>
  <si>
    <t>Injektáž trhlin š 10 mm v cihelném zdivu tl do 450 mm aktivovanou cementovou maltou včetně vrtů</t>
  </si>
  <si>
    <t>1814675157</t>
  </si>
  <si>
    <t>Injektáž trhlin v cihelném, kamenném nebo smíšeném zdivu nízkotlaká do 0,6 MP, včetně provedení vrtů aktivovanou cementovou maltou šířka trhlin přes 5 do 10 mm tloušťka zdiva přes 300 do 450 mm</t>
  </si>
  <si>
    <t>* H4</t>
  </si>
  <si>
    <t>"jižní" 0,5*6</t>
  </si>
  <si>
    <t>"severní" 0,5*3</t>
  </si>
  <si>
    <t>"východní" 0,5*1</t>
  </si>
  <si>
    <t>147</t>
  </si>
  <si>
    <t>985441113</t>
  </si>
  <si>
    <t>Přídavná šroubovitá nerezová výztuž 1 táhlo D 8 mm v drážce v cihelném zdivu hl do 70 mm</t>
  </si>
  <si>
    <t>452189234</t>
  </si>
  <si>
    <t>Přídavná šroubovitá nerezová výztuž pro sanaci trhlin v drážce včetně vyfrézování a zalití kotevní maltou v cihelném nebo kamenném zdivu hloubky do 70 mm 1 táhlo průměru 8 mm</t>
  </si>
  <si>
    <t>"jižní jednostranně H2" 1,0*8</t>
  </si>
  <si>
    <t>"jižní H4 oboustranně" 6*(1,0+0,4+0,5)*2</t>
  </si>
  <si>
    <t>"jižní H4 jednostranně k vrtu" 6*(1,0+0,2)</t>
  </si>
  <si>
    <t>"severní H4 oboustranně" 3*(1,0+0,4+0,5)*2</t>
  </si>
  <si>
    <t>"severní H4 jednostranně k vrtu" 3*(1,0+0,2)</t>
  </si>
  <si>
    <t>"západní oboustranně" 1,0*2</t>
  </si>
  <si>
    <t>"východní H2 jednostranně" 1,0*5</t>
  </si>
  <si>
    <t>"východní H4 jednostranně k vrtu" 1,0*(1,0+0,2)</t>
  </si>
  <si>
    <t>997</t>
  </si>
  <si>
    <t>Přesun sutě</t>
  </si>
  <si>
    <t>148</t>
  </si>
  <si>
    <t>997013211</t>
  </si>
  <si>
    <t>Vnitrostaveništní doprava suti a vybouraných hmot pro budovy v do 6 m ručně</t>
  </si>
  <si>
    <t>-861417156</t>
  </si>
  <si>
    <t xml:space="preserve">Vnitrostaveništní doprava suti a vybouraných hmot  vodorovně do 50 m svisle ručně pro budovy a haly výšky do 6 m</t>
  </si>
  <si>
    <t>149</t>
  </si>
  <si>
    <t>997013501</t>
  </si>
  <si>
    <t>Odvoz suti a vybouraných hmot na skládku nebo meziskládku do 1 km se složením</t>
  </si>
  <si>
    <t>14508064</t>
  </si>
  <si>
    <t xml:space="preserve">Odvoz suti a vybouraných hmot na skládku nebo meziskládku  se složením, na vzdálenost do 1 km</t>
  </si>
  <si>
    <t>41,903</t>
  </si>
  <si>
    <t>"klempířské prvky zpět" -0,065</t>
  </si>
  <si>
    <t>150</t>
  </si>
  <si>
    <t>997013509</t>
  </si>
  <si>
    <t>Příplatek k odvozu suti a vybouraných hmot na skládku ZKD 1 km přes 1 km</t>
  </si>
  <si>
    <t>1300823514</t>
  </si>
  <si>
    <t xml:space="preserve">Odvoz suti a vybouraných hmot na skládku nebo meziskládku  se složením, na vzdálenost Příplatek k ceně za každý další i započatý 1 km přes 1 km</t>
  </si>
  <si>
    <t>*27 km</t>
  </si>
  <si>
    <t>41,838</t>
  </si>
  <si>
    <t>41,838*26 'Přepočtené koeficientem množství</t>
  </si>
  <si>
    <t>151</t>
  </si>
  <si>
    <t>997013631</t>
  </si>
  <si>
    <t>Poplatek za uložení na skládce (skládkovné) stavebního odpadu směsného kód odpadu 17 09 04</t>
  </si>
  <si>
    <t>1425635294</t>
  </si>
  <si>
    <t>Poplatek za uložení stavebního odpadu na skládce (skládkovné) směsného stavebního a demoličního zatříděného do Katalogu odpadů pod kódem 17 09 04</t>
  </si>
  <si>
    <t>"asfalt" -0,294</t>
  </si>
  <si>
    <t>152</t>
  </si>
  <si>
    <t>997013645</t>
  </si>
  <si>
    <t>Poplatek za uložení na skládce (skládkovné) odpadu asfaltového bez dehtu kód odpadu 17 03 02</t>
  </si>
  <si>
    <t>1117614262</t>
  </si>
  <si>
    <t>Poplatek za uložení stavebního odpadu na skládce (skládkovné) asfaltového bez obsahu dehtu zatříděného do Katalogu odpadů pod kódem 17 03 02</t>
  </si>
  <si>
    <t>998</t>
  </si>
  <si>
    <t>Přesun hmot</t>
  </si>
  <si>
    <t>153</t>
  </si>
  <si>
    <t>998018001</t>
  </si>
  <si>
    <t>Přesun hmot ruční pro budovy v do 6 m</t>
  </si>
  <si>
    <t>174709459</t>
  </si>
  <si>
    <t xml:space="preserve">Přesun hmot pro budovy občanské výstavby, bydlení, výrobu a služby 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</si>
  <si>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</si>
  <si>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</si>
  <si>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</si>
  <si>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</si>
  <si>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154</t>
  </si>
  <si>
    <t>711113117</t>
  </si>
  <si>
    <t>Izolace proti vlhkosti vodorovná za studena těsnicí stěrkou jednosložkovou na bázi cementu</t>
  </si>
  <si>
    <t>-1407185450</t>
  </si>
  <si>
    <t>Izolace proti zemní vlhkosti natěradly a tmely za studena na ploše vodorovné V těsnicí stěrkou jednosložkovu na bázi cementu</t>
  </si>
  <si>
    <t>155</t>
  </si>
  <si>
    <t>711113127</t>
  </si>
  <si>
    <t>Izolace proti vlhkosti svislá za studena těsnicí stěrkou jednosložkovou na bázi cementu</t>
  </si>
  <si>
    <t>1606378854</t>
  </si>
  <si>
    <t>Izolace proti zemní vlhkosti natěradly a tmely za studena na ploše svislé S těsnicí stěrkou jednosložkovu na bázi cementu</t>
  </si>
  <si>
    <t>*F4 doplnění svislé izolace soklů a základových pasů-pod úrovní terénu</t>
  </si>
  <si>
    <t>156</t>
  </si>
  <si>
    <t>711491272</t>
  </si>
  <si>
    <t>Provedení izolace proti tlakové vodě svislé z textilií vrstva ochranná</t>
  </si>
  <si>
    <t>-1521058843</t>
  </si>
  <si>
    <t xml:space="preserve">Provedení izolace proti povrchové a podpovrchové tlakové vodě ostatní  na ploše svislé S z textilií, vrstva ochranná</t>
  </si>
  <si>
    <t>157</t>
  </si>
  <si>
    <t>69311088</t>
  </si>
  <si>
    <t>geotextilie netkaná separační, ochranná, filtrační, drenážní PES 500g/m2</t>
  </si>
  <si>
    <t>221477449</t>
  </si>
  <si>
    <t>37,952</t>
  </si>
  <si>
    <t>37,952*1,05 'Přepočtené koeficientem množství</t>
  </si>
  <si>
    <t>158</t>
  </si>
  <si>
    <t>711493111</t>
  </si>
  <si>
    <t>Izolace proti podpovrchové a tlakové vodě vodorovná těsnicí hmotou dvousložkovou na bázi cementu</t>
  </si>
  <si>
    <t>561411603</t>
  </si>
  <si>
    <t>Izolace proti podpovrchové a tlakové vodě - ostatní na ploše vodorovné V dvousložkovou na bázi cementu</t>
  </si>
  <si>
    <t>*P4 m.č. 1.11</t>
  </si>
  <si>
    <t>4,4</t>
  </si>
  <si>
    <t>159</t>
  </si>
  <si>
    <t>711493121</t>
  </si>
  <si>
    <t>Izolace proti podpovrchové a tlakové vodě svislá těsnicí hmotou dvousložkovou na bázi cementu</t>
  </si>
  <si>
    <t>-182598009</t>
  </si>
  <si>
    <t>Izolace proti podpovrchové a tlakové vodě - ostatní na ploše svislé S dvousložkovou na bázi cementu</t>
  </si>
  <si>
    <t>*1.05; 1.12 za umyvadlem; 1.06 za výlevkou</t>
  </si>
  <si>
    <t>1,5*(0,95+1,0+0,9)</t>
  </si>
  <si>
    <t>*1.09; 1.10 sprcha</t>
  </si>
  <si>
    <t>2,1*1*3*2</t>
  </si>
  <si>
    <t>0,15*(0,9*3*2-(0,7+0,75))</t>
  </si>
  <si>
    <t>*P4 - svislé části schodišť.stupně</t>
  </si>
  <si>
    <t>1,0</t>
  </si>
  <si>
    <t>160</t>
  </si>
  <si>
    <t>998711101</t>
  </si>
  <si>
    <t>Přesun hmot tonážní pro izolace proti vodě, vlhkosti a plynům v objektech výšky do 6 m</t>
  </si>
  <si>
    <t>2093831186</t>
  </si>
  <si>
    <t xml:space="preserve">Přesun hmot pro izolace proti vodě, vlhkosti a plynům  stanovený z hmotnosti přesunovaného materiálu vodorovná dopravní vzdálenost do 50 m v objektech výšky do 6 m</t>
  </si>
  <si>
    <t>713</t>
  </si>
  <si>
    <t>Izolace tepelné</t>
  </si>
  <si>
    <t>161</t>
  </si>
  <si>
    <t>713111111</t>
  </si>
  <si>
    <t>Montáž izolace tepelné vrchem stropů volně kladenými rohožemi, pásy, dílci, deskami</t>
  </si>
  <si>
    <t>-823871636</t>
  </si>
  <si>
    <t>Montáž tepelné izolace stropů rohožemi, pásy, dílci, deskami, bloky (izolační materiál ve specifikaci) vrchem bez překrytí lepenkou kladenými volně</t>
  </si>
  <si>
    <t>*doplnění izolace na bet.stropu nad m.č. 1.11</t>
  </si>
  <si>
    <t>2,05</t>
  </si>
  <si>
    <t>162</t>
  </si>
  <si>
    <t>63151653</t>
  </si>
  <si>
    <t>deska tepelně izolační minerální plochých střech spodní vrstva kolmé vlákno 50kPa λ=0,041 tl 240mm</t>
  </si>
  <si>
    <t>-1975408069</t>
  </si>
  <si>
    <t>2,05*1,02 'Přepočtené koeficientem množství</t>
  </si>
  <si>
    <t>163</t>
  </si>
  <si>
    <t>713121111</t>
  </si>
  <si>
    <t>Montáž izolace tepelné podlah volně kladenými rohožemi, pásy, dílci, deskami 1 vrstva</t>
  </si>
  <si>
    <t>1643075925</t>
  </si>
  <si>
    <t>Montáž tepelné izolace podlah rohožemi, pásy, deskami, dílci, bloky (izolační materiál ve specifikaci) kladenými volně jednovrstvá</t>
  </si>
  <si>
    <t>*P5 m.č. 1.13 - 1.15</t>
  </si>
  <si>
    <t>164</t>
  </si>
  <si>
    <t>28375914</t>
  </si>
  <si>
    <t>deska EPS 150 do plochých střech a podlah λ=0,035 tl 100mm</t>
  </si>
  <si>
    <t>-1982581259</t>
  </si>
  <si>
    <t>4,31*1,02 'Přepočtené koeficientem množství</t>
  </si>
  <si>
    <t>165</t>
  </si>
  <si>
    <t>713121121</t>
  </si>
  <si>
    <t>Montáž izolace tepelné podlah volně kladenými rohožemi, pásy, dílci, deskami 2 vrstvy</t>
  </si>
  <si>
    <t>92514657</t>
  </si>
  <si>
    <t>Montáž tepelné izolace podlah rohožemi, pásy, deskami, dílci, bloky (izolační materiál ve specifikaci) kladenými volně dvouvrstvá</t>
  </si>
  <si>
    <t>*P1 m.č.1.12</t>
  </si>
  <si>
    <t>52,59*2</t>
  </si>
  <si>
    <t>166</t>
  </si>
  <si>
    <t>28375909</t>
  </si>
  <si>
    <t>deska EPS 150 do plochých střech a podlah λ=0,035 tl 50mm</t>
  </si>
  <si>
    <t>-169617432</t>
  </si>
  <si>
    <t>105,108</t>
  </si>
  <si>
    <t>105,108*1,05 'Přepočtené koeficientem množství</t>
  </si>
  <si>
    <t>167</t>
  </si>
  <si>
    <t>998713101</t>
  </si>
  <si>
    <t>Přesun hmot tonážní pro izolace tepelné v objektech v do 6 m</t>
  </si>
  <si>
    <t>1599838953</t>
  </si>
  <si>
    <t>Přesun hmot pro izolace tepelné stanovený z hmotnosti přesunovaného materiálu vodorovná dopravní vzdálenost do 50 m v objektech výšky do 6 m</t>
  </si>
  <si>
    <t>721</t>
  </si>
  <si>
    <t>Zdravotechnika - vnitřní kanalizace</t>
  </si>
  <si>
    <t>168</t>
  </si>
  <si>
    <t>721140802</t>
  </si>
  <si>
    <t>Demontáž potrubí litinové do DN 100</t>
  </si>
  <si>
    <t>-775855114</t>
  </si>
  <si>
    <t xml:space="preserve">Demontáž potrubí z litinových trub  odpadních nebo dešťových do DN 100</t>
  </si>
  <si>
    <t>*B6 svod kanalizace</t>
  </si>
  <si>
    <t>5,35*2+3,31*2</t>
  </si>
  <si>
    <t>169</t>
  </si>
  <si>
    <t>721210813</t>
  </si>
  <si>
    <t>Demontáž vpustí podlahových z kyselinovzdorné kameniny DN 100</t>
  </si>
  <si>
    <t>130610739</t>
  </si>
  <si>
    <t xml:space="preserve">Demontáž kanalizačního příslušenství  vpustí podlahových z kyselinovzdorné kameniny DN 100</t>
  </si>
  <si>
    <t>"B8" 1</t>
  </si>
  <si>
    <t>725</t>
  </si>
  <si>
    <t>Zdravotechnika - zařizovací předměty</t>
  </si>
  <si>
    <t>170</t>
  </si>
  <si>
    <t>725110811</t>
  </si>
  <si>
    <t>Demontáž klozetů splachovací s nádrží</t>
  </si>
  <si>
    <t>soubor</t>
  </si>
  <si>
    <t>850381750</t>
  </si>
  <si>
    <t xml:space="preserve">Demontáž klozetů  splachovacích s nádrží nebo tlakovým splachovačem</t>
  </si>
  <si>
    <t>171</t>
  </si>
  <si>
    <t>725840850</t>
  </si>
  <si>
    <t>Demontáž baterie sprch diferenciální do G 3/4x1</t>
  </si>
  <si>
    <t>-423781330</t>
  </si>
  <si>
    <t xml:space="preserve">Demontáž baterií sprchových  diferenciálních do G 3/4 x 1</t>
  </si>
  <si>
    <t>172</t>
  </si>
  <si>
    <t>725850800</t>
  </si>
  <si>
    <t>Demontáž ventilů odpadních</t>
  </si>
  <si>
    <t>-468294097</t>
  </si>
  <si>
    <t xml:space="preserve">Demontáž odpadních ventilů  všech připojovacích dimenzí</t>
  </si>
  <si>
    <t>173</t>
  </si>
  <si>
    <t>725860811</t>
  </si>
  <si>
    <t>Demontáž uzávěrů zápachu jednoduchých</t>
  </si>
  <si>
    <t>163544121</t>
  </si>
  <si>
    <t xml:space="preserve">Demontáž zápachových uzávěrek pro zařizovací předměty  jednoduchých</t>
  </si>
  <si>
    <t>751</t>
  </si>
  <si>
    <t>174</t>
  </si>
  <si>
    <t>751398822</t>
  </si>
  <si>
    <t>Demontáž větrací mřížky stěnové do průřezu 0,100 m2</t>
  </si>
  <si>
    <t>-571003745</t>
  </si>
  <si>
    <t>Demontáž ostatních zařízení větrací mřížky stěnové, průřezu přes 0,04 do 0,100 m2</t>
  </si>
  <si>
    <t>*B24</t>
  </si>
  <si>
    <t>1+3</t>
  </si>
  <si>
    <t>175</t>
  </si>
  <si>
    <t>751510861</t>
  </si>
  <si>
    <t>Demontáž vzduchotechnického potrubí plechového čtyřhranného do suti průřezu do 0,13 m2</t>
  </si>
  <si>
    <t>274134440</t>
  </si>
  <si>
    <t>Demontáž vzduchotechnického potrubí plechového do suti čtyřhranného s přírubou, průřezu přes 0,03 do 0,13 m2</t>
  </si>
  <si>
    <t>1,5</t>
  </si>
  <si>
    <t>762</t>
  </si>
  <si>
    <t>Konstrukce tesařské</t>
  </si>
  <si>
    <t>176</t>
  </si>
  <si>
    <t>762511214</t>
  </si>
  <si>
    <t>Podlahové kce podkladové z desek OSB tl 18 mm na sraz lepených</t>
  </si>
  <si>
    <t>1001731673</t>
  </si>
  <si>
    <t>Podlahové konstrukce podkladové z dřevoštěpkových desek OSB jednovrstvých lepených na sraz, tloušťky desky 18 mm</t>
  </si>
  <si>
    <t>52,59</t>
  </si>
  <si>
    <t>177</t>
  </si>
  <si>
    <t>762511233</t>
  </si>
  <si>
    <t>Podlahové kce podkladové z desek OSB tl 15 mm broušených na pero a drážku lepených</t>
  </si>
  <si>
    <t>-1522185754</t>
  </si>
  <si>
    <t>Podlahové konstrukce podkladové z dřevoštěpkových desek OSB jednovrstvých lepených na pero a drážku broušených, tloušťky desky 15 mm</t>
  </si>
  <si>
    <t>178</t>
  </si>
  <si>
    <t>762512261</t>
  </si>
  <si>
    <t>Montáž podlahové kce podkladového roštu</t>
  </si>
  <si>
    <t>472239172</t>
  </si>
  <si>
    <t>Podlahové konstrukce podkladové montáž roštu podkladového</t>
  </si>
  <si>
    <t>*P1 m.č.1.12 - rošt pro tepelnou izolaci - 2 vrstvy</t>
  </si>
  <si>
    <t>52,59*2,5</t>
  </si>
  <si>
    <t>179</t>
  </si>
  <si>
    <t>60512125</t>
  </si>
  <si>
    <t>hranol stavební řezivo průřezu do 120cm2 do dl 6m</t>
  </si>
  <si>
    <t>2050907208</t>
  </si>
  <si>
    <t>"100/60" 131,475*0,10*0,06</t>
  </si>
  <si>
    <t>0,789*1,02 'Přepočtené koeficientem množství</t>
  </si>
  <si>
    <t>180</t>
  </si>
  <si>
    <t>762595001</t>
  </si>
  <si>
    <t>Spojovací prostředky pro položení dřevěných podlah a zakrytí kanálů</t>
  </si>
  <si>
    <t>1538808268</t>
  </si>
  <si>
    <t>Spojovací prostředky podlah a podkladových konstrukcí hřebíky, vruty</t>
  </si>
  <si>
    <t>181</t>
  </si>
  <si>
    <t>998762101</t>
  </si>
  <si>
    <t>Přesun hmot tonážní pro kce tesařské v objektech v do 6 m</t>
  </si>
  <si>
    <t>-436262934</t>
  </si>
  <si>
    <t xml:space="preserve">Přesun hmot pro konstrukce tesařské  stanovený z hmotnosti přesunovaného materiálu vodorovná dopravní vzdálenost do 50 m v objektech výšky do 6 m</t>
  </si>
  <si>
    <t>763</t>
  </si>
  <si>
    <t>Konstrukce suché výstavby</t>
  </si>
  <si>
    <t>182</t>
  </si>
  <si>
    <t>763111333</t>
  </si>
  <si>
    <t>SDK příčka tl 100 mm profil CW+UW 75 desky 1xH2 12,5 s izolací EI 30 Rw do 45 dB</t>
  </si>
  <si>
    <t>-1907230758</t>
  </si>
  <si>
    <t xml:space="preserve">Příčka ze sádrokartonových desek  s nosnou konstrukcí z jednoduchých ocelových profilů UW, CW jednoduše opláštěná deskou impregnovanou H2 tl. 12,5 mm, příčka tl. 100 mm, profil 75, s izolací, EI 30, Rw do 45 dB</t>
  </si>
  <si>
    <t>3,3*(4,29+2,503+1,755*2+2,0+1,5+0,8+2,702+1,0+1,9+3,0+1,7*3)</t>
  </si>
  <si>
    <t>"odečet otvorů" -(0,8*1,97*3+0,7*1,97*5)</t>
  </si>
  <si>
    <t>183</t>
  </si>
  <si>
    <t>763111336</t>
  </si>
  <si>
    <t>SDK příčka tl 125 mm profil CW+UW 100 desky 1xH2 12,5 s izolací EI 30 Rw do 48 dB</t>
  </si>
  <si>
    <t>-1927816243</t>
  </si>
  <si>
    <t xml:space="preserve">Příčka ze sádrokartonových desek  s nosnou konstrukcí z jednoduchých ocelových profilů UW, CW jednoduše opláštěná deskou impregnovanou H2 tl. 12,5 mm, příčka tl. 125 mm, profil 100, s izolací, EI 30, Rw do 48 dB</t>
  </si>
  <si>
    <t>3,01*1,8</t>
  </si>
  <si>
    <t>184</t>
  </si>
  <si>
    <t>763111437</t>
  </si>
  <si>
    <t>SDK příčka tl 150 mm profil CW+UW 100 desky 2xH2 12,5 s izolací EI 60 Rw do 56 dB</t>
  </si>
  <si>
    <t>712276643</t>
  </si>
  <si>
    <t xml:space="preserve">Příčka ze sádrokartonových desek  s nosnou konstrukcí z jednoduchých ocelových profilů UW, CW dvojitě opláštěná deskami impregnovanými H2 tl. 2 x 12,5 mm EI 60, příčka tl. 150 mm, profil 100, s izolací, Rw do 56 dB</t>
  </si>
  <si>
    <t>3,3*1,9</t>
  </si>
  <si>
    <t>"odpočet otvoru" -0,75*1,97</t>
  </si>
  <si>
    <t>185</t>
  </si>
  <si>
    <t>763111713</t>
  </si>
  <si>
    <t>SDK příčka ukončení ve volném prostoru</t>
  </si>
  <si>
    <t>-589453615</t>
  </si>
  <si>
    <t xml:space="preserve">Příčka ze sádrokartonových desek  ostatní konstrukce a práce na příčkách ze sádrokartonových desek ukončení příčky ve volném prostoru</t>
  </si>
  <si>
    <t>0,8*2</t>
  </si>
  <si>
    <t>186</t>
  </si>
  <si>
    <t>763111717</t>
  </si>
  <si>
    <t>SDK příčka základní penetrační nátěr (oboustranně)</t>
  </si>
  <si>
    <t>-1304905734</t>
  </si>
  <si>
    <t xml:space="preserve">Příčka ze sádrokartonových desek  ostatní konstrukce a práce na příčkách ze sádrokartonových desek základní penetrační nátěr (oboustranný)</t>
  </si>
  <si>
    <t>"tl.100mm" 3,3*(4,29+2,503+1,755*2+2,0+1,5+0,8+2,702+1,0+1,9+3,0+1,7*3)</t>
  </si>
  <si>
    <t>"tl.125mm" 3,01*1,8</t>
  </si>
  <si>
    <t>"tl.150mm" 3,3*1,9</t>
  </si>
  <si>
    <t>187</t>
  </si>
  <si>
    <t>763111721</t>
  </si>
  <si>
    <t>SDK příčka plastový úhelník k ochraně rohů</t>
  </si>
  <si>
    <t>1857148812</t>
  </si>
  <si>
    <t xml:space="preserve">Příčka ze sádrokartonových desek  ostatní konstrukce a práce na příčkách ze sádrokartonových desek ochrana rohů úhelníky plastové</t>
  </si>
  <si>
    <t>3,3*2</t>
  </si>
  <si>
    <t>188</t>
  </si>
  <si>
    <t>763111772</t>
  </si>
  <si>
    <t>Příplatek k SDK příčce za rovinnost kvality Q4</t>
  </si>
  <si>
    <t>-1289636128</t>
  </si>
  <si>
    <t xml:space="preserve">Příčka ze sádrokartonových desek  Příplatek k cenám za rovinnost celoplošné tmelení kvality Q4</t>
  </si>
  <si>
    <t>189</t>
  </si>
  <si>
    <t>763113341</t>
  </si>
  <si>
    <t>SDK příčka instalační tl 155 - 650 mm zdvojený profil CW+UW 50 desky 2xH2 12,5 s izolací EI 60 Rw do 54 dB</t>
  </si>
  <si>
    <t>1380520721</t>
  </si>
  <si>
    <t xml:space="preserve">Příčka instalační ze sádrokartonových desek  s nosnou konstrukcí ze zdvojených ocelových profilů UW, CW s mezerou, CW profily navzájem spojeny páskem sádry dvojitě opláštěná deskami impregnovanými H2 tl. 2 x 12,5 mm s izolací, EI 60, Rw do 54 dB, příčka tl. 155 - 650 mm, profil 50</t>
  </si>
  <si>
    <t>*geberit</t>
  </si>
  <si>
    <t>1,2*(0,9*3+0,75)</t>
  </si>
  <si>
    <t>190</t>
  </si>
  <si>
    <t>763121714</t>
  </si>
  <si>
    <t>SDK stěna předsazená základní penetrační nátěr</t>
  </si>
  <si>
    <t>-1022273872</t>
  </si>
  <si>
    <t>Stěna předsazená ze sádrokartonových desek ostatní konstrukce a práce na předsazených stěnách ze sádrokartonových desek základní penetrační nátěr</t>
  </si>
  <si>
    <t>191</t>
  </si>
  <si>
    <t>763121751</t>
  </si>
  <si>
    <t>Příplatek k SDK stěně předsazené za plochu do 6 m2 jednotlivě</t>
  </si>
  <si>
    <t>1575099508</t>
  </si>
  <si>
    <t>Stěna předsazená ze sádrokartonových desek Příplatek k cenám za plochu do 6 m2 jednotlivě</t>
  </si>
  <si>
    <t>192</t>
  </si>
  <si>
    <t>763121762</t>
  </si>
  <si>
    <t>Příplatek k SDK stěně předsazené za rovinnost kvality Q4</t>
  </si>
  <si>
    <t>-215350958</t>
  </si>
  <si>
    <t>Stěna předsazená ze sádrokartonových desek Příplatek k cenám za rovinnost kvality celoplošné tmelení kvality Q4</t>
  </si>
  <si>
    <t>193</t>
  </si>
  <si>
    <t>763131451</t>
  </si>
  <si>
    <t>SDK podhled deska 1xH2 12,5 bez izolace dvouvrstvá spodní kce profil CD+UD</t>
  </si>
  <si>
    <t>1077465842</t>
  </si>
  <si>
    <t xml:space="preserve">Podhled ze sádrokartonových desek  dvouvrstvá zavěšená spodní konstrukce z ocelových profilů CD, UD jednoduše opláštěná deskou impregnovanou H2, tl. 12,5 mm, bez izolace</t>
  </si>
  <si>
    <t>5,24*2+5,39+1,12+1,35+1,31+1,71*2+1,53+1,39*2</t>
  </si>
  <si>
    <t>194</t>
  </si>
  <si>
    <t>763131711</t>
  </si>
  <si>
    <t>SDK podhled dilatace</t>
  </si>
  <si>
    <t>1184211239</t>
  </si>
  <si>
    <t xml:space="preserve">Podhled ze sádrokartonových desek  ostatní práce a konstrukce na podhledech ze sádrokartonových desek dilatace</t>
  </si>
  <si>
    <t>2*(2,095+2,503)*2+2*(2,44+2,9)+2*(1,2+0,9)+(1,65+0,9)*2+2*(1,9+0,9)*2+2*(1,7+0,9)*3</t>
  </si>
  <si>
    <t>195</t>
  </si>
  <si>
    <t>763131714</t>
  </si>
  <si>
    <t>SDK podhled základní penetrační nátěr</t>
  </si>
  <si>
    <t>647089029</t>
  </si>
  <si>
    <t xml:space="preserve">Podhled ze sádrokartonových desek  ostatní práce a konstrukce na podhledech ze sádrokartonových desek základní penetrační nátěr</t>
  </si>
  <si>
    <t>196</t>
  </si>
  <si>
    <t>763131761</t>
  </si>
  <si>
    <t>Příplatek k SDK podhledu za plochu do 3 m2 jednotlivě</t>
  </si>
  <si>
    <t>-971299689</t>
  </si>
  <si>
    <t xml:space="preserve">Podhled ze sádrokartonových desek  Příplatek k cenám za plochu do 3 m2 jednotlivě</t>
  </si>
  <si>
    <t>1,12+1,35+1,31+1,71*2+1,53+1,39*2</t>
  </si>
  <si>
    <t>197</t>
  </si>
  <si>
    <t>763131765</t>
  </si>
  <si>
    <t>Příplatek k SDK podhledu za výšku zavěšení přes 0,5 do 1,0 m</t>
  </si>
  <si>
    <t>-1548223737</t>
  </si>
  <si>
    <t xml:space="preserve">Podhled ze sádrokartonových desek  Příplatek k cenám za výšku zavěšení přes 0,5 do 1,0 m</t>
  </si>
  <si>
    <t>5,39+1,12+1,35+1,31+1,71*2+1,53+1,39*2</t>
  </si>
  <si>
    <t>198</t>
  </si>
  <si>
    <t>763164521</t>
  </si>
  <si>
    <t>SDK obklad kcí tvaru L š do 0,4 m desky 1xH2 12,5</t>
  </si>
  <si>
    <t>623776186</t>
  </si>
  <si>
    <t>Obklad konstrukcí sádrokartonovými deskami včetně ochranných úhelníků ve tvaru L rozvinuté šíře do 0,4 m, opláštěný deskou impregnovanou H2, tl. 12,5 mm</t>
  </si>
  <si>
    <t>*O13 -stoupačky ZTI</t>
  </si>
  <si>
    <t>(3,3-1,2)*2</t>
  </si>
  <si>
    <t>199</t>
  </si>
  <si>
    <t>763173111</t>
  </si>
  <si>
    <t>Montáž úchytu pro umyvadlo v SDK kci</t>
  </si>
  <si>
    <t>-52957138</t>
  </si>
  <si>
    <t xml:space="preserve">Instalační technika pro konstrukce ze sádrokartonových desek  montáž nosičů zařizovacích předmětů úchytu pro umyvadlo</t>
  </si>
  <si>
    <t>2*2</t>
  </si>
  <si>
    <t>200</t>
  </si>
  <si>
    <t>59030729</t>
  </si>
  <si>
    <t>konstrukce pro uchycení umyvadla s nástěnnými bateriemi osová rozteč CW profilů 450-625mm</t>
  </si>
  <si>
    <t>1882297882</t>
  </si>
  <si>
    <t>201</t>
  </si>
  <si>
    <t>763173112</t>
  </si>
  <si>
    <t>Montáž úchytu pro pisoár v SDK kci</t>
  </si>
  <si>
    <t>-164906774</t>
  </si>
  <si>
    <t xml:space="preserve">Instalační technika pro konstrukce ze sádrokartonových desek  montáž nosičů zařizovacích předmětů úchytu pro pisoár</t>
  </si>
  <si>
    <t>1*2</t>
  </si>
  <si>
    <t>202</t>
  </si>
  <si>
    <t>59030728</t>
  </si>
  <si>
    <t>konstrukce pro uchycení pisoáru osová rozteč CW profilů 450-625mm</t>
  </si>
  <si>
    <t>31184121</t>
  </si>
  <si>
    <t>203</t>
  </si>
  <si>
    <t>763173113</t>
  </si>
  <si>
    <t>Montáž úchytu pro WC v SDK kci</t>
  </si>
  <si>
    <t>-2066475045</t>
  </si>
  <si>
    <t xml:space="preserve">Instalační technika pro konstrukce ze sádrokartonových desek  montáž nosičů zařizovacích předmětů úchytu pro WC</t>
  </si>
  <si>
    <t>3*2</t>
  </si>
  <si>
    <t>204</t>
  </si>
  <si>
    <t>59030731</t>
  </si>
  <si>
    <t>konstrukce pro uchycení WC osová rozteč CW profilů 450-625mm</t>
  </si>
  <si>
    <t>1193186046</t>
  </si>
  <si>
    <t>205</t>
  </si>
  <si>
    <t>763173133</t>
  </si>
  <si>
    <t>Montáž univerzálního držáku v SDK kci</t>
  </si>
  <si>
    <t>125690109</t>
  </si>
  <si>
    <t xml:space="preserve">Instalační technika pro konstrukce ze sádrokartonových desek  montáž nosičů zařizovacích předmětů držáku univerzálního</t>
  </si>
  <si>
    <t>*výlevka</t>
  </si>
  <si>
    <t>206</t>
  </si>
  <si>
    <t>55231305</t>
  </si>
  <si>
    <t>konzola na zeď pro výlevku rozměru 540x440mm</t>
  </si>
  <si>
    <t>-1891299794</t>
  </si>
  <si>
    <t>207</t>
  </si>
  <si>
    <t>763181311</t>
  </si>
  <si>
    <t>Montáž jednokřídlové kovové zárubně SDK příčka</t>
  </si>
  <si>
    <t>2105129468</t>
  </si>
  <si>
    <t xml:space="preserve">Výplně otvorů konstrukcí ze sádrokartonových desek  montáž zárubně kovové s konstrukcí jednokřídlové</t>
  </si>
  <si>
    <t>*T 3 - 700x1970</t>
  </si>
  <si>
    <t>*T 4 - 800x1970</t>
  </si>
  <si>
    <t>208</t>
  </si>
  <si>
    <t>55331522</t>
  </si>
  <si>
    <t>zárubeň ocelová pro sádrokarton 100 levá/pravá 800</t>
  </si>
  <si>
    <t>1851427791</t>
  </si>
  <si>
    <t>209</t>
  </si>
  <si>
    <t>55331521</t>
  </si>
  <si>
    <t>zárubeň ocelová pro sádrokarton 100 levá/pravá 700</t>
  </si>
  <si>
    <t>-485789384</t>
  </si>
  <si>
    <t>210</t>
  </si>
  <si>
    <t>763183111</t>
  </si>
  <si>
    <t>Montáž pouzdra posuvných dveří s jednou kapsou pro jedno křídlo šířky do 800 mm do SDK příčky</t>
  </si>
  <si>
    <t>2122233857</t>
  </si>
  <si>
    <t xml:space="preserve">Výplně otvorů konstrukcí ze sádrokartonových desek  montáž stavebního pouzdra posuvných dveří do sádrokartonové příčky s jednou kapsou pro jedno dveřní křídlo, průchozí šířky do 800 mm</t>
  </si>
  <si>
    <t>*T 5 - 800x1970 - posuvné</t>
  </si>
  <si>
    <t>211</t>
  </si>
  <si>
    <t>55331622</t>
  </si>
  <si>
    <t>pouzdro stavební posuvných dveří jednopouzdrové 800mm atypický rozměr</t>
  </si>
  <si>
    <t>1117088022</t>
  </si>
  <si>
    <t>212</t>
  </si>
  <si>
    <t>763111811</t>
  </si>
  <si>
    <t>Demontáž SDK příčky s jednoduchou ocelovou nosnou konstrukcí opláštění jednoduché</t>
  </si>
  <si>
    <t>-1471134698</t>
  </si>
  <si>
    <t xml:space="preserve">Demontáž příček ze sádrokartonových desek  s nosnou konstrukcí z ocelových profilů jednoduchých, opláštění jednoduché</t>
  </si>
  <si>
    <t>2,52*4,29</t>
  </si>
  <si>
    <t>"odpočet dveří" -0,8*1,97</t>
  </si>
  <si>
    <t>213</t>
  </si>
  <si>
    <t>763131831</t>
  </si>
  <si>
    <t>Demontáž SDK podhledu s jednovrstvou nosnou kcí z ocelových profilů opláštění jednoduché</t>
  </si>
  <si>
    <t>2013553964</t>
  </si>
  <si>
    <t xml:space="preserve">Demontáž podhledu nebo samostatného požárního předělu ze sádrokartonových desek  s nosnou konstrukcí jednovrstvou z ocelových profilů, opláštění jednoduché</t>
  </si>
  <si>
    <t>*B14_2 stáv. m.č. 1.03</t>
  </si>
  <si>
    <t>8,1</t>
  </si>
  <si>
    <t>214</t>
  </si>
  <si>
    <t>763181811</t>
  </si>
  <si>
    <t>Demontáž jednokřídlové kovové zárubně v do 2,75 m SDK příčka</t>
  </si>
  <si>
    <t>-1794633261</t>
  </si>
  <si>
    <t xml:space="preserve">Demontáž kovových zárubní konstrukcí ze sádrokartonových příček  výšky do 2,75 m jednokřídlových</t>
  </si>
  <si>
    <t>"800x1970" 1</t>
  </si>
  <si>
    <t>215</t>
  </si>
  <si>
    <t>998763100</t>
  </si>
  <si>
    <t>Přesun hmot tonážní pro dřevostavby v objektech v do 6 m</t>
  </si>
  <si>
    <t>-1548907090</t>
  </si>
  <si>
    <t xml:space="preserve">Přesun hmot pro dřevostavby  stanovený z hmotnosti přesunovaného materiálu vodorovná dopravní vzdálenost do 50 m v objektech výšky do 6 m</t>
  </si>
  <si>
    <t>764</t>
  </si>
  <si>
    <t>Konstrukce klempířské</t>
  </si>
  <si>
    <t>216</t>
  </si>
  <si>
    <t>764002851</t>
  </si>
  <si>
    <t>Demontáž oplechování parapetů do suti</t>
  </si>
  <si>
    <t>-1670263354</t>
  </si>
  <si>
    <t>Demontáž klempířských konstrukcí oplechování parapetů do suti</t>
  </si>
  <si>
    <t>0,85+1,48*2+1,46+1,47*3+1,44+1,48+1,47*2</t>
  </si>
  <si>
    <t>217</t>
  </si>
  <si>
    <t>764004863</t>
  </si>
  <si>
    <t>Demontáž svodu k dalšímu použití</t>
  </si>
  <si>
    <t>2067622343</t>
  </si>
  <si>
    <t>Demontáž klempířských konstrukcí svodu k dalšímu použití</t>
  </si>
  <si>
    <t>4,7+4,2+5,0+2,7</t>
  </si>
  <si>
    <t>218</t>
  </si>
  <si>
    <t>764216602</t>
  </si>
  <si>
    <t>Oplechování rovných parapetů mechanicky kotvené z Pz s povrchovou úpravou rš 200 mm</t>
  </si>
  <si>
    <t>-1332307116</t>
  </si>
  <si>
    <t>Oplechování parapetů z pozinkovaného plechu s povrchovou úpravou rovných mechanicky kotvené, bez rohů rš 200 mm</t>
  </si>
  <si>
    <t>*oplechování římsy u krčku</t>
  </si>
  <si>
    <t>219</t>
  </si>
  <si>
    <t>764216641</t>
  </si>
  <si>
    <t>Oplechování rovných parapetů celoplošně lepené z Pz s povrchovou úpravou rš 150 mm</t>
  </si>
  <si>
    <t>-386536405</t>
  </si>
  <si>
    <t>Oplechování parapetů z pozinkovaného plechu s povrchovou úpravou rovných celoplošně lepené, bez rohů rš 160 mm</t>
  </si>
  <si>
    <t>*PL 4 1450x1750</t>
  </si>
  <si>
    <t>6*1,45</t>
  </si>
  <si>
    <t>*PL 5 1450x1750</t>
  </si>
  <si>
    <t>2*1,45</t>
  </si>
  <si>
    <t>220</t>
  </si>
  <si>
    <t>764216665</t>
  </si>
  <si>
    <t>Příplatek za zvýšenou pracnost oplechování rohů rovných parapetů z PZ s povrch úpravou rš do 400 mm</t>
  </si>
  <si>
    <t>898610248</t>
  </si>
  <si>
    <t>Oplechování parapetů z pozinkovaného plechu s povrchovou úpravou rovných celoplošně lepené, bez rohů Příplatek k cenám za zvýšenou pracnost při provedení rohu nebo koutu do rš 400 mm</t>
  </si>
  <si>
    <t>6*2</t>
  </si>
  <si>
    <t>221</t>
  </si>
  <si>
    <t>764508131</t>
  </si>
  <si>
    <t>Montáž kruhového svodu</t>
  </si>
  <si>
    <t>-134233194</t>
  </si>
  <si>
    <t>Montáž svodu kruhového, průměru svodu</t>
  </si>
  <si>
    <t>*po zateplení zpět</t>
  </si>
  <si>
    <t>222</t>
  </si>
  <si>
    <t>764508136</t>
  </si>
  <si>
    <t>Montáž odskoku kruhového svodu</t>
  </si>
  <si>
    <t>2040537543</t>
  </si>
  <si>
    <t>Montáž svodu kruhového, průměru odskoků</t>
  </si>
  <si>
    <t>223</t>
  </si>
  <si>
    <t>998764101</t>
  </si>
  <si>
    <t>Přesun hmot tonážní pro konstrukce klempířské v objektech v do 6 m</t>
  </si>
  <si>
    <t>-1253782651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</si>
  <si>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</si>
  <si>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</si>
  <si>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</si>
  <si>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224</t>
  </si>
  <si>
    <t>76600R</t>
  </si>
  <si>
    <t>D+M plastových dveří vč. zárubně, bezp.zámku s el.ovl.</t>
  </si>
  <si>
    <t>kpl</t>
  </si>
  <si>
    <t>-1648526342</t>
  </si>
  <si>
    <t>*PL 2 - 900x2000mm</t>
  </si>
  <si>
    <t>225</t>
  </si>
  <si>
    <t>76601R</t>
  </si>
  <si>
    <t>D+M dřev.stěny, lamino</t>
  </si>
  <si>
    <t>-1548597325</t>
  </si>
  <si>
    <t>D+M dřev.stěny, lamino, zámek magnetický</t>
  </si>
  <si>
    <t>*T 6 - rám 900x2800mm s dveřmi 800x2000mm</t>
  </si>
  <si>
    <t>226</t>
  </si>
  <si>
    <t>76602R</t>
  </si>
  <si>
    <t>D+M kuchyň.linky dl.2700mm</t>
  </si>
  <si>
    <t>1504871200</t>
  </si>
  <si>
    <t>*T 7 - linka 1800mm, spodní, horní skříňky, vestavba pro plyn.kotel 900mm</t>
  </si>
  <si>
    <t>227</t>
  </si>
  <si>
    <t>766421213</t>
  </si>
  <si>
    <t>Montáž obložení podhledů jednoduchých palubkami z měkkého dřeva š do 100 mm</t>
  </si>
  <si>
    <t>1111260464</t>
  </si>
  <si>
    <t xml:space="preserve">Montáž obložení podhledů  jednoduchých palubkami na pero a drážku z měkkého dřeva, šířky přes 80 do 100 mm</t>
  </si>
  <si>
    <t>*propojení izolace fasády s izolací střechy - úprava podbití</t>
  </si>
  <si>
    <t>(0,3+0,2)*(6,4*2*2+21,797*2)</t>
  </si>
  <si>
    <t>228</t>
  </si>
  <si>
    <t>61191125</t>
  </si>
  <si>
    <t>palubky obkladové smrk profil klasický 15x116 mm jakost A/B</t>
  </si>
  <si>
    <t>-1558557756</t>
  </si>
  <si>
    <t>34,597</t>
  </si>
  <si>
    <t>34,597*1,1 'Přepočtené koeficientem množství</t>
  </si>
  <si>
    <t>229</t>
  </si>
  <si>
    <t>766427112</t>
  </si>
  <si>
    <t>Montáž obložení podhledů podkladového roštu</t>
  </si>
  <si>
    <t>-467260325</t>
  </si>
  <si>
    <t xml:space="preserve">Montáž obložení podhledů  rošt podkladový</t>
  </si>
  <si>
    <t>34,597*2</t>
  </si>
  <si>
    <t>230</t>
  </si>
  <si>
    <t>60514114</t>
  </si>
  <si>
    <t>řezivo jehličnaté lať impregnovaná dl 4 m</t>
  </si>
  <si>
    <t>-1185261500</t>
  </si>
  <si>
    <t>"6/4" 69,194*0,06*0,04</t>
  </si>
  <si>
    <t>0,166*1,1 'Přepočtené koeficientem množství</t>
  </si>
  <si>
    <t>231</t>
  </si>
  <si>
    <t>766622132</t>
  </si>
  <si>
    <t>Montáž plastových oken plochy přes 1 m2 otevíravých výšky do 2,5 m s rámem do zdiva</t>
  </si>
  <si>
    <t>1373297191</t>
  </si>
  <si>
    <t>Montáž oken plastových včetně montáže rámu plochy přes 1 m2 otevíravých do zdiva, výšky přes 1,5 do 2,5 m</t>
  </si>
  <si>
    <t>6*1,45*1,75</t>
  </si>
  <si>
    <t>2*1,45*1,75</t>
  </si>
  <si>
    <t>232</t>
  </si>
  <si>
    <t>61140053</t>
  </si>
  <si>
    <t>okno plastové otevíravé/sklopné dvojsklo přes plochu 1m2 v 1,5-2,5m</t>
  </si>
  <si>
    <t>1878965817</t>
  </si>
  <si>
    <t>233</t>
  </si>
  <si>
    <t>611 R</t>
  </si>
  <si>
    <t>Příplatek za bezpečnostní sklo</t>
  </si>
  <si>
    <t>-241044500</t>
  </si>
  <si>
    <t>234</t>
  </si>
  <si>
    <t>766660001</t>
  </si>
  <si>
    <t>Montáž dveřních křídel otvíravých jednokřídlových š do 0,8 m do ocelové zárubně</t>
  </si>
  <si>
    <t>-644976238</t>
  </si>
  <si>
    <t>Montáž dveřních křídel dřevěných nebo plastových otevíravých do ocelové zárubně povrchově upravených jednokřídlových, šířky do 800 mm</t>
  </si>
  <si>
    <t>235</t>
  </si>
  <si>
    <t>766660351</t>
  </si>
  <si>
    <t>Montáž posuvných dveří jednokřídlových průchozí výšky do 2,5 m a šířky do 800 mm do pojezdu na stěnu</t>
  </si>
  <si>
    <t>-800915159</t>
  </si>
  <si>
    <t>Montáž dveřních křídel dřevěných nebo plastových posuvných dveří do pojezdu na stěnu výšky do 2,5 m jednokřídlových, průchozí šířky do 800 mm</t>
  </si>
  <si>
    <t>*T5 - 800x1970 - posuvné</t>
  </si>
  <si>
    <t>236</t>
  </si>
  <si>
    <t>61162085</t>
  </si>
  <si>
    <t>dveře jednokřídlé dřevotřískové povrch laminátový plné 700x1970/2100mm</t>
  </si>
  <si>
    <t>1993907347</t>
  </si>
  <si>
    <t>237</t>
  </si>
  <si>
    <t>61162086</t>
  </si>
  <si>
    <t>dveře jednokřídlé dřevotřískové povrch laminátový plné 800x1970/2100mm</t>
  </si>
  <si>
    <t>-578156839</t>
  </si>
  <si>
    <t>238</t>
  </si>
  <si>
    <t>766660021</t>
  </si>
  <si>
    <t>Montáž dveřních křídel otvíravých jednokřídlových š do 0,8 m požárních do ocelové zárubně</t>
  </si>
  <si>
    <t>930838246</t>
  </si>
  <si>
    <t>Montáž dveřních křídel dřevěných nebo plastových otevíravých do ocelové zárubně protipožárních jednokřídlových, šířky do 800 mm</t>
  </si>
  <si>
    <t>239</t>
  </si>
  <si>
    <t>61162098</t>
  </si>
  <si>
    <t>dveře jednokřídlé dřevotřískové protipožární EI (EW) 30 D3 povrch laminátový plné 800x1970/2100mm</t>
  </si>
  <si>
    <t>2121941762</t>
  </si>
  <si>
    <t>240</t>
  </si>
  <si>
    <t>766660716</t>
  </si>
  <si>
    <t>Montáž dveřních křídel samozavírače na dřevěnou zárubeň</t>
  </si>
  <si>
    <t>1133014521</t>
  </si>
  <si>
    <t>Montáž dveřních doplňků samozavírače na zárubeň dřevěnou</t>
  </si>
  <si>
    <t>*PL 2</t>
  </si>
  <si>
    <t>241</t>
  </si>
  <si>
    <t>54917260</t>
  </si>
  <si>
    <t>samozavírač dveří hydraulický K214 č.13 zlatá bronz</t>
  </si>
  <si>
    <t>673853223</t>
  </si>
  <si>
    <t>242</t>
  </si>
  <si>
    <t>766660717</t>
  </si>
  <si>
    <t>Montáž dveřních křídel samozavírače na ocelovou zárubeň</t>
  </si>
  <si>
    <t>1558492179</t>
  </si>
  <si>
    <t>Montáž dveřních doplňků samozavírače na zárubeň ocelovou</t>
  </si>
  <si>
    <t>243</t>
  </si>
  <si>
    <t>1023415711</t>
  </si>
  <si>
    <t>244</t>
  </si>
  <si>
    <t>766660718</t>
  </si>
  <si>
    <t>Montáž dveřních křídel dokování stavěče křídla</t>
  </si>
  <si>
    <t>-2132009723</t>
  </si>
  <si>
    <t>Montáž dveřních doplňků stavěče křídla</t>
  </si>
  <si>
    <t>245</t>
  </si>
  <si>
    <t>54916362</t>
  </si>
  <si>
    <t>kování dveřní stavěč dveří K501 lak</t>
  </si>
  <si>
    <t>-768775818</t>
  </si>
  <si>
    <t>246</t>
  </si>
  <si>
    <t>766660720</t>
  </si>
  <si>
    <t>Osazení větrací mřížky s vyříznutím otvoru</t>
  </si>
  <si>
    <t>453926309</t>
  </si>
  <si>
    <t>Montáž dveřních doplňků větrací mřížky s vyříznutím otvoru</t>
  </si>
  <si>
    <t>*T 6 - stěna</t>
  </si>
  <si>
    <t>247</t>
  </si>
  <si>
    <t>56245R</t>
  </si>
  <si>
    <t>mřížka dveřní oboustranná 455x90 mm</t>
  </si>
  <si>
    <t>730284651</t>
  </si>
  <si>
    <t>248</t>
  </si>
  <si>
    <t>766660729</t>
  </si>
  <si>
    <t>Montáž dveřního interiérového kování - štítku s klikou</t>
  </si>
  <si>
    <t>92509362</t>
  </si>
  <si>
    <t>Montáž dveřních doplňků dveřního kování interiérového štítku s klikou</t>
  </si>
  <si>
    <t>249</t>
  </si>
  <si>
    <t>54913655</t>
  </si>
  <si>
    <t>kování dveřní mušle pro posuvné dveře (2ks)</t>
  </si>
  <si>
    <t>sada</t>
  </si>
  <si>
    <t>-512601396</t>
  </si>
  <si>
    <t>kování dveřní mušle pro posuvné dveře</t>
  </si>
  <si>
    <t>250</t>
  </si>
  <si>
    <t>54913656</t>
  </si>
  <si>
    <t>kování dveřní Cobra klika - klika vč. vložky</t>
  </si>
  <si>
    <t>-1507822439</t>
  </si>
  <si>
    <t>251</t>
  </si>
  <si>
    <t>54913657</t>
  </si>
  <si>
    <t>kování dveřní Cobra klika - klika s WC sadou</t>
  </si>
  <si>
    <t>-1654876156</t>
  </si>
  <si>
    <t>252</t>
  </si>
  <si>
    <t>766682111</t>
  </si>
  <si>
    <t>Montáž zárubní obložkových pro dveře jednokřídlové tl stěny do 170 mm</t>
  </si>
  <si>
    <t>916171911</t>
  </si>
  <si>
    <t xml:space="preserve">Montáž zárubní dřevěných, plastových nebo z lamina  obložkových, pro dveře jednokřídlové, tloušťky stěny do 170 mm</t>
  </si>
  <si>
    <t>*T 5 800x1970 - posuvné</t>
  </si>
  <si>
    <t>253</t>
  </si>
  <si>
    <t>61182258</t>
  </si>
  <si>
    <t>zárubeň obložková pro dveře 1křídlé 600,700,800,900x1970mm tl 60-170mm dub,buk</t>
  </si>
  <si>
    <t>-1176183283</t>
  </si>
  <si>
    <t>254</t>
  </si>
  <si>
    <t>766694123</t>
  </si>
  <si>
    <t>Montáž parapetních dřevěných nebo plastových šířky přes 30 cm délky do 2,6 m</t>
  </si>
  <si>
    <t>-30861377</t>
  </si>
  <si>
    <t>Montáž ostatních truhlářských konstrukcí parapetních desek dřevěných nebo plastových šířky přes 300 mm, délky přes 1600 do 2600 mm</t>
  </si>
  <si>
    <t>255</t>
  </si>
  <si>
    <t>61144404</t>
  </si>
  <si>
    <t>parapet plastový vnitřní komůrkový 400x20x1000mm</t>
  </si>
  <si>
    <t>450741525</t>
  </si>
  <si>
    <t>11,6*1,1 'Přepočtené koeficientem množství</t>
  </si>
  <si>
    <t>256</t>
  </si>
  <si>
    <t>61144019</t>
  </si>
  <si>
    <t>koncovka k parapetu plastovému vnitřnímu 1 pár</t>
  </si>
  <si>
    <t>572173874</t>
  </si>
  <si>
    <t>257</t>
  </si>
  <si>
    <t>998766101</t>
  </si>
  <si>
    <t>Přesun hmot tonážní pro konstrukce truhlářské v objektech v do 6 m</t>
  </si>
  <si>
    <t>1913151820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</si>
  <si>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</si>
  <si>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</si>
  <si>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</si>
  <si>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258</t>
  </si>
  <si>
    <t>76700R</t>
  </si>
  <si>
    <t>D+M Al dveří vč. zárubně EW/EI 30 DP1-C vč. bezp.zámku s el.ovl.</t>
  </si>
  <si>
    <t>kpl.</t>
  </si>
  <si>
    <t>962969263</t>
  </si>
  <si>
    <t>D+M Al dveří vč. zárubně EW/EI 30 DP1-C vč. bezp.zámku s el.ovl., kování</t>
  </si>
  <si>
    <t>Poznámka k položce:_x000d_
dle výběru invetora</t>
  </si>
  <si>
    <t>* AL 1 - 1000x2000mm</t>
  </si>
  <si>
    <t>259</t>
  </si>
  <si>
    <t>767649191</t>
  </si>
  <si>
    <t>Montáž dveří - samozavírače hydraulického</t>
  </si>
  <si>
    <t>1243322799</t>
  </si>
  <si>
    <t xml:space="preserve">Montáž dveří ocelových  doplňků dveří samozavírače hydraulického</t>
  </si>
  <si>
    <t xml:space="preserve">*AL 1 </t>
  </si>
  <si>
    <t>260</t>
  </si>
  <si>
    <t>-99174373</t>
  </si>
  <si>
    <t>261</t>
  </si>
  <si>
    <t>767649193</t>
  </si>
  <si>
    <t>Montáž dveří - stavěče křídel</t>
  </si>
  <si>
    <t>2061600521</t>
  </si>
  <si>
    <t xml:space="preserve">Montáž dveří ocelových  doplňků dveří stavěče křídel</t>
  </si>
  <si>
    <t>*AL 1</t>
  </si>
  <si>
    <t>262</t>
  </si>
  <si>
    <t>2104477627</t>
  </si>
  <si>
    <t>263</t>
  </si>
  <si>
    <t>767161811</t>
  </si>
  <si>
    <t>Demontáž zábradlí rovného rozebíratelného hmotnosti 1m zábradlí do 20 kg do suti</t>
  </si>
  <si>
    <t>1447995411</t>
  </si>
  <si>
    <t>Demontáž zábradlí do suti rovného rozebíratelný spoj hmotnosti 1 m zábradlí do 20 kg</t>
  </si>
  <si>
    <t>*B7</t>
  </si>
  <si>
    <t>(1,9+2,98)*2</t>
  </si>
  <si>
    <t>264</t>
  </si>
  <si>
    <t>767161821</t>
  </si>
  <si>
    <t>Demontáž zábradlí schodišťového rozebíratelného hmotnosti 1m zábradlí do 20 kg do suti</t>
  </si>
  <si>
    <t>-668332585</t>
  </si>
  <si>
    <t>Demontáž zábradlí do suti schodišťového rozebíratelný spoj hmotnosti 1 m zábradlí do 20 kg</t>
  </si>
  <si>
    <t>*B2 ocel. schodiště +podesta</t>
  </si>
  <si>
    <t>2,5+4,6</t>
  </si>
  <si>
    <t>265</t>
  </si>
  <si>
    <t>767161851</t>
  </si>
  <si>
    <t>Demontáž madel schodišťových do suti</t>
  </si>
  <si>
    <t>-1936886362</t>
  </si>
  <si>
    <t>Demontáž zábradlí do suti madel schodišťových</t>
  </si>
  <si>
    <t>2,5*2+4,6</t>
  </si>
  <si>
    <t>266</t>
  </si>
  <si>
    <t>767651112</t>
  </si>
  <si>
    <t>Montáž vrat garážových sekčních zajížděcích pod strop plochy do 9 m2</t>
  </si>
  <si>
    <t>-284437881</t>
  </si>
  <si>
    <t>Montáž vrat garážových nebo průmyslových sekčních zajížděcích pod strop, plochy přes 6 do 9 m2</t>
  </si>
  <si>
    <t>*PL 3</t>
  </si>
  <si>
    <t>267</t>
  </si>
  <si>
    <t>553458R</t>
  </si>
  <si>
    <t>vrata garážová sekční z ocelových lamel, zateplená PUR tl 42mm 2,9x2,95m</t>
  </si>
  <si>
    <t>1021878449</t>
  </si>
  <si>
    <t>268</t>
  </si>
  <si>
    <t>767651121</t>
  </si>
  <si>
    <t>Montáž vrat garážových sekčních - kliky se zámkem</t>
  </si>
  <si>
    <t>1938129922</t>
  </si>
  <si>
    <t>Montáž vrat garážových nebo průmyslových příslušenství sekčních vrat kliky se zámkem pro ruční otevírání</t>
  </si>
  <si>
    <t>269</t>
  </si>
  <si>
    <t>55345889</t>
  </si>
  <si>
    <t>pohon garážových vrat ruční klika se zámkem chrom sada</t>
  </si>
  <si>
    <t>139383294</t>
  </si>
  <si>
    <t>270</t>
  </si>
  <si>
    <t>767832121</t>
  </si>
  <si>
    <t>Montáž venkovních požárních žebříků do betonu se suchovodem</t>
  </si>
  <si>
    <t>-451131377</t>
  </si>
  <si>
    <t>271</t>
  </si>
  <si>
    <t>44983001</t>
  </si>
  <si>
    <t>žebřík venkovní se suchovodem v provedení žárový Zn</t>
  </si>
  <si>
    <t>1701816035</t>
  </si>
  <si>
    <t>272</t>
  </si>
  <si>
    <t>767996701</t>
  </si>
  <si>
    <t>Demontáž atypických zámečnických konstrukcí řezáním hmotnosti jednotlivých dílů do 50 kg</t>
  </si>
  <si>
    <t>-949763342</t>
  </si>
  <si>
    <t xml:space="preserve">Demontáž ostatních zámečnických konstrukcí  o hmotnosti jednotlivých dílů řezáním do 50 kg</t>
  </si>
  <si>
    <t xml:space="preserve">*B2 ocel. schodiště </t>
  </si>
  <si>
    <t>"9 stupňů" 9*8,5+(2*2,5+9*1,0)*8,64</t>
  </si>
  <si>
    <t>*B5 vyrovnávací rampa</t>
  </si>
  <si>
    <t>(1,2*1,1+0,2*2,7)*80,5</t>
  </si>
  <si>
    <t>273</t>
  </si>
  <si>
    <t>767996702</t>
  </si>
  <si>
    <t>Demontáž atypických zámečnických konstrukcí řezáním hmotnosti jednotlivých dílů do 100 kg</t>
  </si>
  <si>
    <t>1121987981</t>
  </si>
  <si>
    <t xml:space="preserve">Demontáž ostatních zámečnických konstrukcí  o hmotnosti jednotlivých dílů řezáním přes 50 do 100 kg</t>
  </si>
  <si>
    <t>*B4 podesta - bývalá kotelna</t>
  </si>
  <si>
    <t>"pl.10" 11,3*80,5</t>
  </si>
  <si>
    <t>"nosný vodorovný systém" (5,71*4+1,5+2,0)*8,34</t>
  </si>
  <si>
    <t>*B1 sloupky podesty</t>
  </si>
  <si>
    <t>2*1,9*2*13,4</t>
  </si>
  <si>
    <t>274</t>
  </si>
  <si>
    <t>767995111</t>
  </si>
  <si>
    <t>Montáž atypických zámečnických konstrukcí hmotnosti do 5 kg</t>
  </si>
  <si>
    <t>-1973897902</t>
  </si>
  <si>
    <t xml:space="preserve">Montáž ostatních atypických zámečnických konstrukcí  hmotnosti do 5 kg</t>
  </si>
  <si>
    <t>*strop nad 1.pp - býv. kotelna</t>
  </si>
  <si>
    <t>"PD2 200x200x10" 3,1*10</t>
  </si>
  <si>
    <t>275</t>
  </si>
  <si>
    <t>767995112</t>
  </si>
  <si>
    <t>Montáž atypických zámečnických konstrukcí hmotnosti do 10 kg</t>
  </si>
  <si>
    <t>-1448166541</t>
  </si>
  <si>
    <t xml:space="preserve">Montáž ostatních atypických zámečnických konstrukcí  hmotnosti přes 5 do 10 kg</t>
  </si>
  <si>
    <t>"PD1 250x250x15" 7,4*5</t>
  </si>
  <si>
    <t>276</t>
  </si>
  <si>
    <t>55396002</t>
  </si>
  <si>
    <t>Atyp. zámečnické výrobky vč. nátěru</t>
  </si>
  <si>
    <t>1767270114</t>
  </si>
  <si>
    <t>277</t>
  </si>
  <si>
    <t>767995115</t>
  </si>
  <si>
    <t>Montáž atypických zámečnických konstrukcí hmotnosti do 100 kg</t>
  </si>
  <si>
    <t>700435674</t>
  </si>
  <si>
    <t xml:space="preserve">Montáž ostatních atypických zámečnických konstrukcí  hmotnosti přes 50 do 100 kg</t>
  </si>
  <si>
    <t xml:space="preserve">*strop nad 1.pp -  býv. kotelnou</t>
  </si>
  <si>
    <t>"SL1 - I 120" 1,5*10*11,1</t>
  </si>
  <si>
    <t>"SL2 - 2xU 120" 1,5*5*26,6</t>
  </si>
  <si>
    <t>"V1 - I 200" 9,8*26,2</t>
  </si>
  <si>
    <t>"V2 - U 120" 9,8*2*13,3</t>
  </si>
  <si>
    <t>"N1 - I 160" 5,7*9*17,9</t>
  </si>
  <si>
    <t>278</t>
  </si>
  <si>
    <t>55396003</t>
  </si>
  <si>
    <t>Atyp. zámečnické výrobky bez nátěru</t>
  </si>
  <si>
    <t>94400527</t>
  </si>
  <si>
    <t>279</t>
  </si>
  <si>
    <t>998767101</t>
  </si>
  <si>
    <t>Přesun hmot tonážní pro zámečnické konstrukce v objektech v do 6 m</t>
  </si>
  <si>
    <t>-1386040396</t>
  </si>
  <si>
    <t xml:space="preserve">Přesun hmot pro zámečnické konstrukce  stanovený z hmotnosti přesunovaného materiálu vodorovná dopravní vzdálenost do 50 m v objektech výšky do 6 m</t>
  </si>
  <si>
    <t>771</t>
  </si>
  <si>
    <t>Podlahy z dlaždic</t>
  </si>
  <si>
    <t>280</t>
  </si>
  <si>
    <t>771121011</t>
  </si>
  <si>
    <t>Nátěr penetrační na podlahu</t>
  </si>
  <si>
    <t>552299887</t>
  </si>
  <si>
    <t>Příprava podkladu před provedením dlažby nátěr penetrační na podlahu</t>
  </si>
  <si>
    <t>281</t>
  </si>
  <si>
    <t>771151011</t>
  </si>
  <si>
    <t>Samonivelační stěrka podlah pevnosti 20 MPa tl 3 mm</t>
  </si>
  <si>
    <t>1029957846</t>
  </si>
  <si>
    <t>Příprava podkladu před provedením dlažby samonivelační stěrka min.pevnosti 20 MPa, tloušťky do 3 mm</t>
  </si>
  <si>
    <t>282</t>
  </si>
  <si>
    <t>771474113</t>
  </si>
  <si>
    <t>Montáž soklů z dlaždic keramických rovných flexibilní lepidlo v do 120 mm</t>
  </si>
  <si>
    <t>-285234392</t>
  </si>
  <si>
    <t>Montáž soklů z dlaždic keramických lepených flexibilním lepidlem rovných, výšky přes 90 do 120 mm</t>
  </si>
  <si>
    <t>*m.č. 1.11; 1.16</t>
  </si>
  <si>
    <t>2*(1,908+2,58+0,338)-(0,8+0,9)</t>
  </si>
  <si>
    <t>2*(4,29+6,875+0,8)-0,8</t>
  </si>
  <si>
    <t>283</t>
  </si>
  <si>
    <t>771574112</t>
  </si>
  <si>
    <t>Montáž podlah keramických hladkých lepených flexibilním lepidlem do 12 ks/ m2</t>
  </si>
  <si>
    <t>-1651285267</t>
  </si>
  <si>
    <t>Montáž podlah z dlaždic keramických lepených flexibilním lepidlem maloformátových hladkých přes 9 do 12 ks/m2</t>
  </si>
  <si>
    <t>284</t>
  </si>
  <si>
    <t>59761003</t>
  </si>
  <si>
    <t>dlažba keramická hutná hladká do interiéru přes 9 do 12ks/m2</t>
  </si>
  <si>
    <t>-461304098</t>
  </si>
  <si>
    <t>46,35</t>
  </si>
  <si>
    <t>23,13*0,1</t>
  </si>
  <si>
    <t>48,663*1,1 'Přepočtené koeficientem množství</t>
  </si>
  <si>
    <t>285</t>
  </si>
  <si>
    <t>771574263</t>
  </si>
  <si>
    <t>Montáž podlah keramických pro mechanické zatížení protiskluzných lepených flexibilním lepidlem do 12 ks/m2</t>
  </si>
  <si>
    <t>2123218194</t>
  </si>
  <si>
    <t>Montáž podlah z dlaždic keramických lepených flexibilním lepidlem maloformátových pro vysoké mechanické zatížení protiskluzných nebo reliéfních (bezbariérových) přes 9 do 12 ks/m2</t>
  </si>
  <si>
    <t>*P4 m.č. 1.11, svislé části schodišť.stupně - mrazuvzdorné flex.lepidlo</t>
  </si>
  <si>
    <t>286</t>
  </si>
  <si>
    <t>59761409</t>
  </si>
  <si>
    <t>dlažba keramická slinutá protiskluzná do interiéru i exteriéru pro vysoké mechanické namáhání přes 9 do 12ks/m2</t>
  </si>
  <si>
    <t>-298768303</t>
  </si>
  <si>
    <t>5,4+7,952*0,1</t>
  </si>
  <si>
    <t>6,195*1,1 'Přepočtené koeficientem množství</t>
  </si>
  <si>
    <t>287</t>
  </si>
  <si>
    <t>771577111</t>
  </si>
  <si>
    <t>Příplatek k montáži podlah keramických lepených flexibilním lepidlem za plochu do 5 m2</t>
  </si>
  <si>
    <t>1197795372</t>
  </si>
  <si>
    <t>Montáž podlah z dlaždic keramických lepených flexibilním lepidlem Příplatek k cenám za plochu do 5 m2 jednotlivě</t>
  </si>
  <si>
    <t>1,12+1,35+1,31+1,71*2</t>
  </si>
  <si>
    <t>288</t>
  </si>
  <si>
    <t>771577115</t>
  </si>
  <si>
    <t>Příplatek k montáži podlah keramických lepených flexibilním lepidlem za lepení dvousložkovým lepidlem</t>
  </si>
  <si>
    <t>-296418227</t>
  </si>
  <si>
    <t>Montáž podlah z dlaždic keramických lepených flexibilním lepidlem Příplatek k cenám za dvousložkové lepidlo</t>
  </si>
  <si>
    <t>8,176*0,1</t>
  </si>
  <si>
    <t>289</t>
  </si>
  <si>
    <t>771591241</t>
  </si>
  <si>
    <t>Izolace těsnícími pásy vnitřní kout</t>
  </si>
  <si>
    <t>1149509403</t>
  </si>
  <si>
    <t>Izolace podlahy pod dlažbu těsnícími izolačními pásy vnitřní kout</t>
  </si>
  <si>
    <t>290</t>
  </si>
  <si>
    <t>771591242</t>
  </si>
  <si>
    <t>Izolace těsnícími pásy vnější roh</t>
  </si>
  <si>
    <t>1461243770</t>
  </si>
  <si>
    <t>Izolace podlahy pod dlažbu těsnícími izolačními pásy vnější roh</t>
  </si>
  <si>
    <t>291</t>
  </si>
  <si>
    <t>771591264</t>
  </si>
  <si>
    <t>Izolace těsnícími pásy mezi podlahou a stěnou</t>
  </si>
  <si>
    <t>132965033</t>
  </si>
  <si>
    <t>Izolace podlahy pod dlažbu těsnícími izolačními pásy mezi podlahou a stěnu</t>
  </si>
  <si>
    <t>2*(2,44+2,9)+2*(1,2+0,9)+2*(0,9+1,655)*2+2*(1,9+0,9)*2+2*(1,7+0,9)*3</t>
  </si>
  <si>
    <t>292</t>
  </si>
  <si>
    <t>998771101</t>
  </si>
  <si>
    <t>Přesun hmot tonážní pro podlahy z dlaždic v objektech v do 6 m</t>
  </si>
  <si>
    <t>376975633</t>
  </si>
  <si>
    <t>Přesun hmot pro podlahy z dlaždic stanovený z hmotnosti přesunovaného materiálu vodorovná dopravní vzdálenost do 50 m v objektech výšky do 6 m</t>
  </si>
  <si>
    <t>776</t>
  </si>
  <si>
    <t>Podlahy povlakové</t>
  </si>
  <si>
    <t>293</t>
  </si>
  <si>
    <t>776111311</t>
  </si>
  <si>
    <t>Vysátí podkladu povlakových podlah</t>
  </si>
  <si>
    <t>990004125</t>
  </si>
  <si>
    <t>Příprava podkladu vysátí podlah</t>
  </si>
  <si>
    <t>294</t>
  </si>
  <si>
    <t>776221111</t>
  </si>
  <si>
    <t>Lepení pásů z PVC standardním lepidlem</t>
  </si>
  <si>
    <t>265690782</t>
  </si>
  <si>
    <t>Montáž podlahovin z PVC lepením standardním lepidlem z pásů standardních</t>
  </si>
  <si>
    <t>295</t>
  </si>
  <si>
    <t>284110R</t>
  </si>
  <si>
    <t>PVC homogenní zátěžová tl 7,00 mm, úprava PUR, třída zátěže 34/43, hmotnost 3550g/m2, hořlavost Bfl S1,</t>
  </si>
  <si>
    <t>-1058369454</t>
  </si>
  <si>
    <t>PVC homogenní zátěžová tl 2,00 mm, úprava PUR, třída zátěže 34/43, hmotnost 3550g/m2, hořlavost Bfl S1,</t>
  </si>
  <si>
    <t>52,59*1,1 'Přepočtené koeficientem množství</t>
  </si>
  <si>
    <t>296</t>
  </si>
  <si>
    <t>776411111</t>
  </si>
  <si>
    <t>Montáž obvodových soklíků výšky do 80 mm</t>
  </si>
  <si>
    <t>-1861447932</t>
  </si>
  <si>
    <t>Montáž soklíků lepením obvodových, výšky do 80 mm</t>
  </si>
  <si>
    <t>2*(9,83+5,71)-0,8*4</t>
  </si>
  <si>
    <t>297</t>
  </si>
  <si>
    <t>28411008</t>
  </si>
  <si>
    <t>lišta soklová PVC 16x60mm</t>
  </si>
  <si>
    <t>-680791061</t>
  </si>
  <si>
    <t>27,88*1,02 'Přepočtené koeficientem množství</t>
  </si>
  <si>
    <t>298</t>
  </si>
  <si>
    <t>998776101</t>
  </si>
  <si>
    <t>Přesun hmot tonážní pro podlahy povlakové v objektech v do 6 m</t>
  </si>
  <si>
    <t>1062311198</t>
  </si>
  <si>
    <t xml:space="preserve">Přesun hmot pro podlahy povlakové  stanovený z hmotnosti přesunovaného materiálu vodorovná dopravní vzdálenost do 50 m v objektech výšky do 6 m</t>
  </si>
  <si>
    <t>777</t>
  </si>
  <si>
    <t>Podlahy lité</t>
  </si>
  <si>
    <t>299</t>
  </si>
  <si>
    <t>777111123</t>
  </si>
  <si>
    <t>Strojní broušení podkladu před provedením lité podlahy</t>
  </si>
  <si>
    <t>-330077464</t>
  </si>
  <si>
    <t>Příprava podkladu před provedením litých podlah obroušení strojní</t>
  </si>
  <si>
    <t>300</t>
  </si>
  <si>
    <t>777121105</t>
  </si>
  <si>
    <t>Vyrovnání podkladu podlah epoxidovou stěrkou plněnou pískem plochy přes 1,0 m2 tl do 3 mm</t>
  </si>
  <si>
    <t>2094284214</t>
  </si>
  <si>
    <t>Vyrovnání podkladu epoxidovou stěrkou plněnou pískem, tloušťky do 3 mm, plochy přes 1,0 m2</t>
  </si>
  <si>
    <t>301</t>
  </si>
  <si>
    <t>777131111</t>
  </si>
  <si>
    <t>Penetrační epoxidový nátěr podlahy plněný pískem</t>
  </si>
  <si>
    <t>-1170598377</t>
  </si>
  <si>
    <t>Penetrační nátěr podlahy epoxidový předem plněný pískem</t>
  </si>
  <si>
    <t>302</t>
  </si>
  <si>
    <t>777511155</t>
  </si>
  <si>
    <t>Krycí epoxidová stěrka tloušťky přes 2 do 3 mm parkovacích ploch lité podlahy</t>
  </si>
  <si>
    <t>-363268227</t>
  </si>
  <si>
    <t>Krycí stěrka parkovacích ploch epoxidová přes 2 do 3 mm</t>
  </si>
  <si>
    <t>303</t>
  </si>
  <si>
    <t>998777101</t>
  </si>
  <si>
    <t>Přesun hmot tonážní pro podlahy lité v objektech v do 6 m</t>
  </si>
  <si>
    <t>-1840452112</t>
  </si>
  <si>
    <t xml:space="preserve">Přesun hmot pro podlahy lité  stanovený z hmotnosti přesunovaného materiálu vodorovná dopravní vzdálenost do 50 m v objektech výšky do 6 m</t>
  </si>
  <si>
    <t>781</t>
  </si>
  <si>
    <t>Dokončovací práce - obklady</t>
  </si>
  <si>
    <t>304</t>
  </si>
  <si>
    <t>781121011</t>
  </si>
  <si>
    <t>Nátěr penetrační na stěnu</t>
  </si>
  <si>
    <t>1404210606</t>
  </si>
  <si>
    <t>Příprava podkladu před provedením obkladu nátěr penetrační na stěnu</t>
  </si>
  <si>
    <t>*na stáv. zdivo</t>
  </si>
  <si>
    <t>"sociálky" 1,5*(0,9*6+0,38+1,2+2,44)</t>
  </si>
  <si>
    <t>"sprchy" 2,1*(0,9*2+1,9)</t>
  </si>
  <si>
    <t>305</t>
  </si>
  <si>
    <t>781161021</t>
  </si>
  <si>
    <t>Montáž profilu ukončujícího rohového nebo vanového</t>
  </si>
  <si>
    <t>-7881491</t>
  </si>
  <si>
    <t>Příprava podkladu před provedením obkladu montáž profilu ukončujícího profilu rohového, vanového</t>
  </si>
  <si>
    <t>"geberit" 0,9*3+0,75</t>
  </si>
  <si>
    <t>"nad obklady" 2*(2,44+2,9)+1,2*2+0,9+2*(0,9+1,655)*2+2*(1,9+0,9)*2+2*(1,7+0,9)*3</t>
  </si>
  <si>
    <t>"odpočet otvorů" -(0,8*3+0,7*10+0,75*2)</t>
  </si>
  <si>
    <t>"roh" 1,5*3</t>
  </si>
  <si>
    <t>306</t>
  </si>
  <si>
    <t>28342001</t>
  </si>
  <si>
    <t>lišta ukončovací pro obklady profilovaná v barvě</t>
  </si>
  <si>
    <t>-1763509759</t>
  </si>
  <si>
    <t>48,05</t>
  </si>
  <si>
    <t>48,05*1,1 'Přepočtené koeficientem množství</t>
  </si>
  <si>
    <t>307</t>
  </si>
  <si>
    <t>781474112</t>
  </si>
  <si>
    <t>Montáž obkladů vnitřních keramických hladkých do 12 ks/m2 lepených flexibilním lepidlem</t>
  </si>
  <si>
    <t>639026863</t>
  </si>
  <si>
    <t>Montáž obkladů vnitřních stěn z dlaždic keramických lepených flexibilním lepidlem maloformátových hladkých přes 9 do 12 ks/m2</t>
  </si>
  <si>
    <t>"socálky" 1,5*(0,9*6+0,38+1,2+2,44)</t>
  </si>
  <si>
    <t>"geberit" -1,2*(0,9*3+0,75)</t>
  </si>
  <si>
    <t>*na SDK</t>
  </si>
  <si>
    <t>"kuchyňská linka" 0,6*(0,8+1,85)</t>
  </si>
  <si>
    <t>"socálky" 1,5*(1,2+0,5+2,0+0,95+2,9+0,95+5*0,9+4*1,655+5*1,7)</t>
  </si>
  <si>
    <t>"odpočet otvorů" -1,5*(0,8+0,7*9+0,75)</t>
  </si>
  <si>
    <t>"geberit" 1,2*(0,9*3+0,75)+0,15*(0,9*3+0,75)</t>
  </si>
  <si>
    <t>"sprchy" 2,1*(1,9*3+0,9*2)</t>
  </si>
  <si>
    <t>"odpočet otvorů" -1,97*(0,7+0,75)</t>
  </si>
  <si>
    <t>308</t>
  </si>
  <si>
    <t>59761026</t>
  </si>
  <si>
    <t>obklad keramický hladký do 12ks/m2</t>
  </si>
  <si>
    <t>-2059881229</t>
  </si>
  <si>
    <t>66,286</t>
  </si>
  <si>
    <t>66,286*1,1 'Přepočtené koeficientem množství</t>
  </si>
  <si>
    <t>309</t>
  </si>
  <si>
    <t>781471810</t>
  </si>
  <si>
    <t>Demontáž obkladů z obkladaček keramických kladených do malty</t>
  </si>
  <si>
    <t>-1103812744</t>
  </si>
  <si>
    <t>Demontáž obkladů z dlaždic keramických kladených do malty</t>
  </si>
  <si>
    <t>*B20 - sokl, keramický pásek</t>
  </si>
  <si>
    <t>310</t>
  </si>
  <si>
    <t>781473810</t>
  </si>
  <si>
    <t>Demontáž obkladů z obkladaček keramických lepených</t>
  </si>
  <si>
    <t>1313801086</t>
  </si>
  <si>
    <t>Demontáž obkladů z dlaždic keramických lepených</t>
  </si>
  <si>
    <t>*B9 stáv.m.č. 1.04; 1.05</t>
  </si>
  <si>
    <t>2,0*(1,055+0,91)+1,98*2,07</t>
  </si>
  <si>
    <t>311</t>
  </si>
  <si>
    <t>781495115</t>
  </si>
  <si>
    <t>Spárování vnitřních obkladů silikonem</t>
  </si>
  <si>
    <t>-1384433262</t>
  </si>
  <si>
    <t>Obklad - dokončující práce ostatní práce spárování silikonem</t>
  </si>
  <si>
    <t>2,1*4+1,5*(5*4+2)</t>
  </si>
  <si>
    <t xml:space="preserve"> 2*(2,44+2,9)+1,2*2+0,9+2*(0,9+1,655)*2+2*(1,9+0,9)*2+2*(1,7+0,9)*3</t>
  </si>
  <si>
    <t>312</t>
  </si>
  <si>
    <t>781495141</t>
  </si>
  <si>
    <t>Průnik obkladem kruhový do DN 30</t>
  </si>
  <si>
    <t>-2075197881</t>
  </si>
  <si>
    <t>Obklad - dokončující práce průnik obkladem kruhový, bez izolace do DN 30</t>
  </si>
  <si>
    <t>3*2+1+2*2+1+2+1</t>
  </si>
  <si>
    <t>313</t>
  </si>
  <si>
    <t>781495142</t>
  </si>
  <si>
    <t>Průnik obkladem kruhový do DN 90</t>
  </si>
  <si>
    <t>-290663892</t>
  </si>
  <si>
    <t>Obklad - dokončující práce průnik obkladem kruhový, bez izolace přes DN 30 do DN 90</t>
  </si>
  <si>
    <t>314</t>
  </si>
  <si>
    <t>781495143</t>
  </si>
  <si>
    <t>Průnik obkladem kruhový přes DN 90</t>
  </si>
  <si>
    <t>-1159009705</t>
  </si>
  <si>
    <t>Obklad - dokončující práce průnik obkladem kruhový, bez izolace přes DN 90</t>
  </si>
  <si>
    <t>315</t>
  </si>
  <si>
    <t>998781101</t>
  </si>
  <si>
    <t>Přesun hmot tonážní pro obklady keramické v objektech v do 6 m</t>
  </si>
  <si>
    <t>153147901</t>
  </si>
  <si>
    <t xml:space="preserve">Přesun hmot pro obklady keramické  stanovený z hmotnosti přesunovaného materiálu vodorovná dopravní vzdálenost do 50 m v objektech výšky do 6 m</t>
  </si>
  <si>
    <t>783</t>
  </si>
  <si>
    <t>Dokončovací práce - nátěry</t>
  </si>
  <si>
    <t>316</t>
  </si>
  <si>
    <t>783113101</t>
  </si>
  <si>
    <t>Jednonásobný napouštěcí syntetický nátěr truhlářských konstrukcí</t>
  </si>
  <si>
    <t>1880223798</t>
  </si>
  <si>
    <t>Napouštěcí nátěr truhlářských konstrukcí jednonásobný syntetický</t>
  </si>
  <si>
    <t>317</t>
  </si>
  <si>
    <t>783118101</t>
  </si>
  <si>
    <t>Lazurovací jednonásobný syntetický nátěr truhlářských konstrukcí</t>
  </si>
  <si>
    <t>-642996309</t>
  </si>
  <si>
    <t>Lazurovací nátěr truhlářských konstrukcí jednonásobný syntetický</t>
  </si>
  <si>
    <t>*propojení izolace fasády s izolací střechy - úprava podbití -2x</t>
  </si>
  <si>
    <t>(0,3+0,2)*(6,4*2*2+21,797*2)*2</t>
  </si>
  <si>
    <t>318</t>
  </si>
  <si>
    <t>783201201</t>
  </si>
  <si>
    <t>Obroušení tesařských konstrukcí před provedením nátěru</t>
  </si>
  <si>
    <t>1405944936</t>
  </si>
  <si>
    <t>Příprava podkladu tesařských konstrukcí před provedením nátěru broušení</t>
  </si>
  <si>
    <t>"OSB desky" 52,59*2</t>
  </si>
  <si>
    <t>319</t>
  </si>
  <si>
    <t>783213111</t>
  </si>
  <si>
    <t>Napouštěcí jednonásobný syntetický biocidní nátěr tesařských konstrukcí zabudovaných do konstrukce</t>
  </si>
  <si>
    <t>1972669000</t>
  </si>
  <si>
    <t>Napouštěcí nátěr tesařských konstrukcí zabudovaných do konstrukce proti dřevokazným houbám, hmyzu a plísním jednonásobný syntetický</t>
  </si>
  <si>
    <t>"OSB desky" 52,59*2*1,35</t>
  </si>
  <si>
    <t>"100/60" 131,475*(0,10+0,06)*2</t>
  </si>
  <si>
    <t>320</t>
  </si>
  <si>
    <t>783301303</t>
  </si>
  <si>
    <t>Bezoplachové odrezivění zámečnických konstrukcí</t>
  </si>
  <si>
    <t>-1843376631</t>
  </si>
  <si>
    <t>Příprava podkladu zámečnických konstrukcí před provedením nátěru odrezivění odrezovačem bezoplachovým</t>
  </si>
  <si>
    <t>"I 120" (1,3*3+1,2*4+1,1)*0,438</t>
  </si>
  <si>
    <t xml:space="preserve">*strop nad 1.pp -  býv. kotelnou </t>
  </si>
  <si>
    <t>"SL1 - I 120" 1,5*10*0,438</t>
  </si>
  <si>
    <t>"SL2 - 2xU 120" 1,5*5*2*0,429</t>
  </si>
  <si>
    <t>"V1 - I 200" 9,8*0,709</t>
  </si>
  <si>
    <t>"V2 - U 120" 9,8*2*0,429</t>
  </si>
  <si>
    <t>"N1 - I 160" 5,7*9*0,574</t>
  </si>
  <si>
    <t>*O1; O2 - skříně na fasádě</t>
  </si>
  <si>
    <t>0,6*0,7+1,1*0,5</t>
  </si>
  <si>
    <t>321</t>
  </si>
  <si>
    <t>783301311</t>
  </si>
  <si>
    <t>Odmaštění zámečnických konstrukcí vodou ředitelným odmašťovačem</t>
  </si>
  <si>
    <t>-1113068741</t>
  </si>
  <si>
    <t>Příprava podkladu zámečnických konstrukcí před provedením nátěru odmaštění odmašťovačem vodou ředitelným</t>
  </si>
  <si>
    <t>*zárubně</t>
  </si>
  <si>
    <t>*T 1, T2, T4 - 800x1970</t>
  </si>
  <si>
    <t>8*0,2*(0,8+2*1,97)</t>
  </si>
  <si>
    <t>5*0,2*(0,7+2*1,97)</t>
  </si>
  <si>
    <t>322</t>
  </si>
  <si>
    <t>783314201</t>
  </si>
  <si>
    <t>Základní antikorozní jednonásobný syntetický standardní nátěr zámečnických konstrukcí</t>
  </si>
  <si>
    <t>266436413</t>
  </si>
  <si>
    <t>Základní antikorozní nátěr zámečnických konstrukcí jednonásobný syntetický standardní</t>
  </si>
  <si>
    <t>*O1; O2</t>
  </si>
  <si>
    <t>323</t>
  </si>
  <si>
    <t>783315101</t>
  </si>
  <si>
    <t>Mezinátěr jednonásobný syntetický standardní zámečnických konstrukcí</t>
  </si>
  <si>
    <t>-1368391619</t>
  </si>
  <si>
    <t>Mezinátěr zámečnických konstrukcí jednonásobný syntetický standardní</t>
  </si>
  <si>
    <t>"zárubně" 12,224</t>
  </si>
  <si>
    <t>324</t>
  </si>
  <si>
    <t>783317101</t>
  </si>
  <si>
    <t>Krycí jednonásobný syntetický standardní nátěr zámečnických konstrukcí</t>
  </si>
  <si>
    <t>-619422833</t>
  </si>
  <si>
    <t>Krycí nátěr (email) zámečnických konstrukcí jednonásobný syntetický standardní</t>
  </si>
  <si>
    <t xml:space="preserve">*strop nad 1.pp -  býv. kotelnou - 2x zinková šedá</t>
  </si>
  <si>
    <t>"SL1 - I 120" 1,5*10*0,438*2</t>
  </si>
  <si>
    <t>"SL2 - 2xU 120" 1,5*5*2*0,429*2</t>
  </si>
  <si>
    <t>"V1 - I 200" 9,8*0,709*2</t>
  </si>
  <si>
    <t>"V2 - U 120" 9,8*2*0,429*2</t>
  </si>
  <si>
    <t>"N1 - I 160" 5,7*9*0,574*2</t>
  </si>
  <si>
    <t>*O1; O2 - 2x</t>
  </si>
  <si>
    <t>(0,6*0,7+1,1*0,5)*2</t>
  </si>
  <si>
    <t>325</t>
  </si>
  <si>
    <t>783813101</t>
  </si>
  <si>
    <t>Penetrační syntetický nátěr hladkých betonových povrchů</t>
  </si>
  <si>
    <t>-1593349359</t>
  </si>
  <si>
    <t>Penetrační nátěr omítek hladkých betonových povrchů syntetický</t>
  </si>
  <si>
    <t>326</t>
  </si>
  <si>
    <t>783813131</t>
  </si>
  <si>
    <t>Penetrační syntetický nátěr hladkých, tenkovrstvých zrnitých a štukových omítek</t>
  </si>
  <si>
    <t>-1547649743</t>
  </si>
  <si>
    <t>Penetrační nátěr omítek hladkých omítek hladkých, zrnitých tenkovrstvých nebo štukových stupně členitosti 1 a 2 syntetický</t>
  </si>
  <si>
    <t>*omyvatelný nátěr</t>
  </si>
  <si>
    <t>1,8*((10,91+5,75)*2+(4,29+8,25)*2+(2,095+2,503)*2*2+(9,83+6,129)*2)</t>
  </si>
  <si>
    <t>1,5*(1,57+2,58)*2</t>
  </si>
  <si>
    <t>"odpočet otvorů" -(1,8*(2,9*2+1,15+0,8*11+0,9*3)+0,53*1,45*4+0,55*1,45*2)</t>
  </si>
  <si>
    <t>"ostění" 0,4*1,8*6+0,338*1,5*2+0,15*1,8*6+0,4*0,53*4*2+0,4*0,55*2*2</t>
  </si>
  <si>
    <t>327</t>
  </si>
  <si>
    <t>783817121</t>
  </si>
  <si>
    <t>Krycí jednonásobný syntetický nátěr hladkých, zrnitých tenkovrstvých nebo štukových omítek</t>
  </si>
  <si>
    <t>-1574148561</t>
  </si>
  <si>
    <t>Krycí (ochranný ) nátěr omítek jednonásobný hladkých omítek hladkých, zrnitých tenkovrstvých nebo štukových stupně členitosti 1 a 2 syntetický</t>
  </si>
  <si>
    <t>*omyvatelný nátěr - 2x</t>
  </si>
  <si>
    <t>2*(1,8*((10,91+5,75)*2+(4,29+8,25)*2+(2,095+2,503)*2*2+(9,83+6,129)*2))</t>
  </si>
  <si>
    <t>2*1,5*(1,57+2,58)*2</t>
  </si>
  <si>
    <t>"odpočet otvorů" -2*((1,8*(2,9*2+1,15+0,8*11+0,9*3)+0,53*1,45*4+0,55*1,45*2))</t>
  </si>
  <si>
    <t>"ostění" 2*( 0,4*1,8*6+0,338*1,5*2+0,15*1,8*6+0,4*0,53*4*2+0,4*0,55*2*2)</t>
  </si>
  <si>
    <t>328</t>
  </si>
  <si>
    <t>783826315</t>
  </si>
  <si>
    <t>Mikroarmovací silikonový nátěr omítek</t>
  </si>
  <si>
    <t>1701496396</t>
  </si>
  <si>
    <t>Nátěr omítek se schopností překlenutí trhlin mikroarmovací silikonový</t>
  </si>
  <si>
    <t xml:space="preserve">*SilAcryl  - paropropustný, plněný uhlíkovými vlákny pro překlenutí vlasových trhlin - reakce na oheň A1</t>
  </si>
  <si>
    <t>"fasáda" 242,799</t>
  </si>
  <si>
    <t>329</t>
  </si>
  <si>
    <t>783896405</t>
  </si>
  <si>
    <t>Příplatek k cenám ochranného protikarbonatačního nátěru omítek za barevný nátěr v odstínu středně sytém</t>
  </si>
  <si>
    <t>-933893641</t>
  </si>
  <si>
    <t>Ochranný protikarbonatační nátěr omítek Příplatek k cenám za provedení barevného nátěru v odstínu středně sytém</t>
  </si>
  <si>
    <t>330</t>
  </si>
  <si>
    <t>783913171</t>
  </si>
  <si>
    <t>Penetrační syntetický nátěr hrubých betonových podlah</t>
  </si>
  <si>
    <t>-208828734</t>
  </si>
  <si>
    <t>Penetrační nátěr betonových podlah hrubých syntetický</t>
  </si>
  <si>
    <t>*O8 - západní, vstup</t>
  </si>
  <si>
    <t>1,57*1,45</t>
  </si>
  <si>
    <t>784</t>
  </si>
  <si>
    <t>Dokončovací práce - malby a tapety</t>
  </si>
  <si>
    <t>331</t>
  </si>
  <si>
    <t>784111011</t>
  </si>
  <si>
    <t>Obroušení podkladu omítnutého v místnostech výšky do 3,80 m</t>
  </si>
  <si>
    <t>-1539538328</t>
  </si>
  <si>
    <t>Obroušení podkladu omítky v místnostech výšky do 3,80 m</t>
  </si>
  <si>
    <t>*1.pp - po úpravě zastropení</t>
  </si>
  <si>
    <t>1,47*(9,38+5,71)*2</t>
  </si>
  <si>
    <t>332</t>
  </si>
  <si>
    <t>784181011</t>
  </si>
  <si>
    <t>Dvojnásobné pačokování v místnostech výšky do 3,80 m</t>
  </si>
  <si>
    <t>1359603778</t>
  </si>
  <si>
    <t>Pačokování dvojnásobné v místnostech výšky do 3,80 m</t>
  </si>
  <si>
    <t>333</t>
  </si>
  <si>
    <t>784121001</t>
  </si>
  <si>
    <t>Oškrabání malby v mísnostech výšky do 3,80 m</t>
  </si>
  <si>
    <t>-726114930</t>
  </si>
  <si>
    <t>Oškrabání malby v místnostech výšky do 3,80 m</t>
  </si>
  <si>
    <t>"stropy" 62,6+38,1+1,0+2,1+9,8+28,8+4,1+55,8</t>
  </si>
  <si>
    <t>*stěny stáv. m.č.1.01; 1.02; 1.03</t>
  </si>
  <si>
    <t>3,31*(5,75+10,91)*2+3,3*(8,886*2+4,29)+2,45*(1,883+4,29+0,6)+(2,78+2*3,01+2,37+2*3,01)*0,35</t>
  </si>
  <si>
    <t>"odpočet otvorů" -(2,72*3,01*2+2,75*2,84+2,74*2,86)</t>
  </si>
  <si>
    <t xml:space="preserve">*stěny stáv. m.č.1.06; 1.07; </t>
  </si>
  <si>
    <t>3,31*(9,89+4,29+0,4)*2</t>
  </si>
  <si>
    <t xml:space="preserve">*stěny m.č. nová 1.11;  1.12</t>
  </si>
  <si>
    <t>2,05*(1,57+2,58)*2+3,3*(5,71+9,83+0,419*2)*2</t>
  </si>
  <si>
    <t xml:space="preserve">"odpočet bouraných obkladů" </t>
  </si>
  <si>
    <t>-(2,0*(1,055+0,91)+1,98*2,07)</t>
  </si>
  <si>
    <t>334</t>
  </si>
  <si>
    <t>784181121</t>
  </si>
  <si>
    <t>Hloubková jednonásobná penetrace podkladu v místnostech výšky do 3,80 m</t>
  </si>
  <si>
    <t>-1018841995</t>
  </si>
  <si>
    <t>Penetrace podkladu jednonásobná hloubková v místnostech výšky do 3,80 m</t>
  </si>
  <si>
    <t>"odpočty otvorů" -2,9*2,95*2</t>
  </si>
  <si>
    <t>"ostění" 0,4*2*(2,9+2*2,95)</t>
  </si>
  <si>
    <t>"sociálky na zdi" -1,5*(0,9*6+0,38+1,2+2,44)</t>
  </si>
  <si>
    <t>"sprchy" -2,1*(0,9*2+1,9)</t>
  </si>
  <si>
    <t>*omyvatelný nátěr - odpočet bez SDK</t>
  </si>
  <si>
    <t>-(1,8*(10,91+5,75)*2+4,29+8,25*2+2,095*2+2,503+0,8+9,83+6,129+3,8+0,419*4+6,4)</t>
  </si>
  <si>
    <t>-(1,5*(1,57+2,58)*2)</t>
  </si>
  <si>
    <t>*stropy</t>
  </si>
  <si>
    <t>65,71+35,56+4,4+52,59+29,45</t>
  </si>
  <si>
    <t>335</t>
  </si>
  <si>
    <t>784221101</t>
  </si>
  <si>
    <t>Dvojnásobné bílé malby ze směsí za sucha dobře otěruvzdorných v místnostech do 3,80 m</t>
  </si>
  <si>
    <t>359512364</t>
  </si>
  <si>
    <t>Malby z malířských směsí otěruvzdorných za sucha dvojnásobné, bílé za sucha otěruvzdorné dobře v místnostech výšky do 3,80 m</t>
  </si>
  <si>
    <t>"sociálky" -1,5*(0,9*6+0,38+1,2+2,44)</t>
  </si>
  <si>
    <t>*omyvatelný nátěr - odpočet</t>
  </si>
  <si>
    <t>-(1,8*((10,91+5,75)*2+(4,29+8,25)*2+(2,095+2,503)*2*2+(9,83+6,129)*2))</t>
  </si>
  <si>
    <t>*SDK</t>
  </si>
  <si>
    <t>3,3*(4,29+1,8+3,0+1,8+1,5+0,8*2+2,702)</t>
  </si>
  <si>
    <t>2,5*(2,095*2+2,503+1,8)</t>
  </si>
  <si>
    <t>2,7*(1,7*5+0,9*5+1,755+1,655*3+1,25+2,0+0,95+1,9*2+1,0++0,95+1,9*2+0,9*2)</t>
  </si>
  <si>
    <t>*odečet obkladů na SDK</t>
  </si>
  <si>
    <t>"kuchyňská linka" -0,6*(0,8+1,85)</t>
  </si>
  <si>
    <t>-(1,5*(1,2+0,5+2,0+0,95+2,9+0,95+5*0,9+4*1,655+5*1,7))</t>
  </si>
  <si>
    <t>"geberit" -(1,2*(0,9*3+0,75)+0,15*(0,9*3+0,75))</t>
  </si>
  <si>
    <t>-2,1*(1,9*3+0,9*2)</t>
  </si>
  <si>
    <t>"SDK podhledy" 5,24*2+5,39+1,12+1,35+1,31+1,71*2+1,53+1,39*2</t>
  </si>
  <si>
    <t>786</t>
  </si>
  <si>
    <t>Dokončovací práce - čalounické úpravy</t>
  </si>
  <si>
    <t>336</t>
  </si>
  <si>
    <t>786 R</t>
  </si>
  <si>
    <t>D+M ochranné sítě na vnitřním líci zdiva</t>
  </si>
  <si>
    <t>ks</t>
  </si>
  <si>
    <t>-1031689365</t>
  </si>
  <si>
    <t>337</t>
  </si>
  <si>
    <t>786624111</t>
  </si>
  <si>
    <t>Montáž lamelové žaluzie do oken zdvojených dřevěných otevíravých, sklápěcích a vyklápěcích</t>
  </si>
  <si>
    <t>-1425589735</t>
  </si>
  <si>
    <t xml:space="preserve">Montáž zastiňujících žaluzií  lamelových do oken zdvojených otevíravých, sklápěcích nebo vyklápěcích dřevěných</t>
  </si>
  <si>
    <t>338</t>
  </si>
  <si>
    <t>55346200</t>
  </si>
  <si>
    <t>žaluzie horizontální interiérové</t>
  </si>
  <si>
    <t>388230107</t>
  </si>
  <si>
    <t>339</t>
  </si>
  <si>
    <t>998786101</t>
  </si>
  <si>
    <t>Přesun hmot tonážní pro čalounické úpravy v objektech v do 6 m</t>
  </si>
  <si>
    <t>1404751978</t>
  </si>
  <si>
    <t xml:space="preserve">Přesun hmot pro čalounické úpravy  stanovený z hmotnosti přesunovaného materiálu vodorovná dopravní vzdálenost do 50 m v objektech výšky (hloubky) do 6 m</t>
  </si>
  <si>
    <t>HZS</t>
  </si>
  <si>
    <t>Hodinové zúčtovací sazby</t>
  </si>
  <si>
    <t>340</t>
  </si>
  <si>
    <t>HZS1301</t>
  </si>
  <si>
    <t>Hodinová zúčtovací sazba zedník</t>
  </si>
  <si>
    <t>hod</t>
  </si>
  <si>
    <t>512</t>
  </si>
  <si>
    <t>-68337150</t>
  </si>
  <si>
    <t xml:space="preserve">Hodinové zúčtovací sazby profesí HSV  provádění konstrukcí zedník</t>
  </si>
  <si>
    <t>*B23 demontáž svislého dopravního značení z plochy fasády a opětovná montáž po stav. úpravách -2ks</t>
  </si>
  <si>
    <t>341</t>
  </si>
  <si>
    <t>HZS2121</t>
  </si>
  <si>
    <t>Hodinová zúčtovací sazba truhlář</t>
  </si>
  <si>
    <t>140254560</t>
  </si>
  <si>
    <t xml:space="preserve">Hodinové zúčtovací sazby profesí PSV  provádění stavebních konstrukcí truhlář</t>
  </si>
  <si>
    <t>*B22 demontáž poklopu 745x850 -1ks</t>
  </si>
  <si>
    <t>342</t>
  </si>
  <si>
    <t>HZS2211</t>
  </si>
  <si>
    <t>Hodinová zúčtovací sazba instalatér</t>
  </si>
  <si>
    <t>-695084292</t>
  </si>
  <si>
    <t xml:space="preserve">Hodinové zúčtovací sazby profesí PSV  provádění stavebních instalací instalatér</t>
  </si>
  <si>
    <t>*B3 odřezání potrubí - dotčené rozvody ÚT -2x odřezání</t>
  </si>
  <si>
    <t>*B21 Demontáž nefunkční technologie 1.pp, zbytky el., ÚT</t>
  </si>
  <si>
    <t>*B6 svod kanalizace - ukončení v úrovni podlahy profil 100mm - 3ks</t>
  </si>
  <si>
    <t>343</t>
  </si>
  <si>
    <t>HZS2222</t>
  </si>
  <si>
    <t>Hodinová zúčtovací sazba elektrikář odborný</t>
  </si>
  <si>
    <t>-508046622</t>
  </si>
  <si>
    <t xml:space="preserve">Hodinové zúčtovací sazby profesí PSV  provádění stavebních instalací elektrikář odborný</t>
  </si>
  <si>
    <t>*B12 demontáž stáv. rozvaděče</t>
  </si>
  <si>
    <t>D.4.A. - Vzduchotechnika</t>
  </si>
  <si>
    <t>D1 - Šatny + WC + předsíňka + úklid + sprcha</t>
  </si>
  <si>
    <t>D3 - WC + předsíňka</t>
  </si>
  <si>
    <t>D4 - POTRUBÍ</t>
  </si>
  <si>
    <t>D5 - IZOLACE</t>
  </si>
  <si>
    <t>D6 - MONTÁŽ</t>
  </si>
  <si>
    <t>D1</t>
  </si>
  <si>
    <t>Šatny + WC + předsíňka + úklid + sprcha</t>
  </si>
  <si>
    <t>Pol1</t>
  </si>
  <si>
    <t>malá přívodní jednotka pro kruh. potrubí pr. 315 mm, skládající se z radiál. ventilátoru (EC motor)</t>
  </si>
  <si>
    <t xml:space="preserve">Poznámka k položce:_x000d_
filtru F7 a elektr. ohřívače uložených ve skříni se stěn. panely tl. 45 mm, spodní servisní prostor_x000d_
Vp=590 m3/h ;  ventilátor  P=0,12 kW, 0.8 A ; ohřívač P=5,4 kW, 8.5 A, 3x400 V/50 Hz</t>
  </si>
  <si>
    <t>Pol2</t>
  </si>
  <si>
    <t>rychloup. spona pr. 315</t>
  </si>
  <si>
    <t>Pol3</t>
  </si>
  <si>
    <t>řídící systém - digitální regulační systém pro konstantní průtok vzduchu + ovladač</t>
  </si>
  <si>
    <t>Pol4</t>
  </si>
  <si>
    <t>propojovací kabely</t>
  </si>
  <si>
    <t>Pol5</t>
  </si>
  <si>
    <t>radiální ventilátor do potrubí pr. 200 mm (EC motor)</t>
  </si>
  <si>
    <t xml:space="preserve">Poznámka k položce:_x000d_
Vo=655 m3/h ;  P=0,11 W ;  230 V/50 Hz ; 0.8 A</t>
  </si>
  <si>
    <t>Pol6</t>
  </si>
  <si>
    <t>rychloup. spona pr. 200</t>
  </si>
  <si>
    <t>Pol7</t>
  </si>
  <si>
    <t>škrtící klapka na servo pohon pr. 315 (přívod)</t>
  </si>
  <si>
    <t>Pol8</t>
  </si>
  <si>
    <t>servopohon bez zpětné pružiny</t>
  </si>
  <si>
    <t>Pol9</t>
  </si>
  <si>
    <t>škrtící klapka na servo pohon pr. 200 (odvod)</t>
  </si>
  <si>
    <t>Pol10</t>
  </si>
  <si>
    <t>kruh. tlumič hluku pr. 315 mm /délky 900 mm</t>
  </si>
  <si>
    <t>Pol11</t>
  </si>
  <si>
    <t>kruh. tlumič hluku pr. 200 mm /délky 900 mm</t>
  </si>
  <si>
    <t>Pol12</t>
  </si>
  <si>
    <t>větrací mřížka pro průměr potrubí 315 mm</t>
  </si>
  <si>
    <t>Pol13</t>
  </si>
  <si>
    <t>protidešťová žaluzie pro průměr potrubí 200 mm</t>
  </si>
  <si>
    <t>Pol14</t>
  </si>
  <si>
    <t>talířový ventil kovový pr. 160 (přívod) - barva bílá</t>
  </si>
  <si>
    <t>Pol15</t>
  </si>
  <si>
    <t>talířový ventil kovový pr. 200 (přívod) - barva bílá</t>
  </si>
  <si>
    <t>Pol16</t>
  </si>
  <si>
    <t>talířový ventil kovový pr. 125 (odvod) - barva bílá</t>
  </si>
  <si>
    <t>Pol17</t>
  </si>
  <si>
    <t>talířový ventil kovový pr. 160 (odvod) - barva bílá</t>
  </si>
  <si>
    <t>Pol18</t>
  </si>
  <si>
    <t>dveřní mřížka bílá</t>
  </si>
  <si>
    <t>D3</t>
  </si>
  <si>
    <t>WC + předsíňka</t>
  </si>
  <si>
    <t>Pol19</t>
  </si>
  <si>
    <t>radiální ventilátor do potrubí pr. 125 mm (EC motor)</t>
  </si>
  <si>
    <t xml:space="preserve">Poznámka k položce:_x000d_
Vo=130 m3/h ;  P=0,065 W ;  230 V/50 Hz ; 0.5 A</t>
  </si>
  <si>
    <t>Pol20</t>
  </si>
  <si>
    <t>rychloup. spona pr. 125</t>
  </si>
  <si>
    <t>Pol21</t>
  </si>
  <si>
    <t>doběhový spínač</t>
  </si>
  <si>
    <t>Pol22</t>
  </si>
  <si>
    <t>zpětná klapka pr. 125</t>
  </si>
  <si>
    <t>Pol23</t>
  </si>
  <si>
    <t>kruh. tlumič hluku pr. 160 mm /délky 900 mm</t>
  </si>
  <si>
    <t>Pol24</t>
  </si>
  <si>
    <t>protidešťová žaluzie pro průměr potrubí 125 mm</t>
  </si>
  <si>
    <t>D4</t>
  </si>
  <si>
    <t>POTRUBÍ</t>
  </si>
  <si>
    <t>Pol25</t>
  </si>
  <si>
    <t xml:space="preserve">odbočka OBJ 90°   315/200</t>
  </si>
  <si>
    <t>Pol26</t>
  </si>
  <si>
    <t xml:space="preserve">odbočka OBJ 90°   200/200</t>
  </si>
  <si>
    <t>Pol27</t>
  </si>
  <si>
    <t xml:space="preserve">odbočka OBJ 90°   200/125</t>
  </si>
  <si>
    <t>Pol28</t>
  </si>
  <si>
    <t xml:space="preserve">odbočka OBJ 90°   160/160</t>
  </si>
  <si>
    <t>Pol29</t>
  </si>
  <si>
    <t xml:space="preserve">odbočka OBJ 90°   125/125</t>
  </si>
  <si>
    <t>Pol30</t>
  </si>
  <si>
    <t>přechod osový 200/160</t>
  </si>
  <si>
    <t>Pol31</t>
  </si>
  <si>
    <t>přechod osový 160/125</t>
  </si>
  <si>
    <t>Pol32</t>
  </si>
  <si>
    <t>přechod pravoúhlý 315/200</t>
  </si>
  <si>
    <t>Pol33</t>
  </si>
  <si>
    <t>přechod pravoúhlý 200/160</t>
  </si>
  <si>
    <t>Pol34</t>
  </si>
  <si>
    <t>přechod pravoúhlý 200/125</t>
  </si>
  <si>
    <t>Pol35</t>
  </si>
  <si>
    <t>koleno OS 90° - 315</t>
  </si>
  <si>
    <t>Pol36</t>
  </si>
  <si>
    <t>koleno OS 90° - 200</t>
  </si>
  <si>
    <t>Pol37</t>
  </si>
  <si>
    <t>koleno OS 90° - 160</t>
  </si>
  <si>
    <t>Pol38</t>
  </si>
  <si>
    <t>koleno OS 90° - 125</t>
  </si>
  <si>
    <t>Pol39</t>
  </si>
  <si>
    <t>koleno OS 30° - 160</t>
  </si>
  <si>
    <t>Pol40</t>
  </si>
  <si>
    <t xml:space="preserve">spiro pr.  315</t>
  </si>
  <si>
    <t>Pol41</t>
  </si>
  <si>
    <t xml:space="preserve">spiro pr.  200</t>
  </si>
  <si>
    <t>Pol42</t>
  </si>
  <si>
    <t xml:space="preserve">spiro pr.  160</t>
  </si>
  <si>
    <t>Pol43</t>
  </si>
  <si>
    <t xml:space="preserve">spiro pr.  125</t>
  </si>
  <si>
    <t>Pol44</t>
  </si>
  <si>
    <t>koleno OS 45° - 125</t>
  </si>
  <si>
    <t>D5</t>
  </si>
  <si>
    <t>IZOLACE</t>
  </si>
  <si>
    <t>Pol45</t>
  </si>
  <si>
    <t xml:space="preserve">tepelná izolace Larock 65 ALS  tl. 30 mm / š 1000 mm</t>
  </si>
  <si>
    <t>Pol46</t>
  </si>
  <si>
    <t>montáž izolace</t>
  </si>
  <si>
    <t>D6</t>
  </si>
  <si>
    <t>MONTÁŽ</t>
  </si>
  <si>
    <t>Pol50</t>
  </si>
  <si>
    <t>montážní, spojovací a závěs. materiál</t>
  </si>
  <si>
    <t>Pol51</t>
  </si>
  <si>
    <t>montáž</t>
  </si>
  <si>
    <t>Pol52</t>
  </si>
  <si>
    <t>doprava</t>
  </si>
  <si>
    <t>D.4.B. - ZTI - vodovod, kanalizace</t>
  </si>
  <si>
    <t xml:space="preserve">    8 - Trubní vedení</t>
  </si>
  <si>
    <t xml:space="preserve">    713 - IZOLACE TEPELNE                                   </t>
  </si>
  <si>
    <t xml:space="preserve">    722 - Zdravotechnika - vnitřní vodovod</t>
  </si>
  <si>
    <t xml:space="preserve">      726 - Zdravotechnika - předstěnové instalace</t>
  </si>
  <si>
    <t>M - Práce a dodávky M</t>
  </si>
  <si>
    <t xml:space="preserve">    21-M ELEKTROMONTAZE - 21-M ELEKTROMONTAZE</t>
  </si>
  <si>
    <t xml:space="preserve">    46-M - Zemní práce při extr.mont.pracích</t>
  </si>
  <si>
    <t>DOPOČTY PRIRAZEK - DOPOČTY PRIRAZEK</t>
  </si>
  <si>
    <t>131251100</t>
  </si>
  <si>
    <t>Hloubení jam nezapažených v hornině třídy těžitelnosti I, skupiny 3 objem do 20 m3 strojně</t>
  </si>
  <si>
    <t>-482476764</t>
  </si>
  <si>
    <t>Hloubení nezapažených jam a zářezů strojně s urovnáním dna do předepsaného profilu a spádu v hornině třídy těžitelnosti I skupiny 3 do 20 m3</t>
  </si>
  <si>
    <t xml:space="preserve">" pro demontáž a montáž hydrantu "                     </t>
  </si>
  <si>
    <t xml:space="preserve">1.5*1.5*1.4*2                                     </t>
  </si>
  <si>
    <t>132251101</t>
  </si>
  <si>
    <t xml:space="preserve">Hloubení rýh nezapažených  š do 800 mm v hornině třídy těžitelnosti I, skupiny 3 objem do 20 m3 strojně</t>
  </si>
  <si>
    <t>1601336781</t>
  </si>
  <si>
    <t>Hloubení nezapažených rýh šířky do 800 mm strojně s urovnáním dna do předepsaného profilu a spádu v hornině třídy těžitelnosti I skupiny 3 do 20 m3</t>
  </si>
  <si>
    <t xml:space="preserve">" vodovodní přípojka "   </t>
  </si>
  <si>
    <t xml:space="preserve">" ležátá kanalizace "                                </t>
  </si>
  <si>
    <t>Součet</t>
  </si>
  <si>
    <t>2056894128</t>
  </si>
  <si>
    <t xml:space="preserve">" vodovodní přípojka "         </t>
  </si>
  <si>
    <t xml:space="preserve">" lože " </t>
  </si>
  <si>
    <t xml:space="preserve">7.5*0.6*0.1                                       </t>
  </si>
  <si>
    <t xml:space="preserve">" obsyp "                </t>
  </si>
  <si>
    <t xml:space="preserve">7.5*0.6*0.33                                      </t>
  </si>
  <si>
    <t xml:space="preserve">" ležatá kanalizace "                                </t>
  </si>
  <si>
    <t xml:space="preserve">" lože "              </t>
  </si>
  <si>
    <t xml:space="preserve">(6.25*0.4+1.6*0.4)*0.1                            </t>
  </si>
  <si>
    <t xml:space="preserve">" obsyp " </t>
  </si>
  <si>
    <t xml:space="preserve">6.05*0.4*0.425+1.6*0.4*0.4                        </t>
  </si>
  <si>
    <t xml:space="preserve">" šachta Modulo 1 "                                  </t>
  </si>
  <si>
    <t xml:space="preserve">0.5*0.4*1.3                                       </t>
  </si>
  <si>
    <t>847440990</t>
  </si>
  <si>
    <t>3,794*17 'Přepočtené koeficientem množství</t>
  </si>
  <si>
    <t>171201231</t>
  </si>
  <si>
    <t>Poplatek za uložení zeminy a kamení na recyklační skládce (skládkovné) kód odpadu 17 05 04</t>
  </si>
  <si>
    <t>1536330401</t>
  </si>
  <si>
    <t>Poplatek za uložení stavebního odpadu na recyklační skládce (skládkovné) zeminy a kamení zatříděného do Katalogu odpadů pod kódem 17 05 04</t>
  </si>
  <si>
    <t>3,794*2 'Přepočtené koeficientem množství</t>
  </si>
  <si>
    <t>171201201</t>
  </si>
  <si>
    <t>174101101</t>
  </si>
  <si>
    <t xml:space="preserve">6.3+7.545-3.794                                   </t>
  </si>
  <si>
    <t>175151101</t>
  </si>
  <si>
    <t>Obsypání potrubí strojně sypaninou bez prohození, uloženou do 3 m</t>
  </si>
  <si>
    <t>1851816674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</si>
  <si>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</si>
  <si>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 xml:space="preserve">1.485+1.285-7.5*3.14*0.015*0.015-6.25*3.14*0.065*0.065-1.6*3.14*0.06*0.06 </t>
  </si>
  <si>
    <t>58337310</t>
  </si>
  <si>
    <t>štěrkopísek frakce 0/4</t>
  </si>
  <si>
    <t>-374675339</t>
  </si>
  <si>
    <t>2,664*2 'Přepočtené koeficientem množství</t>
  </si>
  <si>
    <t>451573111</t>
  </si>
  <si>
    <t>Lože pod potrubí otevřený výkop ze štěrkopísku</t>
  </si>
  <si>
    <t>Lože pod potrubí, stoky a drobné objekty v otevřeném výkopu z písku a štěrkopísku do 63 mm</t>
  </si>
  <si>
    <t xml:space="preserve">0.45+0.314                                        </t>
  </si>
  <si>
    <t>566901142</t>
  </si>
  <si>
    <t>Vyspravení podkladu po překopech ing sítí plochy do 15 m2 kamenivem hrubým drceným tl. 150 mm</t>
  </si>
  <si>
    <t>1436083458</t>
  </si>
  <si>
    <t>Vyspravení podkladu po překopech inženýrských sítí plochy do 15 m2 s rozprostřením a zhutněním kamenivem hrubým drceným tl. 150 mm</t>
  </si>
  <si>
    <t>566901161</t>
  </si>
  <si>
    <t>Vyspravení podkladu po překopech ing sítí plochy do 15 m2 obalovaným kamenivem ACP (OK) tl. 100 mm</t>
  </si>
  <si>
    <t>-636078127</t>
  </si>
  <si>
    <t>Vyspravení podkladu po překopech inženýrských sítí plochy do 15 m2 s rozprostřením a zhutněním obalovaným kamenivem ACP (OK) tl. 100 mm</t>
  </si>
  <si>
    <t>572340111</t>
  </si>
  <si>
    <t>Vyspravení krytu komunikací po překopech plochy do 15 m2 asfaltovým betonem ACO (AB) tl 50 mm</t>
  </si>
  <si>
    <t>-2002035137</t>
  </si>
  <si>
    <t>Vyspravení krytu komunikací po překopech inženýrských sítí plochy do 15 m2 asfaltovým betonem ACO (AB), po zhutnění tl. přes 30 do 50 mm</t>
  </si>
  <si>
    <t>631312141</t>
  </si>
  <si>
    <t>Doplnění rýh v dosavadních mazaninách betonem prostým</t>
  </si>
  <si>
    <t xml:space="preserve">Doplnění dosavadních mazanin prostým betonem  s dodáním hmot, bez potěru, plochy jednotlivě rýh v dosavadních mazaninách</t>
  </si>
  <si>
    <t xml:space="preserve">8,0*0.4*0.15                                        </t>
  </si>
  <si>
    <t>Trubní vedení</t>
  </si>
  <si>
    <t>892241111</t>
  </si>
  <si>
    <t>Tlaková zkouška vodou potrubí do 80</t>
  </si>
  <si>
    <t>Tlakové zkoušky vodou na potrubí DN do 80</t>
  </si>
  <si>
    <t>892233122</t>
  </si>
  <si>
    <t>Proplach a dezinfekce vodovodního potrubí DN od 40 do 70</t>
  </si>
  <si>
    <t>-627806374</t>
  </si>
  <si>
    <t>899401111</t>
  </si>
  <si>
    <t>Osazení poklopů litinových ventilových</t>
  </si>
  <si>
    <t>42291402</t>
  </si>
  <si>
    <t>poklop litinový ventilový</t>
  </si>
  <si>
    <t>374788038</t>
  </si>
  <si>
    <t>899401112</t>
  </si>
  <si>
    <t>Osazení poklopů litinových šoupátkových</t>
  </si>
  <si>
    <t>42291352</t>
  </si>
  <si>
    <t>poklop litinový šoupátkový pro zemní soupravy osazení do terénu a do vozovky</t>
  </si>
  <si>
    <t>-389574243</t>
  </si>
  <si>
    <t>899401113</t>
  </si>
  <si>
    <t>Osazení poklopů litinových hydrantových</t>
  </si>
  <si>
    <t>42291452</t>
  </si>
  <si>
    <t>poklop litinový hydrantový DN 80</t>
  </si>
  <si>
    <t>82988416</t>
  </si>
  <si>
    <t>857242122</t>
  </si>
  <si>
    <t>Montáž litinových tvarovek jednoosých přírubových otevřený výkop DN 80</t>
  </si>
  <si>
    <t>-1551519095</t>
  </si>
  <si>
    <t>Montáž litinových tvarovek na potrubí litinovém tlakovém jednoosých na potrubí z trub přírubových v otevřeném výkopu, kanálu nebo v šachtě DN 80</t>
  </si>
  <si>
    <t>55254047</t>
  </si>
  <si>
    <t>koleno 90° s patkou přírubové litinové vodovodní N-kus PN10/40 DN 80</t>
  </si>
  <si>
    <t>676754345</t>
  </si>
  <si>
    <t>871161141</t>
  </si>
  <si>
    <t>Montáž potrubí z PE100 SDR 11 otevřený výkop svařovaných na tupo D 32 x 3,0 mm</t>
  </si>
  <si>
    <t>-1474180054</t>
  </si>
  <si>
    <t>Montáž vodovodního potrubí z plastů v otevřeném výkopu z polyetylenu PE 100 svařovaných na tupo SDR 11/PN16 D 32 x 3,0 mm</t>
  </si>
  <si>
    <t xml:space="preserve">7.5+1                                             </t>
  </si>
  <si>
    <t>28613170</t>
  </si>
  <si>
    <t>potrubí vodovodní PE100 SDR11 se signalizační vrstvou 100m 32x3,0mm</t>
  </si>
  <si>
    <t>513230165</t>
  </si>
  <si>
    <t>8,5*1,015 'Přepočtené koeficientem množství</t>
  </si>
  <si>
    <t>877161101</t>
  </si>
  <si>
    <t>Montáž elektrospojek na vodovodním potrubí z PE trub d 32</t>
  </si>
  <si>
    <t>-1984891343</t>
  </si>
  <si>
    <t>Montáž tvarovek na vodovodním plastovém potrubí z polyetylenu PE 100 elektrotvarovek SDR 11/PN16 spojek, oblouků nebo redukcí d 32</t>
  </si>
  <si>
    <t>28613937</t>
  </si>
  <si>
    <t>El.koleno D 32/W90 st PE 100</t>
  </si>
  <si>
    <t>877241122</t>
  </si>
  <si>
    <t>Montáž elektro navrtávacích T-kusů s 360° odbočkou na vodovodním potrubí z PE trub d 90/32</t>
  </si>
  <si>
    <t>-618640343</t>
  </si>
  <si>
    <t>Montáž tvarovek na vodovodním plastovém potrubí z polyetylenu PE 100 elektrotvarovek SDR 11/PN16 T-kusů navrtávacích s 360° otočnou odbočkou d 90/32</t>
  </si>
  <si>
    <t>28614008</t>
  </si>
  <si>
    <t>tvarovka T-kus navrtávací s odbočkou 360° D 90-32mm</t>
  </si>
  <si>
    <t>1101051814</t>
  </si>
  <si>
    <t>28615315</t>
  </si>
  <si>
    <t>záslepka SDR11 PE 100 D 90mm</t>
  </si>
  <si>
    <t>1727193063</t>
  </si>
  <si>
    <t>28653779</t>
  </si>
  <si>
    <t>Elekrotv-EFL lem.nákr+přír.D90 Frial</t>
  </si>
  <si>
    <t>891241112</t>
  </si>
  <si>
    <t>Montáž vodovodních šoupátek otevřený výkop DN 80</t>
  </si>
  <si>
    <t>1728818836</t>
  </si>
  <si>
    <t>Montáž vodovodních armatur na potrubí šoupátek nebo klapek uzavíracích v otevřeném výkopu nebo v šachtách s osazením zemní soupravy (bez poklopů) DN 80</t>
  </si>
  <si>
    <t>42221303</t>
  </si>
  <si>
    <t>šoupátko pitná voda litina GGG 50 krátká stavební dl PN10/16 DN 80x180mm</t>
  </si>
  <si>
    <t>-957289074</t>
  </si>
  <si>
    <t>891247111</t>
  </si>
  <si>
    <t>Montáž hydrantů podzemních DN 80</t>
  </si>
  <si>
    <t>408256050</t>
  </si>
  <si>
    <t>Montáž vodovodních armatur na potrubí hydrantů podzemních (bez osazení poklopů) DN 80</t>
  </si>
  <si>
    <t>" ale demontáž " 1</t>
  </si>
  <si>
    <t>42298061</t>
  </si>
  <si>
    <t>Zem.soupr.teles.DN 80-100 č.9500</t>
  </si>
  <si>
    <t>Poznámka k položce:_x000d_
hl.1,3-1,8m</t>
  </si>
  <si>
    <t>891249111</t>
  </si>
  <si>
    <t>Montáž navrtávacích pasů na potrubí z jakýchkoli trub DN 80</t>
  </si>
  <si>
    <t>Montáž vodovodních armatur na potrubí navrtávacích pasů s ventilem Jt 1 MPa, na potrubí z trub litinových, ocelových nebo plastických hmot DN 80</t>
  </si>
  <si>
    <t>28653845</t>
  </si>
  <si>
    <t>El.tvarov.navrt.T-kus odbočkový DAV</t>
  </si>
  <si>
    <t>Poznámka k položce:_x000d_
s uzav.ventilem SDR 11 D 90/32mm</t>
  </si>
  <si>
    <t>28614285</t>
  </si>
  <si>
    <t>Zemní souprava telesk.PC 1,3-1,8m</t>
  </si>
  <si>
    <t>0921</t>
  </si>
  <si>
    <t>Mont.+osaz. plast.šachty do výkopu</t>
  </si>
  <si>
    <t>28399003</t>
  </si>
  <si>
    <t>Vodoměrná šachta plast MODULO 1</t>
  </si>
  <si>
    <t>Poznámka k položce:_x000d_
500x400x1150-1300mm-KK+ZK-záv.1"PE 32</t>
  </si>
  <si>
    <t>953943121</t>
  </si>
  <si>
    <t>Osazování výrobků do 1 kg/kus do betonu</t>
  </si>
  <si>
    <t>-1338125010</t>
  </si>
  <si>
    <t xml:space="preserve">Osazování drobných kovových předmětů  výrobků ostatních jinde neuvedených do betonu se zajištěním polohy k bednění či k výztuži před zabetonováním hmotnosti do 1 kg/kus</t>
  </si>
  <si>
    <t xml:space="preserve">" Osaz kotev prvků 1kg  " 7                            </t>
  </si>
  <si>
    <t>42396082</t>
  </si>
  <si>
    <t>Objímka potr.závěs+guma 31-38 G 1"</t>
  </si>
  <si>
    <t>113107142</t>
  </si>
  <si>
    <t>Odstranění podkladu živičného tl 100 mm ručně</t>
  </si>
  <si>
    <t>Odstranění podkladů nebo krytů ručně s přemístěním hmot na skládku na vzdálenost do 3 m nebo s naložením na dopravní prostředek živičných, o tl. vrstvy přes 50 do 100 mm</t>
  </si>
  <si>
    <t xml:space="preserve">7.5*0.6                                           </t>
  </si>
  <si>
    <t>919735112</t>
  </si>
  <si>
    <t>Řezání stávajícího živičného krytu hl do 100 mm</t>
  </si>
  <si>
    <t xml:space="preserve">Řezání stávajícího živičného krytu nebo podkladu  hloubky přes 50 do 100 mm</t>
  </si>
  <si>
    <t xml:space="preserve">7.5*2                                             </t>
  </si>
  <si>
    <t>974042567</t>
  </si>
  <si>
    <t>Vysekání rýh v dlažbě betonové nebo jiné monolitické hl do 150 mm š do 300 mm</t>
  </si>
  <si>
    <t xml:space="preserve">Vysekání rýh v betonové nebo jiné monolitické dlažbě s betonovým podkladem  do hl. 150 mm a šířky do 300 mm</t>
  </si>
  <si>
    <t>974042569</t>
  </si>
  <si>
    <t>Příplatek k vysekání rýh v dlažbě betonové nebo jiné monolitické hl do 150 mm ZKD 100 mm š rýhy</t>
  </si>
  <si>
    <t xml:space="preserve">Vysekání rýh v betonové nebo jiné monolitické dlažbě s betonovým podkladem  do hl. 150 mm a šířky Příplatek k ceně -2567 za každých dalších 100 mm šířky, rýhy hl. do 150 mm</t>
  </si>
  <si>
    <t>997221551</t>
  </si>
  <si>
    <t>Vodorovná doprava suti ze sypkých materiálů do 1 km</t>
  </si>
  <si>
    <t>4093459</t>
  </si>
  <si>
    <t xml:space="preserve">Vodorovná doprava suti  bez naložení, ale se složením a s hrubým urovnáním ze sypkých materiálů, na vzdálenost do 1 km</t>
  </si>
  <si>
    <t>997221559</t>
  </si>
  <si>
    <t>Příplatek ZKD 1 km u vodorovné dopravy suti ze sypkých materiálů</t>
  </si>
  <si>
    <t>-1450546738</t>
  </si>
  <si>
    <t xml:space="preserve">Vodorovná doprava suti  bez naložení, ale se složením a s hrubým urovnáním Příplatek k ceně za každý další i započatý 1 km přes 1 km</t>
  </si>
  <si>
    <t>2,046*26 'Přepočtené koeficientem množství</t>
  </si>
  <si>
    <t>997221615</t>
  </si>
  <si>
    <t>Poplatek za uložení na skládce (skládkovné) stavebního odpadu betonového kód odpadu 17 01 01</t>
  </si>
  <si>
    <t>1849785173</t>
  </si>
  <si>
    <t>Poplatek za uložení stavebního odpadu na skládce (skládkovné) z prostého betonu zatříděného do Katalogu odpadů pod kódem 17 01 01</t>
  </si>
  <si>
    <t>998276101</t>
  </si>
  <si>
    <t>Přesun hmot pro trubní vedení z trub z plastických hmot otevřený výkop</t>
  </si>
  <si>
    <t>-988405772</t>
  </si>
  <si>
    <t>Přesun hmot pro trubní vedení hloubené z trub z plastických hmot nebo sklolaminátových pro vodovody nebo kanalizace v otevřeném výkopu dopravní vzdálenost do 15 m</t>
  </si>
  <si>
    <t xml:space="preserve">IZOLACE TEPELNE                                   </t>
  </si>
  <si>
    <t>713463131</t>
  </si>
  <si>
    <t>Montáž izolace tepelné potrubí potrubními pouzdry bez úpravy slepenými 1x tl izolace do 25 mm</t>
  </si>
  <si>
    <t>-1219550311</t>
  </si>
  <si>
    <t xml:space="preserve"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</si>
  <si>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 xml:space="preserve">" DN 22 " 10+9                               </t>
  </si>
  <si>
    <t>28377102</t>
  </si>
  <si>
    <t>pouzdro izolační potrubní z pěnového polyetylenu 22/6mm</t>
  </si>
  <si>
    <t>-1595765431</t>
  </si>
  <si>
    <t>28377104</t>
  </si>
  <si>
    <t>pouzdro izolační potrubní z pěnového polyetylenu 22/13mm</t>
  </si>
  <si>
    <t>569900757</t>
  </si>
  <si>
    <t>713463132</t>
  </si>
  <si>
    <t>Montáž izolace tepelné potrubí potrubními pouzdry bez úpravy slepenými 1x tl izolace do 50 mm</t>
  </si>
  <si>
    <t>-844358232</t>
  </si>
  <si>
    <t xml:space="preserve">Montáž izolace tepelné potrubí a ohybů tvarovkami nebo deskami  potrubními pouzdry bez povrchové úpravy (izolační materiál ve specifikaci) přilepenými v příčných a podélných spojích izolace potrubí jednovrstvá, tloušťky izolace přes 25 do 50 mm</t>
  </si>
  <si>
    <t xml:space="preserve">" DN 25 " 6,8+6,0                                           </t>
  </si>
  <si>
    <t xml:space="preserve">" DN 32 " 6,4                     </t>
  </si>
  <si>
    <t>28377109</t>
  </si>
  <si>
    <t>pouzdro izolační potrubní z pěnového polyetylenu 28/6mm</t>
  </si>
  <si>
    <t>546384467</t>
  </si>
  <si>
    <t>28377112</t>
  </si>
  <si>
    <t>pouzdro izolační potrubní z pěnového polyetylenu 28/13mm</t>
  </si>
  <si>
    <t>2006020233</t>
  </si>
  <si>
    <t>28377113</t>
  </si>
  <si>
    <t>pouzdro izolační potrubní z pěnového polyetylenu 35/6mm</t>
  </si>
  <si>
    <t>593624175</t>
  </si>
  <si>
    <t>713463111</t>
  </si>
  <si>
    <t>Montáž izolace tepelné potrubí potrubními pouzdry bez úpravy staženými drátem 1x D do 100 mm</t>
  </si>
  <si>
    <t>182714443</t>
  </si>
  <si>
    <t xml:space="preserve">Montáž izolace tepelné potrubí a ohybů tvarovkami nebo deskami  potrubními pouzdry bez povrchové úpravy (izolační materiál ve specifikaci) staženými pozinkovaným drátem potrubí jednovrstvá D do 100 mm</t>
  </si>
  <si>
    <t>63154602</t>
  </si>
  <si>
    <t>pouzdro izolační potrubní z minerální vlny s Al fólií max. 250/100°C 35/50mm</t>
  </si>
  <si>
    <t>1667246849</t>
  </si>
  <si>
    <t>721141105</t>
  </si>
  <si>
    <t>Potrubí kanalizační litinové bezhrdlové odpadní spojované spojkami DN 150</t>
  </si>
  <si>
    <t>Potrubí z litinových trub bezhrdlových odpadní DN 150</t>
  </si>
  <si>
    <t xml:space="preserve">2.5+2.5                                             </t>
  </si>
  <si>
    <t>55255835</t>
  </si>
  <si>
    <t>Flexibilní spojka SMU DN 100/110mm</t>
  </si>
  <si>
    <t xml:space="preserve">2*2                                               </t>
  </si>
  <si>
    <t>721173401</t>
  </si>
  <si>
    <t>Potrubí kanalizační z PVC SN 4 svodné DN 110</t>
  </si>
  <si>
    <t>Potrubí z trub PVC SN4 svodné (ležaté) DN 110</t>
  </si>
  <si>
    <t>Poznámka k položce:_x000d_
ležaté hrdlové DN 100,tl. 3,0 mm</t>
  </si>
  <si>
    <t xml:space="preserve">2+1+1                    </t>
  </si>
  <si>
    <t>721173402</t>
  </si>
  <si>
    <t>Potrubí kanalizační z PVC SN 4 svodné DN 125</t>
  </si>
  <si>
    <t>Potrubí z trub PVC SN4 svodné (ležaté) DN 125</t>
  </si>
  <si>
    <t>Poznámka k položce:_x000d_
ležaté hrdlové DN 125,tl. 3,0 mm</t>
  </si>
  <si>
    <t>1.2+3.8+2.2</t>
  </si>
  <si>
    <t>721174025</t>
  </si>
  <si>
    <t>Potrubí kanalizační z PP odpadní DN 110</t>
  </si>
  <si>
    <t>Potrubí z trub polypropylenových odpadní (svislé) DN 110</t>
  </si>
  <si>
    <t>Poznámka k položce:_x000d_
odpadní hrdlové DN 100</t>
  </si>
  <si>
    <t>1.1+1.5+3.5+3.5+0.7+0.5</t>
  </si>
  <si>
    <t>721174041R</t>
  </si>
  <si>
    <t>Potrubí z PP HT Systém DN 32</t>
  </si>
  <si>
    <t>Poznámka k položce:_x000d_
připojovací hrdlové DN 32</t>
  </si>
  <si>
    <t xml:space="preserve">" připojovací hrdlové DN 32 "    1,0</t>
  </si>
  <si>
    <t>721174042</t>
  </si>
  <si>
    <t>Potrubí kanalizační z PP připojovací DN 40</t>
  </si>
  <si>
    <t>Potrubí z trub polypropylenových připojovací DN 40</t>
  </si>
  <si>
    <t>Poznámka k položce:_x000d_
připojovací hrdlové DN 40</t>
  </si>
  <si>
    <t>2.7+0.7+1.3</t>
  </si>
  <si>
    <t>721174043</t>
  </si>
  <si>
    <t>Potrubí kanalizační z PP připojovací DN 50</t>
  </si>
  <si>
    <t>Potrubí z trub polypropylenových připojovací DN 50</t>
  </si>
  <si>
    <t>Poznámka k položce:_x000d_
připojovací hrdlové DN 50</t>
  </si>
  <si>
    <t>2.8+0.6+0.7+0.7</t>
  </si>
  <si>
    <t>OSM.115600</t>
  </si>
  <si>
    <t>HTRE čistící tvarovka DN110</t>
  </si>
  <si>
    <t>103064449</t>
  </si>
  <si>
    <t>28615691</t>
  </si>
  <si>
    <t>hrdlová zátka HTM DN 110 l = 46mm</t>
  </si>
  <si>
    <t>-1217589200</t>
  </si>
  <si>
    <t>721194103</t>
  </si>
  <si>
    <t>Vyvedení kanal výpustek D 32</t>
  </si>
  <si>
    <t>721194104</t>
  </si>
  <si>
    <t>Vyvedení a upevnění odpadních výpustek DN 40</t>
  </si>
  <si>
    <t>Vyměření přípojek na potrubí vyvedení a upevnění odpadních výpustek DN 40</t>
  </si>
  <si>
    <t>721194105</t>
  </si>
  <si>
    <t>Vyvedení a upevnění odpadních výpustek DN 50</t>
  </si>
  <si>
    <t>Vyměření přípojek na potrubí vyvedení a upevnění odpadních výpustek DN 50</t>
  </si>
  <si>
    <t>1+2+1</t>
  </si>
  <si>
    <t>721194109</t>
  </si>
  <si>
    <t>Vyvedení a upevnění odpadních výpustek DN 100</t>
  </si>
  <si>
    <t>Vyměření přípojek na potrubí vyvedení a upevnění odpadních výpustek DN 100</t>
  </si>
  <si>
    <t xml:space="preserve">3+1                                               </t>
  </si>
  <si>
    <t>721221202</t>
  </si>
  <si>
    <t>Mtž sifonu HL</t>
  </si>
  <si>
    <t>28701164</t>
  </si>
  <si>
    <t>Sifon odkapáv.+sifon DN 32 s kuličkou</t>
  </si>
  <si>
    <t>721273153</t>
  </si>
  <si>
    <t>Hlavice ventilační polypropylen PP DN 110</t>
  </si>
  <si>
    <t>1531101283</t>
  </si>
  <si>
    <t>Ventilační hlavice z polypropylenu (PP) DN 110</t>
  </si>
  <si>
    <t>721290111</t>
  </si>
  <si>
    <t>Zkouška těsnosti potrubí kanalizace vodou do DN 125</t>
  </si>
  <si>
    <t xml:space="preserve">Zkouška těsnosti kanalizace  v objektech vodou do DN 125</t>
  </si>
  <si>
    <t>5+4+7.2+10.8+1+4.7+4.8</t>
  </si>
  <si>
    <t>998721101</t>
  </si>
  <si>
    <t>Přesun hmot tonážní pro vnitřní kanalizace v objektech v do 6 m</t>
  </si>
  <si>
    <t xml:space="preserve">Přesun hmot pro vnitřní kanalizace  stanovený z hmotnosti přesunovaného materiálu vodorovná dopravní vzdálenost do 50 m v objektech výšky do 6 m</t>
  </si>
  <si>
    <t>722</t>
  </si>
  <si>
    <t>Zdravotechnika - vnitřní vodovod</t>
  </si>
  <si>
    <t>722174002</t>
  </si>
  <si>
    <t>Potrubí vodovodní plastové PPR svar polyfuze PN 16 D 20 x 2,8 mm</t>
  </si>
  <si>
    <t>118813315</t>
  </si>
  <si>
    <t>Potrubí z plastových trubek z polypropylenu (PPR) svařovaných polyfuzně PN 16 (SDR 7,4) D 20 x 2,8</t>
  </si>
  <si>
    <t>1.2+0.7+0.6+0.2+1.1+1+0.2+0.6+0.8+2.3+1.3</t>
  </si>
  <si>
    <t>722174003</t>
  </si>
  <si>
    <t>Potrubí vodovodní plastové PPR svar polyfuze PN 16 D 25 x 3,5 mm</t>
  </si>
  <si>
    <t>38797894</t>
  </si>
  <si>
    <t>Potrubí z plastových trubek z polypropylenu (PPR) svařovaných polyfuzně PN 16 (SDR 7,4) D 25 x 3,5</t>
  </si>
  <si>
    <t>5.5+1.3</t>
  </si>
  <si>
    <t>722174004</t>
  </si>
  <si>
    <t>Potrubí vodovodní plastové PPR svar polyfuze PN 16 D 32 x 4,4 mm</t>
  </si>
  <si>
    <t>-120212640</t>
  </si>
  <si>
    <t>Potrubí z plastových trubek z polypropylenu (PPR) svařovaných polyfuzně PN 16 (SDR 7,4) D 32 x 4,4</t>
  </si>
  <si>
    <t>11+3.2+3.2</t>
  </si>
  <si>
    <t>722171221.1</t>
  </si>
  <si>
    <t>Potrubí PPR s čedič. vlákny D20x2,8 PN16</t>
  </si>
  <si>
    <t>3.3+0.2+1.1+0.2+0.6+0.8+2.8</t>
  </si>
  <si>
    <t>722171222.1</t>
  </si>
  <si>
    <t>Potrubí PPR s čedič. vlákny D25x3,5 PN16</t>
  </si>
  <si>
    <t>5.1+0.9</t>
  </si>
  <si>
    <t>722190401</t>
  </si>
  <si>
    <t>Vyvedení a upevnění výpustku do DN 25</t>
  </si>
  <si>
    <t xml:space="preserve">Zřízení přípojek na potrubí  vyvedení a upevnění výpustek do DN 25</t>
  </si>
  <si>
    <t xml:space="preserve">(2+1+3+1)*2+3+1                                     </t>
  </si>
  <si>
    <t>722220111</t>
  </si>
  <si>
    <t>Nástěnka pro výtokový ventil G 1/2 s jedním závitem</t>
  </si>
  <si>
    <t>Armatury s jedním závitem nástěnky pro výtokový ventil G 1/2</t>
  </si>
  <si>
    <t>3+1</t>
  </si>
  <si>
    <t>722220121</t>
  </si>
  <si>
    <t>Nástěnka pro baterii G 1/2 s jedním závitem</t>
  </si>
  <si>
    <t>par</t>
  </si>
  <si>
    <t>Armatury s jedním závitem nástěnky pro baterii G 1/2</t>
  </si>
  <si>
    <t xml:space="preserve">2+1+3+1                                           </t>
  </si>
  <si>
    <t>722239102</t>
  </si>
  <si>
    <t>Montáž armatur vodovodních se dvěma závity G 3/4</t>
  </si>
  <si>
    <t>Armatury se dvěma závity montáž vodovodních armatur se dvěma závity ostatních typů G 3/4</t>
  </si>
  <si>
    <t xml:space="preserve">2+1                                               </t>
  </si>
  <si>
    <t>55121203</t>
  </si>
  <si>
    <t>závitový zpětný ventil 2"1/2</t>
  </si>
  <si>
    <t>42297096</t>
  </si>
  <si>
    <t xml:space="preserve">Filtr záv.R 74A  G 3/4"</t>
  </si>
  <si>
    <t>722239103</t>
  </si>
  <si>
    <t>Montáž armatur vodovodních se dvěma závity G 1</t>
  </si>
  <si>
    <t>Armatury se dvěma závity montáž vodovodních armatur se dvěma závity ostatních typů G 1</t>
  </si>
  <si>
    <t>55114214</t>
  </si>
  <si>
    <t>kohout kulový s vypouštěním PN 35 T 185°C chromovaný R250DS 1"</t>
  </si>
  <si>
    <t>-171357683</t>
  </si>
  <si>
    <t>722263415</t>
  </si>
  <si>
    <t>Mtž vodoměr 100c závit G 3/4 jhm 10</t>
  </si>
  <si>
    <t>38821793</t>
  </si>
  <si>
    <t>Vodoměr Qn 2,5 G 1" DN20mm</t>
  </si>
  <si>
    <t>722290226</t>
  </si>
  <si>
    <t>Zkouška těsnosti vodovodního potrubí závitového do DN 50</t>
  </si>
  <si>
    <t xml:space="preserve">Zkoušky, proplach a desinfekce vodovodního potrubí  zkoušky těsnosti vodovodního potrubí závitového do DN 50</t>
  </si>
  <si>
    <t xml:space="preserve">10+6.8+17.4+9+6                                     </t>
  </si>
  <si>
    <t>722290234</t>
  </si>
  <si>
    <t>Proplach a dezinfekce vodovodního potrubí do DN 80</t>
  </si>
  <si>
    <t xml:space="preserve">Zkoušky, proplach a desinfekce vodovodního potrubí  proplach a desinfekce vodovodního potrubí do DN 80</t>
  </si>
  <si>
    <t>998722101</t>
  </si>
  <si>
    <t>Přesun hmot tonážní pro vnitřní vodovod v objektech v do 6 m</t>
  </si>
  <si>
    <t xml:space="preserve">Přesun hmot pro vnitřní vodovod  stanovený z hmotnosti přesunovaného materiálu vodorovná dopravní vzdálenost do 50 m v objektech výšky do 6 m</t>
  </si>
  <si>
    <t>725119125</t>
  </si>
  <si>
    <t>Montáž klozetových mís závěsných na nosné stěny</t>
  </si>
  <si>
    <t>-1898603051</t>
  </si>
  <si>
    <t>Zařízení záchodů montáž klozetových mís závěsných na nosné stěny</t>
  </si>
  <si>
    <t>64236091</t>
  </si>
  <si>
    <t>mísa keramická klozetová závěsná bílá s hlubokým splachováním odpad vodorovný</t>
  </si>
  <si>
    <t>-588261888</t>
  </si>
  <si>
    <t>725129101</t>
  </si>
  <si>
    <t>Montáž pisoáru keramického</t>
  </si>
  <si>
    <t>-531426471</t>
  </si>
  <si>
    <t>Pisoárové záchodky montáž ostatních typů keramických</t>
  </si>
  <si>
    <t>64251313</t>
  </si>
  <si>
    <t>pisoár keramický se senzorovým splachovačem 230V integrovaným zdrojem 360x575x330mm</t>
  </si>
  <si>
    <t>433044926</t>
  </si>
  <si>
    <t>725219102</t>
  </si>
  <si>
    <t>Montáž umyvadla připevněného na šrouby do zdiva</t>
  </si>
  <si>
    <t>108884818</t>
  </si>
  <si>
    <t>Umyvadla montáž umyvadel ostatních typů na šrouby do zdiva</t>
  </si>
  <si>
    <t>64297022</t>
  </si>
  <si>
    <t>Umyvadlo stand.š.55cm</t>
  </si>
  <si>
    <t>-1166435818</t>
  </si>
  <si>
    <t xml:space="preserve">Poznámka k položce:_x000d_
např.JIKA  Lyra</t>
  </si>
  <si>
    <t>725244904</t>
  </si>
  <si>
    <t>Montáž sprchových dveří</t>
  </si>
  <si>
    <t>502435970</t>
  </si>
  <si>
    <t>Sprchové dveře a zástěny montáž sprchových dveří</t>
  </si>
  <si>
    <t>55495011</t>
  </si>
  <si>
    <t>dveře sprchové rámové skleněné tl 5mm otvíravé dvoukřídlé do niky na vaničku š 900mm</t>
  </si>
  <si>
    <t>1342395183</t>
  </si>
  <si>
    <t>725249101</t>
  </si>
  <si>
    <t>Montáž vaničky sprchové</t>
  </si>
  <si>
    <t>soub</t>
  </si>
  <si>
    <t>-1260757079</t>
  </si>
  <si>
    <t>Sprchové vaničky montáž sprchových vaniček</t>
  </si>
  <si>
    <t>64293852</t>
  </si>
  <si>
    <t>vanička sprchová keramická čtvercová 900x900mm</t>
  </si>
  <si>
    <t>1989895713</t>
  </si>
  <si>
    <t>725319111</t>
  </si>
  <si>
    <t>Montáž dřezu ostatních typů</t>
  </si>
  <si>
    <t>-1287105315</t>
  </si>
  <si>
    <t>Dřezy bez výtokových armatur montáž dřezů ostatních typů</t>
  </si>
  <si>
    <t>55231079</t>
  </si>
  <si>
    <t>dřez nerez s odkládací ploškou vestavný matný 560x480 mm s velkým výtokovým otvorem 3 1/2"</t>
  </si>
  <si>
    <t>-1612807087</t>
  </si>
  <si>
    <t>725333350</t>
  </si>
  <si>
    <t>Montáž výlevky</t>
  </si>
  <si>
    <t>-395078866</t>
  </si>
  <si>
    <t>Výlevky montáž výlevky</t>
  </si>
  <si>
    <t>64271101</t>
  </si>
  <si>
    <t>výlevka keramická bílá</t>
  </si>
  <si>
    <t>1567859123</t>
  </si>
  <si>
    <t>725813111</t>
  </si>
  <si>
    <t>Ventil rohový bez připojovací trubičky nebo flexi hadičky G 1/2</t>
  </si>
  <si>
    <t>1791062220</t>
  </si>
  <si>
    <t>Ventily rohové bez připojovací trubičky nebo flexi hadičky G 1/2</t>
  </si>
  <si>
    <t xml:space="preserve">(3+1)*2                                           </t>
  </si>
  <si>
    <t>725819401</t>
  </si>
  <si>
    <t>Montáž ventilů rohových G 1/2 s připojovací trubičkou</t>
  </si>
  <si>
    <t>-469698242</t>
  </si>
  <si>
    <t>Ventily montáž ventilů ostatních typů rohových s připojovací trubičkou G 1/2</t>
  </si>
  <si>
    <t>55141002</t>
  </si>
  <si>
    <t>ventil kulový rohový s filtrem 1/2"x3/8" s celokovovým kulatým designem</t>
  </si>
  <si>
    <t>-243242948</t>
  </si>
  <si>
    <t>725829111</t>
  </si>
  <si>
    <t>Montáž baterie stojánkové dřezové G 1/2</t>
  </si>
  <si>
    <t>-166393031</t>
  </si>
  <si>
    <t>Baterie dřezové montáž ostatních typů stojánkových G 1/2</t>
  </si>
  <si>
    <t>55143181</t>
  </si>
  <si>
    <t>baterie dřezová páková stojánková do 1 otvoru s otáčivým ústím dl ramínka 265mm</t>
  </si>
  <si>
    <t>2116480365</t>
  </si>
  <si>
    <t>725829101</t>
  </si>
  <si>
    <t>Montáž baterie nástěnné dřezové pákové a klasické</t>
  </si>
  <si>
    <t>-622193133</t>
  </si>
  <si>
    <t>Baterie dřezové montáž ostatních typů nástěnných pákových nebo klasických</t>
  </si>
  <si>
    <t>55143976</t>
  </si>
  <si>
    <t>baterie dřezová páková nástěnná s kulatým ústím 300mm</t>
  </si>
  <si>
    <t>1294306571</t>
  </si>
  <si>
    <t>" k výlevce " 1</t>
  </si>
  <si>
    <t>725829131</t>
  </si>
  <si>
    <t>Montáž baterie umyvadlové stojánkové G 1/2 ostatní typ</t>
  </si>
  <si>
    <t>-1452490</t>
  </si>
  <si>
    <t>Baterie umyvadlové montáž ostatních typů stojánkových G 1/2</t>
  </si>
  <si>
    <t>55144004</t>
  </si>
  <si>
    <t>baterie umyvadlová stojánková páková s ovládáním odpadu</t>
  </si>
  <si>
    <t>1962540999</t>
  </si>
  <si>
    <t>725849411</t>
  </si>
  <si>
    <t>Montáž baterie sprchové nástěnná s nastavitelnou výškou sprchy</t>
  </si>
  <si>
    <t>2126818224</t>
  </si>
  <si>
    <t>Baterie sprchové montáž nástěnných baterií s nastavitelnou výškou sprchy</t>
  </si>
  <si>
    <t>55199958</t>
  </si>
  <si>
    <t>Baterie sprchová vč.sprch.setu</t>
  </si>
  <si>
    <t>2146949491</t>
  </si>
  <si>
    <t>Poznámka k položce:_x000d_
např.Lyra</t>
  </si>
  <si>
    <t>725869101</t>
  </si>
  <si>
    <t>Montáž zápachových uzávěrek umyvadlových do DN 40</t>
  </si>
  <si>
    <t>-590914657</t>
  </si>
  <si>
    <t>Zápachové uzávěrky zařizovacích předmětů montáž zápachových uzávěrek umyvadlových do DN 40</t>
  </si>
  <si>
    <t>55161491</t>
  </si>
  <si>
    <t>Sifon umyvadlový chrom DN 40</t>
  </si>
  <si>
    <t>1573226875</t>
  </si>
  <si>
    <t>725869204</t>
  </si>
  <si>
    <t>Montáž zápachových uzávěrek džezových jednodílných DN 50</t>
  </si>
  <si>
    <t>-1240125262</t>
  </si>
  <si>
    <t>Zápachové uzávěrky zařizovacích předmětů montáž zápachových uzávěrek dřezových jednodílných DN 50</t>
  </si>
  <si>
    <t>55196232</t>
  </si>
  <si>
    <t>Sifon dřezový 50mm</t>
  </si>
  <si>
    <t>-477800295</t>
  </si>
  <si>
    <t>725869218</t>
  </si>
  <si>
    <t>Montáž zápachových uzávěrek U-sifonů</t>
  </si>
  <si>
    <t>299571595</t>
  </si>
  <si>
    <t>Zápachové uzávěrky zařizovacích předmětů montáž zápachových uzávěrek dřezových dvoudílných U-sifonů</t>
  </si>
  <si>
    <t>55196725</t>
  </si>
  <si>
    <t>Sifon sprchový chrom DN 50</t>
  </si>
  <si>
    <t>-987055896</t>
  </si>
  <si>
    <t>725980122</t>
  </si>
  <si>
    <t>Dvířka 15/20</t>
  </si>
  <si>
    <t>1348420557</t>
  </si>
  <si>
    <t xml:space="preserve">Dvířka  15/20</t>
  </si>
  <si>
    <t>998725101</t>
  </si>
  <si>
    <t>Přesun hmot tonážní pro zařizovací předměty v objektech v do 6 m</t>
  </si>
  <si>
    <t>1663889855</t>
  </si>
  <si>
    <t xml:space="preserve">Přesun hmot pro zařizovací předměty  stanovený z hmotnosti přesunovaného materiálu vodorovná dopravní vzdálenost do 50 m v objektech výšky do 6 m</t>
  </si>
  <si>
    <t>726</t>
  </si>
  <si>
    <t>Zdravotechnika - předstěnové instalace</t>
  </si>
  <si>
    <t>726111203</t>
  </si>
  <si>
    <t>Instalační předstěna - montáž pisoáru do masivní zděné kce</t>
  </si>
  <si>
    <t>1219140489</t>
  </si>
  <si>
    <t>Předstěnové instalační systémy pro zazdění do masivních zděných konstrukcí montáž ostatních typů pisoárů</t>
  </si>
  <si>
    <t>55281751</t>
  </si>
  <si>
    <t>montážní prvek pro bidet do do lehkých stěn s kovovou konstrukcí stavební v 1120mm</t>
  </si>
  <si>
    <t>490698200</t>
  </si>
  <si>
    <t>726111204</t>
  </si>
  <si>
    <t>Instalační předstěna - montáž klozetu do masivní zděné kce</t>
  </si>
  <si>
    <t>-1571928503</t>
  </si>
  <si>
    <t>Předstěnové instalační systémy pro zazdění do masivních zděných konstrukcí montáž ostatních typů klozetů</t>
  </si>
  <si>
    <t>55281700</t>
  </si>
  <si>
    <t>montážní prvek pro závěsné WC do zděných konstrukcí ovládání zepředu hl 120mm stavební v 1080mm</t>
  </si>
  <si>
    <t>-396335370</t>
  </si>
  <si>
    <t>998726111</t>
  </si>
  <si>
    <t>Přesun hmot tonážní pro instalační prefabrikáty v objektech v do 6 m</t>
  </si>
  <si>
    <t>795888420</t>
  </si>
  <si>
    <t xml:space="preserve">Přesun hmot pro instalační prefabrikáty  stanovený z hmotnosti přesunovaného materiálu vodorovná dopravní vzdálenost do 50 m v objektech výšky do 6 m</t>
  </si>
  <si>
    <t>Práce a dodávky M</t>
  </si>
  <si>
    <t>21-M ELEKTROMONTAZE</t>
  </si>
  <si>
    <t>21810009</t>
  </si>
  <si>
    <t>Mtž.kabel ulož.volně výkop/kanál</t>
  </si>
  <si>
    <t>Poznámka k položce:_x000d_
CYKY 4x1,5</t>
  </si>
  <si>
    <t>34140970</t>
  </si>
  <si>
    <t>Vyhledávací vodič Cu 4</t>
  </si>
  <si>
    <t>46-M</t>
  </si>
  <si>
    <t>Zemní práce při extr.mont.pracích</t>
  </si>
  <si>
    <t>460490013</t>
  </si>
  <si>
    <t>Krytí kabelů výstražnou fólií šířky 34 cm</t>
  </si>
  <si>
    <t>167925535</t>
  </si>
  <si>
    <t xml:space="preserve">Krytí kabelů, spojek, koncovek a odbočnic  kabelů výstražnou fólií z PVC včetně vyrovnání povrchu rýhy, rozvinutí a uložení fólie do rýhy, fólie šířky do 34cm</t>
  </si>
  <si>
    <t>DOPOČTY PRIRAZEK</t>
  </si>
  <si>
    <t>C0941/01</t>
  </si>
  <si>
    <t>Vrn HSV - zednické výpomoce</t>
  </si>
  <si>
    <t>262144</t>
  </si>
  <si>
    <t>D.4.C. - ÚT - zařízení pro vytápění staveb</t>
  </si>
  <si>
    <t xml:space="preserve">    732 - Ústřední vytápění - strojovny</t>
  </si>
  <si>
    <t xml:space="preserve">    731 - Ústřední vytápění - kotelny</t>
  </si>
  <si>
    <t xml:space="preserve">    733 - Ústřední vytápění - rozvodné potrubí</t>
  </si>
  <si>
    <t xml:space="preserve">      734 - Ústřední vytápění - armatury</t>
  </si>
  <si>
    <t xml:space="preserve">      735 - Otopná tělesa</t>
  </si>
  <si>
    <t xml:space="preserve">    23-M - Montáže potrubí</t>
  </si>
  <si>
    <t>-1807869999</t>
  </si>
  <si>
    <t xml:space="preserve">26,0+78,5+21,5                      </t>
  </si>
  <si>
    <t>283771022</t>
  </si>
  <si>
    <t>Izolace potrubí Mirelon PRO 18 x 25 mm šedočerná</t>
  </si>
  <si>
    <t>283771029</t>
  </si>
  <si>
    <t>Izolace potrubí Mirelon PRO 20 x 25 mm šedočerná</t>
  </si>
  <si>
    <t>283771033</t>
  </si>
  <si>
    <t>Izolace potrubí Mirelon PRO 22 x 25 mm šedočerná</t>
  </si>
  <si>
    <t>-1047077767</t>
  </si>
  <si>
    <t>732</t>
  </si>
  <si>
    <t>Ústřední vytápění - strojovny</t>
  </si>
  <si>
    <t>732199100</t>
  </si>
  <si>
    <t>Montáž orientačních štítků</t>
  </si>
  <si>
    <t xml:space="preserve">Montáž štítků  orientačních</t>
  </si>
  <si>
    <t>998732101</t>
  </si>
  <si>
    <t>Přesun hmot tonážní pro strojovny v objektech v do 6 m</t>
  </si>
  <si>
    <t>-1998576619</t>
  </si>
  <si>
    <t xml:space="preserve">Přesun hmot pro strojovny  stanovený z hmotnosti přesunovaného materiálu vodorovná dopravní vzdálenost do 50 m v objektech výšky do 6 m</t>
  </si>
  <si>
    <t>731</t>
  </si>
  <si>
    <t>Ústřední vytápění - kotelny</t>
  </si>
  <si>
    <t>731244493</t>
  </si>
  <si>
    <t>Montáž kotle ocelového závěsného na plyn kondenzačního o výkonu do 28 kW</t>
  </si>
  <si>
    <t>1424580393</t>
  </si>
  <si>
    <t>Kotle ocelové teplovodní plynové závěsné kondenzační montáž kotlů kondenzačních ostatních typů o výkonu přes 20 do 28 kW</t>
  </si>
  <si>
    <t>48417692</t>
  </si>
  <si>
    <t>kotel ocelový plynový kondenzační závěsný pro vytápění 4,8-23,9kW</t>
  </si>
  <si>
    <t>-1576840230</t>
  </si>
  <si>
    <t xml:space="preserve">Poznámka k položce:_x000d_
včetně regulace </t>
  </si>
  <si>
    <t>731810331</t>
  </si>
  <si>
    <t>Nucený odtah spalin soustředným potrubím pro kondenzační kotel svislý 60/100 mm přes šikmou střechu</t>
  </si>
  <si>
    <t>-2056306348</t>
  </si>
  <si>
    <t>Nucené odtahy spalin od kondenzačních kotlů soustředným potrubím vedeným svisle šikmou střechou, průměru 60/100 mm</t>
  </si>
  <si>
    <t>998731101</t>
  </si>
  <si>
    <t>Přesun hmot tonážní pro kotelny v objektech v do 6 m</t>
  </si>
  <si>
    <t>-313236900</t>
  </si>
  <si>
    <t xml:space="preserve">Přesun hmot pro kotelny  stanovený z hmotnosti přesunovaného materiálu vodorovná dopravní vzdálenost do 50 m v objektech výšky do 6 m</t>
  </si>
  <si>
    <t>733</t>
  </si>
  <si>
    <t>Ústřední vytápění - rozvodné potrubí</t>
  </si>
  <si>
    <t>733221203</t>
  </si>
  <si>
    <t>Potrubí měděné měkké spojované tvrdým pájením D 18x1</t>
  </si>
  <si>
    <t>-33044174</t>
  </si>
  <si>
    <t>Potrubí z trubek měděných měkkých spojovaných tvrdým pájením Ø 18/1</t>
  </si>
  <si>
    <t>733221204</t>
  </si>
  <si>
    <t>Potrubí měděné měkké spojované tvrdým pájením D 22x1</t>
  </si>
  <si>
    <t>1971322488</t>
  </si>
  <si>
    <t>Potrubí z trubek měděných měkkých spojovaných tvrdým pájením Ø 22/1</t>
  </si>
  <si>
    <t>" D 20mm " 78,5</t>
  </si>
  <si>
    <t>" D 22mm " 21,5</t>
  </si>
  <si>
    <t>733291101</t>
  </si>
  <si>
    <t>Zkouška těsnosti potrubí měděné do D 35x1,5</t>
  </si>
  <si>
    <t>621087300</t>
  </si>
  <si>
    <t xml:space="preserve">Zkoušky těsnosti potrubí z trubek měděných  Ø do 35/1,5</t>
  </si>
  <si>
    <t>998733101</t>
  </si>
  <si>
    <t>Přesun hmot tonážní pro rozvody potrubí v objektech v do 6 m</t>
  </si>
  <si>
    <t>228582446</t>
  </si>
  <si>
    <t xml:space="preserve">Přesun hmot pro rozvody potrubí  stanovený z hmotnosti přesunovaného materiálu vodorovná dopravní vzdálenost do 50 m v objektech výšky do 6 m</t>
  </si>
  <si>
    <t>734</t>
  </si>
  <si>
    <t>Ústřední vytápění - armatury</t>
  </si>
  <si>
    <t>734209112</t>
  </si>
  <si>
    <t>Montáž armatury závitové s dvěma závity G 3/8</t>
  </si>
  <si>
    <t xml:space="preserve">Montáž závitových armatur  se 2 závity G 3/8 (DN 10)</t>
  </si>
  <si>
    <t>734221672</t>
  </si>
  <si>
    <t>Hlavice ovládání ventilů termostat. RD 80 R</t>
  </si>
  <si>
    <t>734231612</t>
  </si>
  <si>
    <t>Ventily uzavírací DN20</t>
  </si>
  <si>
    <t>734213113</t>
  </si>
  <si>
    <t>Ventil automatický odvzdušňovací, IVAR VARIA DN 20</t>
  </si>
  <si>
    <t>734243413</t>
  </si>
  <si>
    <t>Klapka zpětná vodorovná CLAPET FIV.08406 DN 20</t>
  </si>
  <si>
    <t>734253114</t>
  </si>
  <si>
    <t>Ventil pojistný IVAR.PV 1234 DN 15 FF x 6,0 bar</t>
  </si>
  <si>
    <t>734263221</t>
  </si>
  <si>
    <t>Šroubení regulační dvoutrub. přímé</t>
  </si>
  <si>
    <t>734293223</t>
  </si>
  <si>
    <t>Filtr, vnitřní-vnitřní z. IVAR FIV.08412 DN 20</t>
  </si>
  <si>
    <t>734293313</t>
  </si>
  <si>
    <t>Kohout kulový vypouštěcí, IVAR.EURO M DN 20</t>
  </si>
  <si>
    <t>734413112</t>
  </si>
  <si>
    <t>Teploměr IVAR.TP 120</t>
  </si>
  <si>
    <t>734421130</t>
  </si>
  <si>
    <t>Tlakoměr deformační 0-10 MPa</t>
  </si>
  <si>
    <t>998734101</t>
  </si>
  <si>
    <t>Přesun hmot tonážní pro armatury v objektech v do 6 m</t>
  </si>
  <si>
    <t>-39667504</t>
  </si>
  <si>
    <t xml:space="preserve">Přesun hmot pro armatury  stanovený z hmotnosti přesunovaného materiálu vodorovná dopravní vzdálenost do 50 m v objektech výšky do 6 m</t>
  </si>
  <si>
    <t>735</t>
  </si>
  <si>
    <t>Otopná tělesa</t>
  </si>
  <si>
    <t>735157588</t>
  </si>
  <si>
    <t xml:space="preserve">Otopná těl.panel.Radik Ventil Kompakt 21  900/1200</t>
  </si>
  <si>
    <t>735157581</t>
  </si>
  <si>
    <t xml:space="preserve">Otopná těl.panel.Radik Ventil Kompakt 21  900/ 500</t>
  </si>
  <si>
    <t>998735101</t>
  </si>
  <si>
    <t>Přesun hmot tonážní pro otopná tělesa v objektech v do 6 m</t>
  </si>
  <si>
    <t xml:space="preserve">Přesun hmot pro otopná tělesa  stanovený z hmotnosti přesunovaného materiálu vodorovná dopravní vzdálenost do 50 m v objektech výšky do 6 m</t>
  </si>
  <si>
    <t>23-M</t>
  </si>
  <si>
    <t>Montáže potrubí</t>
  </si>
  <si>
    <t>230230061</t>
  </si>
  <si>
    <t>Hlavní tlaková zkouška vzduchem 6,3 MPa DN 50</t>
  </si>
  <si>
    <t>-736493763</t>
  </si>
  <si>
    <t xml:space="preserve">Tlakové zkoušky hlavní  vzduchem 6,3 MPa DN 50</t>
  </si>
  <si>
    <t>D.4.D - Elektroinstalace</t>
  </si>
  <si>
    <t xml:space="preserve">PSV - Práce a dodávky PSV   </t>
  </si>
  <si>
    <t xml:space="preserve">    740 - Elektromontáže - zkoušky a revize   </t>
  </si>
  <si>
    <t xml:space="preserve">    742 - Elektromontáže - rozvodný systém   </t>
  </si>
  <si>
    <t xml:space="preserve">    743 - Elektromontáže - hrubá montáž   </t>
  </si>
  <si>
    <t xml:space="preserve">    744 - Elektromontáže - rozvody vodičů měděných   </t>
  </si>
  <si>
    <t xml:space="preserve">    746 - Elektromontáže - soubory pro vodiče   </t>
  </si>
  <si>
    <t xml:space="preserve">    747 - Elektromontáže - kompletace rozvodů   </t>
  </si>
  <si>
    <t xml:space="preserve">    748 - Elektromontáže - osvětlovací zařízení a svítidla   </t>
  </si>
  <si>
    <t xml:space="preserve">M - Práce a dodávky M   </t>
  </si>
  <si>
    <t xml:space="preserve">    21-M - Elektromontáže   </t>
  </si>
  <si>
    <t xml:space="preserve">    46-M - Zemní práce při extr.mont.pracích   </t>
  </si>
  <si>
    <t xml:space="preserve">Práce a dodávky PSV   </t>
  </si>
  <si>
    <t>740</t>
  </si>
  <si>
    <t xml:space="preserve">Elektromontáže - zkoušky a revize   </t>
  </si>
  <si>
    <t>740991200</t>
  </si>
  <si>
    <t>Celková prohlídka elektrického rozvodu a zařízení do 500 000,- Kč</t>
  </si>
  <si>
    <t>742</t>
  </si>
  <si>
    <t xml:space="preserve">Elektromontáže - rozvodný systém   </t>
  </si>
  <si>
    <t>742111100</t>
  </si>
  <si>
    <t>Montáž rozvodnice oceloplechová nebo plastová běžná do 20 kg</t>
  </si>
  <si>
    <t>357116510</t>
  </si>
  <si>
    <t>rozvaděč elektroměrový plastový ER112/NVP7P 40A IP44 š320 v640 h250</t>
  </si>
  <si>
    <t>357112130</t>
  </si>
  <si>
    <t>rozvodnice plastová přisazená průmyslová IP44 72mod., v500 š550 h140</t>
  </si>
  <si>
    <t>742231100</t>
  </si>
  <si>
    <t>Demontáž rozváděč skříňový nebo panelový dělitelný pole do 100 kg</t>
  </si>
  <si>
    <t>743</t>
  </si>
  <si>
    <t xml:space="preserve">Elektromontáže - hrubá montáž   </t>
  </si>
  <si>
    <t>743112319</t>
  </si>
  <si>
    <t>Montáž trubka plastová ohebná D 40 mm uložená pod omítku</t>
  </si>
  <si>
    <t>345713500</t>
  </si>
  <si>
    <t>trubka elektroinstalační ohebná Kopoflex, HDPE+LDPE KF 09040</t>
  </si>
  <si>
    <t>743312110</t>
  </si>
  <si>
    <t>Montáž lišta a kanálek vkládací šířky do 20 mm s víčkem</t>
  </si>
  <si>
    <t>345721090</t>
  </si>
  <si>
    <t>lišta elektroinstalační vkládací z PVC LV 24x22</t>
  </si>
  <si>
    <t>345721140</t>
  </si>
  <si>
    <t>lišta elektroinstalační vkládací z PVC LV 40x15</t>
  </si>
  <si>
    <t>743312120</t>
  </si>
  <si>
    <t>Montáž lišta a kanálek vkládací šířky do 40 mm s víčkem</t>
  </si>
  <si>
    <t>743411111</t>
  </si>
  <si>
    <t>Montáž krabice zapuštěná plastová kruhová typ KU68/2-1902, KO125</t>
  </si>
  <si>
    <t>345715110</t>
  </si>
  <si>
    <t>krabice přístrojová instalační KP 68/2</t>
  </si>
  <si>
    <t>345715210</t>
  </si>
  <si>
    <t>krabice univerzální z PH KU 68/2-1903</t>
  </si>
  <si>
    <t>743411321</t>
  </si>
  <si>
    <t>Montáž krabice nástěnná plastová čtyřhranná do 100x100 mm</t>
  </si>
  <si>
    <t>345714280</t>
  </si>
  <si>
    <t>krabice z PH 8111 117x117x58 mm IP44</t>
  </si>
  <si>
    <t>743621110</t>
  </si>
  <si>
    <t>Montáž drát nebo lano hromosvodné svodové D do 10 mm s podpěrou</t>
  </si>
  <si>
    <t>354410720</t>
  </si>
  <si>
    <t>drát průměr 8 mm FeZn</t>
  </si>
  <si>
    <t>743621210</t>
  </si>
  <si>
    <t>Demontáž drát nebo lano hromosvodné svodové D do 10 mm</t>
  </si>
  <si>
    <t>743622100</t>
  </si>
  <si>
    <t>Montáž svorka hromosvodná typ SS, SR 03 se 2 šrouby</t>
  </si>
  <si>
    <t>354418850</t>
  </si>
  <si>
    <t>svorka spojovací SS pro lano D8-10 mm</t>
  </si>
  <si>
    <t>354419960</t>
  </si>
  <si>
    <t xml:space="preserve">svorka odbočovací a spojovací SR 3a pro spojování kruhových a páskových vodičů    FeZn</t>
  </si>
  <si>
    <t>743622200</t>
  </si>
  <si>
    <t>Montáž svorka hromosvodná typ SO, SP, SK, SZ, SR01, 02 se 3 šrouby</t>
  </si>
  <si>
    <t>354419050</t>
  </si>
  <si>
    <t>svorka připojovací SOc k připojení okapových žlabů</t>
  </si>
  <si>
    <t>354419250</t>
  </si>
  <si>
    <t xml:space="preserve">svorka zkušební SZ pro lano D6-12 mm   FeZn</t>
  </si>
  <si>
    <t>354418950</t>
  </si>
  <si>
    <t>svorka připojovací SP1 k připojení kovových částí</t>
  </si>
  <si>
    <t>354414700</t>
  </si>
  <si>
    <t xml:space="preserve">podpěra vedení PV11 FeZn pod  krytinu 100 mm</t>
  </si>
  <si>
    <t>354421100</t>
  </si>
  <si>
    <t xml:space="preserve">štítek plastový č. 31 -  čísla svodů</t>
  </si>
  <si>
    <t>743622310</t>
  </si>
  <si>
    <t>Montáž HOP</t>
  </si>
  <si>
    <t>345629050</t>
  </si>
  <si>
    <t>svornice M.E.T.</t>
  </si>
  <si>
    <t>743991100</t>
  </si>
  <si>
    <t>Měření zemních odporů zemniče</t>
  </si>
  <si>
    <t>744</t>
  </si>
  <si>
    <t xml:space="preserve">Elektromontáže - rozvody vodičů měděných   </t>
  </si>
  <si>
    <t>744231110</t>
  </si>
  <si>
    <t>Montáž vodič Cu izolovaný sk.1 do 1 kV žíla 0,35-35 mm2 volně</t>
  </si>
  <si>
    <t>341408440</t>
  </si>
  <si>
    <t>vodič izolovaný s Cu jádrem H07V-R 6 mm2</t>
  </si>
  <si>
    <t>744411220</t>
  </si>
  <si>
    <t>Montáž kabel Cu sk.2 do 1 kV do 0,20 kg pod omítku stěn</t>
  </si>
  <si>
    <t>341110300</t>
  </si>
  <si>
    <t>kabel silový s Cu jádrem CYKY-J 3x1,5 mm2</t>
  </si>
  <si>
    <t>744411230</t>
  </si>
  <si>
    <t>Montáž kabel Cu sk.2 do 1 kV do 0,40 kg pod omítku stěn</t>
  </si>
  <si>
    <t>744431100</t>
  </si>
  <si>
    <t>Montáž kabel Cu sk.1 do 1 kV do 0,40 kg uložený volně</t>
  </si>
  <si>
    <t>341110940</t>
  </si>
  <si>
    <t>kabel silový s Cu jádrem CYKY-J 5x2,5 mm2</t>
  </si>
  <si>
    <t>341110360</t>
  </si>
  <si>
    <t>kabel silový s Cu jádrem CYKY-J 3x2,5 mm2</t>
  </si>
  <si>
    <t>744431300</t>
  </si>
  <si>
    <t>Montáž kabel Cu sk.1 do 1 kV do 1,00 kg uložený volně</t>
  </si>
  <si>
    <t>341111000</t>
  </si>
  <si>
    <t>kabel silový s Cu jádrem CYKY-J 5x6 mm2</t>
  </si>
  <si>
    <t>341110760</t>
  </si>
  <si>
    <t>kabel silový s Cu jádrem CYKY-J 4x10 mm2</t>
  </si>
  <si>
    <t>744441100</t>
  </si>
  <si>
    <t>Demontáž kabel Cu sk.1 do 1 kV do 0,40 kg uložený pevně</t>
  </si>
  <si>
    <t>746</t>
  </si>
  <si>
    <t xml:space="preserve">Elektromontáže - soubory pro vodiče   </t>
  </si>
  <si>
    <t>746211110</t>
  </si>
  <si>
    <t>Ukončení vodič izolovaný do 2,5mm2 v rozváděči nebo na přístroji</t>
  </si>
  <si>
    <t>746211140</t>
  </si>
  <si>
    <t>Ukončení vodič izolovaný do 10 mm2 v rozváděči nebo na přístroji</t>
  </si>
  <si>
    <t>747</t>
  </si>
  <si>
    <t xml:space="preserve">Elektromontáže - kompletace rozvodů   </t>
  </si>
  <si>
    <t>747111111</t>
  </si>
  <si>
    <t>Montáž vypínač nástěnný 1-jednopólový prostředí obyčejné nebo vlhké</t>
  </si>
  <si>
    <t>345354000</t>
  </si>
  <si>
    <t>spínač přisazený průmyslový 230V/10A,řaz.1,IP44</t>
  </si>
  <si>
    <t>747111125</t>
  </si>
  <si>
    <t>Montáž přepínač nástěnný 5-sériový prostředí obyčejné nebo vlhké</t>
  </si>
  <si>
    <t>345354010</t>
  </si>
  <si>
    <t>spínač přisazený průmyslový 230V/10A,řaz.5,IP44</t>
  </si>
  <si>
    <t>747111126</t>
  </si>
  <si>
    <t>Montáž přepínač nástěnný 6-střídavý prostředí obyčejné nebo vlhké</t>
  </si>
  <si>
    <t>345354030</t>
  </si>
  <si>
    <t>spínač přisazený průmyslový 230V/10A,řaz.6,IP44</t>
  </si>
  <si>
    <t>747111128</t>
  </si>
  <si>
    <t>Montáž přepínač nástěnný 7-křížový prostředí obyčejné nebo vlhké</t>
  </si>
  <si>
    <t>345354100</t>
  </si>
  <si>
    <t>spínač přisazený průmyslový 230V/10A,řaz.7,IP44</t>
  </si>
  <si>
    <t>747112111</t>
  </si>
  <si>
    <t>Montáž vypínač (polo)zapuštěný šroubové připojení 1 -jednopólový</t>
  </si>
  <si>
    <t>345355150</t>
  </si>
  <si>
    <t>spínač jednopólový 10A Tango bílý, slonová kost</t>
  </si>
  <si>
    <t>747112451</t>
  </si>
  <si>
    <t>Montáž zapuštěný přepínač nn 5-seriový šroubové připojení</t>
  </si>
  <si>
    <t>345355750</t>
  </si>
  <si>
    <t>spínač řazení 5 10A Tango bílý, slonová kost</t>
  </si>
  <si>
    <t>747112461</t>
  </si>
  <si>
    <t>Montáž přepínač (polo)zapuštěný šroubové připojení 6 -střídavý</t>
  </si>
  <si>
    <t>345355550</t>
  </si>
  <si>
    <t>spínač řazení 6 10A Tango bílý, slonová kost</t>
  </si>
  <si>
    <t>747112471</t>
  </si>
  <si>
    <t>Montáž přepínač (polo)zapuštěný šroubové připojení 7 -křížový</t>
  </si>
  <si>
    <t>345357130</t>
  </si>
  <si>
    <t>spínač řazení 7 10A Tango bílý, slonová kost</t>
  </si>
  <si>
    <t>747122110</t>
  </si>
  <si>
    <t>Montáž spínač tří/čtyřpólový vestavný</t>
  </si>
  <si>
    <t>358117150</t>
  </si>
  <si>
    <t>spínač na DIN 25A 400V</t>
  </si>
  <si>
    <t>747161230</t>
  </si>
  <si>
    <t>Montáž zásuvka (polo)zapuštěná šroubové připojení 2P+PE se zapojením vodičů</t>
  </si>
  <si>
    <t>345551030</t>
  </si>
  <si>
    <t>zásuvka 1násobná 16A Tango bílý, slonová kost</t>
  </si>
  <si>
    <t>747161350</t>
  </si>
  <si>
    <t>Montáž zásuvka nástěnná šroubové připojení 3P+N+PE se zapojením vodičů</t>
  </si>
  <si>
    <t>345519550</t>
  </si>
  <si>
    <t xml:space="preserve">zásuvka 400V/16A  IP44 průmyslová</t>
  </si>
  <si>
    <t>747161523</t>
  </si>
  <si>
    <t>Montáž zásuvka šroubové připojení 2P+PE prostředí venkovní, mokré</t>
  </si>
  <si>
    <t>345514850</t>
  </si>
  <si>
    <t>zásuvka přisazená průmyslová 230V/16A ,IP44</t>
  </si>
  <si>
    <t>747231110</t>
  </si>
  <si>
    <t>Montáž jistič jednopólový nn do 25 A bez krytu</t>
  </si>
  <si>
    <t>358221090</t>
  </si>
  <si>
    <t>jistič 1pólový-charakteristika B LPN (LSN) 10B/1</t>
  </si>
  <si>
    <t>358221110</t>
  </si>
  <si>
    <t>jistič 1pólový-charakteristika B LPN (LSN) 16B/1</t>
  </si>
  <si>
    <t>747233110</t>
  </si>
  <si>
    <t>Montáž jistič třípólový nn do 25 A bez krytu</t>
  </si>
  <si>
    <t>358224010</t>
  </si>
  <si>
    <t>jistič 3pólový-charakteristika B LPN (LSN) 16B/3</t>
  </si>
  <si>
    <t>358224030</t>
  </si>
  <si>
    <t>jistič 3pólový-charakteristika B LPN (LSN) 25B/3</t>
  </si>
  <si>
    <t>747240111</t>
  </si>
  <si>
    <t>Montáž proudových chráničů čtyřpólových nn do 25 A bez krytu</t>
  </si>
  <si>
    <t>358892060</t>
  </si>
  <si>
    <t>chránič proudový 4pólový OFI 25/4/0.030</t>
  </si>
  <si>
    <t>748</t>
  </si>
  <si>
    <t xml:space="preserve">Elektromontáže - osvětlovací zařízení a svítidla   </t>
  </si>
  <si>
    <t>748121114</t>
  </si>
  <si>
    <t>Montáž svítidlo stropní přisazené 1500mm</t>
  </si>
  <si>
    <t>348144050</t>
  </si>
  <si>
    <t>svítidlo přisazené průmysl.provedení LED MODUS PL5000M2W IP65 40W 5500lm</t>
  </si>
  <si>
    <t>348144060</t>
  </si>
  <si>
    <t>svítidlo přisazené prismat.kryt LED MODUS G1RM IP40 52W 6000lm</t>
  </si>
  <si>
    <t>748121211</t>
  </si>
  <si>
    <t>Montáž svítidlo přisazené 500mm</t>
  </si>
  <si>
    <t>348144350</t>
  </si>
  <si>
    <t>svítidlo přisazené opál.kryt LED MODUS BRS3KO375V2 IP40 27W 2900lm</t>
  </si>
  <si>
    <t>348144360</t>
  </si>
  <si>
    <t>svítidlo přisazené opál.kryt LED MODUS BRSB3KO375V2 IP44 27W 2900lm</t>
  </si>
  <si>
    <t>748141220</t>
  </si>
  <si>
    <t>Montáž svítidlo přisazené reflektorové</t>
  </si>
  <si>
    <t>348121100</t>
  </si>
  <si>
    <t>svítidlo venk.provedení LED reflektor Kanlux IP65 50W 3700lm</t>
  </si>
  <si>
    <t>348121120</t>
  </si>
  <si>
    <t>svítidlo venk.provedení LED reflektor se senzorem pohybu IP54 20W 1500lm</t>
  </si>
  <si>
    <t xml:space="preserve">Práce a dodávky M   </t>
  </si>
  <si>
    <t>21-M</t>
  </si>
  <si>
    <t xml:space="preserve">Elektromontáže   </t>
  </si>
  <si>
    <t>210030621</t>
  </si>
  <si>
    <t>Montáž omezovače</t>
  </si>
  <si>
    <t>358895340</t>
  </si>
  <si>
    <t xml:space="preserve">svodič přepětí TI+TII  kombinovamý</t>
  </si>
  <si>
    <t>210121011</t>
  </si>
  <si>
    <t>Montáž proudových chráničů dvoupólových nn do 25 A bez krytu</t>
  </si>
  <si>
    <t>358890500</t>
  </si>
  <si>
    <t>jistič-chránič proudový 2pólový OFI 10A-2p/0.03A</t>
  </si>
  <si>
    <t xml:space="preserve">Zemní práce při extr.mont.pracích   </t>
  </si>
  <si>
    <t>460200053</t>
  </si>
  <si>
    <t>Hloubení nezapažených rýh ručně š 40 cm, hl 70 cm, v hornině tř 3</t>
  </si>
  <si>
    <t>460560053</t>
  </si>
  <si>
    <t>Zásyp rýh ručně šířky 40 cm, hloubky 70 cm, z horniny třídy 3</t>
  </si>
  <si>
    <t>460680161</t>
  </si>
  <si>
    <t>Vybourání otvorů ve zdivu cihelném plochy do 0,0225 m2, tloušťky do 15 cm</t>
  </si>
  <si>
    <t>460680402</t>
  </si>
  <si>
    <t>Vysekání kapes a výklenků ve zdivu z lehkých betonů, dutých cihel a tvárnic pro krabice 10x10x8 cm</t>
  </si>
  <si>
    <t>460680582</t>
  </si>
  <si>
    <t>Vysekání rýh pro montáž trubek a kabelů v cihelných zdech hloubky do 3 cm a šířky do 5 cm</t>
  </si>
  <si>
    <t>460680593</t>
  </si>
  <si>
    <t>Vysekání rýh pro montáž trubek a kabelů v cihelných zdech hloubky do 5 cm a šířky do 7 cm</t>
  </si>
  <si>
    <t>D.4.E - Domovní plynovod</t>
  </si>
  <si>
    <t xml:space="preserve">    723 - Zdravotechnika - vnitřní plynovod</t>
  </si>
  <si>
    <t>953943111</t>
  </si>
  <si>
    <t>Osazování výrobků do 1 kg/kus do vysekaných kapes zdiva</t>
  </si>
  <si>
    <t>-266958845</t>
  </si>
  <si>
    <t xml:space="preserve">Osazování drobných kovových předmětů  výrobků ostatních jinde neuvedených do vynechaných či vysekaných kapes zdiva, se zajištěním polohy se zalitím maltou cementovou, hmotnosti do 1 kg/kus</t>
  </si>
  <si>
    <t>" osazení ocelové chráničky do prostupu " 2</t>
  </si>
  <si>
    <t>14011040</t>
  </si>
  <si>
    <t>trubka ocelová bezešvá hladká jakost 11 353 70x3,2mm</t>
  </si>
  <si>
    <t>-1254513531</t>
  </si>
  <si>
    <t>977151115</t>
  </si>
  <si>
    <t>Jádrové vrty diamantovými korunkami do D 70 mm do stavebních materiálů</t>
  </si>
  <si>
    <t>-909653708</t>
  </si>
  <si>
    <t>Jádrové vrty diamantovými korunkami do stavebních materiálů (železobetonu, betonu, cihel, obkladů, dlažeb, kamene) průměru přes 60 do 70 mm</t>
  </si>
  <si>
    <t xml:space="preserve">" otvor v průvlaku  " 0,5 </t>
  </si>
  <si>
    <t>974032153</t>
  </si>
  <si>
    <t>Vysekání rýh ve stěnách nebo příčkách z dutých cihel nebo tvárnic hl do 100 mm š do 100 mm</t>
  </si>
  <si>
    <t>-1755372708</t>
  </si>
  <si>
    <t xml:space="preserve">Vysekání rýh ve stěnách nebo příčkách z dutých cihel, tvárnic, desek  z dutých cihel nebo tvárnic do hl. 100 mm a šířky do 100 mm</t>
  </si>
  <si>
    <t>-1099715220</t>
  </si>
  <si>
    <t>723</t>
  </si>
  <si>
    <t>Zdravotechnika - vnitřní plynovod</t>
  </si>
  <si>
    <t>723170214</t>
  </si>
  <si>
    <t>Potrubí plynové plastové ze síťovaného Pe, PN 10 D 26/3,0 mm spojované lisovacími tvarovkami</t>
  </si>
  <si>
    <t>2100529670</t>
  </si>
  <si>
    <t>Potrubí z plastových trubek vícevrstvé ze síťovaného polyetylénu spojované lisovacími tvarovkami PN 10 D 26/3,0 (DN 20)</t>
  </si>
  <si>
    <t>Poznámka k položce:_x000d_
např. z trubek IVAR ALPex d 25/3</t>
  </si>
  <si>
    <t>723170215</t>
  </si>
  <si>
    <t>Potrubí plynové plastové ze síťovaného Pe, PN 10 D 32/3,0 mm spojované lisovacími tvarovkami</t>
  </si>
  <si>
    <t>83548401</t>
  </si>
  <si>
    <t>Potrubí z plastových trubek vícevrstvé ze síťovaného polyetylénu spojované lisovacími tvarovkami PN 10 D 32/3,0 (DN 25)</t>
  </si>
  <si>
    <t>Poznámka k položce:_x000d_
např. z trubek IVAR ALPex d 32/3</t>
  </si>
  <si>
    <t>723160204</t>
  </si>
  <si>
    <t>Přípojka k plynoměru spojované na závit bez ochozu G 1</t>
  </si>
  <si>
    <t xml:space="preserve">Přípojky k plynoměrům  spojované na závit bez ochozu G 1</t>
  </si>
  <si>
    <t>723150312</t>
  </si>
  <si>
    <t>Potrubí ocelové hladké černé bezešvé spojované svařováním tvářené za tepla D 57x3,2 mm</t>
  </si>
  <si>
    <t>1990876764</t>
  </si>
  <si>
    <t xml:space="preserve">Potrubí z ocelových trubek hladkých  černých spojovaných svařováním tvářených za tepla Ø 57/3,2</t>
  </si>
  <si>
    <t>723160334</t>
  </si>
  <si>
    <t>Rozpěrka přípojek plynoměru G 1</t>
  </si>
  <si>
    <t xml:space="preserve">Přípojky k plynoměrům  rozpěrky přípojek G 1</t>
  </si>
  <si>
    <t>723190252</t>
  </si>
  <si>
    <t>Výpustky plynovodní vedení a upevnění DN 20</t>
  </si>
  <si>
    <t xml:space="preserve">Přípojky plynovodní ke strojům a zařízením z trubek  vyvedení a upevnění plynovodních výpustek na potrubí DN 20</t>
  </si>
  <si>
    <t>723230103</t>
  </si>
  <si>
    <t>Kulový uzávěr přímý PN 5 G 3/4 FF s protipožární armaturou a 2x vnitřním závitem</t>
  </si>
  <si>
    <t>-1743304966</t>
  </si>
  <si>
    <t>Armatury se dvěma závity s protipožární armaturou PN 5 kulové uzávěry přímé závity vnitřní G 3/4 FF</t>
  </si>
  <si>
    <t>Poznámka k položce:_x000d_
např.protipožární armatura závitová FIREBAC 3/4“</t>
  </si>
  <si>
    <t>723230104</t>
  </si>
  <si>
    <t>Kulový uzávěr přímý PN 5 G 1 FF s protipožární armaturou a 2x vnitřním závitem</t>
  </si>
  <si>
    <t>1026489227</t>
  </si>
  <si>
    <t>Armatury se dvěma závity s protipožární armaturou PN 5 kulové uzávěry přímé závity vnitřní G 1 FF</t>
  </si>
  <si>
    <t>Poznámka k položce:_x000d_
např.protipožární armatura závitová FIREBAC 1“</t>
  </si>
  <si>
    <t>723230232</t>
  </si>
  <si>
    <t>Kulový uzávěr G 1 FF s integrovanou tlakovou zátkou</t>
  </si>
  <si>
    <t>-750301683</t>
  </si>
  <si>
    <t>Armatury se dvěma závity kulové uzávěry s integrovanou tlakovou zátkou pro měření provozního přetlaku a zkoušku těsnosti G 1 FF</t>
  </si>
  <si>
    <t>723234311</t>
  </si>
  <si>
    <t>Regulátor tlaku plynu středotlaký jednostupňový výkon do 6 m3/hod pro zemní plyn</t>
  </si>
  <si>
    <t>-185641505</t>
  </si>
  <si>
    <t>Armatury se dvěma závity středotlaké regulátory tlaku plynu jednostupňové pro zemní plyn, výkon do 6 m3/hod</t>
  </si>
  <si>
    <t>Poznámka k položce:_x000d_
např.Mesura B6</t>
  </si>
  <si>
    <t>723190907</t>
  </si>
  <si>
    <t>Odvzdušnění nebo napuštění plynovodního potrubí</t>
  </si>
  <si>
    <t>-1031320383</t>
  </si>
  <si>
    <t xml:space="preserve">Opravy plynovodního potrubí  odvzdušnění a napuštění potrubí</t>
  </si>
  <si>
    <t>723960001</t>
  </si>
  <si>
    <t>Výchozí revize zařízení</t>
  </si>
  <si>
    <t>998723101</t>
  </si>
  <si>
    <t>Přesun hmot tonážní pro vnitřní plynovod v objektech v do 6 m</t>
  </si>
  <si>
    <t>-1222304524</t>
  </si>
  <si>
    <t xml:space="preserve">Přesun hmot pro vnitřní plynovod  stanovený z hmotnosti přesunovaného materiálu vodorovná dopravní vzdálenost do 50 m v objektech výšky do 6 m</t>
  </si>
  <si>
    <t>230170002</t>
  </si>
  <si>
    <t>Tlakové zkoušky těsnosti potrubí - příprava DN do 80</t>
  </si>
  <si>
    <t>1966940873</t>
  </si>
  <si>
    <t xml:space="preserve">Příprava pro zkoušku těsnosti potrubí  DN přes 40 do 80</t>
  </si>
  <si>
    <t xml:space="preserve">VON - Vedlejší a ostatní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</si>
  <si>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</si>
  <si>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</si>
  <si>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</si>
  <si>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</si>
  <si>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</si>
  <si>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</si>
  <si>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</si>
  <si>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</si>
  <si>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</si>
  <si>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</si>
  <si>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</si>
  <si>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</si>
  <si>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1364608601</t>
  </si>
  <si>
    <t>012303000</t>
  </si>
  <si>
    <t>Geodetické práce po výstavbě</t>
  </si>
  <si>
    <t>14868116</t>
  </si>
  <si>
    <t>013254000</t>
  </si>
  <si>
    <t>Dokumentace skutečného provedení stavby</t>
  </si>
  <si>
    <t>-682483323</t>
  </si>
  <si>
    <t>VRN3</t>
  </si>
  <si>
    <t>Zařízení staveniště</t>
  </si>
  <si>
    <t>030001000</t>
  </si>
  <si>
    <t>-1071615007</t>
  </si>
  <si>
    <t xml:space="preserve">Poznámka k položce:_x000d_
V rámci nákladů na zařízení staveniště stanoví zhotovitel veškeré náklady spojené s vybudováním, provozem a odstraněním zařízení staveniště._x000d_
Náklady s případným vypracováním projektové dokumentace zařízení staveniště, zřízením přípojek energií k objektům zařízení staveniště, případné zajištění elektrocentrály, vybudování případných měřících odběrných míst a zřízení, případná příprava území pro objekty zařízení staveniště a vlastní vybudování objektů zařízení staveniště._x000d_
Náklady na vybavení objektů zařízení staveniště, náklady na energie spotřebované dodavatelem v rámci provozu zařízení staveniště, přeúčtování spotřeby el. energie dodavateli, náklady na potřebný úklid v prostorách zařízení staveniště, náklady na nutnou údržbu a opravy na objektech zařízení staveniště a na přípojkách energií._x000d_
Náklady na odstranění objektů zařízení staveniště včetně přípojek energií a jejich odvoz. Položka zahrnuje i náklady na úpravu povrchů po odstranění zařízení staveniště a úklid ploch, na kterých bylo zařízení staveniště provozováno._x000d_
</t>
  </si>
  <si>
    <t>034103000</t>
  </si>
  <si>
    <t>Oplocení staveniště</t>
  </si>
  <si>
    <t>1620090359</t>
  </si>
  <si>
    <t>VRN4</t>
  </si>
  <si>
    <t>Inženýrská činnost</t>
  </si>
  <si>
    <t>045303000</t>
  </si>
  <si>
    <t>Koordinační činnost</t>
  </si>
  <si>
    <t>303555940</t>
  </si>
  <si>
    <t>VRN9</t>
  </si>
  <si>
    <t>Ostatní náklady</t>
  </si>
  <si>
    <t>090001000</t>
  </si>
  <si>
    <t>354969965</t>
  </si>
  <si>
    <t>Poznámka k položce:_x000d_
Náklady na předání stavby, kolaudaci, pořízení fotodokumentace, BOZP a ostatní náklady vyplývající z obchodních podmínek jinde neuvedené.</t>
  </si>
  <si>
    <t>094002000</t>
  </si>
  <si>
    <t>Ostatní náklady související s výstavbou - náklady dle uvážení zhotovitele, např. vypracování dokladové části k předání stavby, inženýrská činnost, doprava zaměstnanců apod...</t>
  </si>
  <si>
    <t>-1660710187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</si>
</sst>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59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202015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Krásné Údolí, Stav.úpr.stanice dobrovolných hasičů - III.etapa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Krásné Údolí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1. 4. 2020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Miloš Trnka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J.Svobodová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 - Stavební úpravy ob...'!J30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'D.1. - Stavební úpravy ob...'!P150</f>
        <v>0</v>
      </c>
      <c r="AV95" s="128">
        <f>'D.1. - Stavební úpravy ob...'!J33</f>
        <v>0</v>
      </c>
      <c r="AW95" s="128">
        <f>'D.1. - Stavební úpravy ob...'!J34</f>
        <v>0</v>
      </c>
      <c r="AX95" s="128">
        <f>'D.1. - Stavební úpravy ob...'!J35</f>
        <v>0</v>
      </c>
      <c r="AY95" s="128">
        <f>'D.1. - Stavební úpravy ob...'!J36</f>
        <v>0</v>
      </c>
      <c r="AZ95" s="128">
        <f>'D.1. - Stavební úpravy ob...'!F33</f>
        <v>0</v>
      </c>
      <c r="BA95" s="128">
        <f>'D.1. - Stavební úpravy ob...'!F34</f>
        <v>0</v>
      </c>
      <c r="BB95" s="128">
        <f>'D.1. - Stavební úpravy ob...'!F35</f>
        <v>0</v>
      </c>
      <c r="BC95" s="128">
        <f>'D.1. - Stavební úpravy ob...'!F36</f>
        <v>0</v>
      </c>
      <c r="BD95" s="130">
        <f>'D.1. - Stavební úpravy ob...'!F37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'D.4.A. - Vzduchotechnika'!J30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'D.4.A. - Vzduchotechnika'!P121</f>
        <v>0</v>
      </c>
      <c r="AV96" s="128">
        <f>'D.4.A. - Vzduchotechnika'!J33</f>
        <v>0</v>
      </c>
      <c r="AW96" s="128">
        <f>'D.4.A. - Vzduchotechnika'!J34</f>
        <v>0</v>
      </c>
      <c r="AX96" s="128">
        <f>'D.4.A. - Vzduchotechnika'!J35</f>
        <v>0</v>
      </c>
      <c r="AY96" s="128">
        <f>'D.4.A. - Vzduchotechnika'!J36</f>
        <v>0</v>
      </c>
      <c r="AZ96" s="128">
        <f>'D.4.A. - Vzduchotechnika'!F33</f>
        <v>0</v>
      </c>
      <c r="BA96" s="128">
        <f>'D.4.A. - Vzduchotechnika'!F34</f>
        <v>0</v>
      </c>
      <c r="BB96" s="128">
        <f>'D.4.A. - Vzduchotechnika'!F35</f>
        <v>0</v>
      </c>
      <c r="BC96" s="128">
        <f>'D.4.A. - Vzduchotechnika'!F36</f>
        <v>0</v>
      </c>
      <c r="BD96" s="130">
        <f>'D.4.A. - Vzduchotechnika'!F37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'D.4.B. - ZTI - vodovod, k...'!J30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'D.4.B. - ZTI - vodovod, k...'!P137</f>
        <v>0</v>
      </c>
      <c r="AV97" s="128">
        <f>'D.4.B. - ZTI - vodovod, k...'!J33</f>
        <v>0</v>
      </c>
      <c r="AW97" s="128">
        <f>'D.4.B. - ZTI - vodovod, k...'!J34</f>
        <v>0</v>
      </c>
      <c r="AX97" s="128">
        <f>'D.4.B. - ZTI - vodovod, k...'!J35</f>
        <v>0</v>
      </c>
      <c r="AY97" s="128">
        <f>'D.4.B. - ZTI - vodovod, k...'!J36</f>
        <v>0</v>
      </c>
      <c r="AZ97" s="128">
        <f>'D.4.B. - ZTI - vodovod, k...'!F33</f>
        <v>0</v>
      </c>
      <c r="BA97" s="128">
        <f>'D.4.B. - ZTI - vodovod, k...'!F34</f>
        <v>0</v>
      </c>
      <c r="BB97" s="128">
        <f>'D.4.B. - ZTI - vodovod, k...'!F35</f>
        <v>0</v>
      </c>
      <c r="BC97" s="128">
        <f>'D.4.B. - ZTI - vodovod, k...'!F36</f>
        <v>0</v>
      </c>
      <c r="BD97" s="130">
        <f>'D.4.B. - ZTI - vodovod, k...'!F37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'D.4.C. - ÚT - zařízení pr...'!J30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ROUND(SUM(AV98:AW98),2)</f>
        <v>0</v>
      </c>
      <c r="AU98" s="129">
        <f>'D.4.C. - ÚT - zařízení pr...'!P125</f>
        <v>0</v>
      </c>
      <c r="AV98" s="128">
        <f>'D.4.C. - ÚT - zařízení pr...'!J33</f>
        <v>0</v>
      </c>
      <c r="AW98" s="128">
        <f>'D.4.C. - ÚT - zařízení pr...'!J34</f>
        <v>0</v>
      </c>
      <c r="AX98" s="128">
        <f>'D.4.C. - ÚT - zařízení pr...'!J35</f>
        <v>0</v>
      </c>
      <c r="AY98" s="128">
        <f>'D.4.C. - ÚT - zařízení pr...'!J36</f>
        <v>0</v>
      </c>
      <c r="AZ98" s="128">
        <f>'D.4.C. - ÚT - zařízení pr...'!F33</f>
        <v>0</v>
      </c>
      <c r="BA98" s="128">
        <f>'D.4.C. - ÚT - zařízení pr...'!F34</f>
        <v>0</v>
      </c>
      <c r="BB98" s="128">
        <f>'D.4.C. - ÚT - zařízení pr...'!F35</f>
        <v>0</v>
      </c>
      <c r="BC98" s="128">
        <f>'D.4.C. - ÚT - zařízení pr...'!F36</f>
        <v>0</v>
      </c>
      <c r="BD98" s="130">
        <f>'D.4.C. - ÚT - zařízení pr...'!F37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7" customFormat="1" ht="16.5" customHeight="1">
      <c r="A99" s="119" t="s">
        <v>81</v>
      </c>
      <c r="B99" s="120"/>
      <c r="C99" s="121"/>
      <c r="D99" s="122" t="s">
        <v>97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'D.4.D - Elektroinstalace'!J30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27">
        <v>0</v>
      </c>
      <c r="AT99" s="128">
        <f>ROUND(SUM(AV99:AW99),2)</f>
        <v>0</v>
      </c>
      <c r="AU99" s="129">
        <f>'D.4.D - Elektroinstalace'!P127</f>
        <v>0</v>
      </c>
      <c r="AV99" s="128">
        <f>'D.4.D - Elektroinstalace'!J33</f>
        <v>0</v>
      </c>
      <c r="AW99" s="128">
        <f>'D.4.D - Elektroinstalace'!J34</f>
        <v>0</v>
      </c>
      <c r="AX99" s="128">
        <f>'D.4.D - Elektroinstalace'!J35</f>
        <v>0</v>
      </c>
      <c r="AY99" s="128">
        <f>'D.4.D - Elektroinstalace'!J36</f>
        <v>0</v>
      </c>
      <c r="AZ99" s="128">
        <f>'D.4.D - Elektroinstalace'!F33</f>
        <v>0</v>
      </c>
      <c r="BA99" s="128">
        <f>'D.4.D - Elektroinstalace'!F34</f>
        <v>0</v>
      </c>
      <c r="BB99" s="128">
        <f>'D.4.D - Elektroinstalace'!F35</f>
        <v>0</v>
      </c>
      <c r="BC99" s="128">
        <f>'D.4.D - Elektroinstalace'!F36</f>
        <v>0</v>
      </c>
      <c r="BD99" s="130">
        <f>'D.4.D - Elektroinstalace'!F37</f>
        <v>0</v>
      </c>
      <c r="BE99" s="7"/>
      <c r="BT99" s="131" t="s">
        <v>85</v>
      </c>
      <c r="BV99" s="131" t="s">
        <v>79</v>
      </c>
      <c r="BW99" s="131" t="s">
        <v>99</v>
      </c>
      <c r="BX99" s="131" t="s">
        <v>5</v>
      </c>
      <c r="CL99" s="131" t="s">
        <v>1</v>
      </c>
      <c r="CM99" s="131" t="s">
        <v>87</v>
      </c>
    </row>
    <row r="100" s="7" customFormat="1" ht="16.5" customHeight="1">
      <c r="A100" s="119" t="s">
        <v>81</v>
      </c>
      <c r="B100" s="120"/>
      <c r="C100" s="121"/>
      <c r="D100" s="122" t="s">
        <v>100</v>
      </c>
      <c r="E100" s="122"/>
      <c r="F100" s="122"/>
      <c r="G100" s="122"/>
      <c r="H100" s="122"/>
      <c r="I100" s="123"/>
      <c r="J100" s="122" t="s">
        <v>101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'D.4.E - Domovní plynovod'!J30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84</v>
      </c>
      <c r="AR100" s="126"/>
      <c r="AS100" s="127">
        <v>0</v>
      </c>
      <c r="AT100" s="128">
        <f>ROUND(SUM(AV100:AW100),2)</f>
        <v>0</v>
      </c>
      <c r="AU100" s="129">
        <f>'D.4.E - Domovní plynovod'!P125</f>
        <v>0</v>
      </c>
      <c r="AV100" s="128">
        <f>'D.4.E - Domovní plynovod'!J33</f>
        <v>0</v>
      </c>
      <c r="AW100" s="128">
        <f>'D.4.E - Domovní plynovod'!J34</f>
        <v>0</v>
      </c>
      <c r="AX100" s="128">
        <f>'D.4.E - Domovní plynovod'!J35</f>
        <v>0</v>
      </c>
      <c r="AY100" s="128">
        <f>'D.4.E - Domovní plynovod'!J36</f>
        <v>0</v>
      </c>
      <c r="AZ100" s="128">
        <f>'D.4.E - Domovní plynovod'!F33</f>
        <v>0</v>
      </c>
      <c r="BA100" s="128">
        <f>'D.4.E - Domovní plynovod'!F34</f>
        <v>0</v>
      </c>
      <c r="BB100" s="128">
        <f>'D.4.E - Domovní plynovod'!F35</f>
        <v>0</v>
      </c>
      <c r="BC100" s="128">
        <f>'D.4.E - Domovní plynovod'!F36</f>
        <v>0</v>
      </c>
      <c r="BD100" s="130">
        <f>'D.4.E - Domovní plynovod'!F37</f>
        <v>0</v>
      </c>
      <c r="BE100" s="7"/>
      <c r="BT100" s="131" t="s">
        <v>85</v>
      </c>
      <c r="BV100" s="131" t="s">
        <v>79</v>
      </c>
      <c r="BW100" s="131" t="s">
        <v>102</v>
      </c>
      <c r="BX100" s="131" t="s">
        <v>5</v>
      </c>
      <c r="CL100" s="131" t="s">
        <v>1</v>
      </c>
      <c r="CM100" s="131" t="s">
        <v>87</v>
      </c>
    </row>
    <row r="101" s="7" customFormat="1" ht="16.5" customHeight="1">
      <c r="A101" s="119" t="s">
        <v>81</v>
      </c>
      <c r="B101" s="120"/>
      <c r="C101" s="121"/>
      <c r="D101" s="122" t="s">
        <v>103</v>
      </c>
      <c r="E101" s="122"/>
      <c r="F101" s="122"/>
      <c r="G101" s="122"/>
      <c r="H101" s="122"/>
      <c r="I101" s="123"/>
      <c r="J101" s="122" t="s">
        <v>104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'VON - Vedlejší a ostatní 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84</v>
      </c>
      <c r="AR101" s="126"/>
      <c r="AS101" s="132">
        <v>0</v>
      </c>
      <c r="AT101" s="133">
        <f>ROUND(SUM(AV101:AW101),2)</f>
        <v>0</v>
      </c>
      <c r="AU101" s="134">
        <f>'VON - Vedlejší a ostatní ...'!P121</f>
        <v>0</v>
      </c>
      <c r="AV101" s="133">
        <f>'VON - Vedlejší a ostatní ...'!J33</f>
        <v>0</v>
      </c>
      <c r="AW101" s="133">
        <f>'VON - Vedlejší a ostatní ...'!J34</f>
        <v>0</v>
      </c>
      <c r="AX101" s="133">
        <f>'VON - Vedlejší a ostatní ...'!J35</f>
        <v>0</v>
      </c>
      <c r="AY101" s="133">
        <f>'VON - Vedlejší a ostatní ...'!J36</f>
        <v>0</v>
      </c>
      <c r="AZ101" s="133">
        <f>'VON - Vedlejší a ostatní ...'!F33</f>
        <v>0</v>
      </c>
      <c r="BA101" s="133">
        <f>'VON - Vedlejší a ostatní ...'!F34</f>
        <v>0</v>
      </c>
      <c r="BB101" s="133">
        <f>'VON - Vedlejší a ostatní ...'!F35</f>
        <v>0</v>
      </c>
      <c r="BC101" s="133">
        <f>'VON - Vedlejší a ostatní ...'!F36</f>
        <v>0</v>
      </c>
      <c r="BD101" s="135">
        <f>'VON - Vedlejší a ostatní ...'!F37</f>
        <v>0</v>
      </c>
      <c r="BE101" s="7"/>
      <c r="BT101" s="131" t="s">
        <v>85</v>
      </c>
      <c r="BV101" s="131" t="s">
        <v>79</v>
      </c>
      <c r="BW101" s="131" t="s">
        <v>105</v>
      </c>
      <c r="BX101" s="131" t="s">
        <v>5</v>
      </c>
      <c r="CL101" s="131" t="s">
        <v>1</v>
      </c>
      <c r="CM101" s="131" t="s">
        <v>87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8WnN46OBjgZetG/fnWUz52OWotfJYSmgwzCHsQGIp+vjYyIBEvNDoCingI3AU7M2+TdnqvbFzSAXXjpADNmysw==" hashValue="H1sQ2q/8DPHT0Ipmp1KG+Re56mgtBTk/a8qgTQjkcihtoGxXv+VEjrlskjZHYNGj7OiQmr3L1AAICy1Sx2yZi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 - Stavební úpravy ob...'!C2" display="/"/>
    <hyperlink ref="A96" location="'D.4.A. - Vzduchotechnika'!C2" display="/"/>
    <hyperlink ref="A97" location="'D.4.B. - ZTI - vodovod, k...'!C2" display="/"/>
    <hyperlink ref="A98" location="'D.4.C. - ÚT - zařízení pr...'!C2" display="/"/>
    <hyperlink ref="A99" location="'D.4.D - Elektroinstalace'!C2" display="/"/>
    <hyperlink ref="A100" location="'D.4.E - Domovní plynovod'!C2" display="/"/>
    <hyperlink ref="A101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Krásné Údolí, Stav.úpr.stanice dobrovolných hasičů - III.etapa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59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ROUND(J150,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ROUND((SUM(BE150:BE1740)),  2)</f>
        <v>0</v>
      </c>
      <c r="G33" s="38"/>
      <c r="H33" s="38"/>
      <c r="I33" s="162">
        <v>0.20999999999999999</v>
      </c>
      <c r="J33" s="161">
        <f>ROUND(((SUM(BE150:BE1740))*I33),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ROUND((SUM(BF150:BF1740)),  2)</f>
        <v>0</v>
      </c>
      <c r="G34" s="38"/>
      <c r="H34" s="38"/>
      <c r="I34" s="162">
        <v>0.14999999999999999</v>
      </c>
      <c r="J34" s="161">
        <f>ROUND(((SUM(BF150:BF1740))*I34),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ROUND((SUM(BG150:BG1740)),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ROUND((SUM(BH150:BH1740)),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ROUND((SUM(BI150:BI1740)),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Krásné Údolí, Stav.úpr.stanice dobrovolných hasičů - III.etapa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 - Stavební úpravy objektu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Krásné Údolí</v>
      </c>
      <c r="G89" s="40"/>
      <c r="H89" s="40"/>
      <c r="I89" s="147" t="s">
        <v>22</v>
      </c>
      <c r="J89" s="79" t="str">
        <f>IF(J12="","",J12)</f>
        <v>1. 4. 2020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>Ing. Miloš Trnka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J.Svobodová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J150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J151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J152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116</v>
      </c>
      <c r="E99" s="203"/>
      <c r="F99" s="203"/>
      <c r="G99" s="203"/>
      <c r="H99" s="203"/>
      <c r="I99" s="204"/>
      <c r="J99" s="205">
        <f>J203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117</v>
      </c>
      <c r="E100" s="203"/>
      <c r="F100" s="203"/>
      <c r="G100" s="203"/>
      <c r="H100" s="203"/>
      <c r="I100" s="204"/>
      <c r="J100" s="205">
        <f>J218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118</v>
      </c>
      <c r="E101" s="203"/>
      <c r="F101" s="203"/>
      <c r="G101" s="203"/>
      <c r="H101" s="203"/>
      <c r="I101" s="204"/>
      <c r="J101" s="205">
        <f>J290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119</v>
      </c>
      <c r="E102" s="203"/>
      <c r="F102" s="203"/>
      <c r="G102" s="203"/>
      <c r="H102" s="203"/>
      <c r="I102" s="204"/>
      <c r="J102" s="205">
        <f>J332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120</v>
      </c>
      <c r="E103" s="203"/>
      <c r="F103" s="203"/>
      <c r="G103" s="203"/>
      <c r="H103" s="203"/>
      <c r="I103" s="204"/>
      <c r="J103" s="205">
        <f>J345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121</v>
      </c>
      <c r="E104" s="203"/>
      <c r="F104" s="203"/>
      <c r="G104" s="203"/>
      <c r="H104" s="203"/>
      <c r="I104" s="204"/>
      <c r="J104" s="205">
        <f>J617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200"/>
      <c r="C105" s="201"/>
      <c r="D105" s="202" t="s">
        <v>122</v>
      </c>
      <c r="E105" s="203"/>
      <c r="F105" s="203"/>
      <c r="G105" s="203"/>
      <c r="H105" s="203"/>
      <c r="I105" s="204"/>
      <c r="J105" s="205">
        <f>J618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0"/>
      <c r="C106" s="201"/>
      <c r="D106" s="202" t="s">
        <v>123</v>
      </c>
      <c r="E106" s="203"/>
      <c r="F106" s="203"/>
      <c r="G106" s="203"/>
      <c r="H106" s="203"/>
      <c r="I106" s="204"/>
      <c r="J106" s="205">
        <f>J627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200"/>
      <c r="C107" s="201"/>
      <c r="D107" s="202" t="s">
        <v>124</v>
      </c>
      <c r="E107" s="203"/>
      <c r="F107" s="203"/>
      <c r="G107" s="203"/>
      <c r="H107" s="203"/>
      <c r="I107" s="204"/>
      <c r="J107" s="205">
        <f>J640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200"/>
      <c r="C108" s="201"/>
      <c r="D108" s="202" t="s">
        <v>125</v>
      </c>
      <c r="E108" s="203"/>
      <c r="F108" s="203"/>
      <c r="G108" s="203"/>
      <c r="H108" s="203"/>
      <c r="I108" s="204"/>
      <c r="J108" s="205">
        <f>J664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200"/>
      <c r="C109" s="201"/>
      <c r="D109" s="202" t="s">
        <v>126</v>
      </c>
      <c r="E109" s="203"/>
      <c r="F109" s="203"/>
      <c r="G109" s="203"/>
      <c r="H109" s="203"/>
      <c r="I109" s="204"/>
      <c r="J109" s="205">
        <f>J810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127</v>
      </c>
      <c r="E110" s="203"/>
      <c r="F110" s="203"/>
      <c r="G110" s="203"/>
      <c r="H110" s="203"/>
      <c r="I110" s="204"/>
      <c r="J110" s="205">
        <f>J840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128</v>
      </c>
      <c r="E111" s="203"/>
      <c r="F111" s="203"/>
      <c r="G111" s="203"/>
      <c r="H111" s="203"/>
      <c r="I111" s="204"/>
      <c r="J111" s="205">
        <f>J858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3"/>
      <c r="C112" s="194"/>
      <c r="D112" s="195" t="s">
        <v>129</v>
      </c>
      <c r="E112" s="196"/>
      <c r="F112" s="196"/>
      <c r="G112" s="196"/>
      <c r="H112" s="196"/>
      <c r="I112" s="197"/>
      <c r="J112" s="198">
        <f>J861</f>
        <v>0</v>
      </c>
      <c r="K112" s="194"/>
      <c r="L112" s="19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200"/>
      <c r="C113" s="201"/>
      <c r="D113" s="202" t="s">
        <v>130</v>
      </c>
      <c r="E113" s="203"/>
      <c r="F113" s="203"/>
      <c r="G113" s="203"/>
      <c r="H113" s="203"/>
      <c r="I113" s="204"/>
      <c r="J113" s="205">
        <f>J862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0"/>
      <c r="C114" s="201"/>
      <c r="D114" s="202" t="s">
        <v>131</v>
      </c>
      <c r="E114" s="203"/>
      <c r="F114" s="203"/>
      <c r="G114" s="203"/>
      <c r="H114" s="203"/>
      <c r="I114" s="204"/>
      <c r="J114" s="205">
        <f>J905</f>
        <v>0</v>
      </c>
      <c r="K114" s="201"/>
      <c r="L114" s="20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0"/>
      <c r="C115" s="201"/>
      <c r="D115" s="202" t="s">
        <v>132</v>
      </c>
      <c r="E115" s="203"/>
      <c r="F115" s="203"/>
      <c r="G115" s="203"/>
      <c r="H115" s="203"/>
      <c r="I115" s="204"/>
      <c r="J115" s="205">
        <f>J930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0"/>
      <c r="C116" s="201"/>
      <c r="D116" s="202" t="s">
        <v>133</v>
      </c>
      <c r="E116" s="203"/>
      <c r="F116" s="203"/>
      <c r="G116" s="203"/>
      <c r="H116" s="203"/>
      <c r="I116" s="204"/>
      <c r="J116" s="205">
        <f>J938</f>
        <v>0</v>
      </c>
      <c r="K116" s="201"/>
      <c r="L116" s="20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0"/>
      <c r="C117" s="201"/>
      <c r="D117" s="202" t="s">
        <v>134</v>
      </c>
      <c r="E117" s="203"/>
      <c r="F117" s="203"/>
      <c r="G117" s="203"/>
      <c r="H117" s="203"/>
      <c r="I117" s="204"/>
      <c r="J117" s="205">
        <f>J951</f>
        <v>0</v>
      </c>
      <c r="K117" s="201"/>
      <c r="L117" s="20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0"/>
      <c r="C118" s="201"/>
      <c r="D118" s="202" t="s">
        <v>135</v>
      </c>
      <c r="E118" s="203"/>
      <c r="F118" s="203"/>
      <c r="G118" s="203"/>
      <c r="H118" s="203"/>
      <c r="I118" s="204"/>
      <c r="J118" s="205">
        <f>J960</f>
        <v>0</v>
      </c>
      <c r="K118" s="201"/>
      <c r="L118" s="20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0"/>
      <c r="C119" s="201"/>
      <c r="D119" s="202" t="s">
        <v>136</v>
      </c>
      <c r="E119" s="203"/>
      <c r="F119" s="203"/>
      <c r="G119" s="203"/>
      <c r="H119" s="203"/>
      <c r="I119" s="204"/>
      <c r="J119" s="205">
        <f>J979</f>
        <v>0</v>
      </c>
      <c r="K119" s="201"/>
      <c r="L119" s="20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0"/>
      <c r="C120" s="201"/>
      <c r="D120" s="202" t="s">
        <v>137</v>
      </c>
      <c r="E120" s="203"/>
      <c r="F120" s="203"/>
      <c r="G120" s="203"/>
      <c r="H120" s="203"/>
      <c r="I120" s="204"/>
      <c r="J120" s="205">
        <f>J1092</f>
        <v>0</v>
      </c>
      <c r="K120" s="201"/>
      <c r="L120" s="20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0"/>
      <c r="C121" s="201"/>
      <c r="D121" s="202" t="s">
        <v>138</v>
      </c>
      <c r="E121" s="203"/>
      <c r="F121" s="203"/>
      <c r="G121" s="203"/>
      <c r="H121" s="203"/>
      <c r="I121" s="204"/>
      <c r="J121" s="205">
        <f>J1124</f>
        <v>0</v>
      </c>
      <c r="K121" s="201"/>
      <c r="L121" s="20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0"/>
      <c r="C122" s="201"/>
      <c r="D122" s="202" t="s">
        <v>139</v>
      </c>
      <c r="E122" s="203"/>
      <c r="F122" s="203"/>
      <c r="G122" s="203"/>
      <c r="H122" s="203"/>
      <c r="I122" s="204"/>
      <c r="J122" s="205">
        <f>J1296</f>
        <v>0</v>
      </c>
      <c r="K122" s="201"/>
      <c r="L122" s="20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0"/>
      <c r="C123" s="201"/>
      <c r="D123" s="202" t="s">
        <v>140</v>
      </c>
      <c r="E123" s="203"/>
      <c r="F123" s="203"/>
      <c r="G123" s="203"/>
      <c r="H123" s="203"/>
      <c r="I123" s="204"/>
      <c r="J123" s="205">
        <f>J1386</f>
        <v>0</v>
      </c>
      <c r="K123" s="201"/>
      <c r="L123" s="20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0"/>
      <c r="C124" s="201"/>
      <c r="D124" s="202" t="s">
        <v>141</v>
      </c>
      <c r="E124" s="203"/>
      <c r="F124" s="203"/>
      <c r="G124" s="203"/>
      <c r="H124" s="203"/>
      <c r="I124" s="204"/>
      <c r="J124" s="205">
        <f>J1446</f>
        <v>0</v>
      </c>
      <c r="K124" s="201"/>
      <c r="L124" s="20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0"/>
      <c r="C125" s="201"/>
      <c r="D125" s="202" t="s">
        <v>142</v>
      </c>
      <c r="E125" s="203"/>
      <c r="F125" s="203"/>
      <c r="G125" s="203"/>
      <c r="H125" s="203"/>
      <c r="I125" s="204"/>
      <c r="J125" s="205">
        <f>J1468</f>
        <v>0</v>
      </c>
      <c r="K125" s="201"/>
      <c r="L125" s="20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0"/>
      <c r="C126" s="201"/>
      <c r="D126" s="202" t="s">
        <v>143</v>
      </c>
      <c r="E126" s="203"/>
      <c r="F126" s="203"/>
      <c r="G126" s="203"/>
      <c r="H126" s="203"/>
      <c r="I126" s="204"/>
      <c r="J126" s="205">
        <f>J1483</f>
        <v>0</v>
      </c>
      <c r="K126" s="201"/>
      <c r="L126" s="20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00"/>
      <c r="C127" s="201"/>
      <c r="D127" s="202" t="s">
        <v>144</v>
      </c>
      <c r="E127" s="203"/>
      <c r="F127" s="203"/>
      <c r="G127" s="203"/>
      <c r="H127" s="203"/>
      <c r="I127" s="204"/>
      <c r="J127" s="205">
        <f>J1551</f>
        <v>0</v>
      </c>
      <c r="K127" s="201"/>
      <c r="L127" s="20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200"/>
      <c r="C128" s="201"/>
      <c r="D128" s="202" t="s">
        <v>145</v>
      </c>
      <c r="E128" s="203"/>
      <c r="F128" s="203"/>
      <c r="G128" s="203"/>
      <c r="H128" s="203"/>
      <c r="I128" s="204"/>
      <c r="J128" s="205">
        <f>J1638</f>
        <v>0</v>
      </c>
      <c r="K128" s="201"/>
      <c r="L128" s="20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00"/>
      <c r="C129" s="201"/>
      <c r="D129" s="202" t="s">
        <v>146</v>
      </c>
      <c r="E129" s="203"/>
      <c r="F129" s="203"/>
      <c r="G129" s="203"/>
      <c r="H129" s="203"/>
      <c r="I129" s="204"/>
      <c r="J129" s="205">
        <f>J1705</f>
        <v>0</v>
      </c>
      <c r="K129" s="201"/>
      <c r="L129" s="20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9" customFormat="1" ht="24.96" customHeight="1">
      <c r="A130" s="9"/>
      <c r="B130" s="193"/>
      <c r="C130" s="194"/>
      <c r="D130" s="195" t="s">
        <v>147</v>
      </c>
      <c r="E130" s="196"/>
      <c r="F130" s="196"/>
      <c r="G130" s="196"/>
      <c r="H130" s="196"/>
      <c r="I130" s="197"/>
      <c r="J130" s="198">
        <f>J1721</f>
        <v>0</v>
      </c>
      <c r="K130" s="194"/>
      <c r="L130" s="19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="2" customFormat="1" ht="21.84" customHeight="1">
      <c r="A131" s="38"/>
      <c r="B131" s="39"/>
      <c r="C131" s="40"/>
      <c r="D131" s="40"/>
      <c r="E131" s="40"/>
      <c r="F131" s="40"/>
      <c r="G131" s="40"/>
      <c r="H131" s="40"/>
      <c r="I131" s="144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183"/>
      <c r="J132" s="67"/>
      <c r="K132" s="67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6" s="2" customFormat="1" ht="6.96" customHeight="1">
      <c r="A136" s="38"/>
      <c r="B136" s="68"/>
      <c r="C136" s="69"/>
      <c r="D136" s="69"/>
      <c r="E136" s="69"/>
      <c r="F136" s="69"/>
      <c r="G136" s="69"/>
      <c r="H136" s="69"/>
      <c r="I136" s="186"/>
      <c r="J136" s="69"/>
      <c r="K136" s="69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4.96" customHeight="1">
      <c r="A137" s="38"/>
      <c r="B137" s="39"/>
      <c r="C137" s="23" t="s">
        <v>148</v>
      </c>
      <c r="D137" s="40"/>
      <c r="E137" s="40"/>
      <c r="F137" s="40"/>
      <c r="G137" s="40"/>
      <c r="H137" s="40"/>
      <c r="I137" s="144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144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16</v>
      </c>
      <c r="D139" s="40"/>
      <c r="E139" s="40"/>
      <c r="F139" s="40"/>
      <c r="G139" s="40"/>
      <c r="H139" s="40"/>
      <c r="I139" s="144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187" t="str">
        <f>E7</f>
        <v>Krásné Údolí, Stav.úpr.stanice dobrovolných hasičů - III.etapa</v>
      </c>
      <c r="F140" s="32"/>
      <c r="G140" s="32"/>
      <c r="H140" s="32"/>
      <c r="I140" s="144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107</v>
      </c>
      <c r="D141" s="40"/>
      <c r="E141" s="40"/>
      <c r="F141" s="40"/>
      <c r="G141" s="40"/>
      <c r="H141" s="40"/>
      <c r="I141" s="144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6.5" customHeight="1">
      <c r="A142" s="38"/>
      <c r="B142" s="39"/>
      <c r="C142" s="40"/>
      <c r="D142" s="40"/>
      <c r="E142" s="76" t="str">
        <f>E9</f>
        <v>D.1. - Stavební úpravy objektu</v>
      </c>
      <c r="F142" s="40"/>
      <c r="G142" s="40"/>
      <c r="H142" s="40"/>
      <c r="I142" s="144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144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20</v>
      </c>
      <c r="D144" s="40"/>
      <c r="E144" s="40"/>
      <c r="F144" s="27" t="str">
        <f>F12</f>
        <v>Krásné Údolí</v>
      </c>
      <c r="G144" s="40"/>
      <c r="H144" s="40"/>
      <c r="I144" s="147" t="s">
        <v>22</v>
      </c>
      <c r="J144" s="79" t="str">
        <f>IF(J12="","",J12)</f>
        <v>1. 4. 2020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6.96" customHeight="1">
      <c r="A145" s="38"/>
      <c r="B145" s="39"/>
      <c r="C145" s="40"/>
      <c r="D145" s="40"/>
      <c r="E145" s="40"/>
      <c r="F145" s="40"/>
      <c r="G145" s="40"/>
      <c r="H145" s="40"/>
      <c r="I145" s="144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24</v>
      </c>
      <c r="D146" s="40"/>
      <c r="E146" s="40"/>
      <c r="F146" s="27" t="str">
        <f>E15</f>
        <v xml:space="preserve"> </v>
      </c>
      <c r="G146" s="40"/>
      <c r="H146" s="40"/>
      <c r="I146" s="147" t="s">
        <v>30</v>
      </c>
      <c r="J146" s="36" t="str">
        <f>E21</f>
        <v>Ing. Miloš Trnka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28</v>
      </c>
      <c r="D147" s="40"/>
      <c r="E147" s="40"/>
      <c r="F147" s="27" t="str">
        <f>IF(E18="","",E18)</f>
        <v>Vyplň údaj</v>
      </c>
      <c r="G147" s="40"/>
      <c r="H147" s="40"/>
      <c r="I147" s="147" t="s">
        <v>33</v>
      </c>
      <c r="J147" s="36" t="str">
        <f>E24</f>
        <v>J.Svobodová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0.32" customHeight="1">
      <c r="A148" s="38"/>
      <c r="B148" s="39"/>
      <c r="C148" s="40"/>
      <c r="D148" s="40"/>
      <c r="E148" s="40"/>
      <c r="F148" s="40"/>
      <c r="G148" s="40"/>
      <c r="H148" s="40"/>
      <c r="I148" s="144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11" customFormat="1" ht="29.28" customHeight="1">
      <c r="A149" s="207"/>
      <c r="B149" s="208"/>
      <c r="C149" s="209" t="s">
        <v>149</v>
      </c>
      <c r="D149" s="210" t="s">
        <v>62</v>
      </c>
      <c r="E149" s="210" t="s">
        <v>58</v>
      </c>
      <c r="F149" s="210" t="s">
        <v>59</v>
      </c>
      <c r="G149" s="210" t="s">
        <v>150</v>
      </c>
      <c r="H149" s="210" t="s">
        <v>151</v>
      </c>
      <c r="I149" s="211" t="s">
        <v>152</v>
      </c>
      <c r="J149" s="210" t="s">
        <v>111</v>
      </c>
      <c r="K149" s="212" t="s">
        <v>153</v>
      </c>
      <c r="L149" s="213"/>
      <c r="M149" s="100" t="s">
        <v>1</v>
      </c>
      <c r="N149" s="101" t="s">
        <v>41</v>
      </c>
      <c r="O149" s="101" t="s">
        <v>154</v>
      </c>
      <c r="P149" s="101" t="s">
        <v>155</v>
      </c>
      <c r="Q149" s="101" t="s">
        <v>156</v>
      </c>
      <c r="R149" s="101" t="s">
        <v>157</v>
      </c>
      <c r="S149" s="101" t="s">
        <v>158</v>
      </c>
      <c r="T149" s="102" t="s">
        <v>159</v>
      </c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/>
    </row>
    <row r="150" s="2" customFormat="1" ht="22.8" customHeight="1">
      <c r="A150" s="38"/>
      <c r="B150" s="39"/>
      <c r="C150" s="107" t="s">
        <v>160</v>
      </c>
      <c r="D150" s="40"/>
      <c r="E150" s="40"/>
      <c r="F150" s="40"/>
      <c r="G150" s="40"/>
      <c r="H150" s="40"/>
      <c r="I150" s="144"/>
      <c r="J150" s="214">
        <f>BK150</f>
        <v>0</v>
      </c>
      <c r="K150" s="40"/>
      <c r="L150" s="44"/>
      <c r="M150" s="103"/>
      <c r="N150" s="215"/>
      <c r="O150" s="104"/>
      <c r="P150" s="216">
        <f>P151+P861+P1721</f>
        <v>0</v>
      </c>
      <c r="Q150" s="104"/>
      <c r="R150" s="216">
        <f>R151+R861+R1721</f>
        <v>106.47525075999999</v>
      </c>
      <c r="S150" s="104"/>
      <c r="T150" s="217">
        <f>T151+T861+T1721</f>
        <v>41.586524240000003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76</v>
      </c>
      <c r="AU150" s="17" t="s">
        <v>113</v>
      </c>
      <c r="BK150" s="218">
        <f>BK151+BK861+BK1721</f>
        <v>0</v>
      </c>
    </row>
    <row r="151" s="12" customFormat="1" ht="25.92" customHeight="1">
      <c r="A151" s="12"/>
      <c r="B151" s="219"/>
      <c r="C151" s="220"/>
      <c r="D151" s="221" t="s">
        <v>76</v>
      </c>
      <c r="E151" s="222" t="s">
        <v>161</v>
      </c>
      <c r="F151" s="222" t="s">
        <v>162</v>
      </c>
      <c r="G151" s="220"/>
      <c r="H151" s="220"/>
      <c r="I151" s="223"/>
      <c r="J151" s="224">
        <f>BK151</f>
        <v>0</v>
      </c>
      <c r="K151" s="220"/>
      <c r="L151" s="225"/>
      <c r="M151" s="226"/>
      <c r="N151" s="227"/>
      <c r="O151" s="227"/>
      <c r="P151" s="228">
        <f>P152+P203+P218+P290+P332+P345+P617+P840+P858</f>
        <v>0</v>
      </c>
      <c r="Q151" s="227"/>
      <c r="R151" s="228">
        <f>R152+R203+R218+R290+R332+R345+R617+R840+R858</f>
        <v>90.381228969999995</v>
      </c>
      <c r="S151" s="227"/>
      <c r="T151" s="229">
        <f>T152+T203+T218+T290+T332+T345+T617+T840+T858</f>
        <v>37.546592199999999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85</v>
      </c>
      <c r="AT151" s="231" t="s">
        <v>76</v>
      </c>
      <c r="AU151" s="231" t="s">
        <v>77</v>
      </c>
      <c r="AY151" s="230" t="s">
        <v>163</v>
      </c>
      <c r="BK151" s="232">
        <f>BK152+BK203+BK218+BK290+BK332+BK345+BK617+BK840+BK858</f>
        <v>0</v>
      </c>
    </row>
    <row r="152" s="12" customFormat="1" ht="22.8" customHeight="1">
      <c r="A152" s="12"/>
      <c r="B152" s="219"/>
      <c r="C152" s="220"/>
      <c r="D152" s="221" t="s">
        <v>76</v>
      </c>
      <c r="E152" s="233" t="s">
        <v>85</v>
      </c>
      <c r="F152" s="233" t="s">
        <v>164</v>
      </c>
      <c r="G152" s="220"/>
      <c r="H152" s="220"/>
      <c r="I152" s="223"/>
      <c r="J152" s="234">
        <f>BK152</f>
        <v>0</v>
      </c>
      <c r="K152" s="220"/>
      <c r="L152" s="225"/>
      <c r="M152" s="226"/>
      <c r="N152" s="227"/>
      <c r="O152" s="227"/>
      <c r="P152" s="228">
        <f>SUM(P153:P202)</f>
        <v>0</v>
      </c>
      <c r="Q152" s="227"/>
      <c r="R152" s="228">
        <f>SUM(R153:R202)</f>
        <v>32.001061999999997</v>
      </c>
      <c r="S152" s="227"/>
      <c r="T152" s="229">
        <f>SUM(T153:T202)</f>
        <v>1.194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0" t="s">
        <v>85</v>
      </c>
      <c r="AT152" s="231" t="s">
        <v>76</v>
      </c>
      <c r="AU152" s="231" t="s">
        <v>85</v>
      </c>
      <c r="AY152" s="230" t="s">
        <v>163</v>
      </c>
      <c r="BK152" s="232">
        <f>SUM(BK153:BK202)</f>
        <v>0</v>
      </c>
    </row>
    <row r="153" s="2" customFormat="1" ht="16.5" customHeight="1">
      <c r="A153" s="38"/>
      <c r="B153" s="39"/>
      <c r="C153" s="235" t="s">
        <v>85</v>
      </c>
      <c r="D153" s="235" t="s">
        <v>165</v>
      </c>
      <c r="E153" s="236" t="s">
        <v>166</v>
      </c>
      <c r="F153" s="237" t="s">
        <v>167</v>
      </c>
      <c r="G153" s="238" t="s">
        <v>168</v>
      </c>
      <c r="H153" s="239">
        <v>3</v>
      </c>
      <c r="I153" s="240"/>
      <c r="J153" s="241">
        <f>ROUND(I153*H153,2)</f>
        <v>0</v>
      </c>
      <c r="K153" s="237" t="s">
        <v>169</v>
      </c>
      <c r="L153" s="44"/>
      <c r="M153" s="242" t="s">
        <v>1</v>
      </c>
      <c r="N153" s="243" t="s">
        <v>42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0.29999999999999999</v>
      </c>
      <c r="T153" s="245">
        <f>S153*H153</f>
        <v>0.89999999999999991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170</v>
      </c>
      <c r="AT153" s="246" t="s">
        <v>165</v>
      </c>
      <c r="AU153" s="246" t="s">
        <v>87</v>
      </c>
      <c r="AY153" s="17" t="s">
        <v>163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85</v>
      </c>
      <c r="BK153" s="247">
        <f>ROUND(I153*H153,2)</f>
        <v>0</v>
      </c>
      <c r="BL153" s="17" t="s">
        <v>170</v>
      </c>
      <c r="BM153" s="246" t="s">
        <v>171</v>
      </c>
    </row>
    <row r="154" s="2" customFormat="1">
      <c r="A154" s="38"/>
      <c r="B154" s="39"/>
      <c r="C154" s="40"/>
      <c r="D154" s="248" t="s">
        <v>172</v>
      </c>
      <c r="E154" s="40"/>
      <c r="F154" s="249" t="s">
        <v>173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172</v>
      </c>
      <c r="AU154" s="17" t="s">
        <v>87</v>
      </c>
    </row>
    <row r="155" s="13" customFormat="1">
      <c r="A155" s="13"/>
      <c r="B155" s="252"/>
      <c r="C155" s="253"/>
      <c r="D155" s="248" t="s">
        <v>174</v>
      </c>
      <c r="E155" s="254" t="s">
        <v>1</v>
      </c>
      <c r="F155" s="255" t="s">
        <v>175</v>
      </c>
      <c r="G155" s="253"/>
      <c r="H155" s="254" t="s">
        <v>1</v>
      </c>
      <c r="I155" s="256"/>
      <c r="J155" s="253"/>
      <c r="K155" s="253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174</v>
      </c>
      <c r="AU155" s="261" t="s">
        <v>87</v>
      </c>
      <c r="AV155" s="13" t="s">
        <v>85</v>
      </c>
      <c r="AW155" s="13" t="s">
        <v>32</v>
      </c>
      <c r="AX155" s="13" t="s">
        <v>77</v>
      </c>
      <c r="AY155" s="261" t="s">
        <v>163</v>
      </c>
    </row>
    <row r="156" s="14" customFormat="1">
      <c r="A156" s="14"/>
      <c r="B156" s="262"/>
      <c r="C156" s="263"/>
      <c r="D156" s="248" t="s">
        <v>174</v>
      </c>
      <c r="E156" s="264" t="s">
        <v>1</v>
      </c>
      <c r="F156" s="265" t="s">
        <v>176</v>
      </c>
      <c r="G156" s="263"/>
      <c r="H156" s="266">
        <v>3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174</v>
      </c>
      <c r="AU156" s="272" t="s">
        <v>87</v>
      </c>
      <c r="AV156" s="14" t="s">
        <v>87</v>
      </c>
      <c r="AW156" s="14" t="s">
        <v>32</v>
      </c>
      <c r="AX156" s="14" t="s">
        <v>77</v>
      </c>
      <c r="AY156" s="272" t="s">
        <v>163</v>
      </c>
    </row>
    <row r="157" s="2" customFormat="1" ht="16.5" customHeight="1">
      <c r="A157" s="38"/>
      <c r="B157" s="39"/>
      <c r="C157" s="235" t="s">
        <v>87</v>
      </c>
      <c r="D157" s="235" t="s">
        <v>165</v>
      </c>
      <c r="E157" s="236" t="s">
        <v>177</v>
      </c>
      <c r="F157" s="237" t="s">
        <v>178</v>
      </c>
      <c r="G157" s="238" t="s">
        <v>168</v>
      </c>
      <c r="H157" s="239">
        <v>3</v>
      </c>
      <c r="I157" s="240"/>
      <c r="J157" s="241">
        <f>ROUND(I157*H157,2)</f>
        <v>0</v>
      </c>
      <c r="K157" s="237" t="s">
        <v>169</v>
      </c>
      <c r="L157" s="44"/>
      <c r="M157" s="242" t="s">
        <v>1</v>
      </c>
      <c r="N157" s="243" t="s">
        <v>42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0.098000000000000004</v>
      </c>
      <c r="T157" s="245">
        <f>S157*H157</f>
        <v>0.29400000000000004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170</v>
      </c>
      <c r="AT157" s="246" t="s">
        <v>165</v>
      </c>
      <c r="AU157" s="246" t="s">
        <v>87</v>
      </c>
      <c r="AY157" s="17" t="s">
        <v>163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85</v>
      </c>
      <c r="BK157" s="247">
        <f>ROUND(I157*H157,2)</f>
        <v>0</v>
      </c>
      <c r="BL157" s="17" t="s">
        <v>170</v>
      </c>
      <c r="BM157" s="246" t="s">
        <v>179</v>
      </c>
    </row>
    <row r="158" s="2" customFormat="1">
      <c r="A158" s="38"/>
      <c r="B158" s="39"/>
      <c r="C158" s="40"/>
      <c r="D158" s="248" t="s">
        <v>172</v>
      </c>
      <c r="E158" s="40"/>
      <c r="F158" s="249" t="s">
        <v>180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172</v>
      </c>
      <c r="AU158" s="17" t="s">
        <v>87</v>
      </c>
    </row>
    <row r="159" s="13" customFormat="1">
      <c r="A159" s="13"/>
      <c r="B159" s="252"/>
      <c r="C159" s="253"/>
      <c r="D159" s="248" t="s">
        <v>174</v>
      </c>
      <c r="E159" s="254" t="s">
        <v>1</v>
      </c>
      <c r="F159" s="255" t="s">
        <v>175</v>
      </c>
      <c r="G159" s="253"/>
      <c r="H159" s="254" t="s">
        <v>1</v>
      </c>
      <c r="I159" s="256"/>
      <c r="J159" s="253"/>
      <c r="K159" s="253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174</v>
      </c>
      <c r="AU159" s="261" t="s">
        <v>87</v>
      </c>
      <c r="AV159" s="13" t="s">
        <v>85</v>
      </c>
      <c r="AW159" s="13" t="s">
        <v>32</v>
      </c>
      <c r="AX159" s="13" t="s">
        <v>77</v>
      </c>
      <c r="AY159" s="261" t="s">
        <v>163</v>
      </c>
    </row>
    <row r="160" s="14" customFormat="1">
      <c r="A160" s="14"/>
      <c r="B160" s="262"/>
      <c r="C160" s="263"/>
      <c r="D160" s="248" t="s">
        <v>174</v>
      </c>
      <c r="E160" s="264" t="s">
        <v>1</v>
      </c>
      <c r="F160" s="265" t="s">
        <v>176</v>
      </c>
      <c r="G160" s="263"/>
      <c r="H160" s="266">
        <v>3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174</v>
      </c>
      <c r="AU160" s="272" t="s">
        <v>87</v>
      </c>
      <c r="AV160" s="14" t="s">
        <v>87</v>
      </c>
      <c r="AW160" s="14" t="s">
        <v>32</v>
      </c>
      <c r="AX160" s="14" t="s">
        <v>77</v>
      </c>
      <c r="AY160" s="272" t="s">
        <v>163</v>
      </c>
    </row>
    <row r="161" s="2" customFormat="1" ht="16.5" customHeight="1">
      <c r="A161" s="38"/>
      <c r="B161" s="39"/>
      <c r="C161" s="235" t="s">
        <v>181</v>
      </c>
      <c r="D161" s="235" t="s">
        <v>165</v>
      </c>
      <c r="E161" s="236" t="s">
        <v>182</v>
      </c>
      <c r="F161" s="237" t="s">
        <v>183</v>
      </c>
      <c r="G161" s="238" t="s">
        <v>168</v>
      </c>
      <c r="H161" s="239">
        <v>70.784000000000006</v>
      </c>
      <c r="I161" s="240"/>
      <c r="J161" s="241">
        <f>ROUND(I161*H161,2)</f>
        <v>0</v>
      </c>
      <c r="K161" s="237" t="s">
        <v>169</v>
      </c>
      <c r="L161" s="44"/>
      <c r="M161" s="242" t="s">
        <v>1</v>
      </c>
      <c r="N161" s="243" t="s">
        <v>42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170</v>
      </c>
      <c r="AT161" s="246" t="s">
        <v>165</v>
      </c>
      <c r="AU161" s="246" t="s">
        <v>87</v>
      </c>
      <c r="AY161" s="17" t="s">
        <v>163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85</v>
      </c>
      <c r="BK161" s="247">
        <f>ROUND(I161*H161,2)</f>
        <v>0</v>
      </c>
      <c r="BL161" s="17" t="s">
        <v>170</v>
      </c>
      <c r="BM161" s="246" t="s">
        <v>184</v>
      </c>
    </row>
    <row r="162" s="2" customFormat="1">
      <c r="A162" s="38"/>
      <c r="B162" s="39"/>
      <c r="C162" s="40"/>
      <c r="D162" s="248" t="s">
        <v>172</v>
      </c>
      <c r="E162" s="40"/>
      <c r="F162" s="249" t="s">
        <v>185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172</v>
      </c>
      <c r="AU162" s="17" t="s">
        <v>87</v>
      </c>
    </row>
    <row r="163" s="13" customFormat="1">
      <c r="A163" s="13"/>
      <c r="B163" s="252"/>
      <c r="C163" s="253"/>
      <c r="D163" s="248" t="s">
        <v>174</v>
      </c>
      <c r="E163" s="254" t="s">
        <v>1</v>
      </c>
      <c r="F163" s="255" t="s">
        <v>186</v>
      </c>
      <c r="G163" s="253"/>
      <c r="H163" s="254" t="s">
        <v>1</v>
      </c>
      <c r="I163" s="256"/>
      <c r="J163" s="253"/>
      <c r="K163" s="253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174</v>
      </c>
      <c r="AU163" s="261" t="s">
        <v>87</v>
      </c>
      <c r="AV163" s="13" t="s">
        <v>85</v>
      </c>
      <c r="AW163" s="13" t="s">
        <v>32</v>
      </c>
      <c r="AX163" s="13" t="s">
        <v>77</v>
      </c>
      <c r="AY163" s="261" t="s">
        <v>163</v>
      </c>
    </row>
    <row r="164" s="14" customFormat="1">
      <c r="A164" s="14"/>
      <c r="B164" s="262"/>
      <c r="C164" s="263"/>
      <c r="D164" s="248" t="s">
        <v>174</v>
      </c>
      <c r="E164" s="264" t="s">
        <v>1</v>
      </c>
      <c r="F164" s="265" t="s">
        <v>187</v>
      </c>
      <c r="G164" s="263"/>
      <c r="H164" s="266">
        <v>70.784000000000006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174</v>
      </c>
      <c r="AU164" s="272" t="s">
        <v>87</v>
      </c>
      <c r="AV164" s="14" t="s">
        <v>87</v>
      </c>
      <c r="AW164" s="14" t="s">
        <v>32</v>
      </c>
      <c r="AX164" s="14" t="s">
        <v>77</v>
      </c>
      <c r="AY164" s="272" t="s">
        <v>163</v>
      </c>
    </row>
    <row r="165" s="2" customFormat="1" ht="16.5" customHeight="1">
      <c r="A165" s="38"/>
      <c r="B165" s="39"/>
      <c r="C165" s="235" t="s">
        <v>170</v>
      </c>
      <c r="D165" s="235" t="s">
        <v>165</v>
      </c>
      <c r="E165" s="236" t="s">
        <v>188</v>
      </c>
      <c r="F165" s="237" t="s">
        <v>189</v>
      </c>
      <c r="G165" s="238" t="s">
        <v>190</v>
      </c>
      <c r="H165" s="239">
        <v>20.606999999999999</v>
      </c>
      <c r="I165" s="240"/>
      <c r="J165" s="241">
        <f>ROUND(I165*H165,2)</f>
        <v>0</v>
      </c>
      <c r="K165" s="237" t="s">
        <v>169</v>
      </c>
      <c r="L165" s="44"/>
      <c r="M165" s="242" t="s">
        <v>1</v>
      </c>
      <c r="N165" s="243" t="s">
        <v>42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170</v>
      </c>
      <c r="AT165" s="246" t="s">
        <v>165</v>
      </c>
      <c r="AU165" s="246" t="s">
        <v>87</v>
      </c>
      <c r="AY165" s="17" t="s">
        <v>163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85</v>
      </c>
      <c r="BK165" s="247">
        <f>ROUND(I165*H165,2)</f>
        <v>0</v>
      </c>
      <c r="BL165" s="17" t="s">
        <v>170</v>
      </c>
      <c r="BM165" s="246" t="s">
        <v>191</v>
      </c>
    </row>
    <row r="166" s="2" customFormat="1">
      <c r="A166" s="38"/>
      <c r="B166" s="39"/>
      <c r="C166" s="40"/>
      <c r="D166" s="248" t="s">
        <v>172</v>
      </c>
      <c r="E166" s="40"/>
      <c r="F166" s="249" t="s">
        <v>192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172</v>
      </c>
      <c r="AU166" s="17" t="s">
        <v>87</v>
      </c>
    </row>
    <row r="167" s="13" customFormat="1">
      <c r="A167" s="13"/>
      <c r="B167" s="252"/>
      <c r="C167" s="253"/>
      <c r="D167" s="248" t="s">
        <v>174</v>
      </c>
      <c r="E167" s="254" t="s">
        <v>1</v>
      </c>
      <c r="F167" s="255" t="s">
        <v>193</v>
      </c>
      <c r="G167" s="253"/>
      <c r="H167" s="254" t="s">
        <v>1</v>
      </c>
      <c r="I167" s="256"/>
      <c r="J167" s="253"/>
      <c r="K167" s="253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174</v>
      </c>
      <c r="AU167" s="261" t="s">
        <v>87</v>
      </c>
      <c r="AV167" s="13" t="s">
        <v>85</v>
      </c>
      <c r="AW167" s="13" t="s">
        <v>32</v>
      </c>
      <c r="AX167" s="13" t="s">
        <v>77</v>
      </c>
      <c r="AY167" s="261" t="s">
        <v>163</v>
      </c>
    </row>
    <row r="168" s="14" customFormat="1">
      <c r="A168" s="14"/>
      <c r="B168" s="262"/>
      <c r="C168" s="263"/>
      <c r="D168" s="248" t="s">
        <v>174</v>
      </c>
      <c r="E168" s="264" t="s">
        <v>1</v>
      </c>
      <c r="F168" s="265" t="s">
        <v>194</v>
      </c>
      <c r="G168" s="263"/>
      <c r="H168" s="266">
        <v>20.494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174</v>
      </c>
      <c r="AU168" s="272" t="s">
        <v>87</v>
      </c>
      <c r="AV168" s="14" t="s">
        <v>87</v>
      </c>
      <c r="AW168" s="14" t="s">
        <v>32</v>
      </c>
      <c r="AX168" s="14" t="s">
        <v>77</v>
      </c>
      <c r="AY168" s="272" t="s">
        <v>163</v>
      </c>
    </row>
    <row r="169" s="13" customFormat="1">
      <c r="A169" s="13"/>
      <c r="B169" s="252"/>
      <c r="C169" s="253"/>
      <c r="D169" s="248" t="s">
        <v>174</v>
      </c>
      <c r="E169" s="254" t="s">
        <v>1</v>
      </c>
      <c r="F169" s="255" t="s">
        <v>195</v>
      </c>
      <c r="G169" s="253"/>
      <c r="H169" s="254" t="s">
        <v>1</v>
      </c>
      <c r="I169" s="256"/>
      <c r="J169" s="253"/>
      <c r="K169" s="253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174</v>
      </c>
      <c r="AU169" s="261" t="s">
        <v>87</v>
      </c>
      <c r="AV169" s="13" t="s">
        <v>85</v>
      </c>
      <c r="AW169" s="13" t="s">
        <v>32</v>
      </c>
      <c r="AX169" s="13" t="s">
        <v>77</v>
      </c>
      <c r="AY169" s="261" t="s">
        <v>163</v>
      </c>
    </row>
    <row r="170" s="14" customFormat="1">
      <c r="A170" s="14"/>
      <c r="B170" s="262"/>
      <c r="C170" s="263"/>
      <c r="D170" s="248" t="s">
        <v>174</v>
      </c>
      <c r="E170" s="264" t="s">
        <v>1</v>
      </c>
      <c r="F170" s="265" t="s">
        <v>196</v>
      </c>
      <c r="G170" s="263"/>
      <c r="H170" s="266">
        <v>0.113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2" t="s">
        <v>174</v>
      </c>
      <c r="AU170" s="272" t="s">
        <v>87</v>
      </c>
      <c r="AV170" s="14" t="s">
        <v>87</v>
      </c>
      <c r="AW170" s="14" t="s">
        <v>32</v>
      </c>
      <c r="AX170" s="14" t="s">
        <v>77</v>
      </c>
      <c r="AY170" s="272" t="s">
        <v>163</v>
      </c>
    </row>
    <row r="171" s="2" customFormat="1" ht="16.5" customHeight="1">
      <c r="A171" s="38"/>
      <c r="B171" s="39"/>
      <c r="C171" s="235" t="s">
        <v>197</v>
      </c>
      <c r="D171" s="235" t="s">
        <v>165</v>
      </c>
      <c r="E171" s="236" t="s">
        <v>198</v>
      </c>
      <c r="F171" s="237" t="s">
        <v>199</v>
      </c>
      <c r="G171" s="238" t="s">
        <v>190</v>
      </c>
      <c r="H171" s="239">
        <v>20.606999999999999</v>
      </c>
      <c r="I171" s="240"/>
      <c r="J171" s="241">
        <f>ROUND(I171*H171,2)</f>
        <v>0</v>
      </c>
      <c r="K171" s="237" t="s">
        <v>169</v>
      </c>
      <c r="L171" s="44"/>
      <c r="M171" s="242" t="s">
        <v>1</v>
      </c>
      <c r="N171" s="243" t="s">
        <v>42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170</v>
      </c>
      <c r="AT171" s="246" t="s">
        <v>165</v>
      </c>
      <c r="AU171" s="246" t="s">
        <v>87</v>
      </c>
      <c r="AY171" s="17" t="s">
        <v>163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85</v>
      </c>
      <c r="BK171" s="247">
        <f>ROUND(I171*H171,2)</f>
        <v>0</v>
      </c>
      <c r="BL171" s="17" t="s">
        <v>170</v>
      </c>
      <c r="BM171" s="246" t="s">
        <v>200</v>
      </c>
    </row>
    <row r="172" s="2" customFormat="1">
      <c r="A172" s="38"/>
      <c r="B172" s="39"/>
      <c r="C172" s="40"/>
      <c r="D172" s="248" t="s">
        <v>172</v>
      </c>
      <c r="E172" s="40"/>
      <c r="F172" s="249" t="s">
        <v>201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172</v>
      </c>
      <c r="AU172" s="17" t="s">
        <v>87</v>
      </c>
    </row>
    <row r="173" s="14" customFormat="1">
      <c r="A173" s="14"/>
      <c r="B173" s="262"/>
      <c r="C173" s="263"/>
      <c r="D173" s="248" t="s">
        <v>174</v>
      </c>
      <c r="E173" s="264" t="s">
        <v>1</v>
      </c>
      <c r="F173" s="265" t="s">
        <v>202</v>
      </c>
      <c r="G173" s="263"/>
      <c r="H173" s="266">
        <v>20.606999999999999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174</v>
      </c>
      <c r="AU173" s="272" t="s">
        <v>87</v>
      </c>
      <c r="AV173" s="14" t="s">
        <v>87</v>
      </c>
      <c r="AW173" s="14" t="s">
        <v>32</v>
      </c>
      <c r="AX173" s="14" t="s">
        <v>77</v>
      </c>
      <c r="AY173" s="272" t="s">
        <v>163</v>
      </c>
    </row>
    <row r="174" s="2" customFormat="1" ht="21.75" customHeight="1">
      <c r="A174" s="38"/>
      <c r="B174" s="39"/>
      <c r="C174" s="235" t="s">
        <v>203</v>
      </c>
      <c r="D174" s="235" t="s">
        <v>165</v>
      </c>
      <c r="E174" s="236" t="s">
        <v>204</v>
      </c>
      <c r="F174" s="237" t="s">
        <v>205</v>
      </c>
      <c r="G174" s="238" t="s">
        <v>190</v>
      </c>
      <c r="H174" s="239">
        <v>350.31900000000002</v>
      </c>
      <c r="I174" s="240"/>
      <c r="J174" s="241">
        <f>ROUND(I174*H174,2)</f>
        <v>0</v>
      </c>
      <c r="K174" s="237" t="s">
        <v>169</v>
      </c>
      <c r="L174" s="44"/>
      <c r="M174" s="242" t="s">
        <v>1</v>
      </c>
      <c r="N174" s="243" t="s">
        <v>42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170</v>
      </c>
      <c r="AT174" s="246" t="s">
        <v>165</v>
      </c>
      <c r="AU174" s="246" t="s">
        <v>87</v>
      </c>
      <c r="AY174" s="17" t="s">
        <v>163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85</v>
      </c>
      <c r="BK174" s="247">
        <f>ROUND(I174*H174,2)</f>
        <v>0</v>
      </c>
      <c r="BL174" s="17" t="s">
        <v>170</v>
      </c>
      <c r="BM174" s="246" t="s">
        <v>206</v>
      </c>
    </row>
    <row r="175" s="2" customFormat="1">
      <c r="A175" s="38"/>
      <c r="B175" s="39"/>
      <c r="C175" s="40"/>
      <c r="D175" s="248" t="s">
        <v>172</v>
      </c>
      <c r="E175" s="40"/>
      <c r="F175" s="249" t="s">
        <v>207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172</v>
      </c>
      <c r="AU175" s="17" t="s">
        <v>87</v>
      </c>
    </row>
    <row r="176" s="13" customFormat="1">
      <c r="A176" s="13"/>
      <c r="B176" s="252"/>
      <c r="C176" s="253"/>
      <c r="D176" s="248" t="s">
        <v>174</v>
      </c>
      <c r="E176" s="254" t="s">
        <v>1</v>
      </c>
      <c r="F176" s="255" t="s">
        <v>208</v>
      </c>
      <c r="G176" s="253"/>
      <c r="H176" s="254" t="s">
        <v>1</v>
      </c>
      <c r="I176" s="256"/>
      <c r="J176" s="253"/>
      <c r="K176" s="253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174</v>
      </c>
      <c r="AU176" s="261" t="s">
        <v>87</v>
      </c>
      <c r="AV176" s="13" t="s">
        <v>85</v>
      </c>
      <c r="AW176" s="13" t="s">
        <v>32</v>
      </c>
      <c r="AX176" s="13" t="s">
        <v>77</v>
      </c>
      <c r="AY176" s="261" t="s">
        <v>163</v>
      </c>
    </row>
    <row r="177" s="14" customFormat="1">
      <c r="A177" s="14"/>
      <c r="B177" s="262"/>
      <c r="C177" s="263"/>
      <c r="D177" s="248" t="s">
        <v>174</v>
      </c>
      <c r="E177" s="264" t="s">
        <v>1</v>
      </c>
      <c r="F177" s="265" t="s">
        <v>209</v>
      </c>
      <c r="G177" s="263"/>
      <c r="H177" s="266">
        <v>20.606999999999999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2" t="s">
        <v>174</v>
      </c>
      <c r="AU177" s="272" t="s">
        <v>87</v>
      </c>
      <c r="AV177" s="14" t="s">
        <v>87</v>
      </c>
      <c r="AW177" s="14" t="s">
        <v>32</v>
      </c>
      <c r="AX177" s="14" t="s">
        <v>77</v>
      </c>
      <c r="AY177" s="272" t="s">
        <v>163</v>
      </c>
    </row>
    <row r="178" s="14" customFormat="1">
      <c r="A178" s="14"/>
      <c r="B178" s="262"/>
      <c r="C178" s="263"/>
      <c r="D178" s="248" t="s">
        <v>174</v>
      </c>
      <c r="E178" s="263"/>
      <c r="F178" s="265" t="s">
        <v>210</v>
      </c>
      <c r="G178" s="263"/>
      <c r="H178" s="266">
        <v>350.31900000000002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2" t="s">
        <v>174</v>
      </c>
      <c r="AU178" s="272" t="s">
        <v>87</v>
      </c>
      <c r="AV178" s="14" t="s">
        <v>87</v>
      </c>
      <c r="AW178" s="14" t="s">
        <v>4</v>
      </c>
      <c r="AX178" s="14" t="s">
        <v>85</v>
      </c>
      <c r="AY178" s="272" t="s">
        <v>163</v>
      </c>
    </row>
    <row r="179" s="2" customFormat="1" ht="16.5" customHeight="1">
      <c r="A179" s="38"/>
      <c r="B179" s="39"/>
      <c r="C179" s="235" t="s">
        <v>211</v>
      </c>
      <c r="D179" s="235" t="s">
        <v>165</v>
      </c>
      <c r="E179" s="236" t="s">
        <v>212</v>
      </c>
      <c r="F179" s="237" t="s">
        <v>213</v>
      </c>
      <c r="G179" s="238" t="s">
        <v>190</v>
      </c>
      <c r="H179" s="239">
        <v>20.606999999999999</v>
      </c>
      <c r="I179" s="240"/>
      <c r="J179" s="241">
        <f>ROUND(I179*H179,2)</f>
        <v>0</v>
      </c>
      <c r="K179" s="237" t="s">
        <v>169</v>
      </c>
      <c r="L179" s="44"/>
      <c r="M179" s="242" t="s">
        <v>1</v>
      </c>
      <c r="N179" s="243" t="s">
        <v>42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170</v>
      </c>
      <c r="AT179" s="246" t="s">
        <v>165</v>
      </c>
      <c r="AU179" s="246" t="s">
        <v>87</v>
      </c>
      <c r="AY179" s="17" t="s">
        <v>163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85</v>
      </c>
      <c r="BK179" s="247">
        <f>ROUND(I179*H179,2)</f>
        <v>0</v>
      </c>
      <c r="BL179" s="17" t="s">
        <v>170</v>
      </c>
      <c r="BM179" s="246" t="s">
        <v>214</v>
      </c>
    </row>
    <row r="180" s="2" customFormat="1">
      <c r="A180" s="38"/>
      <c r="B180" s="39"/>
      <c r="C180" s="40"/>
      <c r="D180" s="248" t="s">
        <v>172</v>
      </c>
      <c r="E180" s="40"/>
      <c r="F180" s="249" t="s">
        <v>215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172</v>
      </c>
      <c r="AU180" s="17" t="s">
        <v>87</v>
      </c>
    </row>
    <row r="181" s="2" customFormat="1" ht="16.5" customHeight="1">
      <c r="A181" s="38"/>
      <c r="B181" s="39"/>
      <c r="C181" s="235" t="s">
        <v>216</v>
      </c>
      <c r="D181" s="235" t="s">
        <v>165</v>
      </c>
      <c r="E181" s="236" t="s">
        <v>217</v>
      </c>
      <c r="F181" s="237" t="s">
        <v>218</v>
      </c>
      <c r="G181" s="238" t="s">
        <v>219</v>
      </c>
      <c r="H181" s="239">
        <v>37.093000000000004</v>
      </c>
      <c r="I181" s="240"/>
      <c r="J181" s="241">
        <f>ROUND(I181*H181,2)</f>
        <v>0</v>
      </c>
      <c r="K181" s="237" t="s">
        <v>169</v>
      </c>
      <c r="L181" s="44"/>
      <c r="M181" s="242" t="s">
        <v>1</v>
      </c>
      <c r="N181" s="243" t="s">
        <v>42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170</v>
      </c>
      <c r="AT181" s="246" t="s">
        <v>165</v>
      </c>
      <c r="AU181" s="246" t="s">
        <v>87</v>
      </c>
      <c r="AY181" s="17" t="s">
        <v>163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85</v>
      </c>
      <c r="BK181" s="247">
        <f>ROUND(I181*H181,2)</f>
        <v>0</v>
      </c>
      <c r="BL181" s="17" t="s">
        <v>170</v>
      </c>
      <c r="BM181" s="246" t="s">
        <v>220</v>
      </c>
    </row>
    <row r="182" s="2" customFormat="1">
      <c r="A182" s="38"/>
      <c r="B182" s="39"/>
      <c r="C182" s="40"/>
      <c r="D182" s="248" t="s">
        <v>172</v>
      </c>
      <c r="E182" s="40"/>
      <c r="F182" s="249" t="s">
        <v>221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172</v>
      </c>
      <c r="AU182" s="17" t="s">
        <v>87</v>
      </c>
    </row>
    <row r="183" s="14" customFormat="1">
      <c r="A183" s="14"/>
      <c r="B183" s="262"/>
      <c r="C183" s="263"/>
      <c r="D183" s="248" t="s">
        <v>174</v>
      </c>
      <c r="E183" s="264" t="s">
        <v>1</v>
      </c>
      <c r="F183" s="265" t="s">
        <v>222</v>
      </c>
      <c r="G183" s="263"/>
      <c r="H183" s="266">
        <v>37.093000000000004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174</v>
      </c>
      <c r="AU183" s="272" t="s">
        <v>87</v>
      </c>
      <c r="AV183" s="14" t="s">
        <v>87</v>
      </c>
      <c r="AW183" s="14" t="s">
        <v>32</v>
      </c>
      <c r="AX183" s="14" t="s">
        <v>77</v>
      </c>
      <c r="AY183" s="272" t="s">
        <v>163</v>
      </c>
    </row>
    <row r="184" s="2" customFormat="1" ht="16.5" customHeight="1">
      <c r="A184" s="38"/>
      <c r="B184" s="39"/>
      <c r="C184" s="235" t="s">
        <v>223</v>
      </c>
      <c r="D184" s="235" t="s">
        <v>165</v>
      </c>
      <c r="E184" s="236" t="s">
        <v>224</v>
      </c>
      <c r="F184" s="237" t="s">
        <v>225</v>
      </c>
      <c r="G184" s="238" t="s">
        <v>190</v>
      </c>
      <c r="H184" s="239">
        <v>17.077999999999999</v>
      </c>
      <c r="I184" s="240"/>
      <c r="J184" s="241">
        <f>ROUND(I184*H184,2)</f>
        <v>0</v>
      </c>
      <c r="K184" s="237" t="s">
        <v>169</v>
      </c>
      <c r="L184" s="44"/>
      <c r="M184" s="242" t="s">
        <v>1</v>
      </c>
      <c r="N184" s="243" t="s">
        <v>42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170</v>
      </c>
      <c r="AT184" s="246" t="s">
        <v>165</v>
      </c>
      <c r="AU184" s="246" t="s">
        <v>87</v>
      </c>
      <c r="AY184" s="17" t="s">
        <v>163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85</v>
      </c>
      <c r="BK184" s="247">
        <f>ROUND(I184*H184,2)</f>
        <v>0</v>
      </c>
      <c r="BL184" s="17" t="s">
        <v>170</v>
      </c>
      <c r="BM184" s="246" t="s">
        <v>226</v>
      </c>
    </row>
    <row r="185" s="2" customFormat="1">
      <c r="A185" s="38"/>
      <c r="B185" s="39"/>
      <c r="C185" s="40"/>
      <c r="D185" s="248" t="s">
        <v>172</v>
      </c>
      <c r="E185" s="40"/>
      <c r="F185" s="249" t="s">
        <v>227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172</v>
      </c>
      <c r="AU185" s="17" t="s">
        <v>87</v>
      </c>
    </row>
    <row r="186" s="13" customFormat="1">
      <c r="A186" s="13"/>
      <c r="B186" s="252"/>
      <c r="C186" s="253"/>
      <c r="D186" s="248" t="s">
        <v>174</v>
      </c>
      <c r="E186" s="254" t="s">
        <v>1</v>
      </c>
      <c r="F186" s="255" t="s">
        <v>193</v>
      </c>
      <c r="G186" s="253"/>
      <c r="H186" s="254" t="s">
        <v>1</v>
      </c>
      <c r="I186" s="256"/>
      <c r="J186" s="253"/>
      <c r="K186" s="253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174</v>
      </c>
      <c r="AU186" s="261" t="s">
        <v>87</v>
      </c>
      <c r="AV186" s="13" t="s">
        <v>85</v>
      </c>
      <c r="AW186" s="13" t="s">
        <v>32</v>
      </c>
      <c r="AX186" s="13" t="s">
        <v>77</v>
      </c>
      <c r="AY186" s="261" t="s">
        <v>163</v>
      </c>
    </row>
    <row r="187" s="14" customFormat="1">
      <c r="A187" s="14"/>
      <c r="B187" s="262"/>
      <c r="C187" s="263"/>
      <c r="D187" s="248" t="s">
        <v>174</v>
      </c>
      <c r="E187" s="264" t="s">
        <v>1</v>
      </c>
      <c r="F187" s="265" t="s">
        <v>228</v>
      </c>
      <c r="G187" s="263"/>
      <c r="H187" s="266">
        <v>17.077999999999999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174</v>
      </c>
      <c r="AU187" s="272" t="s">
        <v>87</v>
      </c>
      <c r="AV187" s="14" t="s">
        <v>87</v>
      </c>
      <c r="AW187" s="14" t="s">
        <v>32</v>
      </c>
      <c r="AX187" s="14" t="s">
        <v>77</v>
      </c>
      <c r="AY187" s="272" t="s">
        <v>163</v>
      </c>
    </row>
    <row r="188" s="2" customFormat="1" ht="16.5" customHeight="1">
      <c r="A188" s="38"/>
      <c r="B188" s="39"/>
      <c r="C188" s="273" t="s">
        <v>229</v>
      </c>
      <c r="D188" s="273" t="s">
        <v>230</v>
      </c>
      <c r="E188" s="274" t="s">
        <v>231</v>
      </c>
      <c r="F188" s="275" t="s">
        <v>232</v>
      </c>
      <c r="G188" s="276" t="s">
        <v>219</v>
      </c>
      <c r="H188" s="277">
        <v>32</v>
      </c>
      <c r="I188" s="278"/>
      <c r="J188" s="279">
        <f>ROUND(I188*H188,2)</f>
        <v>0</v>
      </c>
      <c r="K188" s="275" t="s">
        <v>169</v>
      </c>
      <c r="L188" s="280"/>
      <c r="M188" s="281" t="s">
        <v>1</v>
      </c>
      <c r="N188" s="282" t="s">
        <v>42</v>
      </c>
      <c r="O188" s="91"/>
      <c r="P188" s="244">
        <f>O188*H188</f>
        <v>0</v>
      </c>
      <c r="Q188" s="244">
        <v>1</v>
      </c>
      <c r="R188" s="244">
        <f>Q188*H188</f>
        <v>32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216</v>
      </c>
      <c r="AT188" s="246" t="s">
        <v>230</v>
      </c>
      <c r="AU188" s="246" t="s">
        <v>87</v>
      </c>
      <c r="AY188" s="17" t="s">
        <v>163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85</v>
      </c>
      <c r="BK188" s="247">
        <f>ROUND(I188*H188,2)</f>
        <v>0</v>
      </c>
      <c r="BL188" s="17" t="s">
        <v>170</v>
      </c>
      <c r="BM188" s="246" t="s">
        <v>233</v>
      </c>
    </row>
    <row r="189" s="2" customFormat="1">
      <c r="A189" s="38"/>
      <c r="B189" s="39"/>
      <c r="C189" s="40"/>
      <c r="D189" s="248" t="s">
        <v>172</v>
      </c>
      <c r="E189" s="40"/>
      <c r="F189" s="249" t="s">
        <v>232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172</v>
      </c>
      <c r="AU189" s="17" t="s">
        <v>87</v>
      </c>
    </row>
    <row r="190" s="14" customFormat="1">
      <c r="A190" s="14"/>
      <c r="B190" s="262"/>
      <c r="C190" s="263"/>
      <c r="D190" s="248" t="s">
        <v>174</v>
      </c>
      <c r="E190" s="264" t="s">
        <v>1</v>
      </c>
      <c r="F190" s="265" t="s">
        <v>234</v>
      </c>
      <c r="G190" s="263"/>
      <c r="H190" s="266">
        <v>32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174</v>
      </c>
      <c r="AU190" s="272" t="s">
        <v>87</v>
      </c>
      <c r="AV190" s="14" t="s">
        <v>87</v>
      </c>
      <c r="AW190" s="14" t="s">
        <v>32</v>
      </c>
      <c r="AX190" s="14" t="s">
        <v>77</v>
      </c>
      <c r="AY190" s="272" t="s">
        <v>163</v>
      </c>
    </row>
    <row r="191" s="2" customFormat="1" ht="16.5" customHeight="1">
      <c r="A191" s="38"/>
      <c r="B191" s="39"/>
      <c r="C191" s="235" t="s">
        <v>235</v>
      </c>
      <c r="D191" s="235" t="s">
        <v>165</v>
      </c>
      <c r="E191" s="236" t="s">
        <v>236</v>
      </c>
      <c r="F191" s="237" t="s">
        <v>237</v>
      </c>
      <c r="G191" s="238" t="s">
        <v>168</v>
      </c>
      <c r="H191" s="239">
        <v>70.784000000000006</v>
      </c>
      <c r="I191" s="240"/>
      <c r="J191" s="241">
        <f>ROUND(I191*H191,2)</f>
        <v>0</v>
      </c>
      <c r="K191" s="237" t="s">
        <v>169</v>
      </c>
      <c r="L191" s="44"/>
      <c r="M191" s="242" t="s">
        <v>1</v>
      </c>
      <c r="N191" s="243" t="s">
        <v>42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170</v>
      </c>
      <c r="AT191" s="246" t="s">
        <v>165</v>
      </c>
      <c r="AU191" s="246" t="s">
        <v>87</v>
      </c>
      <c r="AY191" s="17" t="s">
        <v>163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85</v>
      </c>
      <c r="BK191" s="247">
        <f>ROUND(I191*H191,2)</f>
        <v>0</v>
      </c>
      <c r="BL191" s="17" t="s">
        <v>170</v>
      </c>
      <c r="BM191" s="246" t="s">
        <v>238</v>
      </c>
    </row>
    <row r="192" s="2" customFormat="1">
      <c r="A192" s="38"/>
      <c r="B192" s="39"/>
      <c r="C192" s="40"/>
      <c r="D192" s="248" t="s">
        <v>172</v>
      </c>
      <c r="E192" s="40"/>
      <c r="F192" s="249" t="s">
        <v>239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172</v>
      </c>
      <c r="AU192" s="17" t="s">
        <v>87</v>
      </c>
    </row>
    <row r="193" s="13" customFormat="1">
      <c r="A193" s="13"/>
      <c r="B193" s="252"/>
      <c r="C193" s="253"/>
      <c r="D193" s="248" t="s">
        <v>174</v>
      </c>
      <c r="E193" s="254" t="s">
        <v>1</v>
      </c>
      <c r="F193" s="255" t="s">
        <v>240</v>
      </c>
      <c r="G193" s="253"/>
      <c r="H193" s="254" t="s">
        <v>1</v>
      </c>
      <c r="I193" s="256"/>
      <c r="J193" s="253"/>
      <c r="K193" s="253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174</v>
      </c>
      <c r="AU193" s="261" t="s">
        <v>87</v>
      </c>
      <c r="AV193" s="13" t="s">
        <v>85</v>
      </c>
      <c r="AW193" s="13" t="s">
        <v>32</v>
      </c>
      <c r="AX193" s="13" t="s">
        <v>77</v>
      </c>
      <c r="AY193" s="261" t="s">
        <v>163</v>
      </c>
    </row>
    <row r="194" s="14" customFormat="1">
      <c r="A194" s="14"/>
      <c r="B194" s="262"/>
      <c r="C194" s="263"/>
      <c r="D194" s="248" t="s">
        <v>174</v>
      </c>
      <c r="E194" s="264" t="s">
        <v>1</v>
      </c>
      <c r="F194" s="265" t="s">
        <v>187</v>
      </c>
      <c r="G194" s="263"/>
      <c r="H194" s="266">
        <v>70.784000000000006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174</v>
      </c>
      <c r="AU194" s="272" t="s">
        <v>87</v>
      </c>
      <c r="AV194" s="14" t="s">
        <v>87</v>
      </c>
      <c r="AW194" s="14" t="s">
        <v>32</v>
      </c>
      <c r="AX194" s="14" t="s">
        <v>77</v>
      </c>
      <c r="AY194" s="272" t="s">
        <v>163</v>
      </c>
    </row>
    <row r="195" s="2" customFormat="1" ht="16.5" customHeight="1">
      <c r="A195" s="38"/>
      <c r="B195" s="39"/>
      <c r="C195" s="235" t="s">
        <v>241</v>
      </c>
      <c r="D195" s="235" t="s">
        <v>165</v>
      </c>
      <c r="E195" s="236" t="s">
        <v>242</v>
      </c>
      <c r="F195" s="237" t="s">
        <v>243</v>
      </c>
      <c r="G195" s="238" t="s">
        <v>168</v>
      </c>
      <c r="H195" s="239">
        <v>70.784000000000006</v>
      </c>
      <c r="I195" s="240"/>
      <c r="J195" s="241">
        <f>ROUND(I195*H195,2)</f>
        <v>0</v>
      </c>
      <c r="K195" s="237" t="s">
        <v>169</v>
      </c>
      <c r="L195" s="44"/>
      <c r="M195" s="242" t="s">
        <v>1</v>
      </c>
      <c r="N195" s="243" t="s">
        <v>42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170</v>
      </c>
      <c r="AT195" s="246" t="s">
        <v>165</v>
      </c>
      <c r="AU195" s="246" t="s">
        <v>87</v>
      </c>
      <c r="AY195" s="17" t="s">
        <v>163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85</v>
      </c>
      <c r="BK195" s="247">
        <f>ROUND(I195*H195,2)</f>
        <v>0</v>
      </c>
      <c r="BL195" s="17" t="s">
        <v>170</v>
      </c>
      <c r="BM195" s="246" t="s">
        <v>244</v>
      </c>
    </row>
    <row r="196" s="2" customFormat="1">
      <c r="A196" s="38"/>
      <c r="B196" s="39"/>
      <c r="C196" s="40"/>
      <c r="D196" s="248" t="s">
        <v>172</v>
      </c>
      <c r="E196" s="40"/>
      <c r="F196" s="249" t="s">
        <v>245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172</v>
      </c>
      <c r="AU196" s="17" t="s">
        <v>87</v>
      </c>
    </row>
    <row r="197" s="2" customFormat="1" ht="16.5" customHeight="1">
      <c r="A197" s="38"/>
      <c r="B197" s="39"/>
      <c r="C197" s="235" t="s">
        <v>246</v>
      </c>
      <c r="D197" s="235" t="s">
        <v>165</v>
      </c>
      <c r="E197" s="236" t="s">
        <v>247</v>
      </c>
      <c r="F197" s="237" t="s">
        <v>248</v>
      </c>
      <c r="G197" s="238" t="s">
        <v>168</v>
      </c>
      <c r="H197" s="239">
        <v>70.784000000000006</v>
      </c>
      <c r="I197" s="240"/>
      <c r="J197" s="241">
        <f>ROUND(I197*H197,2)</f>
        <v>0</v>
      </c>
      <c r="K197" s="237" t="s">
        <v>169</v>
      </c>
      <c r="L197" s="44"/>
      <c r="M197" s="242" t="s">
        <v>1</v>
      </c>
      <c r="N197" s="243" t="s">
        <v>42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170</v>
      </c>
      <c r="AT197" s="246" t="s">
        <v>165</v>
      </c>
      <c r="AU197" s="246" t="s">
        <v>87</v>
      </c>
      <c r="AY197" s="17" t="s">
        <v>163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85</v>
      </c>
      <c r="BK197" s="247">
        <f>ROUND(I197*H197,2)</f>
        <v>0</v>
      </c>
      <c r="BL197" s="17" t="s">
        <v>170</v>
      </c>
      <c r="BM197" s="246" t="s">
        <v>249</v>
      </c>
    </row>
    <row r="198" s="2" customFormat="1">
      <c r="A198" s="38"/>
      <c r="B198" s="39"/>
      <c r="C198" s="40"/>
      <c r="D198" s="248" t="s">
        <v>172</v>
      </c>
      <c r="E198" s="40"/>
      <c r="F198" s="249" t="s">
        <v>250</v>
      </c>
      <c r="G198" s="40"/>
      <c r="H198" s="40"/>
      <c r="I198" s="144"/>
      <c r="J198" s="40"/>
      <c r="K198" s="40"/>
      <c r="L198" s="44"/>
      <c r="M198" s="250"/>
      <c r="N198" s="25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172</v>
      </c>
      <c r="AU198" s="17" t="s">
        <v>87</v>
      </c>
    </row>
    <row r="199" s="2" customFormat="1" ht="16.5" customHeight="1">
      <c r="A199" s="38"/>
      <c r="B199" s="39"/>
      <c r="C199" s="273" t="s">
        <v>251</v>
      </c>
      <c r="D199" s="273" t="s">
        <v>230</v>
      </c>
      <c r="E199" s="274" t="s">
        <v>252</v>
      </c>
      <c r="F199" s="275" t="s">
        <v>253</v>
      </c>
      <c r="G199" s="276" t="s">
        <v>254</v>
      </c>
      <c r="H199" s="277">
        <v>1.0620000000000001</v>
      </c>
      <c r="I199" s="278"/>
      <c r="J199" s="279">
        <f>ROUND(I199*H199,2)</f>
        <v>0</v>
      </c>
      <c r="K199" s="275" t="s">
        <v>169</v>
      </c>
      <c r="L199" s="280"/>
      <c r="M199" s="281" t="s">
        <v>1</v>
      </c>
      <c r="N199" s="282" t="s">
        <v>42</v>
      </c>
      <c r="O199" s="91"/>
      <c r="P199" s="244">
        <f>O199*H199</f>
        <v>0</v>
      </c>
      <c r="Q199" s="244">
        <v>0.001</v>
      </c>
      <c r="R199" s="244">
        <f>Q199*H199</f>
        <v>0.001062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216</v>
      </c>
      <c r="AT199" s="246" t="s">
        <v>230</v>
      </c>
      <c r="AU199" s="246" t="s">
        <v>87</v>
      </c>
      <c r="AY199" s="17" t="s">
        <v>163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85</v>
      </c>
      <c r="BK199" s="247">
        <f>ROUND(I199*H199,2)</f>
        <v>0</v>
      </c>
      <c r="BL199" s="17" t="s">
        <v>170</v>
      </c>
      <c r="BM199" s="246" t="s">
        <v>255</v>
      </c>
    </row>
    <row r="200" s="2" customFormat="1">
      <c r="A200" s="38"/>
      <c r="B200" s="39"/>
      <c r="C200" s="40"/>
      <c r="D200" s="248" t="s">
        <v>172</v>
      </c>
      <c r="E200" s="40"/>
      <c r="F200" s="249" t="s">
        <v>253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172</v>
      </c>
      <c r="AU200" s="17" t="s">
        <v>87</v>
      </c>
    </row>
    <row r="201" s="14" customFormat="1">
      <c r="A201" s="14"/>
      <c r="B201" s="262"/>
      <c r="C201" s="263"/>
      <c r="D201" s="248" t="s">
        <v>174</v>
      </c>
      <c r="E201" s="264" t="s">
        <v>1</v>
      </c>
      <c r="F201" s="265" t="s">
        <v>256</v>
      </c>
      <c r="G201" s="263"/>
      <c r="H201" s="266">
        <v>70.784000000000006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174</v>
      </c>
      <c r="AU201" s="272" t="s">
        <v>87</v>
      </c>
      <c r="AV201" s="14" t="s">
        <v>87</v>
      </c>
      <c r="AW201" s="14" t="s">
        <v>32</v>
      </c>
      <c r="AX201" s="14" t="s">
        <v>77</v>
      </c>
      <c r="AY201" s="272" t="s">
        <v>163</v>
      </c>
    </row>
    <row r="202" s="14" customFormat="1">
      <c r="A202" s="14"/>
      <c r="B202" s="262"/>
      <c r="C202" s="263"/>
      <c r="D202" s="248" t="s">
        <v>174</v>
      </c>
      <c r="E202" s="263"/>
      <c r="F202" s="265" t="s">
        <v>257</v>
      </c>
      <c r="G202" s="263"/>
      <c r="H202" s="266">
        <v>1.0620000000000001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2" t="s">
        <v>174</v>
      </c>
      <c r="AU202" s="272" t="s">
        <v>87</v>
      </c>
      <c r="AV202" s="14" t="s">
        <v>87</v>
      </c>
      <c r="AW202" s="14" t="s">
        <v>4</v>
      </c>
      <c r="AX202" s="14" t="s">
        <v>85</v>
      </c>
      <c r="AY202" s="272" t="s">
        <v>163</v>
      </c>
    </row>
    <row r="203" s="12" customFormat="1" ht="22.8" customHeight="1">
      <c r="A203" s="12"/>
      <c r="B203" s="219"/>
      <c r="C203" s="220"/>
      <c r="D203" s="221" t="s">
        <v>76</v>
      </c>
      <c r="E203" s="233" t="s">
        <v>87</v>
      </c>
      <c r="F203" s="233" t="s">
        <v>258</v>
      </c>
      <c r="G203" s="220"/>
      <c r="H203" s="220"/>
      <c r="I203" s="223"/>
      <c r="J203" s="234">
        <f>BK203</f>
        <v>0</v>
      </c>
      <c r="K203" s="220"/>
      <c r="L203" s="225"/>
      <c r="M203" s="226"/>
      <c r="N203" s="227"/>
      <c r="O203" s="227"/>
      <c r="P203" s="228">
        <f>SUM(P204:P217)</f>
        <v>0</v>
      </c>
      <c r="Q203" s="227"/>
      <c r="R203" s="228">
        <f>SUM(R204:R217)</f>
        <v>1.247163</v>
      </c>
      <c r="S203" s="227"/>
      <c r="T203" s="229">
        <f>SUM(T204:T217)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0" t="s">
        <v>85</v>
      </c>
      <c r="AT203" s="231" t="s">
        <v>76</v>
      </c>
      <c r="AU203" s="231" t="s">
        <v>85</v>
      </c>
      <c r="AY203" s="230" t="s">
        <v>163</v>
      </c>
      <c r="BK203" s="232">
        <f>SUM(BK204:BK217)</f>
        <v>0</v>
      </c>
    </row>
    <row r="204" s="2" customFormat="1" ht="16.5" customHeight="1">
      <c r="A204" s="38"/>
      <c r="B204" s="39"/>
      <c r="C204" s="235" t="s">
        <v>8</v>
      </c>
      <c r="D204" s="235" t="s">
        <v>165</v>
      </c>
      <c r="E204" s="236" t="s">
        <v>259</v>
      </c>
      <c r="F204" s="237" t="s">
        <v>260</v>
      </c>
      <c r="G204" s="238" t="s">
        <v>190</v>
      </c>
      <c r="H204" s="239">
        <v>0.113</v>
      </c>
      <c r="I204" s="240"/>
      <c r="J204" s="241">
        <f>ROUND(I204*H204,2)</f>
        <v>0</v>
      </c>
      <c r="K204" s="237" t="s">
        <v>169</v>
      </c>
      <c r="L204" s="44"/>
      <c r="M204" s="242" t="s">
        <v>1</v>
      </c>
      <c r="N204" s="243" t="s">
        <v>42</v>
      </c>
      <c r="O204" s="91"/>
      <c r="P204" s="244">
        <f>O204*H204</f>
        <v>0</v>
      </c>
      <c r="Q204" s="244">
        <v>1.98</v>
      </c>
      <c r="R204" s="244">
        <f>Q204*H204</f>
        <v>0.22373999999999999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170</v>
      </c>
      <c r="AT204" s="246" t="s">
        <v>165</v>
      </c>
      <c r="AU204" s="246" t="s">
        <v>87</v>
      </c>
      <c r="AY204" s="17" t="s">
        <v>163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85</v>
      </c>
      <c r="BK204" s="247">
        <f>ROUND(I204*H204,2)</f>
        <v>0</v>
      </c>
      <c r="BL204" s="17" t="s">
        <v>170</v>
      </c>
      <c r="BM204" s="246" t="s">
        <v>261</v>
      </c>
    </row>
    <row r="205" s="2" customFormat="1">
      <c r="A205" s="38"/>
      <c r="B205" s="39"/>
      <c r="C205" s="40"/>
      <c r="D205" s="248" t="s">
        <v>172</v>
      </c>
      <c r="E205" s="40"/>
      <c r="F205" s="249" t="s">
        <v>262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172</v>
      </c>
      <c r="AU205" s="17" t="s">
        <v>87</v>
      </c>
    </row>
    <row r="206" s="13" customFormat="1">
      <c r="A206" s="13"/>
      <c r="B206" s="252"/>
      <c r="C206" s="253"/>
      <c r="D206" s="248" t="s">
        <v>174</v>
      </c>
      <c r="E206" s="254" t="s">
        <v>1</v>
      </c>
      <c r="F206" s="255" t="s">
        <v>263</v>
      </c>
      <c r="G206" s="253"/>
      <c r="H206" s="254" t="s">
        <v>1</v>
      </c>
      <c r="I206" s="256"/>
      <c r="J206" s="253"/>
      <c r="K206" s="253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174</v>
      </c>
      <c r="AU206" s="261" t="s">
        <v>87</v>
      </c>
      <c r="AV206" s="13" t="s">
        <v>85</v>
      </c>
      <c r="AW206" s="13" t="s">
        <v>32</v>
      </c>
      <c r="AX206" s="13" t="s">
        <v>77</v>
      </c>
      <c r="AY206" s="261" t="s">
        <v>163</v>
      </c>
    </row>
    <row r="207" s="14" customFormat="1">
      <c r="A207" s="14"/>
      <c r="B207" s="262"/>
      <c r="C207" s="263"/>
      <c r="D207" s="248" t="s">
        <v>174</v>
      </c>
      <c r="E207" s="264" t="s">
        <v>1</v>
      </c>
      <c r="F207" s="265" t="s">
        <v>196</v>
      </c>
      <c r="G207" s="263"/>
      <c r="H207" s="266">
        <v>0.113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174</v>
      </c>
      <c r="AU207" s="272" t="s">
        <v>87</v>
      </c>
      <c r="AV207" s="14" t="s">
        <v>87</v>
      </c>
      <c r="AW207" s="14" t="s">
        <v>32</v>
      </c>
      <c r="AX207" s="14" t="s">
        <v>77</v>
      </c>
      <c r="AY207" s="272" t="s">
        <v>163</v>
      </c>
    </row>
    <row r="208" s="2" customFormat="1" ht="16.5" customHeight="1">
      <c r="A208" s="38"/>
      <c r="B208" s="39"/>
      <c r="C208" s="235" t="s">
        <v>264</v>
      </c>
      <c r="D208" s="235" t="s">
        <v>165</v>
      </c>
      <c r="E208" s="236" t="s">
        <v>265</v>
      </c>
      <c r="F208" s="237" t="s">
        <v>266</v>
      </c>
      <c r="G208" s="238" t="s">
        <v>190</v>
      </c>
      <c r="H208" s="239">
        <v>0.45000000000000001</v>
      </c>
      <c r="I208" s="240"/>
      <c r="J208" s="241">
        <f>ROUND(I208*H208,2)</f>
        <v>0</v>
      </c>
      <c r="K208" s="237" t="s">
        <v>169</v>
      </c>
      <c r="L208" s="44"/>
      <c r="M208" s="242" t="s">
        <v>1</v>
      </c>
      <c r="N208" s="243" t="s">
        <v>42</v>
      </c>
      <c r="O208" s="91"/>
      <c r="P208" s="244">
        <f>O208*H208</f>
        <v>0</v>
      </c>
      <c r="Q208" s="244">
        <v>2.2563399999999998</v>
      </c>
      <c r="R208" s="244">
        <f>Q208*H208</f>
        <v>1.015353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170</v>
      </c>
      <c r="AT208" s="246" t="s">
        <v>165</v>
      </c>
      <c r="AU208" s="246" t="s">
        <v>87</v>
      </c>
      <c r="AY208" s="17" t="s">
        <v>163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85</v>
      </c>
      <c r="BK208" s="247">
        <f>ROUND(I208*H208,2)</f>
        <v>0</v>
      </c>
      <c r="BL208" s="17" t="s">
        <v>170</v>
      </c>
      <c r="BM208" s="246" t="s">
        <v>267</v>
      </c>
    </row>
    <row r="209" s="2" customFormat="1">
      <c r="A209" s="38"/>
      <c r="B209" s="39"/>
      <c r="C209" s="40"/>
      <c r="D209" s="248" t="s">
        <v>172</v>
      </c>
      <c r="E209" s="40"/>
      <c r="F209" s="249" t="s">
        <v>268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172</v>
      </c>
      <c r="AU209" s="17" t="s">
        <v>87</v>
      </c>
    </row>
    <row r="210" s="13" customFormat="1">
      <c r="A210" s="13"/>
      <c r="B210" s="252"/>
      <c r="C210" s="253"/>
      <c r="D210" s="248" t="s">
        <v>174</v>
      </c>
      <c r="E210" s="254" t="s">
        <v>1</v>
      </c>
      <c r="F210" s="255" t="s">
        <v>195</v>
      </c>
      <c r="G210" s="253"/>
      <c r="H210" s="254" t="s">
        <v>1</v>
      </c>
      <c r="I210" s="256"/>
      <c r="J210" s="253"/>
      <c r="K210" s="253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174</v>
      </c>
      <c r="AU210" s="261" t="s">
        <v>87</v>
      </c>
      <c r="AV210" s="13" t="s">
        <v>85</v>
      </c>
      <c r="AW210" s="13" t="s">
        <v>32</v>
      </c>
      <c r="AX210" s="13" t="s">
        <v>77</v>
      </c>
      <c r="AY210" s="261" t="s">
        <v>163</v>
      </c>
    </row>
    <row r="211" s="14" customFormat="1">
      <c r="A211" s="14"/>
      <c r="B211" s="262"/>
      <c r="C211" s="263"/>
      <c r="D211" s="248" t="s">
        <v>174</v>
      </c>
      <c r="E211" s="264" t="s">
        <v>1</v>
      </c>
      <c r="F211" s="265" t="s">
        <v>269</v>
      </c>
      <c r="G211" s="263"/>
      <c r="H211" s="266">
        <v>0.45000000000000001</v>
      </c>
      <c r="I211" s="267"/>
      <c r="J211" s="263"/>
      <c r="K211" s="263"/>
      <c r="L211" s="268"/>
      <c r="M211" s="269"/>
      <c r="N211" s="270"/>
      <c r="O211" s="270"/>
      <c r="P211" s="270"/>
      <c r="Q211" s="270"/>
      <c r="R211" s="270"/>
      <c r="S211" s="270"/>
      <c r="T211" s="27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2" t="s">
        <v>174</v>
      </c>
      <c r="AU211" s="272" t="s">
        <v>87</v>
      </c>
      <c r="AV211" s="14" t="s">
        <v>87</v>
      </c>
      <c r="AW211" s="14" t="s">
        <v>32</v>
      </c>
      <c r="AX211" s="14" t="s">
        <v>77</v>
      </c>
      <c r="AY211" s="272" t="s">
        <v>163</v>
      </c>
    </row>
    <row r="212" s="2" customFormat="1" ht="16.5" customHeight="1">
      <c r="A212" s="38"/>
      <c r="B212" s="39"/>
      <c r="C212" s="235" t="s">
        <v>270</v>
      </c>
      <c r="D212" s="235" t="s">
        <v>165</v>
      </c>
      <c r="E212" s="236" t="s">
        <v>271</v>
      </c>
      <c r="F212" s="237" t="s">
        <v>272</v>
      </c>
      <c r="G212" s="238" t="s">
        <v>168</v>
      </c>
      <c r="H212" s="239">
        <v>3</v>
      </c>
      <c r="I212" s="240"/>
      <c r="J212" s="241">
        <f>ROUND(I212*H212,2)</f>
        <v>0</v>
      </c>
      <c r="K212" s="237" t="s">
        <v>169</v>
      </c>
      <c r="L212" s="44"/>
      <c r="M212" s="242" t="s">
        <v>1</v>
      </c>
      <c r="N212" s="243" t="s">
        <v>42</v>
      </c>
      <c r="O212" s="91"/>
      <c r="P212" s="244">
        <f>O212*H212</f>
        <v>0</v>
      </c>
      <c r="Q212" s="244">
        <v>0.0026900000000000001</v>
      </c>
      <c r="R212" s="244">
        <f>Q212*H212</f>
        <v>0.0080700000000000008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170</v>
      </c>
      <c r="AT212" s="246" t="s">
        <v>165</v>
      </c>
      <c r="AU212" s="246" t="s">
        <v>87</v>
      </c>
      <c r="AY212" s="17" t="s">
        <v>163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85</v>
      </c>
      <c r="BK212" s="247">
        <f>ROUND(I212*H212,2)</f>
        <v>0</v>
      </c>
      <c r="BL212" s="17" t="s">
        <v>170</v>
      </c>
      <c r="BM212" s="246" t="s">
        <v>273</v>
      </c>
    </row>
    <row r="213" s="2" customFormat="1">
      <c r="A213" s="38"/>
      <c r="B213" s="39"/>
      <c r="C213" s="40"/>
      <c r="D213" s="248" t="s">
        <v>172</v>
      </c>
      <c r="E213" s="40"/>
      <c r="F213" s="249" t="s">
        <v>274</v>
      </c>
      <c r="G213" s="40"/>
      <c r="H213" s="40"/>
      <c r="I213" s="144"/>
      <c r="J213" s="40"/>
      <c r="K213" s="40"/>
      <c r="L213" s="44"/>
      <c r="M213" s="250"/>
      <c r="N213" s="25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172</v>
      </c>
      <c r="AU213" s="17" t="s">
        <v>87</v>
      </c>
    </row>
    <row r="214" s="13" customFormat="1">
      <c r="A214" s="13"/>
      <c r="B214" s="252"/>
      <c r="C214" s="253"/>
      <c r="D214" s="248" t="s">
        <v>174</v>
      </c>
      <c r="E214" s="254" t="s">
        <v>1</v>
      </c>
      <c r="F214" s="255" t="s">
        <v>195</v>
      </c>
      <c r="G214" s="253"/>
      <c r="H214" s="254" t="s">
        <v>1</v>
      </c>
      <c r="I214" s="256"/>
      <c r="J214" s="253"/>
      <c r="K214" s="253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174</v>
      </c>
      <c r="AU214" s="261" t="s">
        <v>87</v>
      </c>
      <c r="AV214" s="13" t="s">
        <v>85</v>
      </c>
      <c r="AW214" s="13" t="s">
        <v>32</v>
      </c>
      <c r="AX214" s="13" t="s">
        <v>77</v>
      </c>
      <c r="AY214" s="261" t="s">
        <v>163</v>
      </c>
    </row>
    <row r="215" s="14" customFormat="1">
      <c r="A215" s="14"/>
      <c r="B215" s="262"/>
      <c r="C215" s="263"/>
      <c r="D215" s="248" t="s">
        <v>174</v>
      </c>
      <c r="E215" s="264" t="s">
        <v>1</v>
      </c>
      <c r="F215" s="265" t="s">
        <v>275</v>
      </c>
      <c r="G215" s="263"/>
      <c r="H215" s="266">
        <v>3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2" t="s">
        <v>174</v>
      </c>
      <c r="AU215" s="272" t="s">
        <v>87</v>
      </c>
      <c r="AV215" s="14" t="s">
        <v>87</v>
      </c>
      <c r="AW215" s="14" t="s">
        <v>32</v>
      </c>
      <c r="AX215" s="14" t="s">
        <v>77</v>
      </c>
      <c r="AY215" s="272" t="s">
        <v>163</v>
      </c>
    </row>
    <row r="216" s="2" customFormat="1" ht="16.5" customHeight="1">
      <c r="A216" s="38"/>
      <c r="B216" s="39"/>
      <c r="C216" s="235" t="s">
        <v>276</v>
      </c>
      <c r="D216" s="235" t="s">
        <v>165</v>
      </c>
      <c r="E216" s="236" t="s">
        <v>277</v>
      </c>
      <c r="F216" s="237" t="s">
        <v>278</v>
      </c>
      <c r="G216" s="238" t="s">
        <v>168</v>
      </c>
      <c r="H216" s="239">
        <v>3</v>
      </c>
      <c r="I216" s="240"/>
      <c r="J216" s="241">
        <f>ROUND(I216*H216,2)</f>
        <v>0</v>
      </c>
      <c r="K216" s="237" t="s">
        <v>169</v>
      </c>
      <c r="L216" s="44"/>
      <c r="M216" s="242" t="s">
        <v>1</v>
      </c>
      <c r="N216" s="243" t="s">
        <v>42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170</v>
      </c>
      <c r="AT216" s="246" t="s">
        <v>165</v>
      </c>
      <c r="AU216" s="246" t="s">
        <v>87</v>
      </c>
      <c r="AY216" s="17" t="s">
        <v>163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85</v>
      </c>
      <c r="BK216" s="247">
        <f>ROUND(I216*H216,2)</f>
        <v>0</v>
      </c>
      <c r="BL216" s="17" t="s">
        <v>170</v>
      </c>
      <c r="BM216" s="246" t="s">
        <v>279</v>
      </c>
    </row>
    <row r="217" s="2" customFormat="1">
      <c r="A217" s="38"/>
      <c r="B217" s="39"/>
      <c r="C217" s="40"/>
      <c r="D217" s="248" t="s">
        <v>172</v>
      </c>
      <c r="E217" s="40"/>
      <c r="F217" s="249" t="s">
        <v>280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172</v>
      </c>
      <c r="AU217" s="17" t="s">
        <v>87</v>
      </c>
    </row>
    <row r="218" s="12" customFormat="1" ht="22.8" customHeight="1">
      <c r="A218" s="12"/>
      <c r="B218" s="219"/>
      <c r="C218" s="220"/>
      <c r="D218" s="221" t="s">
        <v>76</v>
      </c>
      <c r="E218" s="233" t="s">
        <v>181</v>
      </c>
      <c r="F218" s="233" t="s">
        <v>281</v>
      </c>
      <c r="G218" s="220"/>
      <c r="H218" s="220"/>
      <c r="I218" s="223"/>
      <c r="J218" s="234">
        <f>BK218</f>
        <v>0</v>
      </c>
      <c r="K218" s="220"/>
      <c r="L218" s="225"/>
      <c r="M218" s="226"/>
      <c r="N218" s="227"/>
      <c r="O218" s="227"/>
      <c r="P218" s="228">
        <f>SUM(P219:P289)</f>
        <v>0</v>
      </c>
      <c r="Q218" s="227"/>
      <c r="R218" s="228">
        <f>SUM(R219:R289)</f>
        <v>9.2494189099999993</v>
      </c>
      <c r="S218" s="227"/>
      <c r="T218" s="229">
        <f>SUM(T219:T289)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0" t="s">
        <v>85</v>
      </c>
      <c r="AT218" s="231" t="s">
        <v>76</v>
      </c>
      <c r="AU218" s="231" t="s">
        <v>85</v>
      </c>
      <c r="AY218" s="230" t="s">
        <v>163</v>
      </c>
      <c r="BK218" s="232">
        <f>SUM(BK219:BK289)</f>
        <v>0</v>
      </c>
    </row>
    <row r="219" s="2" customFormat="1" ht="16.5" customHeight="1">
      <c r="A219" s="38"/>
      <c r="B219" s="39"/>
      <c r="C219" s="235" t="s">
        <v>282</v>
      </c>
      <c r="D219" s="235" t="s">
        <v>165</v>
      </c>
      <c r="E219" s="236" t="s">
        <v>283</v>
      </c>
      <c r="F219" s="237" t="s">
        <v>284</v>
      </c>
      <c r="G219" s="238" t="s">
        <v>190</v>
      </c>
      <c r="H219" s="239">
        <v>3.0499999999999998</v>
      </c>
      <c r="I219" s="240"/>
      <c r="J219" s="241">
        <f>ROUND(I219*H219,2)</f>
        <v>0</v>
      </c>
      <c r="K219" s="237" t="s">
        <v>169</v>
      </c>
      <c r="L219" s="44"/>
      <c r="M219" s="242" t="s">
        <v>1</v>
      </c>
      <c r="N219" s="243" t="s">
        <v>42</v>
      </c>
      <c r="O219" s="91"/>
      <c r="P219" s="244">
        <f>O219*H219</f>
        <v>0</v>
      </c>
      <c r="Q219" s="244">
        <v>1.8775</v>
      </c>
      <c r="R219" s="244">
        <f>Q219*H219</f>
        <v>5.7263749999999991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170</v>
      </c>
      <c r="AT219" s="246" t="s">
        <v>165</v>
      </c>
      <c r="AU219" s="246" t="s">
        <v>87</v>
      </c>
      <c r="AY219" s="17" t="s">
        <v>163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85</v>
      </c>
      <c r="BK219" s="247">
        <f>ROUND(I219*H219,2)</f>
        <v>0</v>
      </c>
      <c r="BL219" s="17" t="s">
        <v>170</v>
      </c>
      <c r="BM219" s="246" t="s">
        <v>285</v>
      </c>
    </row>
    <row r="220" s="2" customFormat="1">
      <c r="A220" s="38"/>
      <c r="B220" s="39"/>
      <c r="C220" s="40"/>
      <c r="D220" s="248" t="s">
        <v>172</v>
      </c>
      <c r="E220" s="40"/>
      <c r="F220" s="249" t="s">
        <v>286</v>
      </c>
      <c r="G220" s="40"/>
      <c r="H220" s="40"/>
      <c r="I220" s="144"/>
      <c r="J220" s="40"/>
      <c r="K220" s="40"/>
      <c r="L220" s="44"/>
      <c r="M220" s="250"/>
      <c r="N220" s="251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172</v>
      </c>
      <c r="AU220" s="17" t="s">
        <v>87</v>
      </c>
    </row>
    <row r="221" s="13" customFormat="1">
      <c r="A221" s="13"/>
      <c r="B221" s="252"/>
      <c r="C221" s="253"/>
      <c r="D221" s="248" t="s">
        <v>174</v>
      </c>
      <c r="E221" s="254" t="s">
        <v>1</v>
      </c>
      <c r="F221" s="255" t="s">
        <v>287</v>
      </c>
      <c r="G221" s="253"/>
      <c r="H221" s="254" t="s">
        <v>1</v>
      </c>
      <c r="I221" s="256"/>
      <c r="J221" s="253"/>
      <c r="K221" s="253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174</v>
      </c>
      <c r="AU221" s="261" t="s">
        <v>87</v>
      </c>
      <c r="AV221" s="13" t="s">
        <v>85</v>
      </c>
      <c r="AW221" s="13" t="s">
        <v>32</v>
      </c>
      <c r="AX221" s="13" t="s">
        <v>77</v>
      </c>
      <c r="AY221" s="261" t="s">
        <v>163</v>
      </c>
    </row>
    <row r="222" s="14" customFormat="1">
      <c r="A222" s="14"/>
      <c r="B222" s="262"/>
      <c r="C222" s="263"/>
      <c r="D222" s="248" t="s">
        <v>174</v>
      </c>
      <c r="E222" s="264" t="s">
        <v>1</v>
      </c>
      <c r="F222" s="265" t="s">
        <v>288</v>
      </c>
      <c r="G222" s="263"/>
      <c r="H222" s="266">
        <v>0.86399999999999999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174</v>
      </c>
      <c r="AU222" s="272" t="s">
        <v>87</v>
      </c>
      <c r="AV222" s="14" t="s">
        <v>87</v>
      </c>
      <c r="AW222" s="14" t="s">
        <v>32</v>
      </c>
      <c r="AX222" s="14" t="s">
        <v>77</v>
      </c>
      <c r="AY222" s="272" t="s">
        <v>163</v>
      </c>
    </row>
    <row r="223" s="13" customFormat="1">
      <c r="A223" s="13"/>
      <c r="B223" s="252"/>
      <c r="C223" s="253"/>
      <c r="D223" s="248" t="s">
        <v>174</v>
      </c>
      <c r="E223" s="254" t="s">
        <v>1</v>
      </c>
      <c r="F223" s="255" t="s">
        <v>289</v>
      </c>
      <c r="G223" s="253"/>
      <c r="H223" s="254" t="s">
        <v>1</v>
      </c>
      <c r="I223" s="256"/>
      <c r="J223" s="253"/>
      <c r="K223" s="253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174</v>
      </c>
      <c r="AU223" s="261" t="s">
        <v>87</v>
      </c>
      <c r="AV223" s="13" t="s">
        <v>85</v>
      </c>
      <c r="AW223" s="13" t="s">
        <v>32</v>
      </c>
      <c r="AX223" s="13" t="s">
        <v>77</v>
      </c>
      <c r="AY223" s="261" t="s">
        <v>163</v>
      </c>
    </row>
    <row r="224" s="14" customFormat="1">
      <c r="A224" s="14"/>
      <c r="B224" s="262"/>
      <c r="C224" s="263"/>
      <c r="D224" s="248" t="s">
        <v>174</v>
      </c>
      <c r="E224" s="264" t="s">
        <v>1</v>
      </c>
      <c r="F224" s="265" t="s">
        <v>290</v>
      </c>
      <c r="G224" s="263"/>
      <c r="H224" s="266">
        <v>2.1859999999999999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174</v>
      </c>
      <c r="AU224" s="272" t="s">
        <v>87</v>
      </c>
      <c r="AV224" s="14" t="s">
        <v>87</v>
      </c>
      <c r="AW224" s="14" t="s">
        <v>32</v>
      </c>
      <c r="AX224" s="14" t="s">
        <v>77</v>
      </c>
      <c r="AY224" s="272" t="s">
        <v>163</v>
      </c>
    </row>
    <row r="225" s="2" customFormat="1" ht="16.5" customHeight="1">
      <c r="A225" s="38"/>
      <c r="B225" s="39"/>
      <c r="C225" s="235" t="s">
        <v>291</v>
      </c>
      <c r="D225" s="235" t="s">
        <v>165</v>
      </c>
      <c r="E225" s="236" t="s">
        <v>292</v>
      </c>
      <c r="F225" s="237" t="s">
        <v>293</v>
      </c>
      <c r="G225" s="238" t="s">
        <v>190</v>
      </c>
      <c r="H225" s="239">
        <v>0.38</v>
      </c>
      <c r="I225" s="240"/>
      <c r="J225" s="241">
        <f>ROUND(I225*H225,2)</f>
        <v>0</v>
      </c>
      <c r="K225" s="237" t="s">
        <v>169</v>
      </c>
      <c r="L225" s="44"/>
      <c r="M225" s="242" t="s">
        <v>1</v>
      </c>
      <c r="N225" s="243" t="s">
        <v>42</v>
      </c>
      <c r="O225" s="91"/>
      <c r="P225" s="244">
        <f>O225*H225</f>
        <v>0</v>
      </c>
      <c r="Q225" s="244">
        <v>1.3271500000000001</v>
      </c>
      <c r="R225" s="244">
        <f>Q225*H225</f>
        <v>0.50431700000000002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170</v>
      </c>
      <c r="AT225" s="246" t="s">
        <v>165</v>
      </c>
      <c r="AU225" s="246" t="s">
        <v>87</v>
      </c>
      <c r="AY225" s="17" t="s">
        <v>163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85</v>
      </c>
      <c r="BK225" s="247">
        <f>ROUND(I225*H225,2)</f>
        <v>0</v>
      </c>
      <c r="BL225" s="17" t="s">
        <v>170</v>
      </c>
      <c r="BM225" s="246" t="s">
        <v>294</v>
      </c>
    </row>
    <row r="226" s="2" customFormat="1">
      <c r="A226" s="38"/>
      <c r="B226" s="39"/>
      <c r="C226" s="40"/>
      <c r="D226" s="248" t="s">
        <v>172</v>
      </c>
      <c r="E226" s="40"/>
      <c r="F226" s="249" t="s">
        <v>295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172</v>
      </c>
      <c r="AU226" s="17" t="s">
        <v>87</v>
      </c>
    </row>
    <row r="227" s="13" customFormat="1">
      <c r="A227" s="13"/>
      <c r="B227" s="252"/>
      <c r="C227" s="253"/>
      <c r="D227" s="248" t="s">
        <v>174</v>
      </c>
      <c r="E227" s="254" t="s">
        <v>1</v>
      </c>
      <c r="F227" s="255" t="s">
        <v>289</v>
      </c>
      <c r="G227" s="253"/>
      <c r="H227" s="254" t="s">
        <v>1</v>
      </c>
      <c r="I227" s="256"/>
      <c r="J227" s="253"/>
      <c r="K227" s="253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174</v>
      </c>
      <c r="AU227" s="261" t="s">
        <v>87</v>
      </c>
      <c r="AV227" s="13" t="s">
        <v>85</v>
      </c>
      <c r="AW227" s="13" t="s">
        <v>32</v>
      </c>
      <c r="AX227" s="13" t="s">
        <v>77</v>
      </c>
      <c r="AY227" s="261" t="s">
        <v>163</v>
      </c>
    </row>
    <row r="228" s="14" customFormat="1">
      <c r="A228" s="14"/>
      <c r="B228" s="262"/>
      <c r="C228" s="263"/>
      <c r="D228" s="248" t="s">
        <v>174</v>
      </c>
      <c r="E228" s="264" t="s">
        <v>1</v>
      </c>
      <c r="F228" s="265" t="s">
        <v>296</v>
      </c>
      <c r="G228" s="263"/>
      <c r="H228" s="266">
        <v>0.38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174</v>
      </c>
      <c r="AU228" s="272" t="s">
        <v>87</v>
      </c>
      <c r="AV228" s="14" t="s">
        <v>87</v>
      </c>
      <c r="AW228" s="14" t="s">
        <v>32</v>
      </c>
      <c r="AX228" s="14" t="s">
        <v>77</v>
      </c>
      <c r="AY228" s="272" t="s">
        <v>163</v>
      </c>
    </row>
    <row r="229" s="2" customFormat="1" ht="16.5" customHeight="1">
      <c r="A229" s="38"/>
      <c r="B229" s="39"/>
      <c r="C229" s="235" t="s">
        <v>7</v>
      </c>
      <c r="D229" s="235" t="s">
        <v>165</v>
      </c>
      <c r="E229" s="236" t="s">
        <v>297</v>
      </c>
      <c r="F229" s="237" t="s">
        <v>298</v>
      </c>
      <c r="G229" s="238" t="s">
        <v>190</v>
      </c>
      <c r="H229" s="239">
        <v>0.48799999999999999</v>
      </c>
      <c r="I229" s="240"/>
      <c r="J229" s="241">
        <f>ROUND(I229*H229,2)</f>
        <v>0</v>
      </c>
      <c r="K229" s="237" t="s">
        <v>169</v>
      </c>
      <c r="L229" s="44"/>
      <c r="M229" s="242" t="s">
        <v>1</v>
      </c>
      <c r="N229" s="243" t="s">
        <v>42</v>
      </c>
      <c r="O229" s="91"/>
      <c r="P229" s="244">
        <f>O229*H229</f>
        <v>0</v>
      </c>
      <c r="Q229" s="244">
        <v>2.45329</v>
      </c>
      <c r="R229" s="244">
        <f>Q229*H229</f>
        <v>1.19720552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170</v>
      </c>
      <c r="AT229" s="246" t="s">
        <v>165</v>
      </c>
      <c r="AU229" s="246" t="s">
        <v>87</v>
      </c>
      <c r="AY229" s="17" t="s">
        <v>163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85</v>
      </c>
      <c r="BK229" s="247">
        <f>ROUND(I229*H229,2)</f>
        <v>0</v>
      </c>
      <c r="BL229" s="17" t="s">
        <v>170</v>
      </c>
      <c r="BM229" s="246" t="s">
        <v>299</v>
      </c>
    </row>
    <row r="230" s="2" customFormat="1">
      <c r="A230" s="38"/>
      <c r="B230" s="39"/>
      <c r="C230" s="40"/>
      <c r="D230" s="248" t="s">
        <v>172</v>
      </c>
      <c r="E230" s="40"/>
      <c r="F230" s="249" t="s">
        <v>300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172</v>
      </c>
      <c r="AU230" s="17" t="s">
        <v>87</v>
      </c>
    </row>
    <row r="231" s="13" customFormat="1">
      <c r="A231" s="13"/>
      <c r="B231" s="252"/>
      <c r="C231" s="253"/>
      <c r="D231" s="248" t="s">
        <v>174</v>
      </c>
      <c r="E231" s="254" t="s">
        <v>1</v>
      </c>
      <c r="F231" s="255" t="s">
        <v>301</v>
      </c>
      <c r="G231" s="253"/>
      <c r="H231" s="254" t="s">
        <v>1</v>
      </c>
      <c r="I231" s="256"/>
      <c r="J231" s="253"/>
      <c r="K231" s="253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174</v>
      </c>
      <c r="AU231" s="261" t="s">
        <v>87</v>
      </c>
      <c r="AV231" s="13" t="s">
        <v>85</v>
      </c>
      <c r="AW231" s="13" t="s">
        <v>32</v>
      </c>
      <c r="AX231" s="13" t="s">
        <v>77</v>
      </c>
      <c r="AY231" s="261" t="s">
        <v>163</v>
      </c>
    </row>
    <row r="232" s="14" customFormat="1">
      <c r="A232" s="14"/>
      <c r="B232" s="262"/>
      <c r="C232" s="263"/>
      <c r="D232" s="248" t="s">
        <v>174</v>
      </c>
      <c r="E232" s="264" t="s">
        <v>1</v>
      </c>
      <c r="F232" s="265" t="s">
        <v>302</v>
      </c>
      <c r="G232" s="263"/>
      <c r="H232" s="266">
        <v>0.48799999999999999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2" t="s">
        <v>174</v>
      </c>
      <c r="AU232" s="272" t="s">
        <v>87</v>
      </c>
      <c r="AV232" s="14" t="s">
        <v>87</v>
      </c>
      <c r="AW232" s="14" t="s">
        <v>32</v>
      </c>
      <c r="AX232" s="14" t="s">
        <v>77</v>
      </c>
      <c r="AY232" s="272" t="s">
        <v>163</v>
      </c>
    </row>
    <row r="233" s="2" customFormat="1" ht="16.5" customHeight="1">
      <c r="A233" s="38"/>
      <c r="B233" s="39"/>
      <c r="C233" s="235" t="s">
        <v>303</v>
      </c>
      <c r="D233" s="235" t="s">
        <v>165</v>
      </c>
      <c r="E233" s="236" t="s">
        <v>304</v>
      </c>
      <c r="F233" s="237" t="s">
        <v>305</v>
      </c>
      <c r="G233" s="238" t="s">
        <v>168</v>
      </c>
      <c r="H233" s="239">
        <v>3.75</v>
      </c>
      <c r="I233" s="240"/>
      <c r="J233" s="241">
        <f>ROUND(I233*H233,2)</f>
        <v>0</v>
      </c>
      <c r="K233" s="237" t="s">
        <v>169</v>
      </c>
      <c r="L233" s="44"/>
      <c r="M233" s="242" t="s">
        <v>1</v>
      </c>
      <c r="N233" s="243" t="s">
        <v>42</v>
      </c>
      <c r="O233" s="91"/>
      <c r="P233" s="244">
        <f>O233*H233</f>
        <v>0</v>
      </c>
      <c r="Q233" s="244">
        <v>0.0027499999999999998</v>
      </c>
      <c r="R233" s="244">
        <f>Q233*H233</f>
        <v>0.010312499999999999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170</v>
      </c>
      <c r="AT233" s="246" t="s">
        <v>165</v>
      </c>
      <c r="AU233" s="246" t="s">
        <v>87</v>
      </c>
      <c r="AY233" s="17" t="s">
        <v>163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85</v>
      </c>
      <c r="BK233" s="247">
        <f>ROUND(I233*H233,2)</f>
        <v>0</v>
      </c>
      <c r="BL233" s="17" t="s">
        <v>170</v>
      </c>
      <c r="BM233" s="246" t="s">
        <v>306</v>
      </c>
    </row>
    <row r="234" s="2" customFormat="1">
      <c r="A234" s="38"/>
      <c r="B234" s="39"/>
      <c r="C234" s="40"/>
      <c r="D234" s="248" t="s">
        <v>172</v>
      </c>
      <c r="E234" s="40"/>
      <c r="F234" s="249" t="s">
        <v>307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172</v>
      </c>
      <c r="AU234" s="17" t="s">
        <v>87</v>
      </c>
    </row>
    <row r="235" s="13" customFormat="1">
      <c r="A235" s="13"/>
      <c r="B235" s="252"/>
      <c r="C235" s="253"/>
      <c r="D235" s="248" t="s">
        <v>174</v>
      </c>
      <c r="E235" s="254" t="s">
        <v>1</v>
      </c>
      <c r="F235" s="255" t="s">
        <v>301</v>
      </c>
      <c r="G235" s="253"/>
      <c r="H235" s="254" t="s">
        <v>1</v>
      </c>
      <c r="I235" s="256"/>
      <c r="J235" s="253"/>
      <c r="K235" s="253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174</v>
      </c>
      <c r="AU235" s="261" t="s">
        <v>87</v>
      </c>
      <c r="AV235" s="13" t="s">
        <v>85</v>
      </c>
      <c r="AW235" s="13" t="s">
        <v>32</v>
      </c>
      <c r="AX235" s="13" t="s">
        <v>77</v>
      </c>
      <c r="AY235" s="261" t="s">
        <v>163</v>
      </c>
    </row>
    <row r="236" s="14" customFormat="1">
      <c r="A236" s="14"/>
      <c r="B236" s="262"/>
      <c r="C236" s="263"/>
      <c r="D236" s="248" t="s">
        <v>174</v>
      </c>
      <c r="E236" s="264" t="s">
        <v>1</v>
      </c>
      <c r="F236" s="265" t="s">
        <v>308</v>
      </c>
      <c r="G236" s="263"/>
      <c r="H236" s="266">
        <v>3.75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2" t="s">
        <v>174</v>
      </c>
      <c r="AU236" s="272" t="s">
        <v>87</v>
      </c>
      <c r="AV236" s="14" t="s">
        <v>87</v>
      </c>
      <c r="AW236" s="14" t="s">
        <v>32</v>
      </c>
      <c r="AX236" s="14" t="s">
        <v>77</v>
      </c>
      <c r="AY236" s="272" t="s">
        <v>163</v>
      </c>
    </row>
    <row r="237" s="2" customFormat="1" ht="16.5" customHeight="1">
      <c r="A237" s="38"/>
      <c r="B237" s="39"/>
      <c r="C237" s="235" t="s">
        <v>309</v>
      </c>
      <c r="D237" s="235" t="s">
        <v>165</v>
      </c>
      <c r="E237" s="236" t="s">
        <v>310</v>
      </c>
      <c r="F237" s="237" t="s">
        <v>311</v>
      </c>
      <c r="G237" s="238" t="s">
        <v>168</v>
      </c>
      <c r="H237" s="239">
        <v>3.75</v>
      </c>
      <c r="I237" s="240"/>
      <c r="J237" s="241">
        <f>ROUND(I237*H237,2)</f>
        <v>0</v>
      </c>
      <c r="K237" s="237" t="s">
        <v>169</v>
      </c>
      <c r="L237" s="44"/>
      <c r="M237" s="242" t="s">
        <v>1</v>
      </c>
      <c r="N237" s="243" t="s">
        <v>42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170</v>
      </c>
      <c r="AT237" s="246" t="s">
        <v>165</v>
      </c>
      <c r="AU237" s="246" t="s">
        <v>87</v>
      </c>
      <c r="AY237" s="17" t="s">
        <v>163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85</v>
      </c>
      <c r="BK237" s="247">
        <f>ROUND(I237*H237,2)</f>
        <v>0</v>
      </c>
      <c r="BL237" s="17" t="s">
        <v>170</v>
      </c>
      <c r="BM237" s="246" t="s">
        <v>312</v>
      </c>
    </row>
    <row r="238" s="2" customFormat="1">
      <c r="A238" s="38"/>
      <c r="B238" s="39"/>
      <c r="C238" s="40"/>
      <c r="D238" s="248" t="s">
        <v>172</v>
      </c>
      <c r="E238" s="40"/>
      <c r="F238" s="249" t="s">
        <v>313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172</v>
      </c>
      <c r="AU238" s="17" t="s">
        <v>87</v>
      </c>
    </row>
    <row r="239" s="2" customFormat="1" ht="16.5" customHeight="1">
      <c r="A239" s="38"/>
      <c r="B239" s="39"/>
      <c r="C239" s="235" t="s">
        <v>314</v>
      </c>
      <c r="D239" s="235" t="s">
        <v>165</v>
      </c>
      <c r="E239" s="236" t="s">
        <v>315</v>
      </c>
      <c r="F239" s="237" t="s">
        <v>316</v>
      </c>
      <c r="G239" s="238" t="s">
        <v>219</v>
      </c>
      <c r="H239" s="239">
        <v>0.019</v>
      </c>
      <c r="I239" s="240"/>
      <c r="J239" s="241">
        <f>ROUND(I239*H239,2)</f>
        <v>0</v>
      </c>
      <c r="K239" s="237" t="s">
        <v>169</v>
      </c>
      <c r="L239" s="44"/>
      <c r="M239" s="242" t="s">
        <v>1</v>
      </c>
      <c r="N239" s="243" t="s">
        <v>42</v>
      </c>
      <c r="O239" s="91"/>
      <c r="P239" s="244">
        <f>O239*H239</f>
        <v>0</v>
      </c>
      <c r="Q239" s="244">
        <v>1.06277</v>
      </c>
      <c r="R239" s="244">
        <f>Q239*H239</f>
        <v>0.02019263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170</v>
      </c>
      <c r="AT239" s="246" t="s">
        <v>165</v>
      </c>
      <c r="AU239" s="246" t="s">
        <v>87</v>
      </c>
      <c r="AY239" s="17" t="s">
        <v>163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85</v>
      </c>
      <c r="BK239" s="247">
        <f>ROUND(I239*H239,2)</f>
        <v>0</v>
      </c>
      <c r="BL239" s="17" t="s">
        <v>170</v>
      </c>
      <c r="BM239" s="246" t="s">
        <v>317</v>
      </c>
    </row>
    <row r="240" s="2" customFormat="1">
      <c r="A240" s="38"/>
      <c r="B240" s="39"/>
      <c r="C240" s="40"/>
      <c r="D240" s="248" t="s">
        <v>172</v>
      </c>
      <c r="E240" s="40"/>
      <c r="F240" s="249" t="s">
        <v>318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172</v>
      </c>
      <c r="AU240" s="17" t="s">
        <v>87</v>
      </c>
    </row>
    <row r="241" s="13" customFormat="1">
      <c r="A241" s="13"/>
      <c r="B241" s="252"/>
      <c r="C241" s="253"/>
      <c r="D241" s="248" t="s">
        <v>174</v>
      </c>
      <c r="E241" s="254" t="s">
        <v>1</v>
      </c>
      <c r="F241" s="255" t="s">
        <v>301</v>
      </c>
      <c r="G241" s="253"/>
      <c r="H241" s="254" t="s">
        <v>1</v>
      </c>
      <c r="I241" s="256"/>
      <c r="J241" s="253"/>
      <c r="K241" s="253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174</v>
      </c>
      <c r="AU241" s="261" t="s">
        <v>87</v>
      </c>
      <c r="AV241" s="13" t="s">
        <v>85</v>
      </c>
      <c r="AW241" s="13" t="s">
        <v>32</v>
      </c>
      <c r="AX241" s="13" t="s">
        <v>77</v>
      </c>
      <c r="AY241" s="261" t="s">
        <v>163</v>
      </c>
    </row>
    <row r="242" s="14" customFormat="1">
      <c r="A242" s="14"/>
      <c r="B242" s="262"/>
      <c r="C242" s="263"/>
      <c r="D242" s="248" t="s">
        <v>174</v>
      </c>
      <c r="E242" s="264" t="s">
        <v>1</v>
      </c>
      <c r="F242" s="265" t="s">
        <v>319</v>
      </c>
      <c r="G242" s="263"/>
      <c r="H242" s="266">
        <v>0.019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2" t="s">
        <v>174</v>
      </c>
      <c r="AU242" s="272" t="s">
        <v>87</v>
      </c>
      <c r="AV242" s="14" t="s">
        <v>87</v>
      </c>
      <c r="AW242" s="14" t="s">
        <v>32</v>
      </c>
      <c r="AX242" s="14" t="s">
        <v>77</v>
      </c>
      <c r="AY242" s="272" t="s">
        <v>163</v>
      </c>
    </row>
    <row r="243" s="2" customFormat="1" ht="16.5" customHeight="1">
      <c r="A243" s="38"/>
      <c r="B243" s="39"/>
      <c r="C243" s="235" t="s">
        <v>320</v>
      </c>
      <c r="D243" s="235" t="s">
        <v>165</v>
      </c>
      <c r="E243" s="236" t="s">
        <v>321</v>
      </c>
      <c r="F243" s="237" t="s">
        <v>322</v>
      </c>
      <c r="G243" s="238" t="s">
        <v>190</v>
      </c>
      <c r="H243" s="239">
        <v>0.14799999999999999</v>
      </c>
      <c r="I243" s="240"/>
      <c r="J243" s="241">
        <f>ROUND(I243*H243,2)</f>
        <v>0</v>
      </c>
      <c r="K243" s="237" t="s">
        <v>169</v>
      </c>
      <c r="L243" s="44"/>
      <c r="M243" s="242" t="s">
        <v>1</v>
      </c>
      <c r="N243" s="243" t="s">
        <v>42</v>
      </c>
      <c r="O243" s="91"/>
      <c r="P243" s="244">
        <f>O243*H243</f>
        <v>0</v>
      </c>
      <c r="Q243" s="244">
        <v>1.94302</v>
      </c>
      <c r="R243" s="244">
        <f>Q243*H243</f>
        <v>0.28756695999999998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170</v>
      </c>
      <c r="AT243" s="246" t="s">
        <v>165</v>
      </c>
      <c r="AU243" s="246" t="s">
        <v>87</v>
      </c>
      <c r="AY243" s="17" t="s">
        <v>163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85</v>
      </c>
      <c r="BK243" s="247">
        <f>ROUND(I243*H243,2)</f>
        <v>0</v>
      </c>
      <c r="BL243" s="17" t="s">
        <v>170</v>
      </c>
      <c r="BM243" s="246" t="s">
        <v>323</v>
      </c>
    </row>
    <row r="244" s="2" customFormat="1">
      <c r="A244" s="38"/>
      <c r="B244" s="39"/>
      <c r="C244" s="40"/>
      <c r="D244" s="248" t="s">
        <v>172</v>
      </c>
      <c r="E244" s="40"/>
      <c r="F244" s="249" t="s">
        <v>324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172</v>
      </c>
      <c r="AU244" s="17" t="s">
        <v>87</v>
      </c>
    </row>
    <row r="245" s="13" customFormat="1">
      <c r="A245" s="13"/>
      <c r="B245" s="252"/>
      <c r="C245" s="253"/>
      <c r="D245" s="248" t="s">
        <v>174</v>
      </c>
      <c r="E245" s="254" t="s">
        <v>1</v>
      </c>
      <c r="F245" s="255" t="s">
        <v>325</v>
      </c>
      <c r="G245" s="253"/>
      <c r="H245" s="254" t="s">
        <v>1</v>
      </c>
      <c r="I245" s="256"/>
      <c r="J245" s="253"/>
      <c r="K245" s="253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174</v>
      </c>
      <c r="AU245" s="261" t="s">
        <v>87</v>
      </c>
      <c r="AV245" s="13" t="s">
        <v>85</v>
      </c>
      <c r="AW245" s="13" t="s">
        <v>32</v>
      </c>
      <c r="AX245" s="13" t="s">
        <v>77</v>
      </c>
      <c r="AY245" s="261" t="s">
        <v>163</v>
      </c>
    </row>
    <row r="246" s="14" customFormat="1">
      <c r="A246" s="14"/>
      <c r="B246" s="262"/>
      <c r="C246" s="263"/>
      <c r="D246" s="248" t="s">
        <v>174</v>
      </c>
      <c r="E246" s="264" t="s">
        <v>1</v>
      </c>
      <c r="F246" s="265" t="s">
        <v>326</v>
      </c>
      <c r="G246" s="263"/>
      <c r="H246" s="266">
        <v>0.066000000000000003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2" t="s">
        <v>174</v>
      </c>
      <c r="AU246" s="272" t="s">
        <v>87</v>
      </c>
      <c r="AV246" s="14" t="s">
        <v>87</v>
      </c>
      <c r="AW246" s="14" t="s">
        <v>32</v>
      </c>
      <c r="AX246" s="14" t="s">
        <v>77</v>
      </c>
      <c r="AY246" s="272" t="s">
        <v>163</v>
      </c>
    </row>
    <row r="247" s="14" customFormat="1">
      <c r="A247" s="14"/>
      <c r="B247" s="262"/>
      <c r="C247" s="263"/>
      <c r="D247" s="248" t="s">
        <v>174</v>
      </c>
      <c r="E247" s="264" t="s">
        <v>1</v>
      </c>
      <c r="F247" s="265" t="s">
        <v>327</v>
      </c>
      <c r="G247" s="263"/>
      <c r="H247" s="266">
        <v>0.082000000000000003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2" t="s">
        <v>174</v>
      </c>
      <c r="AU247" s="272" t="s">
        <v>87</v>
      </c>
      <c r="AV247" s="14" t="s">
        <v>87</v>
      </c>
      <c r="AW247" s="14" t="s">
        <v>32</v>
      </c>
      <c r="AX247" s="14" t="s">
        <v>77</v>
      </c>
      <c r="AY247" s="272" t="s">
        <v>163</v>
      </c>
    </row>
    <row r="248" s="2" customFormat="1" ht="16.5" customHeight="1">
      <c r="A248" s="38"/>
      <c r="B248" s="39"/>
      <c r="C248" s="235" t="s">
        <v>328</v>
      </c>
      <c r="D248" s="235" t="s">
        <v>165</v>
      </c>
      <c r="E248" s="236" t="s">
        <v>329</v>
      </c>
      <c r="F248" s="237" t="s">
        <v>330</v>
      </c>
      <c r="G248" s="238" t="s">
        <v>219</v>
      </c>
      <c r="H248" s="239">
        <v>0.108</v>
      </c>
      <c r="I248" s="240"/>
      <c r="J248" s="241">
        <f>ROUND(I248*H248,2)</f>
        <v>0</v>
      </c>
      <c r="K248" s="237" t="s">
        <v>169</v>
      </c>
      <c r="L248" s="44"/>
      <c r="M248" s="242" t="s">
        <v>1</v>
      </c>
      <c r="N248" s="243" t="s">
        <v>42</v>
      </c>
      <c r="O248" s="91"/>
      <c r="P248" s="244">
        <f>O248*H248</f>
        <v>0</v>
      </c>
      <c r="Q248" s="244">
        <v>1.0900000000000001</v>
      </c>
      <c r="R248" s="244">
        <f>Q248*H248</f>
        <v>0.11772000000000001</v>
      </c>
      <c r="S248" s="244">
        <v>0</v>
      </c>
      <c r="T248" s="24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6" t="s">
        <v>170</v>
      </c>
      <c r="AT248" s="246" t="s">
        <v>165</v>
      </c>
      <c r="AU248" s="246" t="s">
        <v>87</v>
      </c>
      <c r="AY248" s="17" t="s">
        <v>163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7" t="s">
        <v>85</v>
      </c>
      <c r="BK248" s="247">
        <f>ROUND(I248*H248,2)</f>
        <v>0</v>
      </c>
      <c r="BL248" s="17" t="s">
        <v>170</v>
      </c>
      <c r="BM248" s="246" t="s">
        <v>331</v>
      </c>
    </row>
    <row r="249" s="2" customFormat="1">
      <c r="A249" s="38"/>
      <c r="B249" s="39"/>
      <c r="C249" s="40"/>
      <c r="D249" s="248" t="s">
        <v>172</v>
      </c>
      <c r="E249" s="40"/>
      <c r="F249" s="249" t="s">
        <v>332</v>
      </c>
      <c r="G249" s="40"/>
      <c r="H249" s="40"/>
      <c r="I249" s="144"/>
      <c r="J249" s="40"/>
      <c r="K249" s="40"/>
      <c r="L249" s="44"/>
      <c r="M249" s="250"/>
      <c r="N249" s="251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172</v>
      </c>
      <c r="AU249" s="17" t="s">
        <v>87</v>
      </c>
    </row>
    <row r="250" s="13" customFormat="1">
      <c r="A250" s="13"/>
      <c r="B250" s="252"/>
      <c r="C250" s="253"/>
      <c r="D250" s="248" t="s">
        <v>174</v>
      </c>
      <c r="E250" s="254" t="s">
        <v>1</v>
      </c>
      <c r="F250" s="255" t="s">
        <v>333</v>
      </c>
      <c r="G250" s="253"/>
      <c r="H250" s="254" t="s">
        <v>1</v>
      </c>
      <c r="I250" s="256"/>
      <c r="J250" s="253"/>
      <c r="K250" s="253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174</v>
      </c>
      <c r="AU250" s="261" t="s">
        <v>87</v>
      </c>
      <c r="AV250" s="13" t="s">
        <v>85</v>
      </c>
      <c r="AW250" s="13" t="s">
        <v>32</v>
      </c>
      <c r="AX250" s="13" t="s">
        <v>77</v>
      </c>
      <c r="AY250" s="261" t="s">
        <v>163</v>
      </c>
    </row>
    <row r="251" s="14" customFormat="1">
      <c r="A251" s="14"/>
      <c r="B251" s="262"/>
      <c r="C251" s="263"/>
      <c r="D251" s="248" t="s">
        <v>174</v>
      </c>
      <c r="E251" s="264" t="s">
        <v>1</v>
      </c>
      <c r="F251" s="265" t="s">
        <v>334</v>
      </c>
      <c r="G251" s="263"/>
      <c r="H251" s="266">
        <v>0.042999999999999997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2" t="s">
        <v>174</v>
      </c>
      <c r="AU251" s="272" t="s">
        <v>87</v>
      </c>
      <c r="AV251" s="14" t="s">
        <v>87</v>
      </c>
      <c r="AW251" s="14" t="s">
        <v>32</v>
      </c>
      <c r="AX251" s="14" t="s">
        <v>77</v>
      </c>
      <c r="AY251" s="272" t="s">
        <v>163</v>
      </c>
    </row>
    <row r="252" s="14" customFormat="1">
      <c r="A252" s="14"/>
      <c r="B252" s="262"/>
      <c r="C252" s="263"/>
      <c r="D252" s="248" t="s">
        <v>174</v>
      </c>
      <c r="E252" s="264" t="s">
        <v>1</v>
      </c>
      <c r="F252" s="265" t="s">
        <v>335</v>
      </c>
      <c r="G252" s="263"/>
      <c r="H252" s="266">
        <v>0.052999999999999998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2" t="s">
        <v>174</v>
      </c>
      <c r="AU252" s="272" t="s">
        <v>87</v>
      </c>
      <c r="AV252" s="14" t="s">
        <v>87</v>
      </c>
      <c r="AW252" s="14" t="s">
        <v>32</v>
      </c>
      <c r="AX252" s="14" t="s">
        <v>77</v>
      </c>
      <c r="AY252" s="272" t="s">
        <v>163</v>
      </c>
    </row>
    <row r="253" s="14" customFormat="1">
      <c r="A253" s="14"/>
      <c r="B253" s="262"/>
      <c r="C253" s="263"/>
      <c r="D253" s="248" t="s">
        <v>174</v>
      </c>
      <c r="E253" s="264" t="s">
        <v>1</v>
      </c>
      <c r="F253" s="265" t="s">
        <v>336</v>
      </c>
      <c r="G253" s="263"/>
      <c r="H253" s="266">
        <v>0.012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2" t="s">
        <v>174</v>
      </c>
      <c r="AU253" s="272" t="s">
        <v>87</v>
      </c>
      <c r="AV253" s="14" t="s">
        <v>87</v>
      </c>
      <c r="AW253" s="14" t="s">
        <v>32</v>
      </c>
      <c r="AX253" s="14" t="s">
        <v>77</v>
      </c>
      <c r="AY253" s="272" t="s">
        <v>163</v>
      </c>
    </row>
    <row r="254" s="2" customFormat="1" ht="16.5" customHeight="1">
      <c r="A254" s="38"/>
      <c r="B254" s="39"/>
      <c r="C254" s="235" t="s">
        <v>337</v>
      </c>
      <c r="D254" s="235" t="s">
        <v>165</v>
      </c>
      <c r="E254" s="236" t="s">
        <v>338</v>
      </c>
      <c r="F254" s="237" t="s">
        <v>339</v>
      </c>
      <c r="G254" s="238" t="s">
        <v>168</v>
      </c>
      <c r="H254" s="239">
        <v>27.48</v>
      </c>
      <c r="I254" s="240"/>
      <c r="J254" s="241">
        <f>ROUND(I254*H254,2)</f>
        <v>0</v>
      </c>
      <c r="K254" s="237" t="s">
        <v>169</v>
      </c>
      <c r="L254" s="44"/>
      <c r="M254" s="242" t="s">
        <v>1</v>
      </c>
      <c r="N254" s="243" t="s">
        <v>42</v>
      </c>
      <c r="O254" s="91"/>
      <c r="P254" s="244">
        <f>O254*H254</f>
        <v>0</v>
      </c>
      <c r="Q254" s="244">
        <v>0.028570000000000002</v>
      </c>
      <c r="R254" s="244">
        <f>Q254*H254</f>
        <v>0.78510360000000001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170</v>
      </c>
      <c r="AT254" s="246" t="s">
        <v>165</v>
      </c>
      <c r="AU254" s="246" t="s">
        <v>87</v>
      </c>
      <c r="AY254" s="17" t="s">
        <v>163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85</v>
      </c>
      <c r="BK254" s="247">
        <f>ROUND(I254*H254,2)</f>
        <v>0</v>
      </c>
      <c r="BL254" s="17" t="s">
        <v>170</v>
      </c>
      <c r="BM254" s="246" t="s">
        <v>340</v>
      </c>
    </row>
    <row r="255" s="2" customFormat="1">
      <c r="A255" s="38"/>
      <c r="B255" s="39"/>
      <c r="C255" s="40"/>
      <c r="D255" s="248" t="s">
        <v>172</v>
      </c>
      <c r="E255" s="40"/>
      <c r="F255" s="249" t="s">
        <v>341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172</v>
      </c>
      <c r="AU255" s="17" t="s">
        <v>87</v>
      </c>
    </row>
    <row r="256" s="13" customFormat="1">
      <c r="A256" s="13"/>
      <c r="B256" s="252"/>
      <c r="C256" s="253"/>
      <c r="D256" s="248" t="s">
        <v>174</v>
      </c>
      <c r="E256" s="254" t="s">
        <v>1</v>
      </c>
      <c r="F256" s="255" t="s">
        <v>342</v>
      </c>
      <c r="G256" s="253"/>
      <c r="H256" s="254" t="s">
        <v>1</v>
      </c>
      <c r="I256" s="256"/>
      <c r="J256" s="253"/>
      <c r="K256" s="253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174</v>
      </c>
      <c r="AU256" s="261" t="s">
        <v>87</v>
      </c>
      <c r="AV256" s="13" t="s">
        <v>85</v>
      </c>
      <c r="AW256" s="13" t="s">
        <v>32</v>
      </c>
      <c r="AX256" s="13" t="s">
        <v>77</v>
      </c>
      <c r="AY256" s="261" t="s">
        <v>163</v>
      </c>
    </row>
    <row r="257" s="14" customFormat="1">
      <c r="A257" s="14"/>
      <c r="B257" s="262"/>
      <c r="C257" s="263"/>
      <c r="D257" s="248" t="s">
        <v>174</v>
      </c>
      <c r="E257" s="264" t="s">
        <v>1</v>
      </c>
      <c r="F257" s="265" t="s">
        <v>343</v>
      </c>
      <c r="G257" s="263"/>
      <c r="H257" s="266">
        <v>0.47999999999999998</v>
      </c>
      <c r="I257" s="267"/>
      <c r="J257" s="263"/>
      <c r="K257" s="263"/>
      <c r="L257" s="268"/>
      <c r="M257" s="269"/>
      <c r="N257" s="270"/>
      <c r="O257" s="270"/>
      <c r="P257" s="270"/>
      <c r="Q257" s="270"/>
      <c r="R257" s="270"/>
      <c r="S257" s="270"/>
      <c r="T257" s="27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2" t="s">
        <v>174</v>
      </c>
      <c r="AU257" s="272" t="s">
        <v>87</v>
      </c>
      <c r="AV257" s="14" t="s">
        <v>87</v>
      </c>
      <c r="AW257" s="14" t="s">
        <v>32</v>
      </c>
      <c r="AX257" s="14" t="s">
        <v>77</v>
      </c>
      <c r="AY257" s="272" t="s">
        <v>163</v>
      </c>
    </row>
    <row r="258" s="14" customFormat="1">
      <c r="A258" s="14"/>
      <c r="B258" s="262"/>
      <c r="C258" s="263"/>
      <c r="D258" s="248" t="s">
        <v>174</v>
      </c>
      <c r="E258" s="264" t="s">
        <v>1</v>
      </c>
      <c r="F258" s="265" t="s">
        <v>344</v>
      </c>
      <c r="G258" s="263"/>
      <c r="H258" s="266">
        <v>14.130000000000001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2" t="s">
        <v>174</v>
      </c>
      <c r="AU258" s="272" t="s">
        <v>87</v>
      </c>
      <c r="AV258" s="14" t="s">
        <v>87</v>
      </c>
      <c r="AW258" s="14" t="s">
        <v>32</v>
      </c>
      <c r="AX258" s="14" t="s">
        <v>77</v>
      </c>
      <c r="AY258" s="272" t="s">
        <v>163</v>
      </c>
    </row>
    <row r="259" s="14" customFormat="1">
      <c r="A259" s="14"/>
      <c r="B259" s="262"/>
      <c r="C259" s="263"/>
      <c r="D259" s="248" t="s">
        <v>174</v>
      </c>
      <c r="E259" s="264" t="s">
        <v>1</v>
      </c>
      <c r="F259" s="265" t="s">
        <v>345</v>
      </c>
      <c r="G259" s="263"/>
      <c r="H259" s="266">
        <v>-2.3999999999999999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174</v>
      </c>
      <c r="AU259" s="272" t="s">
        <v>87</v>
      </c>
      <c r="AV259" s="14" t="s">
        <v>87</v>
      </c>
      <c r="AW259" s="14" t="s">
        <v>32</v>
      </c>
      <c r="AX259" s="14" t="s">
        <v>77</v>
      </c>
      <c r="AY259" s="272" t="s">
        <v>163</v>
      </c>
    </row>
    <row r="260" s="14" customFormat="1">
      <c r="A260" s="14"/>
      <c r="B260" s="262"/>
      <c r="C260" s="263"/>
      <c r="D260" s="248" t="s">
        <v>174</v>
      </c>
      <c r="E260" s="264" t="s">
        <v>1</v>
      </c>
      <c r="F260" s="265" t="s">
        <v>346</v>
      </c>
      <c r="G260" s="263"/>
      <c r="H260" s="266">
        <v>0.90000000000000002</v>
      </c>
      <c r="I260" s="267"/>
      <c r="J260" s="263"/>
      <c r="K260" s="263"/>
      <c r="L260" s="268"/>
      <c r="M260" s="269"/>
      <c r="N260" s="270"/>
      <c r="O260" s="270"/>
      <c r="P260" s="270"/>
      <c r="Q260" s="270"/>
      <c r="R260" s="270"/>
      <c r="S260" s="270"/>
      <c r="T260" s="27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2" t="s">
        <v>174</v>
      </c>
      <c r="AU260" s="272" t="s">
        <v>87</v>
      </c>
      <c r="AV260" s="14" t="s">
        <v>87</v>
      </c>
      <c r="AW260" s="14" t="s">
        <v>32</v>
      </c>
      <c r="AX260" s="14" t="s">
        <v>77</v>
      </c>
      <c r="AY260" s="272" t="s">
        <v>163</v>
      </c>
    </row>
    <row r="261" s="14" customFormat="1">
      <c r="A261" s="14"/>
      <c r="B261" s="262"/>
      <c r="C261" s="263"/>
      <c r="D261" s="248" t="s">
        <v>174</v>
      </c>
      <c r="E261" s="264" t="s">
        <v>1</v>
      </c>
      <c r="F261" s="265" t="s">
        <v>347</v>
      </c>
      <c r="G261" s="263"/>
      <c r="H261" s="266">
        <v>-4.3200000000000003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2" t="s">
        <v>174</v>
      </c>
      <c r="AU261" s="272" t="s">
        <v>87</v>
      </c>
      <c r="AV261" s="14" t="s">
        <v>87</v>
      </c>
      <c r="AW261" s="14" t="s">
        <v>32</v>
      </c>
      <c r="AX261" s="14" t="s">
        <v>77</v>
      </c>
      <c r="AY261" s="272" t="s">
        <v>163</v>
      </c>
    </row>
    <row r="262" s="14" customFormat="1">
      <c r="A262" s="14"/>
      <c r="B262" s="262"/>
      <c r="C262" s="263"/>
      <c r="D262" s="248" t="s">
        <v>174</v>
      </c>
      <c r="E262" s="264" t="s">
        <v>1</v>
      </c>
      <c r="F262" s="265" t="s">
        <v>348</v>
      </c>
      <c r="G262" s="263"/>
      <c r="H262" s="266">
        <v>7.7699999999999996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2" t="s">
        <v>174</v>
      </c>
      <c r="AU262" s="272" t="s">
        <v>87</v>
      </c>
      <c r="AV262" s="14" t="s">
        <v>87</v>
      </c>
      <c r="AW262" s="14" t="s">
        <v>32</v>
      </c>
      <c r="AX262" s="14" t="s">
        <v>77</v>
      </c>
      <c r="AY262" s="272" t="s">
        <v>163</v>
      </c>
    </row>
    <row r="263" s="13" customFormat="1">
      <c r="A263" s="13"/>
      <c r="B263" s="252"/>
      <c r="C263" s="253"/>
      <c r="D263" s="248" t="s">
        <v>174</v>
      </c>
      <c r="E263" s="254" t="s">
        <v>1</v>
      </c>
      <c r="F263" s="255" t="s">
        <v>349</v>
      </c>
      <c r="G263" s="253"/>
      <c r="H263" s="254" t="s">
        <v>1</v>
      </c>
      <c r="I263" s="256"/>
      <c r="J263" s="253"/>
      <c r="K263" s="253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174</v>
      </c>
      <c r="AU263" s="261" t="s">
        <v>87</v>
      </c>
      <c r="AV263" s="13" t="s">
        <v>85</v>
      </c>
      <c r="AW263" s="13" t="s">
        <v>32</v>
      </c>
      <c r="AX263" s="13" t="s">
        <v>77</v>
      </c>
      <c r="AY263" s="261" t="s">
        <v>163</v>
      </c>
    </row>
    <row r="264" s="14" customFormat="1">
      <c r="A264" s="14"/>
      <c r="B264" s="262"/>
      <c r="C264" s="263"/>
      <c r="D264" s="248" t="s">
        <v>174</v>
      </c>
      <c r="E264" s="264" t="s">
        <v>1</v>
      </c>
      <c r="F264" s="265" t="s">
        <v>350</v>
      </c>
      <c r="G264" s="263"/>
      <c r="H264" s="266">
        <v>1.8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174</v>
      </c>
      <c r="AU264" s="272" t="s">
        <v>87</v>
      </c>
      <c r="AV264" s="14" t="s">
        <v>87</v>
      </c>
      <c r="AW264" s="14" t="s">
        <v>32</v>
      </c>
      <c r="AX264" s="14" t="s">
        <v>77</v>
      </c>
      <c r="AY264" s="272" t="s">
        <v>163</v>
      </c>
    </row>
    <row r="265" s="14" customFormat="1">
      <c r="A265" s="14"/>
      <c r="B265" s="262"/>
      <c r="C265" s="263"/>
      <c r="D265" s="248" t="s">
        <v>174</v>
      </c>
      <c r="E265" s="264" t="s">
        <v>1</v>
      </c>
      <c r="F265" s="265" t="s">
        <v>351</v>
      </c>
      <c r="G265" s="263"/>
      <c r="H265" s="266">
        <v>0.31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174</v>
      </c>
      <c r="AU265" s="272" t="s">
        <v>87</v>
      </c>
      <c r="AV265" s="14" t="s">
        <v>87</v>
      </c>
      <c r="AW265" s="14" t="s">
        <v>32</v>
      </c>
      <c r="AX265" s="14" t="s">
        <v>77</v>
      </c>
      <c r="AY265" s="272" t="s">
        <v>163</v>
      </c>
    </row>
    <row r="266" s="14" customFormat="1">
      <c r="A266" s="14"/>
      <c r="B266" s="262"/>
      <c r="C266" s="263"/>
      <c r="D266" s="248" t="s">
        <v>174</v>
      </c>
      <c r="E266" s="264" t="s">
        <v>1</v>
      </c>
      <c r="F266" s="265" t="s">
        <v>352</v>
      </c>
      <c r="G266" s="263"/>
      <c r="H266" s="266">
        <v>6.4199999999999999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2" t="s">
        <v>174</v>
      </c>
      <c r="AU266" s="272" t="s">
        <v>87</v>
      </c>
      <c r="AV266" s="14" t="s">
        <v>87</v>
      </c>
      <c r="AW266" s="14" t="s">
        <v>32</v>
      </c>
      <c r="AX266" s="14" t="s">
        <v>77</v>
      </c>
      <c r="AY266" s="272" t="s">
        <v>163</v>
      </c>
    </row>
    <row r="267" s="14" customFormat="1">
      <c r="A267" s="14"/>
      <c r="B267" s="262"/>
      <c r="C267" s="263"/>
      <c r="D267" s="248" t="s">
        <v>174</v>
      </c>
      <c r="E267" s="264" t="s">
        <v>1</v>
      </c>
      <c r="F267" s="265" t="s">
        <v>353</v>
      </c>
      <c r="G267" s="263"/>
      <c r="H267" s="266">
        <v>2.3900000000000001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2" t="s">
        <v>174</v>
      </c>
      <c r="AU267" s="272" t="s">
        <v>87</v>
      </c>
      <c r="AV267" s="14" t="s">
        <v>87</v>
      </c>
      <c r="AW267" s="14" t="s">
        <v>32</v>
      </c>
      <c r="AX267" s="14" t="s">
        <v>77</v>
      </c>
      <c r="AY267" s="272" t="s">
        <v>163</v>
      </c>
    </row>
    <row r="268" s="2" customFormat="1" ht="16.5" customHeight="1">
      <c r="A268" s="38"/>
      <c r="B268" s="39"/>
      <c r="C268" s="235" t="s">
        <v>354</v>
      </c>
      <c r="D268" s="235" t="s">
        <v>165</v>
      </c>
      <c r="E268" s="236" t="s">
        <v>355</v>
      </c>
      <c r="F268" s="237" t="s">
        <v>356</v>
      </c>
      <c r="G268" s="238" t="s">
        <v>168</v>
      </c>
      <c r="H268" s="239">
        <v>1.51</v>
      </c>
      <c r="I268" s="240"/>
      <c r="J268" s="241">
        <f>ROUND(I268*H268,2)</f>
        <v>0</v>
      </c>
      <c r="K268" s="237" t="s">
        <v>169</v>
      </c>
      <c r="L268" s="44"/>
      <c r="M268" s="242" t="s">
        <v>1</v>
      </c>
      <c r="N268" s="243" t="s">
        <v>42</v>
      </c>
      <c r="O268" s="91"/>
      <c r="P268" s="244">
        <f>O268*H268</f>
        <v>0</v>
      </c>
      <c r="Q268" s="244">
        <v>0.061969999999999997</v>
      </c>
      <c r="R268" s="244">
        <f>Q268*H268</f>
        <v>0.093574699999999997</v>
      </c>
      <c r="S268" s="244">
        <v>0</v>
      </c>
      <c r="T268" s="24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170</v>
      </c>
      <c r="AT268" s="246" t="s">
        <v>165</v>
      </c>
      <c r="AU268" s="246" t="s">
        <v>87</v>
      </c>
      <c r="AY268" s="17" t="s">
        <v>163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85</v>
      </c>
      <c r="BK268" s="247">
        <f>ROUND(I268*H268,2)</f>
        <v>0</v>
      </c>
      <c r="BL268" s="17" t="s">
        <v>170</v>
      </c>
      <c r="BM268" s="246" t="s">
        <v>357</v>
      </c>
    </row>
    <row r="269" s="2" customFormat="1">
      <c r="A269" s="38"/>
      <c r="B269" s="39"/>
      <c r="C269" s="40"/>
      <c r="D269" s="248" t="s">
        <v>172</v>
      </c>
      <c r="E269" s="40"/>
      <c r="F269" s="249" t="s">
        <v>358</v>
      </c>
      <c r="G269" s="40"/>
      <c r="H269" s="40"/>
      <c r="I269" s="144"/>
      <c r="J269" s="40"/>
      <c r="K269" s="40"/>
      <c r="L269" s="44"/>
      <c r="M269" s="250"/>
      <c r="N269" s="25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172</v>
      </c>
      <c r="AU269" s="17" t="s">
        <v>87</v>
      </c>
    </row>
    <row r="270" s="13" customFormat="1">
      <c r="A270" s="13"/>
      <c r="B270" s="252"/>
      <c r="C270" s="253"/>
      <c r="D270" s="248" t="s">
        <v>174</v>
      </c>
      <c r="E270" s="254" t="s">
        <v>1</v>
      </c>
      <c r="F270" s="255" t="s">
        <v>289</v>
      </c>
      <c r="G270" s="253"/>
      <c r="H270" s="254" t="s">
        <v>1</v>
      </c>
      <c r="I270" s="256"/>
      <c r="J270" s="253"/>
      <c r="K270" s="253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174</v>
      </c>
      <c r="AU270" s="261" t="s">
        <v>87</v>
      </c>
      <c r="AV270" s="13" t="s">
        <v>85</v>
      </c>
      <c r="AW270" s="13" t="s">
        <v>32</v>
      </c>
      <c r="AX270" s="13" t="s">
        <v>77</v>
      </c>
      <c r="AY270" s="261" t="s">
        <v>163</v>
      </c>
    </row>
    <row r="271" s="14" customFormat="1">
      <c r="A271" s="14"/>
      <c r="B271" s="262"/>
      <c r="C271" s="263"/>
      <c r="D271" s="248" t="s">
        <v>174</v>
      </c>
      <c r="E271" s="264" t="s">
        <v>1</v>
      </c>
      <c r="F271" s="265" t="s">
        <v>359</v>
      </c>
      <c r="G271" s="263"/>
      <c r="H271" s="266">
        <v>1.51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174</v>
      </c>
      <c r="AU271" s="272" t="s">
        <v>87</v>
      </c>
      <c r="AV271" s="14" t="s">
        <v>87</v>
      </c>
      <c r="AW271" s="14" t="s">
        <v>32</v>
      </c>
      <c r="AX271" s="14" t="s">
        <v>77</v>
      </c>
      <c r="AY271" s="272" t="s">
        <v>163</v>
      </c>
    </row>
    <row r="272" s="2" customFormat="1" ht="16.5" customHeight="1">
      <c r="A272" s="38"/>
      <c r="B272" s="39"/>
      <c r="C272" s="235" t="s">
        <v>360</v>
      </c>
      <c r="D272" s="235" t="s">
        <v>165</v>
      </c>
      <c r="E272" s="236" t="s">
        <v>361</v>
      </c>
      <c r="F272" s="237" t="s">
        <v>362</v>
      </c>
      <c r="G272" s="238" t="s">
        <v>168</v>
      </c>
      <c r="H272" s="239">
        <v>1.3520000000000001</v>
      </c>
      <c r="I272" s="240"/>
      <c r="J272" s="241">
        <f>ROUND(I272*H272,2)</f>
        <v>0</v>
      </c>
      <c r="K272" s="237" t="s">
        <v>169</v>
      </c>
      <c r="L272" s="44"/>
      <c r="M272" s="242" t="s">
        <v>1</v>
      </c>
      <c r="N272" s="243" t="s">
        <v>42</v>
      </c>
      <c r="O272" s="91"/>
      <c r="P272" s="244">
        <f>O272*H272</f>
        <v>0</v>
      </c>
      <c r="Q272" s="244">
        <v>0.071330000000000005</v>
      </c>
      <c r="R272" s="244">
        <f>Q272*H272</f>
        <v>0.096438160000000009</v>
      </c>
      <c r="S272" s="244">
        <v>0</v>
      </c>
      <c r="T272" s="24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170</v>
      </c>
      <c r="AT272" s="246" t="s">
        <v>165</v>
      </c>
      <c r="AU272" s="246" t="s">
        <v>87</v>
      </c>
      <c r="AY272" s="17" t="s">
        <v>163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85</v>
      </c>
      <c r="BK272" s="247">
        <f>ROUND(I272*H272,2)</f>
        <v>0</v>
      </c>
      <c r="BL272" s="17" t="s">
        <v>170</v>
      </c>
      <c r="BM272" s="246" t="s">
        <v>363</v>
      </c>
    </row>
    <row r="273" s="2" customFormat="1">
      <c r="A273" s="38"/>
      <c r="B273" s="39"/>
      <c r="C273" s="40"/>
      <c r="D273" s="248" t="s">
        <v>172</v>
      </c>
      <c r="E273" s="40"/>
      <c r="F273" s="249" t="s">
        <v>364</v>
      </c>
      <c r="G273" s="40"/>
      <c r="H273" s="40"/>
      <c r="I273" s="144"/>
      <c r="J273" s="40"/>
      <c r="K273" s="40"/>
      <c r="L273" s="44"/>
      <c r="M273" s="250"/>
      <c r="N273" s="25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172</v>
      </c>
      <c r="AU273" s="17" t="s">
        <v>87</v>
      </c>
    </row>
    <row r="274" s="13" customFormat="1">
      <c r="A274" s="13"/>
      <c r="B274" s="252"/>
      <c r="C274" s="253"/>
      <c r="D274" s="248" t="s">
        <v>174</v>
      </c>
      <c r="E274" s="254" t="s">
        <v>1</v>
      </c>
      <c r="F274" s="255" t="s">
        <v>365</v>
      </c>
      <c r="G274" s="253"/>
      <c r="H274" s="254" t="s">
        <v>1</v>
      </c>
      <c r="I274" s="256"/>
      <c r="J274" s="253"/>
      <c r="K274" s="253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174</v>
      </c>
      <c r="AU274" s="261" t="s">
        <v>87</v>
      </c>
      <c r="AV274" s="13" t="s">
        <v>85</v>
      </c>
      <c r="AW274" s="13" t="s">
        <v>32</v>
      </c>
      <c r="AX274" s="13" t="s">
        <v>77</v>
      </c>
      <c r="AY274" s="261" t="s">
        <v>163</v>
      </c>
    </row>
    <row r="275" s="14" customFormat="1">
      <c r="A275" s="14"/>
      <c r="B275" s="262"/>
      <c r="C275" s="263"/>
      <c r="D275" s="248" t="s">
        <v>174</v>
      </c>
      <c r="E275" s="264" t="s">
        <v>1</v>
      </c>
      <c r="F275" s="265" t="s">
        <v>366</v>
      </c>
      <c r="G275" s="263"/>
      <c r="H275" s="266">
        <v>1.3520000000000001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174</v>
      </c>
      <c r="AU275" s="272" t="s">
        <v>87</v>
      </c>
      <c r="AV275" s="14" t="s">
        <v>87</v>
      </c>
      <c r="AW275" s="14" t="s">
        <v>32</v>
      </c>
      <c r="AX275" s="14" t="s">
        <v>77</v>
      </c>
      <c r="AY275" s="272" t="s">
        <v>163</v>
      </c>
    </row>
    <row r="276" s="2" customFormat="1" ht="16.5" customHeight="1">
      <c r="A276" s="38"/>
      <c r="B276" s="39"/>
      <c r="C276" s="235" t="s">
        <v>367</v>
      </c>
      <c r="D276" s="235" t="s">
        <v>165</v>
      </c>
      <c r="E276" s="236" t="s">
        <v>368</v>
      </c>
      <c r="F276" s="237" t="s">
        <v>369</v>
      </c>
      <c r="G276" s="238" t="s">
        <v>168</v>
      </c>
      <c r="H276" s="239">
        <v>2.6469999999999998</v>
      </c>
      <c r="I276" s="240"/>
      <c r="J276" s="241">
        <f>ROUND(I276*H276,2)</f>
        <v>0</v>
      </c>
      <c r="K276" s="237" t="s">
        <v>169</v>
      </c>
      <c r="L276" s="44"/>
      <c r="M276" s="242" t="s">
        <v>1</v>
      </c>
      <c r="N276" s="243" t="s">
        <v>42</v>
      </c>
      <c r="O276" s="91"/>
      <c r="P276" s="244">
        <f>O276*H276</f>
        <v>0</v>
      </c>
      <c r="Q276" s="244">
        <v>0.07009</v>
      </c>
      <c r="R276" s="244">
        <f>Q276*H276</f>
        <v>0.18552822999999999</v>
      </c>
      <c r="S276" s="244">
        <v>0</v>
      </c>
      <c r="T276" s="24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6" t="s">
        <v>170</v>
      </c>
      <c r="AT276" s="246" t="s">
        <v>165</v>
      </c>
      <c r="AU276" s="246" t="s">
        <v>87</v>
      </c>
      <c r="AY276" s="17" t="s">
        <v>163</v>
      </c>
      <c r="BE276" s="247">
        <f>IF(N276="základní",J276,0)</f>
        <v>0</v>
      </c>
      <c r="BF276" s="247">
        <f>IF(N276="snížená",J276,0)</f>
        <v>0</v>
      </c>
      <c r="BG276" s="247">
        <f>IF(N276="zákl. přenesená",J276,0)</f>
        <v>0</v>
      </c>
      <c r="BH276" s="247">
        <f>IF(N276="sníž. přenesená",J276,0)</f>
        <v>0</v>
      </c>
      <c r="BI276" s="247">
        <f>IF(N276="nulová",J276,0)</f>
        <v>0</v>
      </c>
      <c r="BJ276" s="17" t="s">
        <v>85</v>
      </c>
      <c r="BK276" s="247">
        <f>ROUND(I276*H276,2)</f>
        <v>0</v>
      </c>
      <c r="BL276" s="17" t="s">
        <v>170</v>
      </c>
      <c r="BM276" s="246" t="s">
        <v>370</v>
      </c>
    </row>
    <row r="277" s="2" customFormat="1">
      <c r="A277" s="38"/>
      <c r="B277" s="39"/>
      <c r="C277" s="40"/>
      <c r="D277" s="248" t="s">
        <v>172</v>
      </c>
      <c r="E277" s="40"/>
      <c r="F277" s="249" t="s">
        <v>371</v>
      </c>
      <c r="G277" s="40"/>
      <c r="H277" s="40"/>
      <c r="I277" s="144"/>
      <c r="J277" s="40"/>
      <c r="K277" s="40"/>
      <c r="L277" s="44"/>
      <c r="M277" s="250"/>
      <c r="N277" s="251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172</v>
      </c>
      <c r="AU277" s="17" t="s">
        <v>87</v>
      </c>
    </row>
    <row r="278" s="13" customFormat="1">
      <c r="A278" s="13"/>
      <c r="B278" s="252"/>
      <c r="C278" s="253"/>
      <c r="D278" s="248" t="s">
        <v>174</v>
      </c>
      <c r="E278" s="254" t="s">
        <v>1</v>
      </c>
      <c r="F278" s="255" t="s">
        <v>289</v>
      </c>
      <c r="G278" s="253"/>
      <c r="H278" s="254" t="s">
        <v>1</v>
      </c>
      <c r="I278" s="256"/>
      <c r="J278" s="253"/>
      <c r="K278" s="253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174</v>
      </c>
      <c r="AU278" s="261" t="s">
        <v>87</v>
      </c>
      <c r="AV278" s="13" t="s">
        <v>85</v>
      </c>
      <c r="AW278" s="13" t="s">
        <v>32</v>
      </c>
      <c r="AX278" s="13" t="s">
        <v>77</v>
      </c>
      <c r="AY278" s="261" t="s">
        <v>163</v>
      </c>
    </row>
    <row r="279" s="14" customFormat="1">
      <c r="A279" s="14"/>
      <c r="B279" s="262"/>
      <c r="C279" s="263"/>
      <c r="D279" s="248" t="s">
        <v>174</v>
      </c>
      <c r="E279" s="264" t="s">
        <v>1</v>
      </c>
      <c r="F279" s="265" t="s">
        <v>372</v>
      </c>
      <c r="G279" s="263"/>
      <c r="H279" s="266">
        <v>2.6469999999999998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2" t="s">
        <v>174</v>
      </c>
      <c r="AU279" s="272" t="s">
        <v>87</v>
      </c>
      <c r="AV279" s="14" t="s">
        <v>87</v>
      </c>
      <c r="AW279" s="14" t="s">
        <v>32</v>
      </c>
      <c r="AX279" s="14" t="s">
        <v>77</v>
      </c>
      <c r="AY279" s="272" t="s">
        <v>163</v>
      </c>
    </row>
    <row r="280" s="2" customFormat="1" ht="16.5" customHeight="1">
      <c r="A280" s="38"/>
      <c r="B280" s="39"/>
      <c r="C280" s="235" t="s">
        <v>373</v>
      </c>
      <c r="D280" s="235" t="s">
        <v>165</v>
      </c>
      <c r="E280" s="236" t="s">
        <v>374</v>
      </c>
      <c r="F280" s="237" t="s">
        <v>375</v>
      </c>
      <c r="G280" s="238" t="s">
        <v>168</v>
      </c>
      <c r="H280" s="239">
        <v>1.1519999999999999</v>
      </c>
      <c r="I280" s="240"/>
      <c r="J280" s="241">
        <f>ROUND(I280*H280,2)</f>
        <v>0</v>
      </c>
      <c r="K280" s="237" t="s">
        <v>169</v>
      </c>
      <c r="L280" s="44"/>
      <c r="M280" s="242" t="s">
        <v>1</v>
      </c>
      <c r="N280" s="243" t="s">
        <v>42</v>
      </c>
      <c r="O280" s="91"/>
      <c r="P280" s="244">
        <f>O280*H280</f>
        <v>0</v>
      </c>
      <c r="Q280" s="244">
        <v>0.17818000000000001</v>
      </c>
      <c r="R280" s="244">
        <f>Q280*H280</f>
        <v>0.20526335999999998</v>
      </c>
      <c r="S280" s="244">
        <v>0</v>
      </c>
      <c r="T280" s="24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6" t="s">
        <v>170</v>
      </c>
      <c r="AT280" s="246" t="s">
        <v>165</v>
      </c>
      <c r="AU280" s="246" t="s">
        <v>87</v>
      </c>
      <c r="AY280" s="17" t="s">
        <v>163</v>
      </c>
      <c r="BE280" s="247">
        <f>IF(N280="základní",J280,0)</f>
        <v>0</v>
      </c>
      <c r="BF280" s="247">
        <f>IF(N280="snížená",J280,0)</f>
        <v>0</v>
      </c>
      <c r="BG280" s="247">
        <f>IF(N280="zákl. přenesená",J280,0)</f>
        <v>0</v>
      </c>
      <c r="BH280" s="247">
        <f>IF(N280="sníž. přenesená",J280,0)</f>
        <v>0</v>
      </c>
      <c r="BI280" s="247">
        <f>IF(N280="nulová",J280,0)</f>
        <v>0</v>
      </c>
      <c r="BJ280" s="17" t="s">
        <v>85</v>
      </c>
      <c r="BK280" s="247">
        <f>ROUND(I280*H280,2)</f>
        <v>0</v>
      </c>
      <c r="BL280" s="17" t="s">
        <v>170</v>
      </c>
      <c r="BM280" s="246" t="s">
        <v>376</v>
      </c>
    </row>
    <row r="281" s="2" customFormat="1">
      <c r="A281" s="38"/>
      <c r="B281" s="39"/>
      <c r="C281" s="40"/>
      <c r="D281" s="248" t="s">
        <v>172</v>
      </c>
      <c r="E281" s="40"/>
      <c r="F281" s="249" t="s">
        <v>377</v>
      </c>
      <c r="G281" s="40"/>
      <c r="H281" s="40"/>
      <c r="I281" s="144"/>
      <c r="J281" s="40"/>
      <c r="K281" s="40"/>
      <c r="L281" s="44"/>
      <c r="M281" s="250"/>
      <c r="N281" s="251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172</v>
      </c>
      <c r="AU281" s="17" t="s">
        <v>87</v>
      </c>
    </row>
    <row r="282" s="13" customFormat="1">
      <c r="A282" s="13"/>
      <c r="B282" s="252"/>
      <c r="C282" s="253"/>
      <c r="D282" s="248" t="s">
        <v>174</v>
      </c>
      <c r="E282" s="254" t="s">
        <v>1</v>
      </c>
      <c r="F282" s="255" t="s">
        <v>333</v>
      </c>
      <c r="G282" s="253"/>
      <c r="H282" s="254" t="s">
        <v>1</v>
      </c>
      <c r="I282" s="256"/>
      <c r="J282" s="253"/>
      <c r="K282" s="253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174</v>
      </c>
      <c r="AU282" s="261" t="s">
        <v>87</v>
      </c>
      <c r="AV282" s="13" t="s">
        <v>85</v>
      </c>
      <c r="AW282" s="13" t="s">
        <v>32</v>
      </c>
      <c r="AX282" s="13" t="s">
        <v>77</v>
      </c>
      <c r="AY282" s="261" t="s">
        <v>163</v>
      </c>
    </row>
    <row r="283" s="14" customFormat="1">
      <c r="A283" s="14"/>
      <c r="B283" s="262"/>
      <c r="C283" s="263"/>
      <c r="D283" s="248" t="s">
        <v>174</v>
      </c>
      <c r="E283" s="264" t="s">
        <v>1</v>
      </c>
      <c r="F283" s="265" t="s">
        <v>378</v>
      </c>
      <c r="G283" s="263"/>
      <c r="H283" s="266">
        <v>1.1519999999999999</v>
      </c>
      <c r="I283" s="267"/>
      <c r="J283" s="263"/>
      <c r="K283" s="263"/>
      <c r="L283" s="268"/>
      <c r="M283" s="269"/>
      <c r="N283" s="270"/>
      <c r="O283" s="270"/>
      <c r="P283" s="270"/>
      <c r="Q283" s="270"/>
      <c r="R283" s="270"/>
      <c r="S283" s="270"/>
      <c r="T283" s="27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2" t="s">
        <v>174</v>
      </c>
      <c r="AU283" s="272" t="s">
        <v>87</v>
      </c>
      <c r="AV283" s="14" t="s">
        <v>87</v>
      </c>
      <c r="AW283" s="14" t="s">
        <v>32</v>
      </c>
      <c r="AX283" s="14" t="s">
        <v>77</v>
      </c>
      <c r="AY283" s="272" t="s">
        <v>163</v>
      </c>
    </row>
    <row r="284" s="2" customFormat="1" ht="16.5" customHeight="1">
      <c r="A284" s="38"/>
      <c r="B284" s="39"/>
      <c r="C284" s="235" t="s">
        <v>379</v>
      </c>
      <c r="D284" s="235" t="s">
        <v>165</v>
      </c>
      <c r="E284" s="236" t="s">
        <v>380</v>
      </c>
      <c r="F284" s="237" t="s">
        <v>381</v>
      </c>
      <c r="G284" s="238" t="s">
        <v>168</v>
      </c>
      <c r="H284" s="239">
        <v>2.5249999999999999</v>
      </c>
      <c r="I284" s="240"/>
      <c r="J284" s="241">
        <f>ROUND(I284*H284,2)</f>
        <v>0</v>
      </c>
      <c r="K284" s="237" t="s">
        <v>169</v>
      </c>
      <c r="L284" s="44"/>
      <c r="M284" s="242" t="s">
        <v>1</v>
      </c>
      <c r="N284" s="243" t="s">
        <v>42</v>
      </c>
      <c r="O284" s="91"/>
      <c r="P284" s="244">
        <f>O284*H284</f>
        <v>0</v>
      </c>
      <c r="Q284" s="244">
        <v>0.0078499999999999993</v>
      </c>
      <c r="R284" s="244">
        <f>Q284*H284</f>
        <v>0.019821249999999999</v>
      </c>
      <c r="S284" s="244">
        <v>0</v>
      </c>
      <c r="T284" s="24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6" t="s">
        <v>170</v>
      </c>
      <c r="AT284" s="246" t="s">
        <v>165</v>
      </c>
      <c r="AU284" s="246" t="s">
        <v>87</v>
      </c>
      <c r="AY284" s="17" t="s">
        <v>163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7" t="s">
        <v>85</v>
      </c>
      <c r="BK284" s="247">
        <f>ROUND(I284*H284,2)</f>
        <v>0</v>
      </c>
      <c r="BL284" s="17" t="s">
        <v>170</v>
      </c>
      <c r="BM284" s="246" t="s">
        <v>382</v>
      </c>
    </row>
    <row r="285" s="2" customFormat="1">
      <c r="A285" s="38"/>
      <c r="B285" s="39"/>
      <c r="C285" s="40"/>
      <c r="D285" s="248" t="s">
        <v>172</v>
      </c>
      <c r="E285" s="40"/>
      <c r="F285" s="249" t="s">
        <v>383</v>
      </c>
      <c r="G285" s="40"/>
      <c r="H285" s="40"/>
      <c r="I285" s="144"/>
      <c r="J285" s="40"/>
      <c r="K285" s="40"/>
      <c r="L285" s="44"/>
      <c r="M285" s="250"/>
      <c r="N285" s="25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172</v>
      </c>
      <c r="AU285" s="17" t="s">
        <v>87</v>
      </c>
    </row>
    <row r="286" s="13" customFormat="1">
      <c r="A286" s="13"/>
      <c r="B286" s="252"/>
      <c r="C286" s="253"/>
      <c r="D286" s="248" t="s">
        <v>174</v>
      </c>
      <c r="E286" s="254" t="s">
        <v>1</v>
      </c>
      <c r="F286" s="255" t="s">
        <v>333</v>
      </c>
      <c r="G286" s="253"/>
      <c r="H286" s="254" t="s">
        <v>1</v>
      </c>
      <c r="I286" s="256"/>
      <c r="J286" s="253"/>
      <c r="K286" s="253"/>
      <c r="L286" s="257"/>
      <c r="M286" s="258"/>
      <c r="N286" s="259"/>
      <c r="O286" s="259"/>
      <c r="P286" s="259"/>
      <c r="Q286" s="259"/>
      <c r="R286" s="259"/>
      <c r="S286" s="259"/>
      <c r="T286" s="26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1" t="s">
        <v>174</v>
      </c>
      <c r="AU286" s="261" t="s">
        <v>87</v>
      </c>
      <c r="AV286" s="13" t="s">
        <v>85</v>
      </c>
      <c r="AW286" s="13" t="s">
        <v>32</v>
      </c>
      <c r="AX286" s="13" t="s">
        <v>77</v>
      </c>
      <c r="AY286" s="261" t="s">
        <v>163</v>
      </c>
    </row>
    <row r="287" s="14" customFormat="1">
      <c r="A287" s="14"/>
      <c r="B287" s="262"/>
      <c r="C287" s="263"/>
      <c r="D287" s="248" t="s">
        <v>174</v>
      </c>
      <c r="E287" s="264" t="s">
        <v>1</v>
      </c>
      <c r="F287" s="265" t="s">
        <v>384</v>
      </c>
      <c r="G287" s="263"/>
      <c r="H287" s="266">
        <v>0.85799999999999998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2" t="s">
        <v>174</v>
      </c>
      <c r="AU287" s="272" t="s">
        <v>87</v>
      </c>
      <c r="AV287" s="14" t="s">
        <v>87</v>
      </c>
      <c r="AW287" s="14" t="s">
        <v>32</v>
      </c>
      <c r="AX287" s="14" t="s">
        <v>77</v>
      </c>
      <c r="AY287" s="272" t="s">
        <v>163</v>
      </c>
    </row>
    <row r="288" s="14" customFormat="1">
      <c r="A288" s="14"/>
      <c r="B288" s="262"/>
      <c r="C288" s="263"/>
      <c r="D288" s="248" t="s">
        <v>174</v>
      </c>
      <c r="E288" s="264" t="s">
        <v>1</v>
      </c>
      <c r="F288" s="265" t="s">
        <v>385</v>
      </c>
      <c r="G288" s="263"/>
      <c r="H288" s="266">
        <v>1.26</v>
      </c>
      <c r="I288" s="267"/>
      <c r="J288" s="263"/>
      <c r="K288" s="263"/>
      <c r="L288" s="268"/>
      <c r="M288" s="269"/>
      <c r="N288" s="270"/>
      <c r="O288" s="270"/>
      <c r="P288" s="270"/>
      <c r="Q288" s="270"/>
      <c r="R288" s="270"/>
      <c r="S288" s="270"/>
      <c r="T288" s="27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2" t="s">
        <v>174</v>
      </c>
      <c r="AU288" s="272" t="s">
        <v>87</v>
      </c>
      <c r="AV288" s="14" t="s">
        <v>87</v>
      </c>
      <c r="AW288" s="14" t="s">
        <v>32</v>
      </c>
      <c r="AX288" s="14" t="s">
        <v>77</v>
      </c>
      <c r="AY288" s="272" t="s">
        <v>163</v>
      </c>
    </row>
    <row r="289" s="14" customFormat="1">
      <c r="A289" s="14"/>
      <c r="B289" s="262"/>
      <c r="C289" s="263"/>
      <c r="D289" s="248" t="s">
        <v>174</v>
      </c>
      <c r="E289" s="264" t="s">
        <v>1</v>
      </c>
      <c r="F289" s="265" t="s">
        <v>386</v>
      </c>
      <c r="G289" s="263"/>
      <c r="H289" s="266">
        <v>0.40699999999999997</v>
      </c>
      <c r="I289" s="267"/>
      <c r="J289" s="263"/>
      <c r="K289" s="263"/>
      <c r="L289" s="268"/>
      <c r="M289" s="269"/>
      <c r="N289" s="270"/>
      <c r="O289" s="270"/>
      <c r="P289" s="270"/>
      <c r="Q289" s="270"/>
      <c r="R289" s="270"/>
      <c r="S289" s="270"/>
      <c r="T289" s="27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2" t="s">
        <v>174</v>
      </c>
      <c r="AU289" s="272" t="s">
        <v>87</v>
      </c>
      <c r="AV289" s="14" t="s">
        <v>87</v>
      </c>
      <c r="AW289" s="14" t="s">
        <v>32</v>
      </c>
      <c r="AX289" s="14" t="s">
        <v>77</v>
      </c>
      <c r="AY289" s="272" t="s">
        <v>163</v>
      </c>
    </row>
    <row r="290" s="12" customFormat="1" ht="22.8" customHeight="1">
      <c r="A290" s="12"/>
      <c r="B290" s="219"/>
      <c r="C290" s="220"/>
      <c r="D290" s="221" t="s">
        <v>76</v>
      </c>
      <c r="E290" s="233" t="s">
        <v>170</v>
      </c>
      <c r="F290" s="233" t="s">
        <v>387</v>
      </c>
      <c r="G290" s="220"/>
      <c r="H290" s="220"/>
      <c r="I290" s="223"/>
      <c r="J290" s="234">
        <f>BK290</f>
        <v>0</v>
      </c>
      <c r="K290" s="220"/>
      <c r="L290" s="225"/>
      <c r="M290" s="226"/>
      <c r="N290" s="227"/>
      <c r="O290" s="227"/>
      <c r="P290" s="228">
        <f>SUM(P291:P331)</f>
        <v>0</v>
      </c>
      <c r="Q290" s="227"/>
      <c r="R290" s="228">
        <f>SUM(R291:R331)</f>
        <v>19.818777989999997</v>
      </c>
      <c r="S290" s="227"/>
      <c r="T290" s="229">
        <f>SUM(T291:T331)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30" t="s">
        <v>85</v>
      </c>
      <c r="AT290" s="231" t="s">
        <v>76</v>
      </c>
      <c r="AU290" s="231" t="s">
        <v>85</v>
      </c>
      <c r="AY290" s="230" t="s">
        <v>163</v>
      </c>
      <c r="BK290" s="232">
        <f>SUM(BK291:BK331)</f>
        <v>0</v>
      </c>
    </row>
    <row r="291" s="2" customFormat="1" ht="16.5" customHeight="1">
      <c r="A291" s="38"/>
      <c r="B291" s="39"/>
      <c r="C291" s="235" t="s">
        <v>388</v>
      </c>
      <c r="D291" s="235" t="s">
        <v>165</v>
      </c>
      <c r="E291" s="236" t="s">
        <v>389</v>
      </c>
      <c r="F291" s="237" t="s">
        <v>390</v>
      </c>
      <c r="G291" s="238" t="s">
        <v>190</v>
      </c>
      <c r="H291" s="239">
        <v>7.2539999999999996</v>
      </c>
      <c r="I291" s="240"/>
      <c r="J291" s="241">
        <f>ROUND(I291*H291,2)</f>
        <v>0</v>
      </c>
      <c r="K291" s="237" t="s">
        <v>169</v>
      </c>
      <c r="L291" s="44"/>
      <c r="M291" s="242" t="s">
        <v>1</v>
      </c>
      <c r="N291" s="243" t="s">
        <v>42</v>
      </c>
      <c r="O291" s="91"/>
      <c r="P291" s="244">
        <f>O291*H291</f>
        <v>0</v>
      </c>
      <c r="Q291" s="244">
        <v>2.45343</v>
      </c>
      <c r="R291" s="244">
        <f>Q291*H291</f>
        <v>17.797181219999999</v>
      </c>
      <c r="S291" s="244">
        <v>0</v>
      </c>
      <c r="T291" s="24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6" t="s">
        <v>170</v>
      </c>
      <c r="AT291" s="246" t="s">
        <v>165</v>
      </c>
      <c r="AU291" s="246" t="s">
        <v>87</v>
      </c>
      <c r="AY291" s="17" t="s">
        <v>163</v>
      </c>
      <c r="BE291" s="247">
        <f>IF(N291="základní",J291,0)</f>
        <v>0</v>
      </c>
      <c r="BF291" s="247">
        <f>IF(N291="snížená",J291,0)</f>
        <v>0</v>
      </c>
      <c r="BG291" s="247">
        <f>IF(N291="zákl. přenesená",J291,0)</f>
        <v>0</v>
      </c>
      <c r="BH291" s="247">
        <f>IF(N291="sníž. přenesená",J291,0)</f>
        <v>0</v>
      </c>
      <c r="BI291" s="247">
        <f>IF(N291="nulová",J291,0)</f>
        <v>0</v>
      </c>
      <c r="BJ291" s="17" t="s">
        <v>85</v>
      </c>
      <c r="BK291" s="247">
        <f>ROUND(I291*H291,2)</f>
        <v>0</v>
      </c>
      <c r="BL291" s="17" t="s">
        <v>170</v>
      </c>
      <c r="BM291" s="246" t="s">
        <v>391</v>
      </c>
    </row>
    <row r="292" s="2" customFormat="1">
      <c r="A292" s="38"/>
      <c r="B292" s="39"/>
      <c r="C292" s="40"/>
      <c r="D292" s="248" t="s">
        <v>172</v>
      </c>
      <c r="E292" s="40"/>
      <c r="F292" s="249" t="s">
        <v>392</v>
      </c>
      <c r="G292" s="40"/>
      <c r="H292" s="40"/>
      <c r="I292" s="144"/>
      <c r="J292" s="40"/>
      <c r="K292" s="40"/>
      <c r="L292" s="44"/>
      <c r="M292" s="250"/>
      <c r="N292" s="251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172</v>
      </c>
      <c r="AU292" s="17" t="s">
        <v>87</v>
      </c>
    </row>
    <row r="293" s="2" customFormat="1">
      <c r="A293" s="38"/>
      <c r="B293" s="39"/>
      <c r="C293" s="40"/>
      <c r="D293" s="248" t="s">
        <v>393</v>
      </c>
      <c r="E293" s="40"/>
      <c r="F293" s="283" t="s">
        <v>394</v>
      </c>
      <c r="G293" s="40"/>
      <c r="H293" s="40"/>
      <c r="I293" s="144"/>
      <c r="J293" s="40"/>
      <c r="K293" s="40"/>
      <c r="L293" s="44"/>
      <c r="M293" s="250"/>
      <c r="N293" s="25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393</v>
      </c>
      <c r="AU293" s="17" t="s">
        <v>87</v>
      </c>
    </row>
    <row r="294" s="13" customFormat="1">
      <c r="A294" s="13"/>
      <c r="B294" s="252"/>
      <c r="C294" s="253"/>
      <c r="D294" s="248" t="s">
        <v>174</v>
      </c>
      <c r="E294" s="254" t="s">
        <v>1</v>
      </c>
      <c r="F294" s="255" t="s">
        <v>395</v>
      </c>
      <c r="G294" s="253"/>
      <c r="H294" s="254" t="s">
        <v>1</v>
      </c>
      <c r="I294" s="256"/>
      <c r="J294" s="253"/>
      <c r="K294" s="253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174</v>
      </c>
      <c r="AU294" s="261" t="s">
        <v>87</v>
      </c>
      <c r="AV294" s="13" t="s">
        <v>85</v>
      </c>
      <c r="AW294" s="13" t="s">
        <v>32</v>
      </c>
      <c r="AX294" s="13" t="s">
        <v>77</v>
      </c>
      <c r="AY294" s="261" t="s">
        <v>163</v>
      </c>
    </row>
    <row r="295" s="14" customFormat="1">
      <c r="A295" s="14"/>
      <c r="B295" s="262"/>
      <c r="C295" s="263"/>
      <c r="D295" s="248" t="s">
        <v>174</v>
      </c>
      <c r="E295" s="264" t="s">
        <v>1</v>
      </c>
      <c r="F295" s="265" t="s">
        <v>396</v>
      </c>
      <c r="G295" s="263"/>
      <c r="H295" s="266">
        <v>7.2539999999999996</v>
      </c>
      <c r="I295" s="267"/>
      <c r="J295" s="263"/>
      <c r="K295" s="263"/>
      <c r="L295" s="268"/>
      <c r="M295" s="269"/>
      <c r="N295" s="270"/>
      <c r="O295" s="270"/>
      <c r="P295" s="270"/>
      <c r="Q295" s="270"/>
      <c r="R295" s="270"/>
      <c r="S295" s="270"/>
      <c r="T295" s="27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2" t="s">
        <v>174</v>
      </c>
      <c r="AU295" s="272" t="s">
        <v>87</v>
      </c>
      <c r="AV295" s="14" t="s">
        <v>87</v>
      </c>
      <c r="AW295" s="14" t="s">
        <v>32</v>
      </c>
      <c r="AX295" s="14" t="s">
        <v>77</v>
      </c>
      <c r="AY295" s="272" t="s">
        <v>163</v>
      </c>
    </row>
    <row r="296" s="2" customFormat="1" ht="16.5" customHeight="1">
      <c r="A296" s="38"/>
      <c r="B296" s="39"/>
      <c r="C296" s="235" t="s">
        <v>397</v>
      </c>
      <c r="D296" s="235" t="s">
        <v>165</v>
      </c>
      <c r="E296" s="236" t="s">
        <v>398</v>
      </c>
      <c r="F296" s="237" t="s">
        <v>399</v>
      </c>
      <c r="G296" s="238" t="s">
        <v>168</v>
      </c>
      <c r="H296" s="239">
        <v>55.799999999999997</v>
      </c>
      <c r="I296" s="240"/>
      <c r="J296" s="241">
        <f>ROUND(I296*H296,2)</f>
        <v>0</v>
      </c>
      <c r="K296" s="237" t="s">
        <v>169</v>
      </c>
      <c r="L296" s="44"/>
      <c r="M296" s="242" t="s">
        <v>1</v>
      </c>
      <c r="N296" s="243" t="s">
        <v>42</v>
      </c>
      <c r="O296" s="91"/>
      <c r="P296" s="244">
        <f>O296*H296</f>
        <v>0</v>
      </c>
      <c r="Q296" s="244">
        <v>0.01</v>
      </c>
      <c r="R296" s="244">
        <f>Q296*H296</f>
        <v>0.55799999999999994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170</v>
      </c>
      <c r="AT296" s="246" t="s">
        <v>165</v>
      </c>
      <c r="AU296" s="246" t="s">
        <v>87</v>
      </c>
      <c r="AY296" s="17" t="s">
        <v>163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85</v>
      </c>
      <c r="BK296" s="247">
        <f>ROUND(I296*H296,2)</f>
        <v>0</v>
      </c>
      <c r="BL296" s="17" t="s">
        <v>170</v>
      </c>
      <c r="BM296" s="246" t="s">
        <v>400</v>
      </c>
    </row>
    <row r="297" s="2" customFormat="1">
      <c r="A297" s="38"/>
      <c r="B297" s="39"/>
      <c r="C297" s="40"/>
      <c r="D297" s="248" t="s">
        <v>172</v>
      </c>
      <c r="E297" s="40"/>
      <c r="F297" s="249" t="s">
        <v>401</v>
      </c>
      <c r="G297" s="40"/>
      <c r="H297" s="40"/>
      <c r="I297" s="144"/>
      <c r="J297" s="40"/>
      <c r="K297" s="40"/>
      <c r="L297" s="44"/>
      <c r="M297" s="250"/>
      <c r="N297" s="251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172</v>
      </c>
      <c r="AU297" s="17" t="s">
        <v>87</v>
      </c>
    </row>
    <row r="298" s="13" customFormat="1">
      <c r="A298" s="13"/>
      <c r="B298" s="252"/>
      <c r="C298" s="253"/>
      <c r="D298" s="248" t="s">
        <v>174</v>
      </c>
      <c r="E298" s="254" t="s">
        <v>1</v>
      </c>
      <c r="F298" s="255" t="s">
        <v>395</v>
      </c>
      <c r="G298" s="253"/>
      <c r="H298" s="254" t="s">
        <v>1</v>
      </c>
      <c r="I298" s="256"/>
      <c r="J298" s="253"/>
      <c r="K298" s="253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174</v>
      </c>
      <c r="AU298" s="261" t="s">
        <v>87</v>
      </c>
      <c r="AV298" s="13" t="s">
        <v>85</v>
      </c>
      <c r="AW298" s="13" t="s">
        <v>32</v>
      </c>
      <c r="AX298" s="13" t="s">
        <v>77</v>
      </c>
      <c r="AY298" s="261" t="s">
        <v>163</v>
      </c>
    </row>
    <row r="299" s="14" customFormat="1">
      <c r="A299" s="14"/>
      <c r="B299" s="262"/>
      <c r="C299" s="263"/>
      <c r="D299" s="248" t="s">
        <v>174</v>
      </c>
      <c r="E299" s="264" t="s">
        <v>1</v>
      </c>
      <c r="F299" s="265" t="s">
        <v>402</v>
      </c>
      <c r="G299" s="263"/>
      <c r="H299" s="266">
        <v>55.799999999999997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2" t="s">
        <v>174</v>
      </c>
      <c r="AU299" s="272" t="s">
        <v>87</v>
      </c>
      <c r="AV299" s="14" t="s">
        <v>87</v>
      </c>
      <c r="AW299" s="14" t="s">
        <v>32</v>
      </c>
      <c r="AX299" s="14" t="s">
        <v>77</v>
      </c>
      <c r="AY299" s="272" t="s">
        <v>163</v>
      </c>
    </row>
    <row r="300" s="2" customFormat="1" ht="16.5" customHeight="1">
      <c r="A300" s="38"/>
      <c r="B300" s="39"/>
      <c r="C300" s="235" t="s">
        <v>403</v>
      </c>
      <c r="D300" s="235" t="s">
        <v>165</v>
      </c>
      <c r="E300" s="236" t="s">
        <v>404</v>
      </c>
      <c r="F300" s="237" t="s">
        <v>405</v>
      </c>
      <c r="G300" s="238" t="s">
        <v>219</v>
      </c>
      <c r="H300" s="239">
        <v>0.14199999999999999</v>
      </c>
      <c r="I300" s="240"/>
      <c r="J300" s="241">
        <f>ROUND(I300*H300,2)</f>
        <v>0</v>
      </c>
      <c r="K300" s="237" t="s">
        <v>169</v>
      </c>
      <c r="L300" s="44"/>
      <c r="M300" s="242" t="s">
        <v>1</v>
      </c>
      <c r="N300" s="243" t="s">
        <v>42</v>
      </c>
      <c r="O300" s="91"/>
      <c r="P300" s="244">
        <f>O300*H300</f>
        <v>0</v>
      </c>
      <c r="Q300" s="244">
        <v>1.0551600000000001</v>
      </c>
      <c r="R300" s="244">
        <f>Q300*H300</f>
        <v>0.14983272</v>
      </c>
      <c r="S300" s="244">
        <v>0</v>
      </c>
      <c r="T300" s="24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6" t="s">
        <v>170</v>
      </c>
      <c r="AT300" s="246" t="s">
        <v>165</v>
      </c>
      <c r="AU300" s="246" t="s">
        <v>87</v>
      </c>
      <c r="AY300" s="17" t="s">
        <v>163</v>
      </c>
      <c r="BE300" s="247">
        <f>IF(N300="základní",J300,0)</f>
        <v>0</v>
      </c>
      <c r="BF300" s="247">
        <f>IF(N300="snížená",J300,0)</f>
        <v>0</v>
      </c>
      <c r="BG300" s="247">
        <f>IF(N300="zákl. přenesená",J300,0)</f>
        <v>0</v>
      </c>
      <c r="BH300" s="247">
        <f>IF(N300="sníž. přenesená",J300,0)</f>
        <v>0</v>
      </c>
      <c r="BI300" s="247">
        <f>IF(N300="nulová",J300,0)</f>
        <v>0</v>
      </c>
      <c r="BJ300" s="17" t="s">
        <v>85</v>
      </c>
      <c r="BK300" s="247">
        <f>ROUND(I300*H300,2)</f>
        <v>0</v>
      </c>
      <c r="BL300" s="17" t="s">
        <v>170</v>
      </c>
      <c r="BM300" s="246" t="s">
        <v>406</v>
      </c>
    </row>
    <row r="301" s="2" customFormat="1">
      <c r="A301" s="38"/>
      <c r="B301" s="39"/>
      <c r="C301" s="40"/>
      <c r="D301" s="248" t="s">
        <v>172</v>
      </c>
      <c r="E301" s="40"/>
      <c r="F301" s="249" t="s">
        <v>407</v>
      </c>
      <c r="G301" s="40"/>
      <c r="H301" s="40"/>
      <c r="I301" s="144"/>
      <c r="J301" s="40"/>
      <c r="K301" s="40"/>
      <c r="L301" s="44"/>
      <c r="M301" s="250"/>
      <c r="N301" s="251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172</v>
      </c>
      <c r="AU301" s="17" t="s">
        <v>87</v>
      </c>
    </row>
    <row r="302" s="13" customFormat="1">
      <c r="A302" s="13"/>
      <c r="B302" s="252"/>
      <c r="C302" s="253"/>
      <c r="D302" s="248" t="s">
        <v>174</v>
      </c>
      <c r="E302" s="254" t="s">
        <v>1</v>
      </c>
      <c r="F302" s="255" t="s">
        <v>395</v>
      </c>
      <c r="G302" s="253"/>
      <c r="H302" s="254" t="s">
        <v>1</v>
      </c>
      <c r="I302" s="256"/>
      <c r="J302" s="253"/>
      <c r="K302" s="253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174</v>
      </c>
      <c r="AU302" s="261" t="s">
        <v>87</v>
      </c>
      <c r="AV302" s="13" t="s">
        <v>85</v>
      </c>
      <c r="AW302" s="13" t="s">
        <v>32</v>
      </c>
      <c r="AX302" s="13" t="s">
        <v>77</v>
      </c>
      <c r="AY302" s="261" t="s">
        <v>163</v>
      </c>
    </row>
    <row r="303" s="14" customFormat="1">
      <c r="A303" s="14"/>
      <c r="B303" s="262"/>
      <c r="C303" s="263"/>
      <c r="D303" s="248" t="s">
        <v>174</v>
      </c>
      <c r="E303" s="264" t="s">
        <v>1</v>
      </c>
      <c r="F303" s="265" t="s">
        <v>408</v>
      </c>
      <c r="G303" s="263"/>
      <c r="H303" s="266">
        <v>0.14199999999999999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2" t="s">
        <v>174</v>
      </c>
      <c r="AU303" s="272" t="s">
        <v>87</v>
      </c>
      <c r="AV303" s="14" t="s">
        <v>87</v>
      </c>
      <c r="AW303" s="14" t="s">
        <v>32</v>
      </c>
      <c r="AX303" s="14" t="s">
        <v>77</v>
      </c>
      <c r="AY303" s="272" t="s">
        <v>163</v>
      </c>
    </row>
    <row r="304" s="2" customFormat="1" ht="16.5" customHeight="1">
      <c r="A304" s="38"/>
      <c r="B304" s="39"/>
      <c r="C304" s="235" t="s">
        <v>409</v>
      </c>
      <c r="D304" s="235" t="s">
        <v>165</v>
      </c>
      <c r="E304" s="236" t="s">
        <v>410</v>
      </c>
      <c r="F304" s="237" t="s">
        <v>411</v>
      </c>
      <c r="G304" s="238" t="s">
        <v>219</v>
      </c>
      <c r="H304" s="239">
        <v>0.29699999999999999</v>
      </c>
      <c r="I304" s="240"/>
      <c r="J304" s="241">
        <f>ROUND(I304*H304,2)</f>
        <v>0</v>
      </c>
      <c r="K304" s="237" t="s">
        <v>169</v>
      </c>
      <c r="L304" s="44"/>
      <c r="M304" s="242" t="s">
        <v>1</v>
      </c>
      <c r="N304" s="243" t="s">
        <v>42</v>
      </c>
      <c r="O304" s="91"/>
      <c r="P304" s="244">
        <f>O304*H304</f>
        <v>0</v>
      </c>
      <c r="Q304" s="244">
        <v>1.06277</v>
      </c>
      <c r="R304" s="244">
        <f>Q304*H304</f>
        <v>0.31564269</v>
      </c>
      <c r="S304" s="244">
        <v>0</v>
      </c>
      <c r="T304" s="245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6" t="s">
        <v>170</v>
      </c>
      <c r="AT304" s="246" t="s">
        <v>165</v>
      </c>
      <c r="AU304" s="246" t="s">
        <v>87</v>
      </c>
      <c r="AY304" s="17" t="s">
        <v>163</v>
      </c>
      <c r="BE304" s="247">
        <f>IF(N304="základní",J304,0)</f>
        <v>0</v>
      </c>
      <c r="BF304" s="247">
        <f>IF(N304="snížená",J304,0)</f>
        <v>0</v>
      </c>
      <c r="BG304" s="247">
        <f>IF(N304="zákl. přenesená",J304,0)</f>
        <v>0</v>
      </c>
      <c r="BH304" s="247">
        <f>IF(N304="sníž. přenesená",J304,0)</f>
        <v>0</v>
      </c>
      <c r="BI304" s="247">
        <f>IF(N304="nulová",J304,0)</f>
        <v>0</v>
      </c>
      <c r="BJ304" s="17" t="s">
        <v>85</v>
      </c>
      <c r="BK304" s="247">
        <f>ROUND(I304*H304,2)</f>
        <v>0</v>
      </c>
      <c r="BL304" s="17" t="s">
        <v>170</v>
      </c>
      <c r="BM304" s="246" t="s">
        <v>412</v>
      </c>
    </row>
    <row r="305" s="2" customFormat="1">
      <c r="A305" s="38"/>
      <c r="B305" s="39"/>
      <c r="C305" s="40"/>
      <c r="D305" s="248" t="s">
        <v>172</v>
      </c>
      <c r="E305" s="40"/>
      <c r="F305" s="249" t="s">
        <v>413</v>
      </c>
      <c r="G305" s="40"/>
      <c r="H305" s="40"/>
      <c r="I305" s="144"/>
      <c r="J305" s="40"/>
      <c r="K305" s="40"/>
      <c r="L305" s="44"/>
      <c r="M305" s="250"/>
      <c r="N305" s="251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172</v>
      </c>
      <c r="AU305" s="17" t="s">
        <v>87</v>
      </c>
    </row>
    <row r="306" s="13" customFormat="1">
      <c r="A306" s="13"/>
      <c r="B306" s="252"/>
      <c r="C306" s="253"/>
      <c r="D306" s="248" t="s">
        <v>174</v>
      </c>
      <c r="E306" s="254" t="s">
        <v>1</v>
      </c>
      <c r="F306" s="255" t="s">
        <v>395</v>
      </c>
      <c r="G306" s="253"/>
      <c r="H306" s="254" t="s">
        <v>1</v>
      </c>
      <c r="I306" s="256"/>
      <c r="J306" s="253"/>
      <c r="K306" s="253"/>
      <c r="L306" s="257"/>
      <c r="M306" s="258"/>
      <c r="N306" s="259"/>
      <c r="O306" s="259"/>
      <c r="P306" s="259"/>
      <c r="Q306" s="259"/>
      <c r="R306" s="259"/>
      <c r="S306" s="259"/>
      <c r="T306" s="26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1" t="s">
        <v>174</v>
      </c>
      <c r="AU306" s="261" t="s">
        <v>87</v>
      </c>
      <c r="AV306" s="13" t="s">
        <v>85</v>
      </c>
      <c r="AW306" s="13" t="s">
        <v>32</v>
      </c>
      <c r="AX306" s="13" t="s">
        <v>77</v>
      </c>
      <c r="AY306" s="261" t="s">
        <v>163</v>
      </c>
    </row>
    <row r="307" s="14" customFormat="1">
      <c r="A307" s="14"/>
      <c r="B307" s="262"/>
      <c r="C307" s="263"/>
      <c r="D307" s="248" t="s">
        <v>174</v>
      </c>
      <c r="E307" s="264" t="s">
        <v>1</v>
      </c>
      <c r="F307" s="265" t="s">
        <v>414</v>
      </c>
      <c r="G307" s="263"/>
      <c r="H307" s="266">
        <v>0.29699999999999999</v>
      </c>
      <c r="I307" s="267"/>
      <c r="J307" s="263"/>
      <c r="K307" s="263"/>
      <c r="L307" s="268"/>
      <c r="M307" s="269"/>
      <c r="N307" s="270"/>
      <c r="O307" s="270"/>
      <c r="P307" s="270"/>
      <c r="Q307" s="270"/>
      <c r="R307" s="270"/>
      <c r="S307" s="270"/>
      <c r="T307" s="27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2" t="s">
        <v>174</v>
      </c>
      <c r="AU307" s="272" t="s">
        <v>87</v>
      </c>
      <c r="AV307" s="14" t="s">
        <v>87</v>
      </c>
      <c r="AW307" s="14" t="s">
        <v>32</v>
      </c>
      <c r="AX307" s="14" t="s">
        <v>77</v>
      </c>
      <c r="AY307" s="272" t="s">
        <v>163</v>
      </c>
    </row>
    <row r="308" s="2" customFormat="1" ht="16.5" customHeight="1">
      <c r="A308" s="38"/>
      <c r="B308" s="39"/>
      <c r="C308" s="235" t="s">
        <v>415</v>
      </c>
      <c r="D308" s="235" t="s">
        <v>165</v>
      </c>
      <c r="E308" s="236" t="s">
        <v>416</v>
      </c>
      <c r="F308" s="237" t="s">
        <v>417</v>
      </c>
      <c r="G308" s="238" t="s">
        <v>190</v>
      </c>
      <c r="H308" s="239">
        <v>0.25900000000000001</v>
      </c>
      <c r="I308" s="240"/>
      <c r="J308" s="241">
        <f>ROUND(I308*H308,2)</f>
        <v>0</v>
      </c>
      <c r="K308" s="237" t="s">
        <v>169</v>
      </c>
      <c r="L308" s="44"/>
      <c r="M308" s="242" t="s">
        <v>1</v>
      </c>
      <c r="N308" s="243" t="s">
        <v>42</v>
      </c>
      <c r="O308" s="91"/>
      <c r="P308" s="244">
        <f>O308*H308</f>
        <v>0</v>
      </c>
      <c r="Q308" s="244">
        <v>2.4533700000000001</v>
      </c>
      <c r="R308" s="244">
        <f>Q308*H308</f>
        <v>0.63542282999999999</v>
      </c>
      <c r="S308" s="244">
        <v>0</v>
      </c>
      <c r="T308" s="24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6" t="s">
        <v>170</v>
      </c>
      <c r="AT308" s="246" t="s">
        <v>165</v>
      </c>
      <c r="AU308" s="246" t="s">
        <v>87</v>
      </c>
      <c r="AY308" s="17" t="s">
        <v>163</v>
      </c>
      <c r="BE308" s="247">
        <f>IF(N308="základní",J308,0)</f>
        <v>0</v>
      </c>
      <c r="BF308" s="247">
        <f>IF(N308="snížená",J308,0)</f>
        <v>0</v>
      </c>
      <c r="BG308" s="247">
        <f>IF(N308="zákl. přenesená",J308,0)</f>
        <v>0</v>
      </c>
      <c r="BH308" s="247">
        <f>IF(N308="sníž. přenesená",J308,0)</f>
        <v>0</v>
      </c>
      <c r="BI308" s="247">
        <f>IF(N308="nulová",J308,0)</f>
        <v>0</v>
      </c>
      <c r="BJ308" s="17" t="s">
        <v>85</v>
      </c>
      <c r="BK308" s="247">
        <f>ROUND(I308*H308,2)</f>
        <v>0</v>
      </c>
      <c r="BL308" s="17" t="s">
        <v>170</v>
      </c>
      <c r="BM308" s="246" t="s">
        <v>418</v>
      </c>
    </row>
    <row r="309" s="2" customFormat="1">
      <c r="A309" s="38"/>
      <c r="B309" s="39"/>
      <c r="C309" s="40"/>
      <c r="D309" s="248" t="s">
        <v>172</v>
      </c>
      <c r="E309" s="40"/>
      <c r="F309" s="249" t="s">
        <v>419</v>
      </c>
      <c r="G309" s="40"/>
      <c r="H309" s="40"/>
      <c r="I309" s="144"/>
      <c r="J309" s="40"/>
      <c r="K309" s="40"/>
      <c r="L309" s="44"/>
      <c r="M309" s="250"/>
      <c r="N309" s="25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172</v>
      </c>
      <c r="AU309" s="17" t="s">
        <v>87</v>
      </c>
    </row>
    <row r="310" s="13" customFormat="1">
      <c r="A310" s="13"/>
      <c r="B310" s="252"/>
      <c r="C310" s="253"/>
      <c r="D310" s="248" t="s">
        <v>174</v>
      </c>
      <c r="E310" s="254" t="s">
        <v>1</v>
      </c>
      <c r="F310" s="255" t="s">
        <v>420</v>
      </c>
      <c r="G310" s="253"/>
      <c r="H310" s="254" t="s">
        <v>1</v>
      </c>
      <c r="I310" s="256"/>
      <c r="J310" s="253"/>
      <c r="K310" s="253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174</v>
      </c>
      <c r="AU310" s="261" t="s">
        <v>87</v>
      </c>
      <c r="AV310" s="13" t="s">
        <v>85</v>
      </c>
      <c r="AW310" s="13" t="s">
        <v>32</v>
      </c>
      <c r="AX310" s="13" t="s">
        <v>77</v>
      </c>
      <c r="AY310" s="261" t="s">
        <v>163</v>
      </c>
    </row>
    <row r="311" s="14" customFormat="1">
      <c r="A311" s="14"/>
      <c r="B311" s="262"/>
      <c r="C311" s="263"/>
      <c r="D311" s="248" t="s">
        <v>174</v>
      </c>
      <c r="E311" s="264" t="s">
        <v>1</v>
      </c>
      <c r="F311" s="265" t="s">
        <v>421</v>
      </c>
      <c r="G311" s="263"/>
      <c r="H311" s="266">
        <v>0.25900000000000001</v>
      </c>
      <c r="I311" s="267"/>
      <c r="J311" s="263"/>
      <c r="K311" s="263"/>
      <c r="L311" s="268"/>
      <c r="M311" s="269"/>
      <c r="N311" s="270"/>
      <c r="O311" s="270"/>
      <c r="P311" s="270"/>
      <c r="Q311" s="270"/>
      <c r="R311" s="270"/>
      <c r="S311" s="270"/>
      <c r="T311" s="27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2" t="s">
        <v>174</v>
      </c>
      <c r="AU311" s="272" t="s">
        <v>87</v>
      </c>
      <c r="AV311" s="14" t="s">
        <v>87</v>
      </c>
      <c r="AW311" s="14" t="s">
        <v>32</v>
      </c>
      <c r="AX311" s="14" t="s">
        <v>77</v>
      </c>
      <c r="AY311" s="272" t="s">
        <v>163</v>
      </c>
    </row>
    <row r="312" s="2" customFormat="1" ht="16.5" customHeight="1">
      <c r="A312" s="38"/>
      <c r="B312" s="39"/>
      <c r="C312" s="235" t="s">
        <v>422</v>
      </c>
      <c r="D312" s="235" t="s">
        <v>165</v>
      </c>
      <c r="E312" s="236" t="s">
        <v>423</v>
      </c>
      <c r="F312" s="237" t="s">
        <v>424</v>
      </c>
      <c r="G312" s="238" t="s">
        <v>219</v>
      </c>
      <c r="H312" s="239">
        <v>0.0089999999999999993</v>
      </c>
      <c r="I312" s="240"/>
      <c r="J312" s="241">
        <f>ROUND(I312*H312,2)</f>
        <v>0</v>
      </c>
      <c r="K312" s="237" t="s">
        <v>169</v>
      </c>
      <c r="L312" s="44"/>
      <c r="M312" s="242" t="s">
        <v>1</v>
      </c>
      <c r="N312" s="243" t="s">
        <v>42</v>
      </c>
      <c r="O312" s="91"/>
      <c r="P312" s="244">
        <f>O312*H312</f>
        <v>0</v>
      </c>
      <c r="Q312" s="244">
        <v>1.06277</v>
      </c>
      <c r="R312" s="244">
        <f>Q312*H312</f>
        <v>0.0095649299999999993</v>
      </c>
      <c r="S312" s="244">
        <v>0</v>
      </c>
      <c r="T312" s="24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6" t="s">
        <v>170</v>
      </c>
      <c r="AT312" s="246" t="s">
        <v>165</v>
      </c>
      <c r="AU312" s="246" t="s">
        <v>87</v>
      </c>
      <c r="AY312" s="17" t="s">
        <v>163</v>
      </c>
      <c r="BE312" s="247">
        <f>IF(N312="základní",J312,0)</f>
        <v>0</v>
      </c>
      <c r="BF312" s="247">
        <f>IF(N312="snížená",J312,0)</f>
        <v>0</v>
      </c>
      <c r="BG312" s="247">
        <f>IF(N312="zákl. přenesená",J312,0)</f>
        <v>0</v>
      </c>
      <c r="BH312" s="247">
        <f>IF(N312="sníž. přenesená",J312,0)</f>
        <v>0</v>
      </c>
      <c r="BI312" s="247">
        <f>IF(N312="nulová",J312,0)</f>
        <v>0</v>
      </c>
      <c r="BJ312" s="17" t="s">
        <v>85</v>
      </c>
      <c r="BK312" s="247">
        <f>ROUND(I312*H312,2)</f>
        <v>0</v>
      </c>
      <c r="BL312" s="17" t="s">
        <v>170</v>
      </c>
      <c r="BM312" s="246" t="s">
        <v>425</v>
      </c>
    </row>
    <row r="313" s="2" customFormat="1">
      <c r="A313" s="38"/>
      <c r="B313" s="39"/>
      <c r="C313" s="40"/>
      <c r="D313" s="248" t="s">
        <v>172</v>
      </c>
      <c r="E313" s="40"/>
      <c r="F313" s="249" t="s">
        <v>426</v>
      </c>
      <c r="G313" s="40"/>
      <c r="H313" s="40"/>
      <c r="I313" s="144"/>
      <c r="J313" s="40"/>
      <c r="K313" s="40"/>
      <c r="L313" s="44"/>
      <c r="M313" s="250"/>
      <c r="N313" s="251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172</v>
      </c>
      <c r="AU313" s="17" t="s">
        <v>87</v>
      </c>
    </row>
    <row r="314" s="13" customFormat="1">
      <c r="A314" s="13"/>
      <c r="B314" s="252"/>
      <c r="C314" s="253"/>
      <c r="D314" s="248" t="s">
        <v>174</v>
      </c>
      <c r="E314" s="254" t="s">
        <v>1</v>
      </c>
      <c r="F314" s="255" t="s">
        <v>427</v>
      </c>
      <c r="G314" s="253"/>
      <c r="H314" s="254" t="s">
        <v>1</v>
      </c>
      <c r="I314" s="256"/>
      <c r="J314" s="253"/>
      <c r="K314" s="253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174</v>
      </c>
      <c r="AU314" s="261" t="s">
        <v>87</v>
      </c>
      <c r="AV314" s="13" t="s">
        <v>85</v>
      </c>
      <c r="AW314" s="13" t="s">
        <v>32</v>
      </c>
      <c r="AX314" s="13" t="s">
        <v>77</v>
      </c>
      <c r="AY314" s="261" t="s">
        <v>163</v>
      </c>
    </row>
    <row r="315" s="14" customFormat="1">
      <c r="A315" s="14"/>
      <c r="B315" s="262"/>
      <c r="C315" s="263"/>
      <c r="D315" s="248" t="s">
        <v>174</v>
      </c>
      <c r="E315" s="264" t="s">
        <v>1</v>
      </c>
      <c r="F315" s="265" t="s">
        <v>428</v>
      </c>
      <c r="G315" s="263"/>
      <c r="H315" s="266">
        <v>0.0089999999999999993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2" t="s">
        <v>174</v>
      </c>
      <c r="AU315" s="272" t="s">
        <v>87</v>
      </c>
      <c r="AV315" s="14" t="s">
        <v>87</v>
      </c>
      <c r="AW315" s="14" t="s">
        <v>32</v>
      </c>
      <c r="AX315" s="14" t="s">
        <v>77</v>
      </c>
      <c r="AY315" s="272" t="s">
        <v>163</v>
      </c>
    </row>
    <row r="316" s="2" customFormat="1" ht="16.5" customHeight="1">
      <c r="A316" s="38"/>
      <c r="B316" s="39"/>
      <c r="C316" s="235" t="s">
        <v>429</v>
      </c>
      <c r="D316" s="235" t="s">
        <v>165</v>
      </c>
      <c r="E316" s="236" t="s">
        <v>430</v>
      </c>
      <c r="F316" s="237" t="s">
        <v>431</v>
      </c>
      <c r="G316" s="238" t="s">
        <v>168</v>
      </c>
      <c r="H316" s="239">
        <v>0.23599999999999999</v>
      </c>
      <c r="I316" s="240"/>
      <c r="J316" s="241">
        <f>ROUND(I316*H316,2)</f>
        <v>0</v>
      </c>
      <c r="K316" s="237" t="s">
        <v>169</v>
      </c>
      <c r="L316" s="44"/>
      <c r="M316" s="242" t="s">
        <v>1</v>
      </c>
      <c r="N316" s="243" t="s">
        <v>42</v>
      </c>
      <c r="O316" s="91"/>
      <c r="P316" s="244">
        <f>O316*H316</f>
        <v>0</v>
      </c>
      <c r="Q316" s="244">
        <v>0.01282</v>
      </c>
      <c r="R316" s="244">
        <f>Q316*H316</f>
        <v>0.0030255199999999999</v>
      </c>
      <c r="S316" s="244">
        <v>0</v>
      </c>
      <c r="T316" s="245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6" t="s">
        <v>170</v>
      </c>
      <c r="AT316" s="246" t="s">
        <v>165</v>
      </c>
      <c r="AU316" s="246" t="s">
        <v>87</v>
      </c>
      <c r="AY316" s="17" t="s">
        <v>163</v>
      </c>
      <c r="BE316" s="247">
        <f>IF(N316="základní",J316,0)</f>
        <v>0</v>
      </c>
      <c r="BF316" s="247">
        <f>IF(N316="snížená",J316,0)</f>
        <v>0</v>
      </c>
      <c r="BG316" s="247">
        <f>IF(N316="zákl. přenesená",J316,0)</f>
        <v>0</v>
      </c>
      <c r="BH316" s="247">
        <f>IF(N316="sníž. přenesená",J316,0)</f>
        <v>0</v>
      </c>
      <c r="BI316" s="247">
        <f>IF(N316="nulová",J316,0)</f>
        <v>0</v>
      </c>
      <c r="BJ316" s="17" t="s">
        <v>85</v>
      </c>
      <c r="BK316" s="247">
        <f>ROUND(I316*H316,2)</f>
        <v>0</v>
      </c>
      <c r="BL316" s="17" t="s">
        <v>170</v>
      </c>
      <c r="BM316" s="246" t="s">
        <v>432</v>
      </c>
    </row>
    <row r="317" s="2" customFormat="1">
      <c r="A317" s="38"/>
      <c r="B317" s="39"/>
      <c r="C317" s="40"/>
      <c r="D317" s="248" t="s">
        <v>172</v>
      </c>
      <c r="E317" s="40"/>
      <c r="F317" s="249" t="s">
        <v>433</v>
      </c>
      <c r="G317" s="40"/>
      <c r="H317" s="40"/>
      <c r="I317" s="144"/>
      <c r="J317" s="40"/>
      <c r="K317" s="40"/>
      <c r="L317" s="44"/>
      <c r="M317" s="250"/>
      <c r="N317" s="251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172</v>
      </c>
      <c r="AU317" s="17" t="s">
        <v>87</v>
      </c>
    </row>
    <row r="318" s="13" customFormat="1">
      <c r="A318" s="13"/>
      <c r="B318" s="252"/>
      <c r="C318" s="253"/>
      <c r="D318" s="248" t="s">
        <v>174</v>
      </c>
      <c r="E318" s="254" t="s">
        <v>1</v>
      </c>
      <c r="F318" s="255" t="s">
        <v>434</v>
      </c>
      <c r="G318" s="253"/>
      <c r="H318" s="254" t="s">
        <v>1</v>
      </c>
      <c r="I318" s="256"/>
      <c r="J318" s="253"/>
      <c r="K318" s="253"/>
      <c r="L318" s="257"/>
      <c r="M318" s="258"/>
      <c r="N318" s="259"/>
      <c r="O318" s="259"/>
      <c r="P318" s="259"/>
      <c r="Q318" s="259"/>
      <c r="R318" s="259"/>
      <c r="S318" s="259"/>
      <c r="T318" s="26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1" t="s">
        <v>174</v>
      </c>
      <c r="AU318" s="261" t="s">
        <v>87</v>
      </c>
      <c r="AV318" s="13" t="s">
        <v>85</v>
      </c>
      <c r="AW318" s="13" t="s">
        <v>32</v>
      </c>
      <c r="AX318" s="13" t="s">
        <v>77</v>
      </c>
      <c r="AY318" s="261" t="s">
        <v>163</v>
      </c>
    </row>
    <row r="319" s="14" customFormat="1">
      <c r="A319" s="14"/>
      <c r="B319" s="262"/>
      <c r="C319" s="263"/>
      <c r="D319" s="248" t="s">
        <v>174</v>
      </c>
      <c r="E319" s="264" t="s">
        <v>1</v>
      </c>
      <c r="F319" s="265" t="s">
        <v>435</v>
      </c>
      <c r="G319" s="263"/>
      <c r="H319" s="266">
        <v>0.23599999999999999</v>
      </c>
      <c r="I319" s="267"/>
      <c r="J319" s="263"/>
      <c r="K319" s="263"/>
      <c r="L319" s="268"/>
      <c r="M319" s="269"/>
      <c r="N319" s="270"/>
      <c r="O319" s="270"/>
      <c r="P319" s="270"/>
      <c r="Q319" s="270"/>
      <c r="R319" s="270"/>
      <c r="S319" s="270"/>
      <c r="T319" s="27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2" t="s">
        <v>174</v>
      </c>
      <c r="AU319" s="272" t="s">
        <v>87</v>
      </c>
      <c r="AV319" s="14" t="s">
        <v>87</v>
      </c>
      <c r="AW319" s="14" t="s">
        <v>32</v>
      </c>
      <c r="AX319" s="14" t="s">
        <v>77</v>
      </c>
      <c r="AY319" s="272" t="s">
        <v>163</v>
      </c>
    </row>
    <row r="320" s="2" customFormat="1" ht="16.5" customHeight="1">
      <c r="A320" s="38"/>
      <c r="B320" s="39"/>
      <c r="C320" s="235" t="s">
        <v>436</v>
      </c>
      <c r="D320" s="235" t="s">
        <v>165</v>
      </c>
      <c r="E320" s="236" t="s">
        <v>437</v>
      </c>
      <c r="F320" s="237" t="s">
        <v>438</v>
      </c>
      <c r="G320" s="238" t="s">
        <v>168</v>
      </c>
      <c r="H320" s="239">
        <v>0.23599999999999999</v>
      </c>
      <c r="I320" s="240"/>
      <c r="J320" s="241">
        <f>ROUND(I320*H320,2)</f>
        <v>0</v>
      </c>
      <c r="K320" s="237" t="s">
        <v>169</v>
      </c>
      <c r="L320" s="44"/>
      <c r="M320" s="242" t="s">
        <v>1</v>
      </c>
      <c r="N320" s="243" t="s">
        <v>42</v>
      </c>
      <c r="O320" s="91"/>
      <c r="P320" s="244">
        <f>O320*H320</f>
        <v>0</v>
      </c>
      <c r="Q320" s="244">
        <v>0</v>
      </c>
      <c r="R320" s="244">
        <f>Q320*H320</f>
        <v>0</v>
      </c>
      <c r="S320" s="244">
        <v>0</v>
      </c>
      <c r="T320" s="245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6" t="s">
        <v>170</v>
      </c>
      <c r="AT320" s="246" t="s">
        <v>165</v>
      </c>
      <c r="AU320" s="246" t="s">
        <v>87</v>
      </c>
      <c r="AY320" s="17" t="s">
        <v>163</v>
      </c>
      <c r="BE320" s="247">
        <f>IF(N320="základní",J320,0)</f>
        <v>0</v>
      </c>
      <c r="BF320" s="247">
        <f>IF(N320="snížená",J320,0)</f>
        <v>0</v>
      </c>
      <c r="BG320" s="247">
        <f>IF(N320="zákl. přenesená",J320,0)</f>
        <v>0</v>
      </c>
      <c r="BH320" s="247">
        <f>IF(N320="sníž. přenesená",J320,0)</f>
        <v>0</v>
      </c>
      <c r="BI320" s="247">
        <f>IF(N320="nulová",J320,0)</f>
        <v>0</v>
      </c>
      <c r="BJ320" s="17" t="s">
        <v>85</v>
      </c>
      <c r="BK320" s="247">
        <f>ROUND(I320*H320,2)</f>
        <v>0</v>
      </c>
      <c r="BL320" s="17" t="s">
        <v>170</v>
      </c>
      <c r="BM320" s="246" t="s">
        <v>439</v>
      </c>
    </row>
    <row r="321" s="2" customFormat="1">
      <c r="A321" s="38"/>
      <c r="B321" s="39"/>
      <c r="C321" s="40"/>
      <c r="D321" s="248" t="s">
        <v>172</v>
      </c>
      <c r="E321" s="40"/>
      <c r="F321" s="249" t="s">
        <v>440</v>
      </c>
      <c r="G321" s="40"/>
      <c r="H321" s="40"/>
      <c r="I321" s="144"/>
      <c r="J321" s="40"/>
      <c r="K321" s="40"/>
      <c r="L321" s="44"/>
      <c r="M321" s="250"/>
      <c r="N321" s="25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172</v>
      </c>
      <c r="AU321" s="17" t="s">
        <v>87</v>
      </c>
    </row>
    <row r="322" s="2" customFormat="1" ht="16.5" customHeight="1">
      <c r="A322" s="38"/>
      <c r="B322" s="39"/>
      <c r="C322" s="235" t="s">
        <v>441</v>
      </c>
      <c r="D322" s="235" t="s">
        <v>165</v>
      </c>
      <c r="E322" s="236" t="s">
        <v>442</v>
      </c>
      <c r="F322" s="237" t="s">
        <v>443</v>
      </c>
      <c r="G322" s="238" t="s">
        <v>444</v>
      </c>
      <c r="H322" s="239">
        <v>3.1400000000000001</v>
      </c>
      <c r="I322" s="240"/>
      <c r="J322" s="241">
        <f>ROUND(I322*H322,2)</f>
        <v>0</v>
      </c>
      <c r="K322" s="237" t="s">
        <v>169</v>
      </c>
      <c r="L322" s="44"/>
      <c r="M322" s="242" t="s">
        <v>1</v>
      </c>
      <c r="N322" s="243" t="s">
        <v>42</v>
      </c>
      <c r="O322" s="91"/>
      <c r="P322" s="244">
        <f>O322*H322</f>
        <v>0</v>
      </c>
      <c r="Q322" s="244">
        <v>0.11046</v>
      </c>
      <c r="R322" s="244">
        <f>Q322*H322</f>
        <v>0.3468444</v>
      </c>
      <c r="S322" s="244">
        <v>0</v>
      </c>
      <c r="T322" s="24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6" t="s">
        <v>170</v>
      </c>
      <c r="AT322" s="246" t="s">
        <v>165</v>
      </c>
      <c r="AU322" s="246" t="s">
        <v>87</v>
      </c>
      <c r="AY322" s="17" t="s">
        <v>163</v>
      </c>
      <c r="BE322" s="247">
        <f>IF(N322="základní",J322,0)</f>
        <v>0</v>
      </c>
      <c r="BF322" s="247">
        <f>IF(N322="snížená",J322,0)</f>
        <v>0</v>
      </c>
      <c r="BG322" s="247">
        <f>IF(N322="zákl. přenesená",J322,0)</f>
        <v>0</v>
      </c>
      <c r="BH322" s="247">
        <f>IF(N322="sníž. přenesená",J322,0)</f>
        <v>0</v>
      </c>
      <c r="BI322" s="247">
        <f>IF(N322="nulová",J322,0)</f>
        <v>0</v>
      </c>
      <c r="BJ322" s="17" t="s">
        <v>85</v>
      </c>
      <c r="BK322" s="247">
        <f>ROUND(I322*H322,2)</f>
        <v>0</v>
      </c>
      <c r="BL322" s="17" t="s">
        <v>170</v>
      </c>
      <c r="BM322" s="246" t="s">
        <v>445</v>
      </c>
    </row>
    <row r="323" s="2" customFormat="1">
      <c r="A323" s="38"/>
      <c r="B323" s="39"/>
      <c r="C323" s="40"/>
      <c r="D323" s="248" t="s">
        <v>172</v>
      </c>
      <c r="E323" s="40"/>
      <c r="F323" s="249" t="s">
        <v>446</v>
      </c>
      <c r="G323" s="40"/>
      <c r="H323" s="40"/>
      <c r="I323" s="144"/>
      <c r="J323" s="40"/>
      <c r="K323" s="40"/>
      <c r="L323" s="44"/>
      <c r="M323" s="250"/>
      <c r="N323" s="251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172</v>
      </c>
      <c r="AU323" s="17" t="s">
        <v>87</v>
      </c>
    </row>
    <row r="324" s="13" customFormat="1">
      <c r="A324" s="13"/>
      <c r="B324" s="252"/>
      <c r="C324" s="253"/>
      <c r="D324" s="248" t="s">
        <v>174</v>
      </c>
      <c r="E324" s="254" t="s">
        <v>1</v>
      </c>
      <c r="F324" s="255" t="s">
        <v>447</v>
      </c>
      <c r="G324" s="253"/>
      <c r="H324" s="254" t="s">
        <v>1</v>
      </c>
      <c r="I324" s="256"/>
      <c r="J324" s="253"/>
      <c r="K324" s="253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174</v>
      </c>
      <c r="AU324" s="261" t="s">
        <v>87</v>
      </c>
      <c r="AV324" s="13" t="s">
        <v>85</v>
      </c>
      <c r="AW324" s="13" t="s">
        <v>32</v>
      </c>
      <c r="AX324" s="13" t="s">
        <v>77</v>
      </c>
      <c r="AY324" s="261" t="s">
        <v>163</v>
      </c>
    </row>
    <row r="325" s="14" customFormat="1">
      <c r="A325" s="14"/>
      <c r="B325" s="262"/>
      <c r="C325" s="263"/>
      <c r="D325" s="248" t="s">
        <v>174</v>
      </c>
      <c r="E325" s="264" t="s">
        <v>1</v>
      </c>
      <c r="F325" s="265" t="s">
        <v>448</v>
      </c>
      <c r="G325" s="263"/>
      <c r="H325" s="266">
        <v>3.1400000000000001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174</v>
      </c>
      <c r="AU325" s="272" t="s">
        <v>87</v>
      </c>
      <c r="AV325" s="14" t="s">
        <v>87</v>
      </c>
      <c r="AW325" s="14" t="s">
        <v>32</v>
      </c>
      <c r="AX325" s="14" t="s">
        <v>77</v>
      </c>
      <c r="AY325" s="272" t="s">
        <v>163</v>
      </c>
    </row>
    <row r="326" s="2" customFormat="1" ht="16.5" customHeight="1">
      <c r="A326" s="38"/>
      <c r="B326" s="39"/>
      <c r="C326" s="235" t="s">
        <v>449</v>
      </c>
      <c r="D326" s="235" t="s">
        <v>165</v>
      </c>
      <c r="E326" s="236" t="s">
        <v>450</v>
      </c>
      <c r="F326" s="237" t="s">
        <v>451</v>
      </c>
      <c r="G326" s="238" t="s">
        <v>168</v>
      </c>
      <c r="H326" s="239">
        <v>0.496</v>
      </c>
      <c r="I326" s="240"/>
      <c r="J326" s="241">
        <f>ROUND(I326*H326,2)</f>
        <v>0</v>
      </c>
      <c r="K326" s="237" t="s">
        <v>169</v>
      </c>
      <c r="L326" s="44"/>
      <c r="M326" s="242" t="s">
        <v>1</v>
      </c>
      <c r="N326" s="243" t="s">
        <v>42</v>
      </c>
      <c r="O326" s="91"/>
      <c r="P326" s="244">
        <f>O326*H326</f>
        <v>0</v>
      </c>
      <c r="Q326" s="244">
        <v>0.0065799999999999999</v>
      </c>
      <c r="R326" s="244">
        <f>Q326*H326</f>
        <v>0.0032636800000000001</v>
      </c>
      <c r="S326" s="244">
        <v>0</v>
      </c>
      <c r="T326" s="24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6" t="s">
        <v>170</v>
      </c>
      <c r="AT326" s="246" t="s">
        <v>165</v>
      </c>
      <c r="AU326" s="246" t="s">
        <v>87</v>
      </c>
      <c r="AY326" s="17" t="s">
        <v>163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17" t="s">
        <v>85</v>
      </c>
      <c r="BK326" s="247">
        <f>ROUND(I326*H326,2)</f>
        <v>0</v>
      </c>
      <c r="BL326" s="17" t="s">
        <v>170</v>
      </c>
      <c r="BM326" s="246" t="s">
        <v>452</v>
      </c>
    </row>
    <row r="327" s="2" customFormat="1">
      <c r="A327" s="38"/>
      <c r="B327" s="39"/>
      <c r="C327" s="40"/>
      <c r="D327" s="248" t="s">
        <v>172</v>
      </c>
      <c r="E327" s="40"/>
      <c r="F327" s="249" t="s">
        <v>453</v>
      </c>
      <c r="G327" s="40"/>
      <c r="H327" s="40"/>
      <c r="I327" s="144"/>
      <c r="J327" s="40"/>
      <c r="K327" s="40"/>
      <c r="L327" s="44"/>
      <c r="M327" s="250"/>
      <c r="N327" s="25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172</v>
      </c>
      <c r="AU327" s="17" t="s">
        <v>87</v>
      </c>
    </row>
    <row r="328" s="13" customFormat="1">
      <c r="A328" s="13"/>
      <c r="B328" s="252"/>
      <c r="C328" s="253"/>
      <c r="D328" s="248" t="s">
        <v>174</v>
      </c>
      <c r="E328" s="254" t="s">
        <v>1</v>
      </c>
      <c r="F328" s="255" t="s">
        <v>447</v>
      </c>
      <c r="G328" s="253"/>
      <c r="H328" s="254" t="s">
        <v>1</v>
      </c>
      <c r="I328" s="256"/>
      <c r="J328" s="253"/>
      <c r="K328" s="253"/>
      <c r="L328" s="257"/>
      <c r="M328" s="258"/>
      <c r="N328" s="259"/>
      <c r="O328" s="259"/>
      <c r="P328" s="259"/>
      <c r="Q328" s="259"/>
      <c r="R328" s="259"/>
      <c r="S328" s="259"/>
      <c r="T328" s="26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1" t="s">
        <v>174</v>
      </c>
      <c r="AU328" s="261" t="s">
        <v>87</v>
      </c>
      <c r="AV328" s="13" t="s">
        <v>85</v>
      </c>
      <c r="AW328" s="13" t="s">
        <v>32</v>
      </c>
      <c r="AX328" s="13" t="s">
        <v>77</v>
      </c>
      <c r="AY328" s="261" t="s">
        <v>163</v>
      </c>
    </row>
    <row r="329" s="14" customFormat="1">
      <c r="A329" s="14"/>
      <c r="B329" s="262"/>
      <c r="C329" s="263"/>
      <c r="D329" s="248" t="s">
        <v>174</v>
      </c>
      <c r="E329" s="264" t="s">
        <v>1</v>
      </c>
      <c r="F329" s="265" t="s">
        <v>454</v>
      </c>
      <c r="G329" s="263"/>
      <c r="H329" s="266">
        <v>0.496</v>
      </c>
      <c r="I329" s="267"/>
      <c r="J329" s="263"/>
      <c r="K329" s="263"/>
      <c r="L329" s="268"/>
      <c r="M329" s="269"/>
      <c r="N329" s="270"/>
      <c r="O329" s="270"/>
      <c r="P329" s="270"/>
      <c r="Q329" s="270"/>
      <c r="R329" s="270"/>
      <c r="S329" s="270"/>
      <c r="T329" s="27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2" t="s">
        <v>174</v>
      </c>
      <c r="AU329" s="272" t="s">
        <v>87</v>
      </c>
      <c r="AV329" s="14" t="s">
        <v>87</v>
      </c>
      <c r="AW329" s="14" t="s">
        <v>32</v>
      </c>
      <c r="AX329" s="14" t="s">
        <v>77</v>
      </c>
      <c r="AY329" s="272" t="s">
        <v>163</v>
      </c>
    </row>
    <row r="330" s="2" customFormat="1" ht="16.5" customHeight="1">
      <c r="A330" s="38"/>
      <c r="B330" s="39"/>
      <c r="C330" s="235" t="s">
        <v>455</v>
      </c>
      <c r="D330" s="235" t="s">
        <v>165</v>
      </c>
      <c r="E330" s="236" t="s">
        <v>456</v>
      </c>
      <c r="F330" s="237" t="s">
        <v>457</v>
      </c>
      <c r="G330" s="238" t="s">
        <v>168</v>
      </c>
      <c r="H330" s="239">
        <v>0.496</v>
      </c>
      <c r="I330" s="240"/>
      <c r="J330" s="241">
        <f>ROUND(I330*H330,2)</f>
        <v>0</v>
      </c>
      <c r="K330" s="237" t="s">
        <v>169</v>
      </c>
      <c r="L330" s="44"/>
      <c r="M330" s="242" t="s">
        <v>1</v>
      </c>
      <c r="N330" s="243" t="s">
        <v>42</v>
      </c>
      <c r="O330" s="91"/>
      <c r="P330" s="244">
        <f>O330*H330</f>
        <v>0</v>
      </c>
      <c r="Q330" s="244">
        <v>0</v>
      </c>
      <c r="R330" s="244">
        <f>Q330*H330</f>
        <v>0</v>
      </c>
      <c r="S330" s="244">
        <v>0</v>
      </c>
      <c r="T330" s="245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6" t="s">
        <v>170</v>
      </c>
      <c r="AT330" s="246" t="s">
        <v>165</v>
      </c>
      <c r="AU330" s="246" t="s">
        <v>87</v>
      </c>
      <c r="AY330" s="17" t="s">
        <v>163</v>
      </c>
      <c r="BE330" s="247">
        <f>IF(N330="základní",J330,0)</f>
        <v>0</v>
      </c>
      <c r="BF330" s="247">
        <f>IF(N330="snížená",J330,0)</f>
        <v>0</v>
      </c>
      <c r="BG330" s="247">
        <f>IF(N330="zákl. přenesená",J330,0)</f>
        <v>0</v>
      </c>
      <c r="BH330" s="247">
        <f>IF(N330="sníž. přenesená",J330,0)</f>
        <v>0</v>
      </c>
      <c r="BI330" s="247">
        <f>IF(N330="nulová",J330,0)</f>
        <v>0</v>
      </c>
      <c r="BJ330" s="17" t="s">
        <v>85</v>
      </c>
      <c r="BK330" s="247">
        <f>ROUND(I330*H330,2)</f>
        <v>0</v>
      </c>
      <c r="BL330" s="17" t="s">
        <v>170</v>
      </c>
      <c r="BM330" s="246" t="s">
        <v>458</v>
      </c>
    </row>
    <row r="331" s="2" customFormat="1">
      <c r="A331" s="38"/>
      <c r="B331" s="39"/>
      <c r="C331" s="40"/>
      <c r="D331" s="248" t="s">
        <v>172</v>
      </c>
      <c r="E331" s="40"/>
      <c r="F331" s="249" t="s">
        <v>459</v>
      </c>
      <c r="G331" s="40"/>
      <c r="H331" s="40"/>
      <c r="I331" s="144"/>
      <c r="J331" s="40"/>
      <c r="K331" s="40"/>
      <c r="L331" s="44"/>
      <c r="M331" s="250"/>
      <c r="N331" s="251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172</v>
      </c>
      <c r="AU331" s="17" t="s">
        <v>87</v>
      </c>
    </row>
    <row r="332" s="12" customFormat="1" ht="22.8" customHeight="1">
      <c r="A332" s="12"/>
      <c r="B332" s="219"/>
      <c r="C332" s="220"/>
      <c r="D332" s="221" t="s">
        <v>76</v>
      </c>
      <c r="E332" s="233" t="s">
        <v>197</v>
      </c>
      <c r="F332" s="233" t="s">
        <v>460</v>
      </c>
      <c r="G332" s="220"/>
      <c r="H332" s="220"/>
      <c r="I332" s="223"/>
      <c r="J332" s="234">
        <f>BK332</f>
        <v>0</v>
      </c>
      <c r="K332" s="220"/>
      <c r="L332" s="225"/>
      <c r="M332" s="226"/>
      <c r="N332" s="227"/>
      <c r="O332" s="227"/>
      <c r="P332" s="228">
        <f>SUM(P333:P344)</f>
        <v>0</v>
      </c>
      <c r="Q332" s="227"/>
      <c r="R332" s="228">
        <f>SUM(R333:R344)</f>
        <v>1.9770000000000001</v>
      </c>
      <c r="S332" s="227"/>
      <c r="T332" s="229">
        <f>SUM(T333:T344)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30" t="s">
        <v>85</v>
      </c>
      <c r="AT332" s="231" t="s">
        <v>76</v>
      </c>
      <c r="AU332" s="231" t="s">
        <v>85</v>
      </c>
      <c r="AY332" s="230" t="s">
        <v>163</v>
      </c>
      <c r="BK332" s="232">
        <f>SUM(BK333:BK344)</f>
        <v>0</v>
      </c>
    </row>
    <row r="333" s="2" customFormat="1" ht="16.5" customHeight="1">
      <c r="A333" s="38"/>
      <c r="B333" s="39"/>
      <c r="C333" s="235" t="s">
        <v>461</v>
      </c>
      <c r="D333" s="235" t="s">
        <v>165</v>
      </c>
      <c r="E333" s="236" t="s">
        <v>462</v>
      </c>
      <c r="F333" s="237" t="s">
        <v>463</v>
      </c>
      <c r="G333" s="238" t="s">
        <v>168</v>
      </c>
      <c r="H333" s="239">
        <v>3</v>
      </c>
      <c r="I333" s="240"/>
      <c r="J333" s="241">
        <f>ROUND(I333*H333,2)</f>
        <v>0</v>
      </c>
      <c r="K333" s="237" t="s">
        <v>1</v>
      </c>
      <c r="L333" s="44"/>
      <c r="M333" s="242" t="s">
        <v>1</v>
      </c>
      <c r="N333" s="243" t="s">
        <v>42</v>
      </c>
      <c r="O333" s="91"/>
      <c r="P333" s="244">
        <f>O333*H333</f>
        <v>0</v>
      </c>
      <c r="Q333" s="244">
        <v>0.29899999999999999</v>
      </c>
      <c r="R333" s="244">
        <f>Q333*H333</f>
        <v>0.89700000000000002</v>
      </c>
      <c r="S333" s="244">
        <v>0</v>
      </c>
      <c r="T333" s="245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6" t="s">
        <v>170</v>
      </c>
      <c r="AT333" s="246" t="s">
        <v>165</v>
      </c>
      <c r="AU333" s="246" t="s">
        <v>87</v>
      </c>
      <c r="AY333" s="17" t="s">
        <v>163</v>
      </c>
      <c r="BE333" s="247">
        <f>IF(N333="základní",J333,0)</f>
        <v>0</v>
      </c>
      <c r="BF333" s="247">
        <f>IF(N333="snížená",J333,0)</f>
        <v>0</v>
      </c>
      <c r="BG333" s="247">
        <f>IF(N333="zákl. přenesená",J333,0)</f>
        <v>0</v>
      </c>
      <c r="BH333" s="247">
        <f>IF(N333="sníž. přenesená",J333,0)</f>
        <v>0</v>
      </c>
      <c r="BI333" s="247">
        <f>IF(N333="nulová",J333,0)</f>
        <v>0</v>
      </c>
      <c r="BJ333" s="17" t="s">
        <v>85</v>
      </c>
      <c r="BK333" s="247">
        <f>ROUND(I333*H333,2)</f>
        <v>0</v>
      </c>
      <c r="BL333" s="17" t="s">
        <v>170</v>
      </c>
      <c r="BM333" s="246" t="s">
        <v>464</v>
      </c>
    </row>
    <row r="334" s="2" customFormat="1">
      <c r="A334" s="38"/>
      <c r="B334" s="39"/>
      <c r="C334" s="40"/>
      <c r="D334" s="248" t="s">
        <v>172</v>
      </c>
      <c r="E334" s="40"/>
      <c r="F334" s="249" t="s">
        <v>465</v>
      </c>
      <c r="G334" s="40"/>
      <c r="H334" s="40"/>
      <c r="I334" s="144"/>
      <c r="J334" s="40"/>
      <c r="K334" s="40"/>
      <c r="L334" s="44"/>
      <c r="M334" s="250"/>
      <c r="N334" s="251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172</v>
      </c>
      <c r="AU334" s="17" t="s">
        <v>87</v>
      </c>
    </row>
    <row r="335" s="13" customFormat="1">
      <c r="A335" s="13"/>
      <c r="B335" s="252"/>
      <c r="C335" s="253"/>
      <c r="D335" s="248" t="s">
        <v>174</v>
      </c>
      <c r="E335" s="254" t="s">
        <v>1</v>
      </c>
      <c r="F335" s="255" t="s">
        <v>466</v>
      </c>
      <c r="G335" s="253"/>
      <c r="H335" s="254" t="s">
        <v>1</v>
      </c>
      <c r="I335" s="256"/>
      <c r="J335" s="253"/>
      <c r="K335" s="253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174</v>
      </c>
      <c r="AU335" s="261" t="s">
        <v>87</v>
      </c>
      <c r="AV335" s="13" t="s">
        <v>85</v>
      </c>
      <c r="AW335" s="13" t="s">
        <v>32</v>
      </c>
      <c r="AX335" s="13" t="s">
        <v>77</v>
      </c>
      <c r="AY335" s="261" t="s">
        <v>163</v>
      </c>
    </row>
    <row r="336" s="14" customFormat="1">
      <c r="A336" s="14"/>
      <c r="B336" s="262"/>
      <c r="C336" s="263"/>
      <c r="D336" s="248" t="s">
        <v>174</v>
      </c>
      <c r="E336" s="264" t="s">
        <v>1</v>
      </c>
      <c r="F336" s="265" t="s">
        <v>176</v>
      </c>
      <c r="G336" s="263"/>
      <c r="H336" s="266">
        <v>3</v>
      </c>
      <c r="I336" s="267"/>
      <c r="J336" s="263"/>
      <c r="K336" s="263"/>
      <c r="L336" s="268"/>
      <c r="M336" s="269"/>
      <c r="N336" s="270"/>
      <c r="O336" s="270"/>
      <c r="P336" s="270"/>
      <c r="Q336" s="270"/>
      <c r="R336" s="270"/>
      <c r="S336" s="270"/>
      <c r="T336" s="27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2" t="s">
        <v>174</v>
      </c>
      <c r="AU336" s="272" t="s">
        <v>87</v>
      </c>
      <c r="AV336" s="14" t="s">
        <v>87</v>
      </c>
      <c r="AW336" s="14" t="s">
        <v>32</v>
      </c>
      <c r="AX336" s="14" t="s">
        <v>77</v>
      </c>
      <c r="AY336" s="272" t="s">
        <v>163</v>
      </c>
    </row>
    <row r="337" s="2" customFormat="1" ht="16.5" customHeight="1">
      <c r="A337" s="38"/>
      <c r="B337" s="39"/>
      <c r="C337" s="235" t="s">
        <v>467</v>
      </c>
      <c r="D337" s="235" t="s">
        <v>165</v>
      </c>
      <c r="E337" s="236" t="s">
        <v>468</v>
      </c>
      <c r="F337" s="237" t="s">
        <v>469</v>
      </c>
      <c r="G337" s="238" t="s">
        <v>168</v>
      </c>
      <c r="H337" s="239">
        <v>3</v>
      </c>
      <c r="I337" s="240"/>
      <c r="J337" s="241">
        <f>ROUND(I337*H337,2)</f>
        <v>0</v>
      </c>
      <c r="K337" s="237" t="s">
        <v>169</v>
      </c>
      <c r="L337" s="44"/>
      <c r="M337" s="242" t="s">
        <v>1</v>
      </c>
      <c r="N337" s="243" t="s">
        <v>42</v>
      </c>
      <c r="O337" s="91"/>
      <c r="P337" s="244">
        <f>O337*H337</f>
        <v>0</v>
      </c>
      <c r="Q337" s="244">
        <v>0.23000000000000001</v>
      </c>
      <c r="R337" s="244">
        <f>Q337*H337</f>
        <v>0.69000000000000006</v>
      </c>
      <c r="S337" s="244">
        <v>0</v>
      </c>
      <c r="T337" s="24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6" t="s">
        <v>170</v>
      </c>
      <c r="AT337" s="246" t="s">
        <v>165</v>
      </c>
      <c r="AU337" s="246" t="s">
        <v>87</v>
      </c>
      <c r="AY337" s="17" t="s">
        <v>163</v>
      </c>
      <c r="BE337" s="247">
        <f>IF(N337="základní",J337,0)</f>
        <v>0</v>
      </c>
      <c r="BF337" s="247">
        <f>IF(N337="snížená",J337,0)</f>
        <v>0</v>
      </c>
      <c r="BG337" s="247">
        <f>IF(N337="zákl. přenesená",J337,0)</f>
        <v>0</v>
      </c>
      <c r="BH337" s="247">
        <f>IF(N337="sníž. přenesená",J337,0)</f>
        <v>0</v>
      </c>
      <c r="BI337" s="247">
        <f>IF(N337="nulová",J337,0)</f>
        <v>0</v>
      </c>
      <c r="BJ337" s="17" t="s">
        <v>85</v>
      </c>
      <c r="BK337" s="247">
        <f>ROUND(I337*H337,2)</f>
        <v>0</v>
      </c>
      <c r="BL337" s="17" t="s">
        <v>170</v>
      </c>
      <c r="BM337" s="246" t="s">
        <v>470</v>
      </c>
    </row>
    <row r="338" s="2" customFormat="1">
      <c r="A338" s="38"/>
      <c r="B338" s="39"/>
      <c r="C338" s="40"/>
      <c r="D338" s="248" t="s">
        <v>172</v>
      </c>
      <c r="E338" s="40"/>
      <c r="F338" s="249" t="s">
        <v>471</v>
      </c>
      <c r="G338" s="40"/>
      <c r="H338" s="40"/>
      <c r="I338" s="144"/>
      <c r="J338" s="40"/>
      <c r="K338" s="40"/>
      <c r="L338" s="44"/>
      <c r="M338" s="250"/>
      <c r="N338" s="251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172</v>
      </c>
      <c r="AU338" s="17" t="s">
        <v>87</v>
      </c>
    </row>
    <row r="339" s="13" customFormat="1">
      <c r="A339" s="13"/>
      <c r="B339" s="252"/>
      <c r="C339" s="253"/>
      <c r="D339" s="248" t="s">
        <v>174</v>
      </c>
      <c r="E339" s="254" t="s">
        <v>1</v>
      </c>
      <c r="F339" s="255" t="s">
        <v>466</v>
      </c>
      <c r="G339" s="253"/>
      <c r="H339" s="254" t="s">
        <v>1</v>
      </c>
      <c r="I339" s="256"/>
      <c r="J339" s="253"/>
      <c r="K339" s="253"/>
      <c r="L339" s="257"/>
      <c r="M339" s="258"/>
      <c r="N339" s="259"/>
      <c r="O339" s="259"/>
      <c r="P339" s="259"/>
      <c r="Q339" s="259"/>
      <c r="R339" s="259"/>
      <c r="S339" s="259"/>
      <c r="T339" s="26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1" t="s">
        <v>174</v>
      </c>
      <c r="AU339" s="261" t="s">
        <v>87</v>
      </c>
      <c r="AV339" s="13" t="s">
        <v>85</v>
      </c>
      <c r="AW339" s="13" t="s">
        <v>32</v>
      </c>
      <c r="AX339" s="13" t="s">
        <v>77</v>
      </c>
      <c r="AY339" s="261" t="s">
        <v>163</v>
      </c>
    </row>
    <row r="340" s="14" customFormat="1">
      <c r="A340" s="14"/>
      <c r="B340" s="262"/>
      <c r="C340" s="263"/>
      <c r="D340" s="248" t="s">
        <v>174</v>
      </c>
      <c r="E340" s="264" t="s">
        <v>1</v>
      </c>
      <c r="F340" s="265" t="s">
        <v>176</v>
      </c>
      <c r="G340" s="263"/>
      <c r="H340" s="266">
        <v>3</v>
      </c>
      <c r="I340" s="267"/>
      <c r="J340" s="263"/>
      <c r="K340" s="263"/>
      <c r="L340" s="268"/>
      <c r="M340" s="269"/>
      <c r="N340" s="270"/>
      <c r="O340" s="270"/>
      <c r="P340" s="270"/>
      <c r="Q340" s="270"/>
      <c r="R340" s="270"/>
      <c r="S340" s="270"/>
      <c r="T340" s="27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2" t="s">
        <v>174</v>
      </c>
      <c r="AU340" s="272" t="s">
        <v>87</v>
      </c>
      <c r="AV340" s="14" t="s">
        <v>87</v>
      </c>
      <c r="AW340" s="14" t="s">
        <v>32</v>
      </c>
      <c r="AX340" s="14" t="s">
        <v>77</v>
      </c>
      <c r="AY340" s="272" t="s">
        <v>163</v>
      </c>
    </row>
    <row r="341" s="2" customFormat="1" ht="16.5" customHeight="1">
      <c r="A341" s="38"/>
      <c r="B341" s="39"/>
      <c r="C341" s="235" t="s">
        <v>472</v>
      </c>
      <c r="D341" s="235" t="s">
        <v>165</v>
      </c>
      <c r="E341" s="236" t="s">
        <v>473</v>
      </c>
      <c r="F341" s="237" t="s">
        <v>474</v>
      </c>
      <c r="G341" s="238" t="s">
        <v>168</v>
      </c>
      <c r="H341" s="239">
        <v>3</v>
      </c>
      <c r="I341" s="240"/>
      <c r="J341" s="241">
        <f>ROUND(I341*H341,2)</f>
        <v>0</v>
      </c>
      <c r="K341" s="237" t="s">
        <v>169</v>
      </c>
      <c r="L341" s="44"/>
      <c r="M341" s="242" t="s">
        <v>1</v>
      </c>
      <c r="N341" s="243" t="s">
        <v>42</v>
      </c>
      <c r="O341" s="91"/>
      <c r="P341" s="244">
        <f>O341*H341</f>
        <v>0</v>
      </c>
      <c r="Q341" s="244">
        <v>0.13</v>
      </c>
      <c r="R341" s="244">
        <f>Q341*H341</f>
        <v>0.39000000000000001</v>
      </c>
      <c r="S341" s="244">
        <v>0</v>
      </c>
      <c r="T341" s="24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6" t="s">
        <v>170</v>
      </c>
      <c r="AT341" s="246" t="s">
        <v>165</v>
      </c>
      <c r="AU341" s="246" t="s">
        <v>87</v>
      </c>
      <c r="AY341" s="17" t="s">
        <v>163</v>
      </c>
      <c r="BE341" s="247">
        <f>IF(N341="základní",J341,0)</f>
        <v>0</v>
      </c>
      <c r="BF341" s="247">
        <f>IF(N341="snížená",J341,0)</f>
        <v>0</v>
      </c>
      <c r="BG341" s="247">
        <f>IF(N341="zákl. přenesená",J341,0)</f>
        <v>0</v>
      </c>
      <c r="BH341" s="247">
        <f>IF(N341="sníž. přenesená",J341,0)</f>
        <v>0</v>
      </c>
      <c r="BI341" s="247">
        <f>IF(N341="nulová",J341,0)</f>
        <v>0</v>
      </c>
      <c r="BJ341" s="17" t="s">
        <v>85</v>
      </c>
      <c r="BK341" s="247">
        <f>ROUND(I341*H341,2)</f>
        <v>0</v>
      </c>
      <c r="BL341" s="17" t="s">
        <v>170</v>
      </c>
      <c r="BM341" s="246" t="s">
        <v>475</v>
      </c>
    </row>
    <row r="342" s="2" customFormat="1">
      <c r="A342" s="38"/>
      <c r="B342" s="39"/>
      <c r="C342" s="40"/>
      <c r="D342" s="248" t="s">
        <v>172</v>
      </c>
      <c r="E342" s="40"/>
      <c r="F342" s="249" t="s">
        <v>476</v>
      </c>
      <c r="G342" s="40"/>
      <c r="H342" s="40"/>
      <c r="I342" s="144"/>
      <c r="J342" s="40"/>
      <c r="K342" s="40"/>
      <c r="L342" s="44"/>
      <c r="M342" s="250"/>
      <c r="N342" s="25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172</v>
      </c>
      <c r="AU342" s="17" t="s">
        <v>87</v>
      </c>
    </row>
    <row r="343" s="13" customFormat="1">
      <c r="A343" s="13"/>
      <c r="B343" s="252"/>
      <c r="C343" s="253"/>
      <c r="D343" s="248" t="s">
        <v>174</v>
      </c>
      <c r="E343" s="254" t="s">
        <v>1</v>
      </c>
      <c r="F343" s="255" t="s">
        <v>477</v>
      </c>
      <c r="G343" s="253"/>
      <c r="H343" s="254" t="s">
        <v>1</v>
      </c>
      <c r="I343" s="256"/>
      <c r="J343" s="253"/>
      <c r="K343" s="253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174</v>
      </c>
      <c r="AU343" s="261" t="s">
        <v>87</v>
      </c>
      <c r="AV343" s="13" t="s">
        <v>85</v>
      </c>
      <c r="AW343" s="13" t="s">
        <v>32</v>
      </c>
      <c r="AX343" s="13" t="s">
        <v>77</v>
      </c>
      <c r="AY343" s="261" t="s">
        <v>163</v>
      </c>
    </row>
    <row r="344" s="14" customFormat="1">
      <c r="A344" s="14"/>
      <c r="B344" s="262"/>
      <c r="C344" s="263"/>
      <c r="D344" s="248" t="s">
        <v>174</v>
      </c>
      <c r="E344" s="264" t="s">
        <v>1</v>
      </c>
      <c r="F344" s="265" t="s">
        <v>176</v>
      </c>
      <c r="G344" s="263"/>
      <c r="H344" s="266">
        <v>3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2" t="s">
        <v>174</v>
      </c>
      <c r="AU344" s="272" t="s">
        <v>87</v>
      </c>
      <c r="AV344" s="14" t="s">
        <v>87</v>
      </c>
      <c r="AW344" s="14" t="s">
        <v>32</v>
      </c>
      <c r="AX344" s="14" t="s">
        <v>77</v>
      </c>
      <c r="AY344" s="272" t="s">
        <v>163</v>
      </c>
    </row>
    <row r="345" s="12" customFormat="1" ht="22.8" customHeight="1">
      <c r="A345" s="12"/>
      <c r="B345" s="219"/>
      <c r="C345" s="220"/>
      <c r="D345" s="221" t="s">
        <v>76</v>
      </c>
      <c r="E345" s="233" t="s">
        <v>203</v>
      </c>
      <c r="F345" s="233" t="s">
        <v>478</v>
      </c>
      <c r="G345" s="220"/>
      <c r="H345" s="220"/>
      <c r="I345" s="223"/>
      <c r="J345" s="234">
        <f>BK345</f>
        <v>0</v>
      </c>
      <c r="K345" s="220"/>
      <c r="L345" s="225"/>
      <c r="M345" s="226"/>
      <c r="N345" s="227"/>
      <c r="O345" s="227"/>
      <c r="P345" s="228">
        <f>SUM(P346:P616)</f>
        <v>0</v>
      </c>
      <c r="Q345" s="227"/>
      <c r="R345" s="228">
        <f>SUM(R346:R616)</f>
        <v>21.43164797</v>
      </c>
      <c r="S345" s="227"/>
      <c r="T345" s="229">
        <f>SUM(T346:T616)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30" t="s">
        <v>85</v>
      </c>
      <c r="AT345" s="231" t="s">
        <v>76</v>
      </c>
      <c r="AU345" s="231" t="s">
        <v>85</v>
      </c>
      <c r="AY345" s="230" t="s">
        <v>163</v>
      </c>
      <c r="BK345" s="232">
        <f>SUM(BK346:BK616)</f>
        <v>0</v>
      </c>
    </row>
    <row r="346" s="2" customFormat="1" ht="16.5" customHeight="1">
      <c r="A346" s="38"/>
      <c r="B346" s="39"/>
      <c r="C346" s="235" t="s">
        <v>479</v>
      </c>
      <c r="D346" s="235" t="s">
        <v>165</v>
      </c>
      <c r="E346" s="236" t="s">
        <v>480</v>
      </c>
      <c r="F346" s="237" t="s">
        <v>481</v>
      </c>
      <c r="G346" s="238" t="s">
        <v>168</v>
      </c>
      <c r="H346" s="239">
        <v>20.359999999999999</v>
      </c>
      <c r="I346" s="240"/>
      <c r="J346" s="241">
        <f>ROUND(I346*H346,2)</f>
        <v>0</v>
      </c>
      <c r="K346" s="237" t="s">
        <v>169</v>
      </c>
      <c r="L346" s="44"/>
      <c r="M346" s="242" t="s">
        <v>1</v>
      </c>
      <c r="N346" s="243" t="s">
        <v>42</v>
      </c>
      <c r="O346" s="91"/>
      <c r="P346" s="244">
        <f>O346*H346</f>
        <v>0</v>
      </c>
      <c r="Q346" s="244">
        <v>0.0043800000000000002</v>
      </c>
      <c r="R346" s="244">
        <f>Q346*H346</f>
        <v>0.089176800000000001</v>
      </c>
      <c r="S346" s="244">
        <v>0</v>
      </c>
      <c r="T346" s="245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6" t="s">
        <v>170</v>
      </c>
      <c r="AT346" s="246" t="s">
        <v>165</v>
      </c>
      <c r="AU346" s="246" t="s">
        <v>87</v>
      </c>
      <c r="AY346" s="17" t="s">
        <v>163</v>
      </c>
      <c r="BE346" s="247">
        <f>IF(N346="základní",J346,0)</f>
        <v>0</v>
      </c>
      <c r="BF346" s="247">
        <f>IF(N346="snížená",J346,0)</f>
        <v>0</v>
      </c>
      <c r="BG346" s="247">
        <f>IF(N346="zákl. přenesená",J346,0)</f>
        <v>0</v>
      </c>
      <c r="BH346" s="247">
        <f>IF(N346="sníž. přenesená",J346,0)</f>
        <v>0</v>
      </c>
      <c r="BI346" s="247">
        <f>IF(N346="nulová",J346,0)</f>
        <v>0</v>
      </c>
      <c r="BJ346" s="17" t="s">
        <v>85</v>
      </c>
      <c r="BK346" s="247">
        <f>ROUND(I346*H346,2)</f>
        <v>0</v>
      </c>
      <c r="BL346" s="17" t="s">
        <v>170</v>
      </c>
      <c r="BM346" s="246" t="s">
        <v>482</v>
      </c>
    </row>
    <row r="347" s="2" customFormat="1">
      <c r="A347" s="38"/>
      <c r="B347" s="39"/>
      <c r="C347" s="40"/>
      <c r="D347" s="248" t="s">
        <v>172</v>
      </c>
      <c r="E347" s="40"/>
      <c r="F347" s="249" t="s">
        <v>483</v>
      </c>
      <c r="G347" s="40"/>
      <c r="H347" s="40"/>
      <c r="I347" s="144"/>
      <c r="J347" s="40"/>
      <c r="K347" s="40"/>
      <c r="L347" s="44"/>
      <c r="M347" s="250"/>
      <c r="N347" s="251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172</v>
      </c>
      <c r="AU347" s="17" t="s">
        <v>87</v>
      </c>
    </row>
    <row r="348" s="13" customFormat="1">
      <c r="A348" s="13"/>
      <c r="B348" s="252"/>
      <c r="C348" s="253"/>
      <c r="D348" s="248" t="s">
        <v>174</v>
      </c>
      <c r="E348" s="254" t="s">
        <v>1</v>
      </c>
      <c r="F348" s="255" t="s">
        <v>484</v>
      </c>
      <c r="G348" s="253"/>
      <c r="H348" s="254" t="s">
        <v>1</v>
      </c>
      <c r="I348" s="256"/>
      <c r="J348" s="253"/>
      <c r="K348" s="253"/>
      <c r="L348" s="257"/>
      <c r="M348" s="258"/>
      <c r="N348" s="259"/>
      <c r="O348" s="259"/>
      <c r="P348" s="259"/>
      <c r="Q348" s="259"/>
      <c r="R348" s="259"/>
      <c r="S348" s="259"/>
      <c r="T348" s="26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1" t="s">
        <v>174</v>
      </c>
      <c r="AU348" s="261" t="s">
        <v>87</v>
      </c>
      <c r="AV348" s="13" t="s">
        <v>85</v>
      </c>
      <c r="AW348" s="13" t="s">
        <v>32</v>
      </c>
      <c r="AX348" s="13" t="s">
        <v>77</v>
      </c>
      <c r="AY348" s="261" t="s">
        <v>163</v>
      </c>
    </row>
    <row r="349" s="13" customFormat="1">
      <c r="A349" s="13"/>
      <c r="B349" s="252"/>
      <c r="C349" s="253"/>
      <c r="D349" s="248" t="s">
        <v>174</v>
      </c>
      <c r="E349" s="254" t="s">
        <v>1</v>
      </c>
      <c r="F349" s="255" t="s">
        <v>287</v>
      </c>
      <c r="G349" s="253"/>
      <c r="H349" s="254" t="s">
        <v>1</v>
      </c>
      <c r="I349" s="256"/>
      <c r="J349" s="253"/>
      <c r="K349" s="253"/>
      <c r="L349" s="257"/>
      <c r="M349" s="258"/>
      <c r="N349" s="259"/>
      <c r="O349" s="259"/>
      <c r="P349" s="259"/>
      <c r="Q349" s="259"/>
      <c r="R349" s="259"/>
      <c r="S349" s="259"/>
      <c r="T349" s="26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1" t="s">
        <v>174</v>
      </c>
      <c r="AU349" s="261" t="s">
        <v>87</v>
      </c>
      <c r="AV349" s="13" t="s">
        <v>85</v>
      </c>
      <c r="AW349" s="13" t="s">
        <v>32</v>
      </c>
      <c r="AX349" s="13" t="s">
        <v>77</v>
      </c>
      <c r="AY349" s="261" t="s">
        <v>163</v>
      </c>
    </row>
    <row r="350" s="14" customFormat="1">
      <c r="A350" s="14"/>
      <c r="B350" s="262"/>
      <c r="C350" s="263"/>
      <c r="D350" s="248" t="s">
        <v>174</v>
      </c>
      <c r="E350" s="264" t="s">
        <v>1</v>
      </c>
      <c r="F350" s="265" t="s">
        <v>485</v>
      </c>
      <c r="G350" s="263"/>
      <c r="H350" s="266">
        <v>3.6749999999999998</v>
      </c>
      <c r="I350" s="267"/>
      <c r="J350" s="263"/>
      <c r="K350" s="263"/>
      <c r="L350" s="268"/>
      <c r="M350" s="269"/>
      <c r="N350" s="270"/>
      <c r="O350" s="270"/>
      <c r="P350" s="270"/>
      <c r="Q350" s="270"/>
      <c r="R350" s="270"/>
      <c r="S350" s="270"/>
      <c r="T350" s="27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2" t="s">
        <v>174</v>
      </c>
      <c r="AU350" s="272" t="s">
        <v>87</v>
      </c>
      <c r="AV350" s="14" t="s">
        <v>87</v>
      </c>
      <c r="AW350" s="14" t="s">
        <v>32</v>
      </c>
      <c r="AX350" s="14" t="s">
        <v>77</v>
      </c>
      <c r="AY350" s="272" t="s">
        <v>163</v>
      </c>
    </row>
    <row r="351" s="13" customFormat="1">
      <c r="A351" s="13"/>
      <c r="B351" s="252"/>
      <c r="C351" s="253"/>
      <c r="D351" s="248" t="s">
        <v>174</v>
      </c>
      <c r="E351" s="254" t="s">
        <v>1</v>
      </c>
      <c r="F351" s="255" t="s">
        <v>486</v>
      </c>
      <c r="G351" s="253"/>
      <c r="H351" s="254" t="s">
        <v>1</v>
      </c>
      <c r="I351" s="256"/>
      <c r="J351" s="253"/>
      <c r="K351" s="253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174</v>
      </c>
      <c r="AU351" s="261" t="s">
        <v>87</v>
      </c>
      <c r="AV351" s="13" t="s">
        <v>85</v>
      </c>
      <c r="AW351" s="13" t="s">
        <v>32</v>
      </c>
      <c r="AX351" s="13" t="s">
        <v>77</v>
      </c>
      <c r="AY351" s="261" t="s">
        <v>163</v>
      </c>
    </row>
    <row r="352" s="14" customFormat="1">
      <c r="A352" s="14"/>
      <c r="B352" s="262"/>
      <c r="C352" s="263"/>
      <c r="D352" s="248" t="s">
        <v>174</v>
      </c>
      <c r="E352" s="264" t="s">
        <v>1</v>
      </c>
      <c r="F352" s="265" t="s">
        <v>487</v>
      </c>
      <c r="G352" s="263"/>
      <c r="H352" s="266">
        <v>7.3040000000000003</v>
      </c>
      <c r="I352" s="267"/>
      <c r="J352" s="263"/>
      <c r="K352" s="263"/>
      <c r="L352" s="268"/>
      <c r="M352" s="269"/>
      <c r="N352" s="270"/>
      <c r="O352" s="270"/>
      <c r="P352" s="270"/>
      <c r="Q352" s="270"/>
      <c r="R352" s="270"/>
      <c r="S352" s="270"/>
      <c r="T352" s="27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2" t="s">
        <v>174</v>
      </c>
      <c r="AU352" s="272" t="s">
        <v>87</v>
      </c>
      <c r="AV352" s="14" t="s">
        <v>87</v>
      </c>
      <c r="AW352" s="14" t="s">
        <v>32</v>
      </c>
      <c r="AX352" s="14" t="s">
        <v>77</v>
      </c>
      <c r="AY352" s="272" t="s">
        <v>163</v>
      </c>
    </row>
    <row r="353" s="13" customFormat="1">
      <c r="A353" s="13"/>
      <c r="B353" s="252"/>
      <c r="C353" s="253"/>
      <c r="D353" s="248" t="s">
        <v>174</v>
      </c>
      <c r="E353" s="254" t="s">
        <v>1</v>
      </c>
      <c r="F353" s="255" t="s">
        <v>289</v>
      </c>
      <c r="G353" s="253"/>
      <c r="H353" s="254" t="s">
        <v>1</v>
      </c>
      <c r="I353" s="256"/>
      <c r="J353" s="253"/>
      <c r="K353" s="253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174</v>
      </c>
      <c r="AU353" s="261" t="s">
        <v>87</v>
      </c>
      <c r="AV353" s="13" t="s">
        <v>85</v>
      </c>
      <c r="AW353" s="13" t="s">
        <v>32</v>
      </c>
      <c r="AX353" s="13" t="s">
        <v>77</v>
      </c>
      <c r="AY353" s="261" t="s">
        <v>163</v>
      </c>
    </row>
    <row r="354" s="14" customFormat="1">
      <c r="A354" s="14"/>
      <c r="B354" s="262"/>
      <c r="C354" s="263"/>
      <c r="D354" s="248" t="s">
        <v>174</v>
      </c>
      <c r="E354" s="264" t="s">
        <v>1</v>
      </c>
      <c r="F354" s="265" t="s">
        <v>488</v>
      </c>
      <c r="G354" s="263"/>
      <c r="H354" s="266">
        <v>5.2039999999999997</v>
      </c>
      <c r="I354" s="267"/>
      <c r="J354" s="263"/>
      <c r="K354" s="263"/>
      <c r="L354" s="268"/>
      <c r="M354" s="269"/>
      <c r="N354" s="270"/>
      <c r="O354" s="270"/>
      <c r="P354" s="270"/>
      <c r="Q354" s="270"/>
      <c r="R354" s="270"/>
      <c r="S354" s="270"/>
      <c r="T354" s="27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2" t="s">
        <v>174</v>
      </c>
      <c r="AU354" s="272" t="s">
        <v>87</v>
      </c>
      <c r="AV354" s="14" t="s">
        <v>87</v>
      </c>
      <c r="AW354" s="14" t="s">
        <v>32</v>
      </c>
      <c r="AX354" s="14" t="s">
        <v>77</v>
      </c>
      <c r="AY354" s="272" t="s">
        <v>163</v>
      </c>
    </row>
    <row r="355" s="14" customFormat="1">
      <c r="A355" s="14"/>
      <c r="B355" s="262"/>
      <c r="C355" s="263"/>
      <c r="D355" s="248" t="s">
        <v>174</v>
      </c>
      <c r="E355" s="264" t="s">
        <v>1</v>
      </c>
      <c r="F355" s="265" t="s">
        <v>489</v>
      </c>
      <c r="G355" s="263"/>
      <c r="H355" s="266">
        <v>2.6669999999999998</v>
      </c>
      <c r="I355" s="267"/>
      <c r="J355" s="263"/>
      <c r="K355" s="263"/>
      <c r="L355" s="268"/>
      <c r="M355" s="269"/>
      <c r="N355" s="270"/>
      <c r="O355" s="270"/>
      <c r="P355" s="270"/>
      <c r="Q355" s="270"/>
      <c r="R355" s="270"/>
      <c r="S355" s="270"/>
      <c r="T355" s="27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2" t="s">
        <v>174</v>
      </c>
      <c r="AU355" s="272" t="s">
        <v>87</v>
      </c>
      <c r="AV355" s="14" t="s">
        <v>87</v>
      </c>
      <c r="AW355" s="14" t="s">
        <v>32</v>
      </c>
      <c r="AX355" s="14" t="s">
        <v>77</v>
      </c>
      <c r="AY355" s="272" t="s">
        <v>163</v>
      </c>
    </row>
    <row r="356" s="13" customFormat="1">
      <c r="A356" s="13"/>
      <c r="B356" s="252"/>
      <c r="C356" s="253"/>
      <c r="D356" s="248" t="s">
        <v>174</v>
      </c>
      <c r="E356" s="254" t="s">
        <v>1</v>
      </c>
      <c r="F356" s="255" t="s">
        <v>289</v>
      </c>
      <c r="G356" s="253"/>
      <c r="H356" s="254" t="s">
        <v>1</v>
      </c>
      <c r="I356" s="256"/>
      <c r="J356" s="253"/>
      <c r="K356" s="253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174</v>
      </c>
      <c r="AU356" s="261" t="s">
        <v>87</v>
      </c>
      <c r="AV356" s="13" t="s">
        <v>85</v>
      </c>
      <c r="AW356" s="13" t="s">
        <v>32</v>
      </c>
      <c r="AX356" s="13" t="s">
        <v>77</v>
      </c>
      <c r="AY356" s="261" t="s">
        <v>163</v>
      </c>
    </row>
    <row r="357" s="14" customFormat="1">
      <c r="A357" s="14"/>
      <c r="B357" s="262"/>
      <c r="C357" s="263"/>
      <c r="D357" s="248" t="s">
        <v>174</v>
      </c>
      <c r="E357" s="264" t="s">
        <v>1</v>
      </c>
      <c r="F357" s="265" t="s">
        <v>359</v>
      </c>
      <c r="G357" s="263"/>
      <c r="H357" s="266">
        <v>1.51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2" t="s">
        <v>174</v>
      </c>
      <c r="AU357" s="272" t="s">
        <v>87</v>
      </c>
      <c r="AV357" s="14" t="s">
        <v>87</v>
      </c>
      <c r="AW357" s="14" t="s">
        <v>32</v>
      </c>
      <c r="AX357" s="14" t="s">
        <v>77</v>
      </c>
      <c r="AY357" s="272" t="s">
        <v>163</v>
      </c>
    </row>
    <row r="358" s="2" customFormat="1" ht="16.5" customHeight="1">
      <c r="A358" s="38"/>
      <c r="B358" s="39"/>
      <c r="C358" s="235" t="s">
        <v>490</v>
      </c>
      <c r="D358" s="235" t="s">
        <v>165</v>
      </c>
      <c r="E358" s="236" t="s">
        <v>491</v>
      </c>
      <c r="F358" s="237" t="s">
        <v>492</v>
      </c>
      <c r="G358" s="238" t="s">
        <v>168</v>
      </c>
      <c r="H358" s="239">
        <v>413.93900000000002</v>
      </c>
      <c r="I358" s="240"/>
      <c r="J358" s="241">
        <f>ROUND(I358*H358,2)</f>
        <v>0</v>
      </c>
      <c r="K358" s="237" t="s">
        <v>169</v>
      </c>
      <c r="L358" s="44"/>
      <c r="M358" s="242" t="s">
        <v>1</v>
      </c>
      <c r="N358" s="243" t="s">
        <v>42</v>
      </c>
      <c r="O358" s="91"/>
      <c r="P358" s="244">
        <f>O358*H358</f>
        <v>0</v>
      </c>
      <c r="Q358" s="244">
        <v>0.0030000000000000001</v>
      </c>
      <c r="R358" s="244">
        <f>Q358*H358</f>
        <v>1.2418170000000002</v>
      </c>
      <c r="S358" s="244">
        <v>0</v>
      </c>
      <c r="T358" s="245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6" t="s">
        <v>170</v>
      </c>
      <c r="AT358" s="246" t="s">
        <v>165</v>
      </c>
      <c r="AU358" s="246" t="s">
        <v>87</v>
      </c>
      <c r="AY358" s="17" t="s">
        <v>163</v>
      </c>
      <c r="BE358" s="247">
        <f>IF(N358="základní",J358,0)</f>
        <v>0</v>
      </c>
      <c r="BF358" s="247">
        <f>IF(N358="snížená",J358,0)</f>
        <v>0</v>
      </c>
      <c r="BG358" s="247">
        <f>IF(N358="zákl. přenesená",J358,0)</f>
        <v>0</v>
      </c>
      <c r="BH358" s="247">
        <f>IF(N358="sníž. přenesená",J358,0)</f>
        <v>0</v>
      </c>
      <c r="BI358" s="247">
        <f>IF(N358="nulová",J358,0)</f>
        <v>0</v>
      </c>
      <c r="BJ358" s="17" t="s">
        <v>85</v>
      </c>
      <c r="BK358" s="247">
        <f>ROUND(I358*H358,2)</f>
        <v>0</v>
      </c>
      <c r="BL358" s="17" t="s">
        <v>170</v>
      </c>
      <c r="BM358" s="246" t="s">
        <v>493</v>
      </c>
    </row>
    <row r="359" s="2" customFormat="1">
      <c r="A359" s="38"/>
      <c r="B359" s="39"/>
      <c r="C359" s="40"/>
      <c r="D359" s="248" t="s">
        <v>172</v>
      </c>
      <c r="E359" s="40"/>
      <c r="F359" s="249" t="s">
        <v>494</v>
      </c>
      <c r="G359" s="40"/>
      <c r="H359" s="40"/>
      <c r="I359" s="144"/>
      <c r="J359" s="40"/>
      <c r="K359" s="40"/>
      <c r="L359" s="44"/>
      <c r="M359" s="250"/>
      <c r="N359" s="251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172</v>
      </c>
      <c r="AU359" s="17" t="s">
        <v>87</v>
      </c>
    </row>
    <row r="360" s="13" customFormat="1">
      <c r="A360" s="13"/>
      <c r="B360" s="252"/>
      <c r="C360" s="253"/>
      <c r="D360" s="248" t="s">
        <v>174</v>
      </c>
      <c r="E360" s="254" t="s">
        <v>1</v>
      </c>
      <c r="F360" s="255" t="s">
        <v>495</v>
      </c>
      <c r="G360" s="253"/>
      <c r="H360" s="254" t="s">
        <v>1</v>
      </c>
      <c r="I360" s="256"/>
      <c r="J360" s="253"/>
      <c r="K360" s="253"/>
      <c r="L360" s="257"/>
      <c r="M360" s="258"/>
      <c r="N360" s="259"/>
      <c r="O360" s="259"/>
      <c r="P360" s="259"/>
      <c r="Q360" s="259"/>
      <c r="R360" s="259"/>
      <c r="S360" s="259"/>
      <c r="T360" s="26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1" t="s">
        <v>174</v>
      </c>
      <c r="AU360" s="261" t="s">
        <v>87</v>
      </c>
      <c r="AV360" s="13" t="s">
        <v>85</v>
      </c>
      <c r="AW360" s="13" t="s">
        <v>32</v>
      </c>
      <c r="AX360" s="13" t="s">
        <v>77</v>
      </c>
      <c r="AY360" s="261" t="s">
        <v>163</v>
      </c>
    </row>
    <row r="361" s="14" customFormat="1">
      <c r="A361" s="14"/>
      <c r="B361" s="262"/>
      <c r="C361" s="263"/>
      <c r="D361" s="248" t="s">
        <v>174</v>
      </c>
      <c r="E361" s="264" t="s">
        <v>1</v>
      </c>
      <c r="F361" s="265" t="s">
        <v>496</v>
      </c>
      <c r="G361" s="263"/>
      <c r="H361" s="266">
        <v>197.17099999999999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2" t="s">
        <v>174</v>
      </c>
      <c r="AU361" s="272" t="s">
        <v>87</v>
      </c>
      <c r="AV361" s="14" t="s">
        <v>87</v>
      </c>
      <c r="AW361" s="14" t="s">
        <v>32</v>
      </c>
      <c r="AX361" s="14" t="s">
        <v>77</v>
      </c>
      <c r="AY361" s="272" t="s">
        <v>163</v>
      </c>
    </row>
    <row r="362" s="14" customFormat="1">
      <c r="A362" s="14"/>
      <c r="B362" s="262"/>
      <c r="C362" s="263"/>
      <c r="D362" s="248" t="s">
        <v>174</v>
      </c>
      <c r="E362" s="264" t="s">
        <v>1</v>
      </c>
      <c r="F362" s="265" t="s">
        <v>497</v>
      </c>
      <c r="G362" s="263"/>
      <c r="H362" s="266">
        <v>189.72200000000001</v>
      </c>
      <c r="I362" s="267"/>
      <c r="J362" s="263"/>
      <c r="K362" s="263"/>
      <c r="L362" s="268"/>
      <c r="M362" s="269"/>
      <c r="N362" s="270"/>
      <c r="O362" s="270"/>
      <c r="P362" s="270"/>
      <c r="Q362" s="270"/>
      <c r="R362" s="270"/>
      <c r="S362" s="270"/>
      <c r="T362" s="27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2" t="s">
        <v>174</v>
      </c>
      <c r="AU362" s="272" t="s">
        <v>87</v>
      </c>
      <c r="AV362" s="14" t="s">
        <v>87</v>
      </c>
      <c r="AW362" s="14" t="s">
        <v>32</v>
      </c>
      <c r="AX362" s="14" t="s">
        <v>77</v>
      </c>
      <c r="AY362" s="272" t="s">
        <v>163</v>
      </c>
    </row>
    <row r="363" s="14" customFormat="1">
      <c r="A363" s="14"/>
      <c r="B363" s="262"/>
      <c r="C363" s="263"/>
      <c r="D363" s="248" t="s">
        <v>174</v>
      </c>
      <c r="E363" s="264" t="s">
        <v>1</v>
      </c>
      <c r="F363" s="265" t="s">
        <v>498</v>
      </c>
      <c r="G363" s="263"/>
      <c r="H363" s="266">
        <v>17.015000000000001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2" t="s">
        <v>174</v>
      </c>
      <c r="AU363" s="272" t="s">
        <v>87</v>
      </c>
      <c r="AV363" s="14" t="s">
        <v>87</v>
      </c>
      <c r="AW363" s="14" t="s">
        <v>32</v>
      </c>
      <c r="AX363" s="14" t="s">
        <v>77</v>
      </c>
      <c r="AY363" s="272" t="s">
        <v>163</v>
      </c>
    </row>
    <row r="364" s="13" customFormat="1">
      <c r="A364" s="13"/>
      <c r="B364" s="252"/>
      <c r="C364" s="253"/>
      <c r="D364" s="248" t="s">
        <v>174</v>
      </c>
      <c r="E364" s="254" t="s">
        <v>1</v>
      </c>
      <c r="F364" s="255" t="s">
        <v>499</v>
      </c>
      <c r="G364" s="253"/>
      <c r="H364" s="254" t="s">
        <v>1</v>
      </c>
      <c r="I364" s="256"/>
      <c r="J364" s="253"/>
      <c r="K364" s="253"/>
      <c r="L364" s="257"/>
      <c r="M364" s="258"/>
      <c r="N364" s="259"/>
      <c r="O364" s="259"/>
      <c r="P364" s="259"/>
      <c r="Q364" s="259"/>
      <c r="R364" s="259"/>
      <c r="S364" s="259"/>
      <c r="T364" s="26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1" t="s">
        <v>174</v>
      </c>
      <c r="AU364" s="261" t="s">
        <v>87</v>
      </c>
      <c r="AV364" s="13" t="s">
        <v>85</v>
      </c>
      <c r="AW364" s="13" t="s">
        <v>32</v>
      </c>
      <c r="AX364" s="13" t="s">
        <v>77</v>
      </c>
      <c r="AY364" s="261" t="s">
        <v>163</v>
      </c>
    </row>
    <row r="365" s="14" customFormat="1">
      <c r="A365" s="14"/>
      <c r="B365" s="262"/>
      <c r="C365" s="263"/>
      <c r="D365" s="248" t="s">
        <v>174</v>
      </c>
      <c r="E365" s="264" t="s">
        <v>1</v>
      </c>
      <c r="F365" s="265" t="s">
        <v>500</v>
      </c>
      <c r="G365" s="263"/>
      <c r="H365" s="266">
        <v>26.771000000000001</v>
      </c>
      <c r="I365" s="267"/>
      <c r="J365" s="263"/>
      <c r="K365" s="263"/>
      <c r="L365" s="268"/>
      <c r="M365" s="269"/>
      <c r="N365" s="270"/>
      <c r="O365" s="270"/>
      <c r="P365" s="270"/>
      <c r="Q365" s="270"/>
      <c r="R365" s="270"/>
      <c r="S365" s="270"/>
      <c r="T365" s="27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2" t="s">
        <v>174</v>
      </c>
      <c r="AU365" s="272" t="s">
        <v>87</v>
      </c>
      <c r="AV365" s="14" t="s">
        <v>87</v>
      </c>
      <c r="AW365" s="14" t="s">
        <v>32</v>
      </c>
      <c r="AX365" s="14" t="s">
        <v>77</v>
      </c>
      <c r="AY365" s="272" t="s">
        <v>163</v>
      </c>
    </row>
    <row r="366" s="13" customFormat="1">
      <c r="A366" s="13"/>
      <c r="B366" s="252"/>
      <c r="C366" s="253"/>
      <c r="D366" s="248" t="s">
        <v>174</v>
      </c>
      <c r="E366" s="254" t="s">
        <v>1</v>
      </c>
      <c r="F366" s="255" t="s">
        <v>501</v>
      </c>
      <c r="G366" s="253"/>
      <c r="H366" s="254" t="s">
        <v>1</v>
      </c>
      <c r="I366" s="256"/>
      <c r="J366" s="253"/>
      <c r="K366" s="253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174</v>
      </c>
      <c r="AU366" s="261" t="s">
        <v>87</v>
      </c>
      <c r="AV366" s="13" t="s">
        <v>85</v>
      </c>
      <c r="AW366" s="13" t="s">
        <v>32</v>
      </c>
      <c r="AX366" s="13" t="s">
        <v>77</v>
      </c>
      <c r="AY366" s="261" t="s">
        <v>163</v>
      </c>
    </row>
    <row r="367" s="14" customFormat="1">
      <c r="A367" s="14"/>
      <c r="B367" s="262"/>
      <c r="C367" s="263"/>
      <c r="D367" s="248" t="s">
        <v>174</v>
      </c>
      <c r="E367" s="264" t="s">
        <v>1</v>
      </c>
      <c r="F367" s="265" t="s">
        <v>502</v>
      </c>
      <c r="G367" s="263"/>
      <c r="H367" s="266">
        <v>-0.47999999999999998</v>
      </c>
      <c r="I367" s="267"/>
      <c r="J367" s="263"/>
      <c r="K367" s="263"/>
      <c r="L367" s="268"/>
      <c r="M367" s="269"/>
      <c r="N367" s="270"/>
      <c r="O367" s="270"/>
      <c r="P367" s="270"/>
      <c r="Q367" s="270"/>
      <c r="R367" s="270"/>
      <c r="S367" s="270"/>
      <c r="T367" s="27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2" t="s">
        <v>174</v>
      </c>
      <c r="AU367" s="272" t="s">
        <v>87</v>
      </c>
      <c r="AV367" s="14" t="s">
        <v>87</v>
      </c>
      <c r="AW367" s="14" t="s">
        <v>32</v>
      </c>
      <c r="AX367" s="14" t="s">
        <v>77</v>
      </c>
      <c r="AY367" s="272" t="s">
        <v>163</v>
      </c>
    </row>
    <row r="368" s="14" customFormat="1">
      <c r="A368" s="14"/>
      <c r="B368" s="262"/>
      <c r="C368" s="263"/>
      <c r="D368" s="248" t="s">
        <v>174</v>
      </c>
      <c r="E368" s="264" t="s">
        <v>1</v>
      </c>
      <c r="F368" s="265" t="s">
        <v>503</v>
      </c>
      <c r="G368" s="263"/>
      <c r="H368" s="266">
        <v>-14.130000000000001</v>
      </c>
      <c r="I368" s="267"/>
      <c r="J368" s="263"/>
      <c r="K368" s="263"/>
      <c r="L368" s="268"/>
      <c r="M368" s="269"/>
      <c r="N368" s="270"/>
      <c r="O368" s="270"/>
      <c r="P368" s="270"/>
      <c r="Q368" s="270"/>
      <c r="R368" s="270"/>
      <c r="S368" s="270"/>
      <c r="T368" s="27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2" t="s">
        <v>174</v>
      </c>
      <c r="AU368" s="272" t="s">
        <v>87</v>
      </c>
      <c r="AV368" s="14" t="s">
        <v>87</v>
      </c>
      <c r="AW368" s="14" t="s">
        <v>32</v>
      </c>
      <c r="AX368" s="14" t="s">
        <v>77</v>
      </c>
      <c r="AY368" s="272" t="s">
        <v>163</v>
      </c>
    </row>
    <row r="369" s="14" customFormat="1">
      <c r="A369" s="14"/>
      <c r="B369" s="262"/>
      <c r="C369" s="263"/>
      <c r="D369" s="248" t="s">
        <v>174</v>
      </c>
      <c r="E369" s="264" t="s">
        <v>1</v>
      </c>
      <c r="F369" s="265" t="s">
        <v>504</v>
      </c>
      <c r="G369" s="263"/>
      <c r="H369" s="266">
        <v>2.3999999999999999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2" t="s">
        <v>174</v>
      </c>
      <c r="AU369" s="272" t="s">
        <v>87</v>
      </c>
      <c r="AV369" s="14" t="s">
        <v>87</v>
      </c>
      <c r="AW369" s="14" t="s">
        <v>32</v>
      </c>
      <c r="AX369" s="14" t="s">
        <v>77</v>
      </c>
      <c r="AY369" s="272" t="s">
        <v>163</v>
      </c>
    </row>
    <row r="370" s="14" customFormat="1">
      <c r="A370" s="14"/>
      <c r="B370" s="262"/>
      <c r="C370" s="263"/>
      <c r="D370" s="248" t="s">
        <v>174</v>
      </c>
      <c r="E370" s="264" t="s">
        <v>1</v>
      </c>
      <c r="F370" s="265" t="s">
        <v>505</v>
      </c>
      <c r="G370" s="263"/>
      <c r="H370" s="266">
        <v>-0.90000000000000002</v>
      </c>
      <c r="I370" s="267"/>
      <c r="J370" s="263"/>
      <c r="K370" s="263"/>
      <c r="L370" s="268"/>
      <c r="M370" s="269"/>
      <c r="N370" s="270"/>
      <c r="O370" s="270"/>
      <c r="P370" s="270"/>
      <c r="Q370" s="270"/>
      <c r="R370" s="270"/>
      <c r="S370" s="270"/>
      <c r="T370" s="27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2" t="s">
        <v>174</v>
      </c>
      <c r="AU370" s="272" t="s">
        <v>87</v>
      </c>
      <c r="AV370" s="14" t="s">
        <v>87</v>
      </c>
      <c r="AW370" s="14" t="s">
        <v>32</v>
      </c>
      <c r="AX370" s="14" t="s">
        <v>77</v>
      </c>
      <c r="AY370" s="272" t="s">
        <v>163</v>
      </c>
    </row>
    <row r="371" s="14" customFormat="1">
      <c r="A371" s="14"/>
      <c r="B371" s="262"/>
      <c r="C371" s="263"/>
      <c r="D371" s="248" t="s">
        <v>174</v>
      </c>
      <c r="E371" s="264" t="s">
        <v>1</v>
      </c>
      <c r="F371" s="265" t="s">
        <v>506</v>
      </c>
      <c r="G371" s="263"/>
      <c r="H371" s="266">
        <v>4.1399999999999997</v>
      </c>
      <c r="I371" s="267"/>
      <c r="J371" s="263"/>
      <c r="K371" s="263"/>
      <c r="L371" s="268"/>
      <c r="M371" s="269"/>
      <c r="N371" s="270"/>
      <c r="O371" s="270"/>
      <c r="P371" s="270"/>
      <c r="Q371" s="270"/>
      <c r="R371" s="270"/>
      <c r="S371" s="270"/>
      <c r="T371" s="27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2" t="s">
        <v>174</v>
      </c>
      <c r="AU371" s="272" t="s">
        <v>87</v>
      </c>
      <c r="AV371" s="14" t="s">
        <v>87</v>
      </c>
      <c r="AW371" s="14" t="s">
        <v>32</v>
      </c>
      <c r="AX371" s="14" t="s">
        <v>77</v>
      </c>
      <c r="AY371" s="272" t="s">
        <v>163</v>
      </c>
    </row>
    <row r="372" s="14" customFormat="1">
      <c r="A372" s="14"/>
      <c r="B372" s="262"/>
      <c r="C372" s="263"/>
      <c r="D372" s="248" t="s">
        <v>174</v>
      </c>
      <c r="E372" s="264" t="s">
        <v>1</v>
      </c>
      <c r="F372" s="265" t="s">
        <v>507</v>
      </c>
      <c r="G372" s="263"/>
      <c r="H372" s="266">
        <v>-7.7699999999999996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2" t="s">
        <v>174</v>
      </c>
      <c r="AU372" s="272" t="s">
        <v>87</v>
      </c>
      <c r="AV372" s="14" t="s">
        <v>87</v>
      </c>
      <c r="AW372" s="14" t="s">
        <v>32</v>
      </c>
      <c r="AX372" s="14" t="s">
        <v>77</v>
      </c>
      <c r="AY372" s="272" t="s">
        <v>163</v>
      </c>
    </row>
    <row r="373" s="2" customFormat="1" ht="16.5" customHeight="1">
      <c r="A373" s="38"/>
      <c r="B373" s="39"/>
      <c r="C373" s="235" t="s">
        <v>508</v>
      </c>
      <c r="D373" s="235" t="s">
        <v>165</v>
      </c>
      <c r="E373" s="236" t="s">
        <v>509</v>
      </c>
      <c r="F373" s="237" t="s">
        <v>510</v>
      </c>
      <c r="G373" s="238" t="s">
        <v>168</v>
      </c>
      <c r="H373" s="239">
        <v>41.210000000000001</v>
      </c>
      <c r="I373" s="240"/>
      <c r="J373" s="241">
        <f>ROUND(I373*H373,2)</f>
        <v>0</v>
      </c>
      <c r="K373" s="237" t="s">
        <v>169</v>
      </c>
      <c r="L373" s="44"/>
      <c r="M373" s="242" t="s">
        <v>1</v>
      </c>
      <c r="N373" s="243" t="s">
        <v>42</v>
      </c>
      <c r="O373" s="91"/>
      <c r="P373" s="244">
        <f>O373*H373</f>
        <v>0</v>
      </c>
      <c r="Q373" s="244">
        <v>0</v>
      </c>
      <c r="R373" s="244">
        <f>Q373*H373</f>
        <v>0</v>
      </c>
      <c r="S373" s="244">
        <v>0</v>
      </c>
      <c r="T373" s="245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6" t="s">
        <v>170</v>
      </c>
      <c r="AT373" s="246" t="s">
        <v>165</v>
      </c>
      <c r="AU373" s="246" t="s">
        <v>87</v>
      </c>
      <c r="AY373" s="17" t="s">
        <v>163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7" t="s">
        <v>85</v>
      </c>
      <c r="BK373" s="247">
        <f>ROUND(I373*H373,2)</f>
        <v>0</v>
      </c>
      <c r="BL373" s="17" t="s">
        <v>170</v>
      </c>
      <c r="BM373" s="246" t="s">
        <v>511</v>
      </c>
    </row>
    <row r="374" s="2" customFormat="1">
      <c r="A374" s="38"/>
      <c r="B374" s="39"/>
      <c r="C374" s="40"/>
      <c r="D374" s="248" t="s">
        <v>172</v>
      </c>
      <c r="E374" s="40"/>
      <c r="F374" s="249" t="s">
        <v>512</v>
      </c>
      <c r="G374" s="40"/>
      <c r="H374" s="40"/>
      <c r="I374" s="144"/>
      <c r="J374" s="40"/>
      <c r="K374" s="40"/>
      <c r="L374" s="44"/>
      <c r="M374" s="250"/>
      <c r="N374" s="251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172</v>
      </c>
      <c r="AU374" s="17" t="s">
        <v>87</v>
      </c>
    </row>
    <row r="375" s="14" customFormat="1">
      <c r="A375" s="14"/>
      <c r="B375" s="262"/>
      <c r="C375" s="263"/>
      <c r="D375" s="248" t="s">
        <v>174</v>
      </c>
      <c r="E375" s="264" t="s">
        <v>1</v>
      </c>
      <c r="F375" s="265" t="s">
        <v>513</v>
      </c>
      <c r="G375" s="263"/>
      <c r="H375" s="266">
        <v>41.210000000000001</v>
      </c>
      <c r="I375" s="267"/>
      <c r="J375" s="263"/>
      <c r="K375" s="263"/>
      <c r="L375" s="268"/>
      <c r="M375" s="269"/>
      <c r="N375" s="270"/>
      <c r="O375" s="270"/>
      <c r="P375" s="270"/>
      <c r="Q375" s="270"/>
      <c r="R375" s="270"/>
      <c r="S375" s="270"/>
      <c r="T375" s="27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2" t="s">
        <v>174</v>
      </c>
      <c r="AU375" s="272" t="s">
        <v>87</v>
      </c>
      <c r="AV375" s="14" t="s">
        <v>87</v>
      </c>
      <c r="AW375" s="14" t="s">
        <v>32</v>
      </c>
      <c r="AX375" s="14" t="s">
        <v>77</v>
      </c>
      <c r="AY375" s="272" t="s">
        <v>163</v>
      </c>
    </row>
    <row r="376" s="2" customFormat="1" ht="16.5" customHeight="1">
      <c r="A376" s="38"/>
      <c r="B376" s="39"/>
      <c r="C376" s="235" t="s">
        <v>514</v>
      </c>
      <c r="D376" s="235" t="s">
        <v>165</v>
      </c>
      <c r="E376" s="236" t="s">
        <v>515</v>
      </c>
      <c r="F376" s="237" t="s">
        <v>516</v>
      </c>
      <c r="G376" s="238" t="s">
        <v>168</v>
      </c>
      <c r="H376" s="239">
        <v>3.9249999999999998</v>
      </c>
      <c r="I376" s="240"/>
      <c r="J376" s="241">
        <f>ROUND(I376*H376,2)</f>
        <v>0</v>
      </c>
      <c r="K376" s="237" t="s">
        <v>169</v>
      </c>
      <c r="L376" s="44"/>
      <c r="M376" s="242" t="s">
        <v>1</v>
      </c>
      <c r="N376" s="243" t="s">
        <v>42</v>
      </c>
      <c r="O376" s="91"/>
      <c r="P376" s="244">
        <f>O376*H376</f>
        <v>0</v>
      </c>
      <c r="Q376" s="244">
        <v>0.0167</v>
      </c>
      <c r="R376" s="244">
        <f>Q376*H376</f>
        <v>0.065547499999999995</v>
      </c>
      <c r="S376" s="244">
        <v>0</v>
      </c>
      <c r="T376" s="245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6" t="s">
        <v>170</v>
      </c>
      <c r="AT376" s="246" t="s">
        <v>165</v>
      </c>
      <c r="AU376" s="246" t="s">
        <v>87</v>
      </c>
      <c r="AY376" s="17" t="s">
        <v>163</v>
      </c>
      <c r="BE376" s="247">
        <f>IF(N376="základní",J376,0)</f>
        <v>0</v>
      </c>
      <c r="BF376" s="247">
        <f>IF(N376="snížená",J376,0)</f>
        <v>0</v>
      </c>
      <c r="BG376" s="247">
        <f>IF(N376="zákl. přenesená",J376,0)</f>
        <v>0</v>
      </c>
      <c r="BH376" s="247">
        <f>IF(N376="sníž. přenesená",J376,0)</f>
        <v>0</v>
      </c>
      <c r="BI376" s="247">
        <f>IF(N376="nulová",J376,0)</f>
        <v>0</v>
      </c>
      <c r="BJ376" s="17" t="s">
        <v>85</v>
      </c>
      <c r="BK376" s="247">
        <f>ROUND(I376*H376,2)</f>
        <v>0</v>
      </c>
      <c r="BL376" s="17" t="s">
        <v>170</v>
      </c>
      <c r="BM376" s="246" t="s">
        <v>517</v>
      </c>
    </row>
    <row r="377" s="2" customFormat="1">
      <c r="A377" s="38"/>
      <c r="B377" s="39"/>
      <c r="C377" s="40"/>
      <c r="D377" s="248" t="s">
        <v>172</v>
      </c>
      <c r="E377" s="40"/>
      <c r="F377" s="249" t="s">
        <v>518</v>
      </c>
      <c r="G377" s="40"/>
      <c r="H377" s="40"/>
      <c r="I377" s="144"/>
      <c r="J377" s="40"/>
      <c r="K377" s="40"/>
      <c r="L377" s="44"/>
      <c r="M377" s="250"/>
      <c r="N377" s="251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172</v>
      </c>
      <c r="AU377" s="17" t="s">
        <v>87</v>
      </c>
    </row>
    <row r="378" s="13" customFormat="1">
      <c r="A378" s="13"/>
      <c r="B378" s="252"/>
      <c r="C378" s="253"/>
      <c r="D378" s="248" t="s">
        <v>174</v>
      </c>
      <c r="E378" s="254" t="s">
        <v>1</v>
      </c>
      <c r="F378" s="255" t="s">
        <v>519</v>
      </c>
      <c r="G378" s="253"/>
      <c r="H378" s="254" t="s">
        <v>1</v>
      </c>
      <c r="I378" s="256"/>
      <c r="J378" s="253"/>
      <c r="K378" s="253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174</v>
      </c>
      <c r="AU378" s="261" t="s">
        <v>87</v>
      </c>
      <c r="AV378" s="13" t="s">
        <v>85</v>
      </c>
      <c r="AW378" s="13" t="s">
        <v>32</v>
      </c>
      <c r="AX378" s="13" t="s">
        <v>77</v>
      </c>
      <c r="AY378" s="261" t="s">
        <v>163</v>
      </c>
    </row>
    <row r="379" s="14" customFormat="1">
      <c r="A379" s="14"/>
      <c r="B379" s="262"/>
      <c r="C379" s="263"/>
      <c r="D379" s="248" t="s">
        <v>174</v>
      </c>
      <c r="E379" s="264" t="s">
        <v>1</v>
      </c>
      <c r="F379" s="265" t="s">
        <v>520</v>
      </c>
      <c r="G379" s="263"/>
      <c r="H379" s="266">
        <v>3.9249999999999998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2" t="s">
        <v>174</v>
      </c>
      <c r="AU379" s="272" t="s">
        <v>87</v>
      </c>
      <c r="AV379" s="14" t="s">
        <v>87</v>
      </c>
      <c r="AW379" s="14" t="s">
        <v>32</v>
      </c>
      <c r="AX379" s="14" t="s">
        <v>77</v>
      </c>
      <c r="AY379" s="272" t="s">
        <v>163</v>
      </c>
    </row>
    <row r="380" s="2" customFormat="1" ht="16.5" customHeight="1">
      <c r="A380" s="38"/>
      <c r="B380" s="39"/>
      <c r="C380" s="235" t="s">
        <v>521</v>
      </c>
      <c r="D380" s="235" t="s">
        <v>165</v>
      </c>
      <c r="E380" s="236" t="s">
        <v>522</v>
      </c>
      <c r="F380" s="237" t="s">
        <v>523</v>
      </c>
      <c r="G380" s="238" t="s">
        <v>168</v>
      </c>
      <c r="H380" s="239">
        <v>8.7929999999999993</v>
      </c>
      <c r="I380" s="240"/>
      <c r="J380" s="241">
        <f>ROUND(I380*H380,2)</f>
        <v>0</v>
      </c>
      <c r="K380" s="237" t="s">
        <v>169</v>
      </c>
      <c r="L380" s="44"/>
      <c r="M380" s="242" t="s">
        <v>1</v>
      </c>
      <c r="N380" s="243" t="s">
        <v>42</v>
      </c>
      <c r="O380" s="91"/>
      <c r="P380" s="244">
        <f>O380*H380</f>
        <v>0</v>
      </c>
      <c r="Q380" s="244">
        <v>0.027300000000000001</v>
      </c>
      <c r="R380" s="244">
        <f>Q380*H380</f>
        <v>0.24004889999999998</v>
      </c>
      <c r="S380" s="244">
        <v>0</v>
      </c>
      <c r="T380" s="245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6" t="s">
        <v>170</v>
      </c>
      <c r="AT380" s="246" t="s">
        <v>165</v>
      </c>
      <c r="AU380" s="246" t="s">
        <v>87</v>
      </c>
      <c r="AY380" s="17" t="s">
        <v>163</v>
      </c>
      <c r="BE380" s="247">
        <f>IF(N380="základní",J380,0)</f>
        <v>0</v>
      </c>
      <c r="BF380" s="247">
        <f>IF(N380="snížená",J380,0)</f>
        <v>0</v>
      </c>
      <c r="BG380" s="247">
        <f>IF(N380="zákl. přenesená",J380,0)</f>
        <v>0</v>
      </c>
      <c r="BH380" s="247">
        <f>IF(N380="sníž. přenesená",J380,0)</f>
        <v>0</v>
      </c>
      <c r="BI380" s="247">
        <f>IF(N380="nulová",J380,0)</f>
        <v>0</v>
      </c>
      <c r="BJ380" s="17" t="s">
        <v>85</v>
      </c>
      <c r="BK380" s="247">
        <f>ROUND(I380*H380,2)</f>
        <v>0</v>
      </c>
      <c r="BL380" s="17" t="s">
        <v>170</v>
      </c>
      <c r="BM380" s="246" t="s">
        <v>524</v>
      </c>
    </row>
    <row r="381" s="2" customFormat="1">
      <c r="A381" s="38"/>
      <c r="B381" s="39"/>
      <c r="C381" s="40"/>
      <c r="D381" s="248" t="s">
        <v>172</v>
      </c>
      <c r="E381" s="40"/>
      <c r="F381" s="249" t="s">
        <v>525</v>
      </c>
      <c r="G381" s="40"/>
      <c r="H381" s="40"/>
      <c r="I381" s="144"/>
      <c r="J381" s="40"/>
      <c r="K381" s="40"/>
      <c r="L381" s="44"/>
      <c r="M381" s="250"/>
      <c r="N381" s="251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172</v>
      </c>
      <c r="AU381" s="17" t="s">
        <v>87</v>
      </c>
    </row>
    <row r="382" s="13" customFormat="1">
      <c r="A382" s="13"/>
      <c r="B382" s="252"/>
      <c r="C382" s="253"/>
      <c r="D382" s="248" t="s">
        <v>174</v>
      </c>
      <c r="E382" s="254" t="s">
        <v>1</v>
      </c>
      <c r="F382" s="255" t="s">
        <v>526</v>
      </c>
      <c r="G382" s="253"/>
      <c r="H382" s="254" t="s">
        <v>1</v>
      </c>
      <c r="I382" s="256"/>
      <c r="J382" s="253"/>
      <c r="K382" s="253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174</v>
      </c>
      <c r="AU382" s="261" t="s">
        <v>87</v>
      </c>
      <c r="AV382" s="13" t="s">
        <v>85</v>
      </c>
      <c r="AW382" s="13" t="s">
        <v>32</v>
      </c>
      <c r="AX382" s="13" t="s">
        <v>77</v>
      </c>
      <c r="AY382" s="261" t="s">
        <v>163</v>
      </c>
    </row>
    <row r="383" s="14" customFormat="1">
      <c r="A383" s="14"/>
      <c r="B383" s="262"/>
      <c r="C383" s="263"/>
      <c r="D383" s="248" t="s">
        <v>174</v>
      </c>
      <c r="E383" s="264" t="s">
        <v>1</v>
      </c>
      <c r="F383" s="265" t="s">
        <v>527</v>
      </c>
      <c r="G383" s="263"/>
      <c r="H383" s="266">
        <v>6.5529999999999999</v>
      </c>
      <c r="I383" s="267"/>
      <c r="J383" s="263"/>
      <c r="K383" s="263"/>
      <c r="L383" s="268"/>
      <c r="M383" s="269"/>
      <c r="N383" s="270"/>
      <c r="O383" s="270"/>
      <c r="P383" s="270"/>
      <c r="Q383" s="270"/>
      <c r="R383" s="270"/>
      <c r="S383" s="270"/>
      <c r="T383" s="27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2" t="s">
        <v>174</v>
      </c>
      <c r="AU383" s="272" t="s">
        <v>87</v>
      </c>
      <c r="AV383" s="14" t="s">
        <v>87</v>
      </c>
      <c r="AW383" s="14" t="s">
        <v>32</v>
      </c>
      <c r="AX383" s="14" t="s">
        <v>77</v>
      </c>
      <c r="AY383" s="272" t="s">
        <v>163</v>
      </c>
    </row>
    <row r="384" s="13" customFormat="1">
      <c r="A384" s="13"/>
      <c r="B384" s="252"/>
      <c r="C384" s="253"/>
      <c r="D384" s="248" t="s">
        <v>174</v>
      </c>
      <c r="E384" s="254" t="s">
        <v>1</v>
      </c>
      <c r="F384" s="255" t="s">
        <v>528</v>
      </c>
      <c r="G384" s="253"/>
      <c r="H384" s="254" t="s">
        <v>1</v>
      </c>
      <c r="I384" s="256"/>
      <c r="J384" s="253"/>
      <c r="K384" s="253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174</v>
      </c>
      <c r="AU384" s="261" t="s">
        <v>87</v>
      </c>
      <c r="AV384" s="13" t="s">
        <v>85</v>
      </c>
      <c r="AW384" s="13" t="s">
        <v>32</v>
      </c>
      <c r="AX384" s="13" t="s">
        <v>77</v>
      </c>
      <c r="AY384" s="261" t="s">
        <v>163</v>
      </c>
    </row>
    <row r="385" s="14" customFormat="1">
      <c r="A385" s="14"/>
      <c r="B385" s="262"/>
      <c r="C385" s="263"/>
      <c r="D385" s="248" t="s">
        <v>174</v>
      </c>
      <c r="E385" s="264" t="s">
        <v>1</v>
      </c>
      <c r="F385" s="265" t="s">
        <v>529</v>
      </c>
      <c r="G385" s="263"/>
      <c r="H385" s="266">
        <v>2.2400000000000002</v>
      </c>
      <c r="I385" s="267"/>
      <c r="J385" s="263"/>
      <c r="K385" s="263"/>
      <c r="L385" s="268"/>
      <c r="M385" s="269"/>
      <c r="N385" s="270"/>
      <c r="O385" s="270"/>
      <c r="P385" s="270"/>
      <c r="Q385" s="270"/>
      <c r="R385" s="270"/>
      <c r="S385" s="270"/>
      <c r="T385" s="27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2" t="s">
        <v>174</v>
      </c>
      <c r="AU385" s="272" t="s">
        <v>87</v>
      </c>
      <c r="AV385" s="14" t="s">
        <v>87</v>
      </c>
      <c r="AW385" s="14" t="s">
        <v>32</v>
      </c>
      <c r="AX385" s="14" t="s">
        <v>77</v>
      </c>
      <c r="AY385" s="272" t="s">
        <v>163</v>
      </c>
    </row>
    <row r="386" s="2" customFormat="1" ht="16.5" customHeight="1">
      <c r="A386" s="38"/>
      <c r="B386" s="39"/>
      <c r="C386" s="235" t="s">
        <v>530</v>
      </c>
      <c r="D386" s="235" t="s">
        <v>165</v>
      </c>
      <c r="E386" s="236" t="s">
        <v>531</v>
      </c>
      <c r="F386" s="237" t="s">
        <v>532</v>
      </c>
      <c r="G386" s="238" t="s">
        <v>168</v>
      </c>
      <c r="H386" s="239">
        <v>52.758000000000003</v>
      </c>
      <c r="I386" s="240"/>
      <c r="J386" s="241">
        <f>ROUND(I386*H386,2)</f>
        <v>0</v>
      </c>
      <c r="K386" s="237" t="s">
        <v>169</v>
      </c>
      <c r="L386" s="44"/>
      <c r="M386" s="242" t="s">
        <v>1</v>
      </c>
      <c r="N386" s="243" t="s">
        <v>42</v>
      </c>
      <c r="O386" s="91"/>
      <c r="P386" s="244">
        <f>O386*H386</f>
        <v>0</v>
      </c>
      <c r="Q386" s="244">
        <v>0.010500000000000001</v>
      </c>
      <c r="R386" s="244">
        <f>Q386*H386</f>
        <v>0.55395900000000009</v>
      </c>
      <c r="S386" s="244">
        <v>0</v>
      </c>
      <c r="T386" s="245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46" t="s">
        <v>170</v>
      </c>
      <c r="AT386" s="246" t="s">
        <v>165</v>
      </c>
      <c r="AU386" s="246" t="s">
        <v>87</v>
      </c>
      <c r="AY386" s="17" t="s">
        <v>163</v>
      </c>
      <c r="BE386" s="247">
        <f>IF(N386="základní",J386,0)</f>
        <v>0</v>
      </c>
      <c r="BF386" s="247">
        <f>IF(N386="snížená",J386,0)</f>
        <v>0</v>
      </c>
      <c r="BG386" s="247">
        <f>IF(N386="zákl. přenesená",J386,0)</f>
        <v>0</v>
      </c>
      <c r="BH386" s="247">
        <f>IF(N386="sníž. přenesená",J386,0)</f>
        <v>0</v>
      </c>
      <c r="BI386" s="247">
        <f>IF(N386="nulová",J386,0)</f>
        <v>0</v>
      </c>
      <c r="BJ386" s="17" t="s">
        <v>85</v>
      </c>
      <c r="BK386" s="247">
        <f>ROUND(I386*H386,2)</f>
        <v>0</v>
      </c>
      <c r="BL386" s="17" t="s">
        <v>170</v>
      </c>
      <c r="BM386" s="246" t="s">
        <v>533</v>
      </c>
    </row>
    <row r="387" s="2" customFormat="1">
      <c r="A387" s="38"/>
      <c r="B387" s="39"/>
      <c r="C387" s="40"/>
      <c r="D387" s="248" t="s">
        <v>172</v>
      </c>
      <c r="E387" s="40"/>
      <c r="F387" s="249" t="s">
        <v>534</v>
      </c>
      <c r="G387" s="40"/>
      <c r="H387" s="40"/>
      <c r="I387" s="144"/>
      <c r="J387" s="40"/>
      <c r="K387" s="40"/>
      <c r="L387" s="44"/>
      <c r="M387" s="250"/>
      <c r="N387" s="251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172</v>
      </c>
      <c r="AU387" s="17" t="s">
        <v>87</v>
      </c>
    </row>
    <row r="388" s="13" customFormat="1">
      <c r="A388" s="13"/>
      <c r="B388" s="252"/>
      <c r="C388" s="253"/>
      <c r="D388" s="248" t="s">
        <v>174</v>
      </c>
      <c r="E388" s="254" t="s">
        <v>1</v>
      </c>
      <c r="F388" s="255" t="s">
        <v>526</v>
      </c>
      <c r="G388" s="253"/>
      <c r="H388" s="254" t="s">
        <v>1</v>
      </c>
      <c r="I388" s="256"/>
      <c r="J388" s="253"/>
      <c r="K388" s="253"/>
      <c r="L388" s="257"/>
      <c r="M388" s="258"/>
      <c r="N388" s="259"/>
      <c r="O388" s="259"/>
      <c r="P388" s="259"/>
      <c r="Q388" s="259"/>
      <c r="R388" s="259"/>
      <c r="S388" s="259"/>
      <c r="T388" s="26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1" t="s">
        <v>174</v>
      </c>
      <c r="AU388" s="261" t="s">
        <v>87</v>
      </c>
      <c r="AV388" s="13" t="s">
        <v>85</v>
      </c>
      <c r="AW388" s="13" t="s">
        <v>32</v>
      </c>
      <c r="AX388" s="13" t="s">
        <v>77</v>
      </c>
      <c r="AY388" s="261" t="s">
        <v>163</v>
      </c>
    </row>
    <row r="389" s="14" customFormat="1">
      <c r="A389" s="14"/>
      <c r="B389" s="262"/>
      <c r="C389" s="263"/>
      <c r="D389" s="248" t="s">
        <v>174</v>
      </c>
      <c r="E389" s="264" t="s">
        <v>1</v>
      </c>
      <c r="F389" s="265" t="s">
        <v>535</v>
      </c>
      <c r="G389" s="263"/>
      <c r="H389" s="266">
        <v>39.317999999999998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2" t="s">
        <v>174</v>
      </c>
      <c r="AU389" s="272" t="s">
        <v>87</v>
      </c>
      <c r="AV389" s="14" t="s">
        <v>87</v>
      </c>
      <c r="AW389" s="14" t="s">
        <v>32</v>
      </c>
      <c r="AX389" s="14" t="s">
        <v>77</v>
      </c>
      <c r="AY389" s="272" t="s">
        <v>163</v>
      </c>
    </row>
    <row r="390" s="13" customFormat="1">
      <c r="A390" s="13"/>
      <c r="B390" s="252"/>
      <c r="C390" s="253"/>
      <c r="D390" s="248" t="s">
        <v>174</v>
      </c>
      <c r="E390" s="254" t="s">
        <v>1</v>
      </c>
      <c r="F390" s="255" t="s">
        <v>528</v>
      </c>
      <c r="G390" s="253"/>
      <c r="H390" s="254" t="s">
        <v>1</v>
      </c>
      <c r="I390" s="256"/>
      <c r="J390" s="253"/>
      <c r="K390" s="253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174</v>
      </c>
      <c r="AU390" s="261" t="s">
        <v>87</v>
      </c>
      <c r="AV390" s="13" t="s">
        <v>85</v>
      </c>
      <c r="AW390" s="13" t="s">
        <v>32</v>
      </c>
      <c r="AX390" s="13" t="s">
        <v>77</v>
      </c>
      <c r="AY390" s="261" t="s">
        <v>163</v>
      </c>
    </row>
    <row r="391" s="14" customFormat="1">
      <c r="A391" s="14"/>
      <c r="B391" s="262"/>
      <c r="C391" s="263"/>
      <c r="D391" s="248" t="s">
        <v>174</v>
      </c>
      <c r="E391" s="264" t="s">
        <v>1</v>
      </c>
      <c r="F391" s="265" t="s">
        <v>536</v>
      </c>
      <c r="G391" s="263"/>
      <c r="H391" s="266">
        <v>13.44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2" t="s">
        <v>174</v>
      </c>
      <c r="AU391" s="272" t="s">
        <v>87</v>
      </c>
      <c r="AV391" s="14" t="s">
        <v>87</v>
      </c>
      <c r="AW391" s="14" t="s">
        <v>32</v>
      </c>
      <c r="AX391" s="14" t="s">
        <v>77</v>
      </c>
      <c r="AY391" s="272" t="s">
        <v>163</v>
      </c>
    </row>
    <row r="392" s="2" customFormat="1" ht="16.5" customHeight="1">
      <c r="A392" s="38"/>
      <c r="B392" s="39"/>
      <c r="C392" s="235" t="s">
        <v>537</v>
      </c>
      <c r="D392" s="235" t="s">
        <v>165</v>
      </c>
      <c r="E392" s="236" t="s">
        <v>538</v>
      </c>
      <c r="F392" s="237" t="s">
        <v>539</v>
      </c>
      <c r="G392" s="238" t="s">
        <v>168</v>
      </c>
      <c r="H392" s="239">
        <v>58.055999999999997</v>
      </c>
      <c r="I392" s="240"/>
      <c r="J392" s="241">
        <f>ROUND(I392*H392,2)</f>
        <v>0</v>
      </c>
      <c r="K392" s="237" t="s">
        <v>169</v>
      </c>
      <c r="L392" s="44"/>
      <c r="M392" s="242" t="s">
        <v>1</v>
      </c>
      <c r="N392" s="243" t="s">
        <v>42</v>
      </c>
      <c r="O392" s="91"/>
      <c r="P392" s="244">
        <f>O392*H392</f>
        <v>0</v>
      </c>
      <c r="Q392" s="244">
        <v>0.0043800000000000002</v>
      </c>
      <c r="R392" s="244">
        <f>Q392*H392</f>
        <v>0.25428528</v>
      </c>
      <c r="S392" s="244">
        <v>0</v>
      </c>
      <c r="T392" s="245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6" t="s">
        <v>170</v>
      </c>
      <c r="AT392" s="246" t="s">
        <v>165</v>
      </c>
      <c r="AU392" s="246" t="s">
        <v>87</v>
      </c>
      <c r="AY392" s="17" t="s">
        <v>163</v>
      </c>
      <c r="BE392" s="247">
        <f>IF(N392="základní",J392,0)</f>
        <v>0</v>
      </c>
      <c r="BF392" s="247">
        <f>IF(N392="snížená",J392,0)</f>
        <v>0</v>
      </c>
      <c r="BG392" s="247">
        <f>IF(N392="zákl. přenesená",J392,0)</f>
        <v>0</v>
      </c>
      <c r="BH392" s="247">
        <f>IF(N392="sníž. přenesená",J392,0)</f>
        <v>0</v>
      </c>
      <c r="BI392" s="247">
        <f>IF(N392="nulová",J392,0)</f>
        <v>0</v>
      </c>
      <c r="BJ392" s="17" t="s">
        <v>85</v>
      </c>
      <c r="BK392" s="247">
        <f>ROUND(I392*H392,2)</f>
        <v>0</v>
      </c>
      <c r="BL392" s="17" t="s">
        <v>170</v>
      </c>
      <c r="BM392" s="246" t="s">
        <v>540</v>
      </c>
    </row>
    <row r="393" s="2" customFormat="1">
      <c r="A393" s="38"/>
      <c r="B393" s="39"/>
      <c r="C393" s="40"/>
      <c r="D393" s="248" t="s">
        <v>172</v>
      </c>
      <c r="E393" s="40"/>
      <c r="F393" s="249" t="s">
        <v>541</v>
      </c>
      <c r="G393" s="40"/>
      <c r="H393" s="40"/>
      <c r="I393" s="144"/>
      <c r="J393" s="40"/>
      <c r="K393" s="40"/>
      <c r="L393" s="44"/>
      <c r="M393" s="250"/>
      <c r="N393" s="251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172</v>
      </c>
      <c r="AU393" s="17" t="s">
        <v>87</v>
      </c>
    </row>
    <row r="394" s="13" customFormat="1">
      <c r="A394" s="13"/>
      <c r="B394" s="252"/>
      <c r="C394" s="253"/>
      <c r="D394" s="248" t="s">
        <v>174</v>
      </c>
      <c r="E394" s="254" t="s">
        <v>1</v>
      </c>
      <c r="F394" s="255" t="s">
        <v>542</v>
      </c>
      <c r="G394" s="253"/>
      <c r="H394" s="254" t="s">
        <v>1</v>
      </c>
      <c r="I394" s="256"/>
      <c r="J394" s="253"/>
      <c r="K394" s="253"/>
      <c r="L394" s="257"/>
      <c r="M394" s="258"/>
      <c r="N394" s="259"/>
      <c r="O394" s="259"/>
      <c r="P394" s="259"/>
      <c r="Q394" s="259"/>
      <c r="R394" s="259"/>
      <c r="S394" s="259"/>
      <c r="T394" s="26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1" t="s">
        <v>174</v>
      </c>
      <c r="AU394" s="261" t="s">
        <v>87</v>
      </c>
      <c r="AV394" s="13" t="s">
        <v>85</v>
      </c>
      <c r="AW394" s="13" t="s">
        <v>32</v>
      </c>
      <c r="AX394" s="13" t="s">
        <v>77</v>
      </c>
      <c r="AY394" s="261" t="s">
        <v>163</v>
      </c>
    </row>
    <row r="395" s="14" customFormat="1">
      <c r="A395" s="14"/>
      <c r="B395" s="262"/>
      <c r="C395" s="263"/>
      <c r="D395" s="248" t="s">
        <v>174</v>
      </c>
      <c r="E395" s="264" t="s">
        <v>1</v>
      </c>
      <c r="F395" s="265" t="s">
        <v>543</v>
      </c>
      <c r="G395" s="263"/>
      <c r="H395" s="266">
        <v>1.752</v>
      </c>
      <c r="I395" s="267"/>
      <c r="J395" s="263"/>
      <c r="K395" s="263"/>
      <c r="L395" s="268"/>
      <c r="M395" s="269"/>
      <c r="N395" s="270"/>
      <c r="O395" s="270"/>
      <c r="P395" s="270"/>
      <c r="Q395" s="270"/>
      <c r="R395" s="270"/>
      <c r="S395" s="270"/>
      <c r="T395" s="27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2" t="s">
        <v>174</v>
      </c>
      <c r="AU395" s="272" t="s">
        <v>87</v>
      </c>
      <c r="AV395" s="14" t="s">
        <v>87</v>
      </c>
      <c r="AW395" s="14" t="s">
        <v>32</v>
      </c>
      <c r="AX395" s="14" t="s">
        <v>77</v>
      </c>
      <c r="AY395" s="272" t="s">
        <v>163</v>
      </c>
    </row>
    <row r="396" s="14" customFormat="1">
      <c r="A396" s="14"/>
      <c r="B396" s="262"/>
      <c r="C396" s="263"/>
      <c r="D396" s="248" t="s">
        <v>174</v>
      </c>
      <c r="E396" s="264" t="s">
        <v>1</v>
      </c>
      <c r="F396" s="265" t="s">
        <v>544</v>
      </c>
      <c r="G396" s="263"/>
      <c r="H396" s="266">
        <v>6.4189999999999996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2" t="s">
        <v>174</v>
      </c>
      <c r="AU396" s="272" t="s">
        <v>87</v>
      </c>
      <c r="AV396" s="14" t="s">
        <v>87</v>
      </c>
      <c r="AW396" s="14" t="s">
        <v>32</v>
      </c>
      <c r="AX396" s="14" t="s">
        <v>77</v>
      </c>
      <c r="AY396" s="272" t="s">
        <v>163</v>
      </c>
    </row>
    <row r="397" s="14" customFormat="1">
      <c r="A397" s="14"/>
      <c r="B397" s="262"/>
      <c r="C397" s="263"/>
      <c r="D397" s="248" t="s">
        <v>174</v>
      </c>
      <c r="E397" s="264" t="s">
        <v>1</v>
      </c>
      <c r="F397" s="265" t="s">
        <v>545</v>
      </c>
      <c r="G397" s="263"/>
      <c r="H397" s="266">
        <v>4.4749999999999996</v>
      </c>
      <c r="I397" s="267"/>
      <c r="J397" s="263"/>
      <c r="K397" s="263"/>
      <c r="L397" s="268"/>
      <c r="M397" s="269"/>
      <c r="N397" s="270"/>
      <c r="O397" s="270"/>
      <c r="P397" s="270"/>
      <c r="Q397" s="270"/>
      <c r="R397" s="270"/>
      <c r="S397" s="270"/>
      <c r="T397" s="27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2" t="s">
        <v>174</v>
      </c>
      <c r="AU397" s="272" t="s">
        <v>87</v>
      </c>
      <c r="AV397" s="14" t="s">
        <v>87</v>
      </c>
      <c r="AW397" s="14" t="s">
        <v>32</v>
      </c>
      <c r="AX397" s="14" t="s">
        <v>77</v>
      </c>
      <c r="AY397" s="272" t="s">
        <v>163</v>
      </c>
    </row>
    <row r="398" s="14" customFormat="1">
      <c r="A398" s="14"/>
      <c r="B398" s="262"/>
      <c r="C398" s="263"/>
      <c r="D398" s="248" t="s">
        <v>174</v>
      </c>
      <c r="E398" s="264" t="s">
        <v>1</v>
      </c>
      <c r="F398" s="265" t="s">
        <v>546</v>
      </c>
      <c r="G398" s="263"/>
      <c r="H398" s="266">
        <v>6.7679999999999998</v>
      </c>
      <c r="I398" s="267"/>
      <c r="J398" s="263"/>
      <c r="K398" s="263"/>
      <c r="L398" s="268"/>
      <c r="M398" s="269"/>
      <c r="N398" s="270"/>
      <c r="O398" s="270"/>
      <c r="P398" s="270"/>
      <c r="Q398" s="270"/>
      <c r="R398" s="270"/>
      <c r="S398" s="270"/>
      <c r="T398" s="27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2" t="s">
        <v>174</v>
      </c>
      <c r="AU398" s="272" t="s">
        <v>87</v>
      </c>
      <c r="AV398" s="14" t="s">
        <v>87</v>
      </c>
      <c r="AW398" s="14" t="s">
        <v>32</v>
      </c>
      <c r="AX398" s="14" t="s">
        <v>77</v>
      </c>
      <c r="AY398" s="272" t="s">
        <v>163</v>
      </c>
    </row>
    <row r="399" s="14" customFormat="1">
      <c r="A399" s="14"/>
      <c r="B399" s="262"/>
      <c r="C399" s="263"/>
      <c r="D399" s="248" t="s">
        <v>174</v>
      </c>
      <c r="E399" s="264" t="s">
        <v>1</v>
      </c>
      <c r="F399" s="265" t="s">
        <v>547</v>
      </c>
      <c r="G399" s="263"/>
      <c r="H399" s="266">
        <v>4.4850000000000003</v>
      </c>
      <c r="I399" s="267"/>
      <c r="J399" s="263"/>
      <c r="K399" s="263"/>
      <c r="L399" s="268"/>
      <c r="M399" s="269"/>
      <c r="N399" s="270"/>
      <c r="O399" s="270"/>
      <c r="P399" s="270"/>
      <c r="Q399" s="270"/>
      <c r="R399" s="270"/>
      <c r="S399" s="270"/>
      <c r="T399" s="27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2" t="s">
        <v>174</v>
      </c>
      <c r="AU399" s="272" t="s">
        <v>87</v>
      </c>
      <c r="AV399" s="14" t="s">
        <v>87</v>
      </c>
      <c r="AW399" s="14" t="s">
        <v>32</v>
      </c>
      <c r="AX399" s="14" t="s">
        <v>77</v>
      </c>
      <c r="AY399" s="272" t="s">
        <v>163</v>
      </c>
    </row>
    <row r="400" s="13" customFormat="1">
      <c r="A400" s="13"/>
      <c r="B400" s="252"/>
      <c r="C400" s="253"/>
      <c r="D400" s="248" t="s">
        <v>174</v>
      </c>
      <c r="E400" s="254" t="s">
        <v>1</v>
      </c>
      <c r="F400" s="255" t="s">
        <v>548</v>
      </c>
      <c r="G400" s="253"/>
      <c r="H400" s="254" t="s">
        <v>1</v>
      </c>
      <c r="I400" s="256"/>
      <c r="J400" s="253"/>
      <c r="K400" s="253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174</v>
      </c>
      <c r="AU400" s="261" t="s">
        <v>87</v>
      </c>
      <c r="AV400" s="13" t="s">
        <v>85</v>
      </c>
      <c r="AW400" s="13" t="s">
        <v>32</v>
      </c>
      <c r="AX400" s="13" t="s">
        <v>77</v>
      </c>
      <c r="AY400" s="261" t="s">
        <v>163</v>
      </c>
    </row>
    <row r="401" s="14" customFormat="1">
      <c r="A401" s="14"/>
      <c r="B401" s="262"/>
      <c r="C401" s="263"/>
      <c r="D401" s="248" t="s">
        <v>174</v>
      </c>
      <c r="E401" s="264" t="s">
        <v>1</v>
      </c>
      <c r="F401" s="265" t="s">
        <v>549</v>
      </c>
      <c r="G401" s="263"/>
      <c r="H401" s="266">
        <v>34.156999999999996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174</v>
      </c>
      <c r="AU401" s="272" t="s">
        <v>87</v>
      </c>
      <c r="AV401" s="14" t="s">
        <v>87</v>
      </c>
      <c r="AW401" s="14" t="s">
        <v>32</v>
      </c>
      <c r="AX401" s="14" t="s">
        <v>77</v>
      </c>
      <c r="AY401" s="272" t="s">
        <v>163</v>
      </c>
    </row>
    <row r="402" s="2" customFormat="1" ht="21.75" customHeight="1">
      <c r="A402" s="38"/>
      <c r="B402" s="39"/>
      <c r="C402" s="235" t="s">
        <v>550</v>
      </c>
      <c r="D402" s="235" t="s">
        <v>165</v>
      </c>
      <c r="E402" s="236" t="s">
        <v>551</v>
      </c>
      <c r="F402" s="237" t="s">
        <v>552</v>
      </c>
      <c r="G402" s="238" t="s">
        <v>168</v>
      </c>
      <c r="H402" s="239">
        <v>231.274</v>
      </c>
      <c r="I402" s="240"/>
      <c r="J402" s="241">
        <f>ROUND(I402*H402,2)</f>
        <v>0</v>
      </c>
      <c r="K402" s="237" t="s">
        <v>169</v>
      </c>
      <c r="L402" s="44"/>
      <c r="M402" s="242" t="s">
        <v>1</v>
      </c>
      <c r="N402" s="243" t="s">
        <v>42</v>
      </c>
      <c r="O402" s="91"/>
      <c r="P402" s="244">
        <f>O402*H402</f>
        <v>0</v>
      </c>
      <c r="Q402" s="244">
        <v>0.011599999999999999</v>
      </c>
      <c r="R402" s="244">
        <f>Q402*H402</f>
        <v>2.6827783999999997</v>
      </c>
      <c r="S402" s="244">
        <v>0</v>
      </c>
      <c r="T402" s="245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6" t="s">
        <v>170</v>
      </c>
      <c r="AT402" s="246" t="s">
        <v>165</v>
      </c>
      <c r="AU402" s="246" t="s">
        <v>87</v>
      </c>
      <c r="AY402" s="17" t="s">
        <v>163</v>
      </c>
      <c r="BE402" s="247">
        <f>IF(N402="základní",J402,0)</f>
        <v>0</v>
      </c>
      <c r="BF402" s="247">
        <f>IF(N402="snížená",J402,0)</f>
        <v>0</v>
      </c>
      <c r="BG402" s="247">
        <f>IF(N402="zákl. přenesená",J402,0)</f>
        <v>0</v>
      </c>
      <c r="BH402" s="247">
        <f>IF(N402="sníž. přenesená",J402,0)</f>
        <v>0</v>
      </c>
      <c r="BI402" s="247">
        <f>IF(N402="nulová",J402,0)</f>
        <v>0</v>
      </c>
      <c r="BJ402" s="17" t="s">
        <v>85</v>
      </c>
      <c r="BK402" s="247">
        <f>ROUND(I402*H402,2)</f>
        <v>0</v>
      </c>
      <c r="BL402" s="17" t="s">
        <v>170</v>
      </c>
      <c r="BM402" s="246" t="s">
        <v>553</v>
      </c>
    </row>
    <row r="403" s="2" customFormat="1">
      <c r="A403" s="38"/>
      <c r="B403" s="39"/>
      <c r="C403" s="40"/>
      <c r="D403" s="248" t="s">
        <v>172</v>
      </c>
      <c r="E403" s="40"/>
      <c r="F403" s="249" t="s">
        <v>554</v>
      </c>
      <c r="G403" s="40"/>
      <c r="H403" s="40"/>
      <c r="I403" s="144"/>
      <c r="J403" s="40"/>
      <c r="K403" s="40"/>
      <c r="L403" s="44"/>
      <c r="M403" s="250"/>
      <c r="N403" s="251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172</v>
      </c>
      <c r="AU403" s="17" t="s">
        <v>87</v>
      </c>
    </row>
    <row r="404" s="13" customFormat="1">
      <c r="A404" s="13"/>
      <c r="B404" s="252"/>
      <c r="C404" s="253"/>
      <c r="D404" s="248" t="s">
        <v>174</v>
      </c>
      <c r="E404" s="254" t="s">
        <v>1</v>
      </c>
      <c r="F404" s="255" t="s">
        <v>555</v>
      </c>
      <c r="G404" s="253"/>
      <c r="H404" s="254" t="s">
        <v>1</v>
      </c>
      <c r="I404" s="256"/>
      <c r="J404" s="253"/>
      <c r="K404" s="253"/>
      <c r="L404" s="257"/>
      <c r="M404" s="258"/>
      <c r="N404" s="259"/>
      <c r="O404" s="259"/>
      <c r="P404" s="259"/>
      <c r="Q404" s="259"/>
      <c r="R404" s="259"/>
      <c r="S404" s="259"/>
      <c r="T404" s="26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1" t="s">
        <v>174</v>
      </c>
      <c r="AU404" s="261" t="s">
        <v>87</v>
      </c>
      <c r="AV404" s="13" t="s">
        <v>85</v>
      </c>
      <c r="AW404" s="13" t="s">
        <v>32</v>
      </c>
      <c r="AX404" s="13" t="s">
        <v>77</v>
      </c>
      <c r="AY404" s="261" t="s">
        <v>163</v>
      </c>
    </row>
    <row r="405" s="14" customFormat="1">
      <c r="A405" s="14"/>
      <c r="B405" s="262"/>
      <c r="C405" s="263"/>
      <c r="D405" s="248" t="s">
        <v>174</v>
      </c>
      <c r="E405" s="264" t="s">
        <v>1</v>
      </c>
      <c r="F405" s="265" t="s">
        <v>556</v>
      </c>
      <c r="G405" s="263"/>
      <c r="H405" s="266">
        <v>-19.414000000000001</v>
      </c>
      <c r="I405" s="267"/>
      <c r="J405" s="263"/>
      <c r="K405" s="263"/>
      <c r="L405" s="268"/>
      <c r="M405" s="269"/>
      <c r="N405" s="270"/>
      <c r="O405" s="270"/>
      <c r="P405" s="270"/>
      <c r="Q405" s="270"/>
      <c r="R405" s="270"/>
      <c r="S405" s="270"/>
      <c r="T405" s="27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2" t="s">
        <v>174</v>
      </c>
      <c r="AU405" s="272" t="s">
        <v>87</v>
      </c>
      <c r="AV405" s="14" t="s">
        <v>87</v>
      </c>
      <c r="AW405" s="14" t="s">
        <v>32</v>
      </c>
      <c r="AX405" s="14" t="s">
        <v>77</v>
      </c>
      <c r="AY405" s="272" t="s">
        <v>163</v>
      </c>
    </row>
    <row r="406" s="13" customFormat="1">
      <c r="A406" s="13"/>
      <c r="B406" s="252"/>
      <c r="C406" s="253"/>
      <c r="D406" s="248" t="s">
        <v>174</v>
      </c>
      <c r="E406" s="254" t="s">
        <v>1</v>
      </c>
      <c r="F406" s="255" t="s">
        <v>557</v>
      </c>
      <c r="G406" s="253"/>
      <c r="H406" s="254" t="s">
        <v>1</v>
      </c>
      <c r="I406" s="256"/>
      <c r="J406" s="253"/>
      <c r="K406" s="253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174</v>
      </c>
      <c r="AU406" s="261" t="s">
        <v>87</v>
      </c>
      <c r="AV406" s="13" t="s">
        <v>85</v>
      </c>
      <c r="AW406" s="13" t="s">
        <v>32</v>
      </c>
      <c r="AX406" s="13" t="s">
        <v>77</v>
      </c>
      <c r="AY406" s="261" t="s">
        <v>163</v>
      </c>
    </row>
    <row r="407" s="14" customFormat="1">
      <c r="A407" s="14"/>
      <c r="B407" s="262"/>
      <c r="C407" s="263"/>
      <c r="D407" s="248" t="s">
        <v>174</v>
      </c>
      <c r="E407" s="264" t="s">
        <v>1</v>
      </c>
      <c r="F407" s="265" t="s">
        <v>558</v>
      </c>
      <c r="G407" s="263"/>
      <c r="H407" s="266">
        <v>56.140999999999998</v>
      </c>
      <c r="I407" s="267"/>
      <c r="J407" s="263"/>
      <c r="K407" s="263"/>
      <c r="L407" s="268"/>
      <c r="M407" s="269"/>
      <c r="N407" s="270"/>
      <c r="O407" s="270"/>
      <c r="P407" s="270"/>
      <c r="Q407" s="270"/>
      <c r="R407" s="270"/>
      <c r="S407" s="270"/>
      <c r="T407" s="27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2" t="s">
        <v>174</v>
      </c>
      <c r="AU407" s="272" t="s">
        <v>87</v>
      </c>
      <c r="AV407" s="14" t="s">
        <v>87</v>
      </c>
      <c r="AW407" s="14" t="s">
        <v>32</v>
      </c>
      <c r="AX407" s="14" t="s">
        <v>77</v>
      </c>
      <c r="AY407" s="272" t="s">
        <v>163</v>
      </c>
    </row>
    <row r="408" s="14" customFormat="1">
      <c r="A408" s="14"/>
      <c r="B408" s="262"/>
      <c r="C408" s="263"/>
      <c r="D408" s="248" t="s">
        <v>174</v>
      </c>
      <c r="E408" s="264" t="s">
        <v>1</v>
      </c>
      <c r="F408" s="265" t="s">
        <v>559</v>
      </c>
      <c r="G408" s="263"/>
      <c r="H408" s="266">
        <v>9.0839999999999996</v>
      </c>
      <c r="I408" s="267"/>
      <c r="J408" s="263"/>
      <c r="K408" s="263"/>
      <c r="L408" s="268"/>
      <c r="M408" s="269"/>
      <c r="N408" s="270"/>
      <c r="O408" s="270"/>
      <c r="P408" s="270"/>
      <c r="Q408" s="270"/>
      <c r="R408" s="270"/>
      <c r="S408" s="270"/>
      <c r="T408" s="27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2" t="s">
        <v>174</v>
      </c>
      <c r="AU408" s="272" t="s">
        <v>87</v>
      </c>
      <c r="AV408" s="14" t="s">
        <v>87</v>
      </c>
      <c r="AW408" s="14" t="s">
        <v>32</v>
      </c>
      <c r="AX408" s="14" t="s">
        <v>77</v>
      </c>
      <c r="AY408" s="272" t="s">
        <v>163</v>
      </c>
    </row>
    <row r="409" s="14" customFormat="1">
      <c r="A409" s="14"/>
      <c r="B409" s="262"/>
      <c r="C409" s="263"/>
      <c r="D409" s="248" t="s">
        <v>174</v>
      </c>
      <c r="E409" s="264" t="s">
        <v>1</v>
      </c>
      <c r="F409" s="265" t="s">
        <v>560</v>
      </c>
      <c r="G409" s="263"/>
      <c r="H409" s="266">
        <v>-19.875</v>
      </c>
      <c r="I409" s="267"/>
      <c r="J409" s="263"/>
      <c r="K409" s="263"/>
      <c r="L409" s="268"/>
      <c r="M409" s="269"/>
      <c r="N409" s="270"/>
      <c r="O409" s="270"/>
      <c r="P409" s="270"/>
      <c r="Q409" s="270"/>
      <c r="R409" s="270"/>
      <c r="S409" s="270"/>
      <c r="T409" s="27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2" t="s">
        <v>174</v>
      </c>
      <c r="AU409" s="272" t="s">
        <v>87</v>
      </c>
      <c r="AV409" s="14" t="s">
        <v>87</v>
      </c>
      <c r="AW409" s="14" t="s">
        <v>32</v>
      </c>
      <c r="AX409" s="14" t="s">
        <v>77</v>
      </c>
      <c r="AY409" s="272" t="s">
        <v>163</v>
      </c>
    </row>
    <row r="410" s="14" customFormat="1">
      <c r="A410" s="14"/>
      <c r="B410" s="262"/>
      <c r="C410" s="263"/>
      <c r="D410" s="248" t="s">
        <v>174</v>
      </c>
      <c r="E410" s="264" t="s">
        <v>1</v>
      </c>
      <c r="F410" s="265" t="s">
        <v>561</v>
      </c>
      <c r="G410" s="263"/>
      <c r="H410" s="266">
        <v>74.584999999999994</v>
      </c>
      <c r="I410" s="267"/>
      <c r="J410" s="263"/>
      <c r="K410" s="263"/>
      <c r="L410" s="268"/>
      <c r="M410" s="269"/>
      <c r="N410" s="270"/>
      <c r="O410" s="270"/>
      <c r="P410" s="270"/>
      <c r="Q410" s="270"/>
      <c r="R410" s="270"/>
      <c r="S410" s="270"/>
      <c r="T410" s="27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2" t="s">
        <v>174</v>
      </c>
      <c r="AU410" s="272" t="s">
        <v>87</v>
      </c>
      <c r="AV410" s="14" t="s">
        <v>87</v>
      </c>
      <c r="AW410" s="14" t="s">
        <v>32</v>
      </c>
      <c r="AX410" s="14" t="s">
        <v>77</v>
      </c>
      <c r="AY410" s="272" t="s">
        <v>163</v>
      </c>
    </row>
    <row r="411" s="14" customFormat="1">
      <c r="A411" s="14"/>
      <c r="B411" s="262"/>
      <c r="C411" s="263"/>
      <c r="D411" s="248" t="s">
        <v>174</v>
      </c>
      <c r="E411" s="264" t="s">
        <v>1</v>
      </c>
      <c r="F411" s="265" t="s">
        <v>562</v>
      </c>
      <c r="G411" s="263"/>
      <c r="H411" s="266">
        <v>-9.1769999999999996</v>
      </c>
      <c r="I411" s="267"/>
      <c r="J411" s="263"/>
      <c r="K411" s="263"/>
      <c r="L411" s="268"/>
      <c r="M411" s="269"/>
      <c r="N411" s="270"/>
      <c r="O411" s="270"/>
      <c r="P411" s="270"/>
      <c r="Q411" s="270"/>
      <c r="R411" s="270"/>
      <c r="S411" s="270"/>
      <c r="T411" s="27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2" t="s">
        <v>174</v>
      </c>
      <c r="AU411" s="272" t="s">
        <v>87</v>
      </c>
      <c r="AV411" s="14" t="s">
        <v>87</v>
      </c>
      <c r="AW411" s="14" t="s">
        <v>32</v>
      </c>
      <c r="AX411" s="14" t="s">
        <v>77</v>
      </c>
      <c r="AY411" s="272" t="s">
        <v>163</v>
      </c>
    </row>
    <row r="412" s="14" customFormat="1">
      <c r="A412" s="14"/>
      <c r="B412" s="262"/>
      <c r="C412" s="263"/>
      <c r="D412" s="248" t="s">
        <v>174</v>
      </c>
      <c r="E412" s="264" t="s">
        <v>1</v>
      </c>
      <c r="F412" s="265" t="s">
        <v>563</v>
      </c>
      <c r="G412" s="263"/>
      <c r="H412" s="266">
        <v>52.539999999999999</v>
      </c>
      <c r="I412" s="267"/>
      <c r="J412" s="263"/>
      <c r="K412" s="263"/>
      <c r="L412" s="268"/>
      <c r="M412" s="269"/>
      <c r="N412" s="270"/>
      <c r="O412" s="270"/>
      <c r="P412" s="270"/>
      <c r="Q412" s="270"/>
      <c r="R412" s="270"/>
      <c r="S412" s="270"/>
      <c r="T412" s="27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2" t="s">
        <v>174</v>
      </c>
      <c r="AU412" s="272" t="s">
        <v>87</v>
      </c>
      <c r="AV412" s="14" t="s">
        <v>87</v>
      </c>
      <c r="AW412" s="14" t="s">
        <v>32</v>
      </c>
      <c r="AX412" s="14" t="s">
        <v>77</v>
      </c>
      <c r="AY412" s="272" t="s">
        <v>163</v>
      </c>
    </row>
    <row r="413" s="14" customFormat="1">
      <c r="A413" s="14"/>
      <c r="B413" s="262"/>
      <c r="C413" s="263"/>
      <c r="D413" s="248" t="s">
        <v>174</v>
      </c>
      <c r="E413" s="264" t="s">
        <v>1</v>
      </c>
      <c r="F413" s="265" t="s">
        <v>559</v>
      </c>
      <c r="G413" s="263"/>
      <c r="H413" s="266">
        <v>9.0839999999999996</v>
      </c>
      <c r="I413" s="267"/>
      <c r="J413" s="263"/>
      <c r="K413" s="263"/>
      <c r="L413" s="268"/>
      <c r="M413" s="269"/>
      <c r="N413" s="270"/>
      <c r="O413" s="270"/>
      <c r="P413" s="270"/>
      <c r="Q413" s="270"/>
      <c r="R413" s="270"/>
      <c r="S413" s="270"/>
      <c r="T413" s="27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2" t="s">
        <v>174</v>
      </c>
      <c r="AU413" s="272" t="s">
        <v>87</v>
      </c>
      <c r="AV413" s="14" t="s">
        <v>87</v>
      </c>
      <c r="AW413" s="14" t="s">
        <v>32</v>
      </c>
      <c r="AX413" s="14" t="s">
        <v>77</v>
      </c>
      <c r="AY413" s="272" t="s">
        <v>163</v>
      </c>
    </row>
    <row r="414" s="14" customFormat="1">
      <c r="A414" s="14"/>
      <c r="B414" s="262"/>
      <c r="C414" s="263"/>
      <c r="D414" s="248" t="s">
        <v>174</v>
      </c>
      <c r="E414" s="264" t="s">
        <v>1</v>
      </c>
      <c r="F414" s="265" t="s">
        <v>564</v>
      </c>
      <c r="G414" s="263"/>
      <c r="H414" s="266">
        <v>-5.718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2" t="s">
        <v>174</v>
      </c>
      <c r="AU414" s="272" t="s">
        <v>87</v>
      </c>
      <c r="AV414" s="14" t="s">
        <v>87</v>
      </c>
      <c r="AW414" s="14" t="s">
        <v>32</v>
      </c>
      <c r="AX414" s="14" t="s">
        <v>77</v>
      </c>
      <c r="AY414" s="272" t="s">
        <v>163</v>
      </c>
    </row>
    <row r="415" s="14" customFormat="1">
      <c r="A415" s="14"/>
      <c r="B415" s="262"/>
      <c r="C415" s="263"/>
      <c r="D415" s="248" t="s">
        <v>174</v>
      </c>
      <c r="E415" s="264" t="s">
        <v>1</v>
      </c>
      <c r="F415" s="265" t="s">
        <v>565</v>
      </c>
      <c r="G415" s="263"/>
      <c r="H415" s="266">
        <v>94.174000000000007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2" t="s">
        <v>174</v>
      </c>
      <c r="AU415" s="272" t="s">
        <v>87</v>
      </c>
      <c r="AV415" s="14" t="s">
        <v>87</v>
      </c>
      <c r="AW415" s="14" t="s">
        <v>32</v>
      </c>
      <c r="AX415" s="14" t="s">
        <v>77</v>
      </c>
      <c r="AY415" s="272" t="s">
        <v>163</v>
      </c>
    </row>
    <row r="416" s="14" customFormat="1">
      <c r="A416" s="14"/>
      <c r="B416" s="262"/>
      <c r="C416" s="263"/>
      <c r="D416" s="248" t="s">
        <v>174</v>
      </c>
      <c r="E416" s="264" t="s">
        <v>1</v>
      </c>
      <c r="F416" s="265" t="s">
        <v>566</v>
      </c>
      <c r="G416" s="263"/>
      <c r="H416" s="266">
        <v>-10.15</v>
      </c>
      <c r="I416" s="267"/>
      <c r="J416" s="263"/>
      <c r="K416" s="263"/>
      <c r="L416" s="268"/>
      <c r="M416" s="269"/>
      <c r="N416" s="270"/>
      <c r="O416" s="270"/>
      <c r="P416" s="270"/>
      <c r="Q416" s="270"/>
      <c r="R416" s="270"/>
      <c r="S416" s="270"/>
      <c r="T416" s="27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2" t="s">
        <v>174</v>
      </c>
      <c r="AU416" s="272" t="s">
        <v>87</v>
      </c>
      <c r="AV416" s="14" t="s">
        <v>87</v>
      </c>
      <c r="AW416" s="14" t="s">
        <v>32</v>
      </c>
      <c r="AX416" s="14" t="s">
        <v>77</v>
      </c>
      <c r="AY416" s="272" t="s">
        <v>163</v>
      </c>
    </row>
    <row r="417" s="2" customFormat="1" ht="16.5" customHeight="1">
      <c r="A417" s="38"/>
      <c r="B417" s="39"/>
      <c r="C417" s="273" t="s">
        <v>567</v>
      </c>
      <c r="D417" s="273" t="s">
        <v>230</v>
      </c>
      <c r="E417" s="274" t="s">
        <v>568</v>
      </c>
      <c r="F417" s="275" t="s">
        <v>569</v>
      </c>
      <c r="G417" s="276" t="s">
        <v>168</v>
      </c>
      <c r="H417" s="277">
        <v>235.899</v>
      </c>
      <c r="I417" s="278"/>
      <c r="J417" s="279">
        <f>ROUND(I417*H417,2)</f>
        <v>0</v>
      </c>
      <c r="K417" s="275" t="s">
        <v>169</v>
      </c>
      <c r="L417" s="280"/>
      <c r="M417" s="281" t="s">
        <v>1</v>
      </c>
      <c r="N417" s="282" t="s">
        <v>42</v>
      </c>
      <c r="O417" s="91"/>
      <c r="P417" s="244">
        <f>O417*H417</f>
        <v>0</v>
      </c>
      <c r="Q417" s="244">
        <v>0.012</v>
      </c>
      <c r="R417" s="244">
        <f>Q417*H417</f>
        <v>2.8307880000000001</v>
      </c>
      <c r="S417" s="244">
        <v>0</v>
      </c>
      <c r="T417" s="245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6" t="s">
        <v>216</v>
      </c>
      <c r="AT417" s="246" t="s">
        <v>230</v>
      </c>
      <c r="AU417" s="246" t="s">
        <v>87</v>
      </c>
      <c r="AY417" s="17" t="s">
        <v>163</v>
      </c>
      <c r="BE417" s="247">
        <f>IF(N417="základní",J417,0)</f>
        <v>0</v>
      </c>
      <c r="BF417" s="247">
        <f>IF(N417="snížená",J417,0)</f>
        <v>0</v>
      </c>
      <c r="BG417" s="247">
        <f>IF(N417="zákl. přenesená",J417,0)</f>
        <v>0</v>
      </c>
      <c r="BH417" s="247">
        <f>IF(N417="sníž. přenesená",J417,0)</f>
        <v>0</v>
      </c>
      <c r="BI417" s="247">
        <f>IF(N417="nulová",J417,0)</f>
        <v>0</v>
      </c>
      <c r="BJ417" s="17" t="s">
        <v>85</v>
      </c>
      <c r="BK417" s="247">
        <f>ROUND(I417*H417,2)</f>
        <v>0</v>
      </c>
      <c r="BL417" s="17" t="s">
        <v>170</v>
      </c>
      <c r="BM417" s="246" t="s">
        <v>570</v>
      </c>
    </row>
    <row r="418" s="2" customFormat="1">
      <c r="A418" s="38"/>
      <c r="B418" s="39"/>
      <c r="C418" s="40"/>
      <c r="D418" s="248" t="s">
        <v>172</v>
      </c>
      <c r="E418" s="40"/>
      <c r="F418" s="249" t="s">
        <v>569</v>
      </c>
      <c r="G418" s="40"/>
      <c r="H418" s="40"/>
      <c r="I418" s="144"/>
      <c r="J418" s="40"/>
      <c r="K418" s="40"/>
      <c r="L418" s="44"/>
      <c r="M418" s="250"/>
      <c r="N418" s="251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172</v>
      </c>
      <c r="AU418" s="17" t="s">
        <v>87</v>
      </c>
    </row>
    <row r="419" s="14" customFormat="1">
      <c r="A419" s="14"/>
      <c r="B419" s="262"/>
      <c r="C419" s="263"/>
      <c r="D419" s="248" t="s">
        <v>174</v>
      </c>
      <c r="E419" s="264" t="s">
        <v>1</v>
      </c>
      <c r="F419" s="265" t="s">
        <v>571</v>
      </c>
      <c r="G419" s="263"/>
      <c r="H419" s="266">
        <v>231.274</v>
      </c>
      <c r="I419" s="267"/>
      <c r="J419" s="263"/>
      <c r="K419" s="263"/>
      <c r="L419" s="268"/>
      <c r="M419" s="269"/>
      <c r="N419" s="270"/>
      <c r="O419" s="270"/>
      <c r="P419" s="270"/>
      <c r="Q419" s="270"/>
      <c r="R419" s="270"/>
      <c r="S419" s="270"/>
      <c r="T419" s="27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2" t="s">
        <v>174</v>
      </c>
      <c r="AU419" s="272" t="s">
        <v>87</v>
      </c>
      <c r="AV419" s="14" t="s">
        <v>87</v>
      </c>
      <c r="AW419" s="14" t="s">
        <v>32</v>
      </c>
      <c r="AX419" s="14" t="s">
        <v>77</v>
      </c>
      <c r="AY419" s="272" t="s">
        <v>163</v>
      </c>
    </row>
    <row r="420" s="14" customFormat="1">
      <c r="A420" s="14"/>
      <c r="B420" s="262"/>
      <c r="C420" s="263"/>
      <c r="D420" s="248" t="s">
        <v>174</v>
      </c>
      <c r="E420" s="263"/>
      <c r="F420" s="265" t="s">
        <v>572</v>
      </c>
      <c r="G420" s="263"/>
      <c r="H420" s="266">
        <v>235.899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2" t="s">
        <v>174</v>
      </c>
      <c r="AU420" s="272" t="s">
        <v>87</v>
      </c>
      <c r="AV420" s="14" t="s">
        <v>87</v>
      </c>
      <c r="AW420" s="14" t="s">
        <v>4</v>
      </c>
      <c r="AX420" s="14" t="s">
        <v>85</v>
      </c>
      <c r="AY420" s="272" t="s">
        <v>163</v>
      </c>
    </row>
    <row r="421" s="2" customFormat="1" ht="21.75" customHeight="1">
      <c r="A421" s="38"/>
      <c r="B421" s="39"/>
      <c r="C421" s="235" t="s">
        <v>573</v>
      </c>
      <c r="D421" s="235" t="s">
        <v>165</v>
      </c>
      <c r="E421" s="236" t="s">
        <v>574</v>
      </c>
      <c r="F421" s="237" t="s">
        <v>575</v>
      </c>
      <c r="G421" s="238" t="s">
        <v>444</v>
      </c>
      <c r="H421" s="239">
        <v>17.600000000000001</v>
      </c>
      <c r="I421" s="240"/>
      <c r="J421" s="241">
        <f>ROUND(I421*H421,2)</f>
        <v>0</v>
      </c>
      <c r="K421" s="237" t="s">
        <v>169</v>
      </c>
      <c r="L421" s="44"/>
      <c r="M421" s="242" t="s">
        <v>1</v>
      </c>
      <c r="N421" s="243" t="s">
        <v>42</v>
      </c>
      <c r="O421" s="91"/>
      <c r="P421" s="244">
        <f>O421*H421</f>
        <v>0</v>
      </c>
      <c r="Q421" s="244">
        <v>0.0033899999999999998</v>
      </c>
      <c r="R421" s="244">
        <f>Q421*H421</f>
        <v>0.059664000000000002</v>
      </c>
      <c r="S421" s="244">
        <v>0</v>
      </c>
      <c r="T421" s="245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6" t="s">
        <v>170</v>
      </c>
      <c r="AT421" s="246" t="s">
        <v>165</v>
      </c>
      <c r="AU421" s="246" t="s">
        <v>87</v>
      </c>
      <c r="AY421" s="17" t="s">
        <v>163</v>
      </c>
      <c r="BE421" s="247">
        <f>IF(N421="základní",J421,0)</f>
        <v>0</v>
      </c>
      <c r="BF421" s="247">
        <f>IF(N421="snížená",J421,0)</f>
        <v>0</v>
      </c>
      <c r="BG421" s="247">
        <f>IF(N421="zákl. přenesená",J421,0)</f>
        <v>0</v>
      </c>
      <c r="BH421" s="247">
        <f>IF(N421="sníž. přenesená",J421,0)</f>
        <v>0</v>
      </c>
      <c r="BI421" s="247">
        <f>IF(N421="nulová",J421,0)</f>
        <v>0</v>
      </c>
      <c r="BJ421" s="17" t="s">
        <v>85</v>
      </c>
      <c r="BK421" s="247">
        <f>ROUND(I421*H421,2)</f>
        <v>0</v>
      </c>
      <c r="BL421" s="17" t="s">
        <v>170</v>
      </c>
      <c r="BM421" s="246" t="s">
        <v>576</v>
      </c>
    </row>
    <row r="422" s="2" customFormat="1">
      <c r="A422" s="38"/>
      <c r="B422" s="39"/>
      <c r="C422" s="40"/>
      <c r="D422" s="248" t="s">
        <v>172</v>
      </c>
      <c r="E422" s="40"/>
      <c r="F422" s="249" t="s">
        <v>577</v>
      </c>
      <c r="G422" s="40"/>
      <c r="H422" s="40"/>
      <c r="I422" s="144"/>
      <c r="J422" s="40"/>
      <c r="K422" s="40"/>
      <c r="L422" s="44"/>
      <c r="M422" s="250"/>
      <c r="N422" s="251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172</v>
      </c>
      <c r="AU422" s="17" t="s">
        <v>87</v>
      </c>
    </row>
    <row r="423" s="14" customFormat="1">
      <c r="A423" s="14"/>
      <c r="B423" s="262"/>
      <c r="C423" s="263"/>
      <c r="D423" s="248" t="s">
        <v>174</v>
      </c>
      <c r="E423" s="264" t="s">
        <v>1</v>
      </c>
      <c r="F423" s="265" t="s">
        <v>578</v>
      </c>
      <c r="G423" s="263"/>
      <c r="H423" s="266">
        <v>17.600000000000001</v>
      </c>
      <c r="I423" s="267"/>
      <c r="J423" s="263"/>
      <c r="K423" s="263"/>
      <c r="L423" s="268"/>
      <c r="M423" s="269"/>
      <c r="N423" s="270"/>
      <c r="O423" s="270"/>
      <c r="P423" s="270"/>
      <c r="Q423" s="270"/>
      <c r="R423" s="270"/>
      <c r="S423" s="270"/>
      <c r="T423" s="27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2" t="s">
        <v>174</v>
      </c>
      <c r="AU423" s="272" t="s">
        <v>87</v>
      </c>
      <c r="AV423" s="14" t="s">
        <v>87</v>
      </c>
      <c r="AW423" s="14" t="s">
        <v>32</v>
      </c>
      <c r="AX423" s="14" t="s">
        <v>77</v>
      </c>
      <c r="AY423" s="272" t="s">
        <v>163</v>
      </c>
    </row>
    <row r="424" s="2" customFormat="1" ht="16.5" customHeight="1">
      <c r="A424" s="38"/>
      <c r="B424" s="39"/>
      <c r="C424" s="273" t="s">
        <v>579</v>
      </c>
      <c r="D424" s="273" t="s">
        <v>230</v>
      </c>
      <c r="E424" s="274" t="s">
        <v>580</v>
      </c>
      <c r="F424" s="275" t="s">
        <v>581</v>
      </c>
      <c r="G424" s="276" t="s">
        <v>168</v>
      </c>
      <c r="H424" s="277">
        <v>7.7439999999999998</v>
      </c>
      <c r="I424" s="278"/>
      <c r="J424" s="279">
        <f>ROUND(I424*H424,2)</f>
        <v>0</v>
      </c>
      <c r="K424" s="275" t="s">
        <v>169</v>
      </c>
      <c r="L424" s="280"/>
      <c r="M424" s="281" t="s">
        <v>1</v>
      </c>
      <c r="N424" s="282" t="s">
        <v>42</v>
      </c>
      <c r="O424" s="91"/>
      <c r="P424" s="244">
        <f>O424*H424</f>
        <v>0</v>
      </c>
      <c r="Q424" s="244">
        <v>0.0060000000000000001</v>
      </c>
      <c r="R424" s="244">
        <f>Q424*H424</f>
        <v>0.046463999999999998</v>
      </c>
      <c r="S424" s="244">
        <v>0</v>
      </c>
      <c r="T424" s="245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6" t="s">
        <v>216</v>
      </c>
      <c r="AT424" s="246" t="s">
        <v>230</v>
      </c>
      <c r="AU424" s="246" t="s">
        <v>87</v>
      </c>
      <c r="AY424" s="17" t="s">
        <v>163</v>
      </c>
      <c r="BE424" s="247">
        <f>IF(N424="základní",J424,0)</f>
        <v>0</v>
      </c>
      <c r="BF424" s="247">
        <f>IF(N424="snížená",J424,0)</f>
        <v>0</v>
      </c>
      <c r="BG424" s="247">
        <f>IF(N424="zákl. přenesená",J424,0)</f>
        <v>0</v>
      </c>
      <c r="BH424" s="247">
        <f>IF(N424="sníž. přenesená",J424,0)</f>
        <v>0</v>
      </c>
      <c r="BI424" s="247">
        <f>IF(N424="nulová",J424,0)</f>
        <v>0</v>
      </c>
      <c r="BJ424" s="17" t="s">
        <v>85</v>
      </c>
      <c r="BK424" s="247">
        <f>ROUND(I424*H424,2)</f>
        <v>0</v>
      </c>
      <c r="BL424" s="17" t="s">
        <v>170</v>
      </c>
      <c r="BM424" s="246" t="s">
        <v>582</v>
      </c>
    </row>
    <row r="425" s="2" customFormat="1">
      <c r="A425" s="38"/>
      <c r="B425" s="39"/>
      <c r="C425" s="40"/>
      <c r="D425" s="248" t="s">
        <v>172</v>
      </c>
      <c r="E425" s="40"/>
      <c r="F425" s="249" t="s">
        <v>581</v>
      </c>
      <c r="G425" s="40"/>
      <c r="H425" s="40"/>
      <c r="I425" s="144"/>
      <c r="J425" s="40"/>
      <c r="K425" s="40"/>
      <c r="L425" s="44"/>
      <c r="M425" s="250"/>
      <c r="N425" s="251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172</v>
      </c>
      <c r="AU425" s="17" t="s">
        <v>87</v>
      </c>
    </row>
    <row r="426" s="14" customFormat="1">
      <c r="A426" s="14"/>
      <c r="B426" s="262"/>
      <c r="C426" s="263"/>
      <c r="D426" s="248" t="s">
        <v>174</v>
      </c>
      <c r="E426" s="264" t="s">
        <v>1</v>
      </c>
      <c r="F426" s="265" t="s">
        <v>583</v>
      </c>
      <c r="G426" s="263"/>
      <c r="H426" s="266">
        <v>7.04</v>
      </c>
      <c r="I426" s="267"/>
      <c r="J426" s="263"/>
      <c r="K426" s="263"/>
      <c r="L426" s="268"/>
      <c r="M426" s="269"/>
      <c r="N426" s="270"/>
      <c r="O426" s="270"/>
      <c r="P426" s="270"/>
      <c r="Q426" s="270"/>
      <c r="R426" s="270"/>
      <c r="S426" s="270"/>
      <c r="T426" s="27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2" t="s">
        <v>174</v>
      </c>
      <c r="AU426" s="272" t="s">
        <v>87</v>
      </c>
      <c r="AV426" s="14" t="s">
        <v>87</v>
      </c>
      <c r="AW426" s="14" t="s">
        <v>32</v>
      </c>
      <c r="AX426" s="14" t="s">
        <v>77</v>
      </c>
      <c r="AY426" s="272" t="s">
        <v>163</v>
      </c>
    </row>
    <row r="427" s="14" customFormat="1">
      <c r="A427" s="14"/>
      <c r="B427" s="262"/>
      <c r="C427" s="263"/>
      <c r="D427" s="248" t="s">
        <v>174</v>
      </c>
      <c r="E427" s="263"/>
      <c r="F427" s="265" t="s">
        <v>584</v>
      </c>
      <c r="G427" s="263"/>
      <c r="H427" s="266">
        <v>7.7439999999999998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2" t="s">
        <v>174</v>
      </c>
      <c r="AU427" s="272" t="s">
        <v>87</v>
      </c>
      <c r="AV427" s="14" t="s">
        <v>87</v>
      </c>
      <c r="AW427" s="14" t="s">
        <v>4</v>
      </c>
      <c r="AX427" s="14" t="s">
        <v>85</v>
      </c>
      <c r="AY427" s="272" t="s">
        <v>163</v>
      </c>
    </row>
    <row r="428" s="2" customFormat="1" ht="21.75" customHeight="1">
      <c r="A428" s="38"/>
      <c r="B428" s="39"/>
      <c r="C428" s="235" t="s">
        <v>585</v>
      </c>
      <c r="D428" s="235" t="s">
        <v>165</v>
      </c>
      <c r="E428" s="236" t="s">
        <v>586</v>
      </c>
      <c r="F428" s="237" t="s">
        <v>587</v>
      </c>
      <c r="G428" s="238" t="s">
        <v>168</v>
      </c>
      <c r="H428" s="239">
        <v>57.366</v>
      </c>
      <c r="I428" s="240"/>
      <c r="J428" s="241">
        <f>ROUND(I428*H428,2)</f>
        <v>0</v>
      </c>
      <c r="K428" s="237" t="s">
        <v>169</v>
      </c>
      <c r="L428" s="44"/>
      <c r="M428" s="242" t="s">
        <v>1</v>
      </c>
      <c r="N428" s="243" t="s">
        <v>42</v>
      </c>
      <c r="O428" s="91"/>
      <c r="P428" s="244">
        <f>O428*H428</f>
        <v>0</v>
      </c>
      <c r="Q428" s="244">
        <v>0.0083499999999999998</v>
      </c>
      <c r="R428" s="244">
        <f>Q428*H428</f>
        <v>0.47900609999999999</v>
      </c>
      <c r="S428" s="244">
        <v>0</v>
      </c>
      <c r="T428" s="245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46" t="s">
        <v>170</v>
      </c>
      <c r="AT428" s="246" t="s">
        <v>165</v>
      </c>
      <c r="AU428" s="246" t="s">
        <v>87</v>
      </c>
      <c r="AY428" s="17" t="s">
        <v>163</v>
      </c>
      <c r="BE428" s="247">
        <f>IF(N428="základní",J428,0)</f>
        <v>0</v>
      </c>
      <c r="BF428" s="247">
        <f>IF(N428="snížená",J428,0)</f>
        <v>0</v>
      </c>
      <c r="BG428" s="247">
        <f>IF(N428="zákl. přenesená",J428,0)</f>
        <v>0</v>
      </c>
      <c r="BH428" s="247">
        <f>IF(N428="sníž. přenesená",J428,0)</f>
        <v>0</v>
      </c>
      <c r="BI428" s="247">
        <f>IF(N428="nulová",J428,0)</f>
        <v>0</v>
      </c>
      <c r="BJ428" s="17" t="s">
        <v>85</v>
      </c>
      <c r="BK428" s="247">
        <f>ROUND(I428*H428,2)</f>
        <v>0</v>
      </c>
      <c r="BL428" s="17" t="s">
        <v>170</v>
      </c>
      <c r="BM428" s="246" t="s">
        <v>588</v>
      </c>
    </row>
    <row r="429" s="2" customFormat="1">
      <c r="A429" s="38"/>
      <c r="B429" s="39"/>
      <c r="C429" s="40"/>
      <c r="D429" s="248" t="s">
        <v>172</v>
      </c>
      <c r="E429" s="40"/>
      <c r="F429" s="249" t="s">
        <v>589</v>
      </c>
      <c r="G429" s="40"/>
      <c r="H429" s="40"/>
      <c r="I429" s="144"/>
      <c r="J429" s="40"/>
      <c r="K429" s="40"/>
      <c r="L429" s="44"/>
      <c r="M429" s="250"/>
      <c r="N429" s="251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172</v>
      </c>
      <c r="AU429" s="17" t="s">
        <v>87</v>
      </c>
    </row>
    <row r="430" s="13" customFormat="1">
      <c r="A430" s="13"/>
      <c r="B430" s="252"/>
      <c r="C430" s="253"/>
      <c r="D430" s="248" t="s">
        <v>174</v>
      </c>
      <c r="E430" s="254" t="s">
        <v>1</v>
      </c>
      <c r="F430" s="255" t="s">
        <v>193</v>
      </c>
      <c r="G430" s="253"/>
      <c r="H430" s="254" t="s">
        <v>1</v>
      </c>
      <c r="I430" s="256"/>
      <c r="J430" s="253"/>
      <c r="K430" s="253"/>
      <c r="L430" s="257"/>
      <c r="M430" s="258"/>
      <c r="N430" s="259"/>
      <c r="O430" s="259"/>
      <c r="P430" s="259"/>
      <c r="Q430" s="259"/>
      <c r="R430" s="259"/>
      <c r="S430" s="259"/>
      <c r="T430" s="26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1" t="s">
        <v>174</v>
      </c>
      <c r="AU430" s="261" t="s">
        <v>87</v>
      </c>
      <c r="AV430" s="13" t="s">
        <v>85</v>
      </c>
      <c r="AW430" s="13" t="s">
        <v>32</v>
      </c>
      <c r="AX430" s="13" t="s">
        <v>77</v>
      </c>
      <c r="AY430" s="261" t="s">
        <v>163</v>
      </c>
    </row>
    <row r="431" s="14" customFormat="1">
      <c r="A431" s="14"/>
      <c r="B431" s="262"/>
      <c r="C431" s="263"/>
      <c r="D431" s="248" t="s">
        <v>174</v>
      </c>
      <c r="E431" s="264" t="s">
        <v>1</v>
      </c>
      <c r="F431" s="265" t="s">
        <v>590</v>
      </c>
      <c r="G431" s="263"/>
      <c r="H431" s="266">
        <v>37.951999999999998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2" t="s">
        <v>174</v>
      </c>
      <c r="AU431" s="272" t="s">
        <v>87</v>
      </c>
      <c r="AV431" s="14" t="s">
        <v>87</v>
      </c>
      <c r="AW431" s="14" t="s">
        <v>32</v>
      </c>
      <c r="AX431" s="14" t="s">
        <v>77</v>
      </c>
      <c r="AY431" s="272" t="s">
        <v>163</v>
      </c>
    </row>
    <row r="432" s="13" customFormat="1">
      <c r="A432" s="13"/>
      <c r="B432" s="252"/>
      <c r="C432" s="253"/>
      <c r="D432" s="248" t="s">
        <v>174</v>
      </c>
      <c r="E432" s="254" t="s">
        <v>1</v>
      </c>
      <c r="F432" s="255" t="s">
        <v>591</v>
      </c>
      <c r="G432" s="253"/>
      <c r="H432" s="254" t="s">
        <v>1</v>
      </c>
      <c r="I432" s="256"/>
      <c r="J432" s="253"/>
      <c r="K432" s="253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174</v>
      </c>
      <c r="AU432" s="261" t="s">
        <v>87</v>
      </c>
      <c r="AV432" s="13" t="s">
        <v>85</v>
      </c>
      <c r="AW432" s="13" t="s">
        <v>32</v>
      </c>
      <c r="AX432" s="13" t="s">
        <v>77</v>
      </c>
      <c r="AY432" s="261" t="s">
        <v>163</v>
      </c>
    </row>
    <row r="433" s="14" customFormat="1">
      <c r="A433" s="14"/>
      <c r="B433" s="262"/>
      <c r="C433" s="263"/>
      <c r="D433" s="248" t="s">
        <v>174</v>
      </c>
      <c r="E433" s="264" t="s">
        <v>1</v>
      </c>
      <c r="F433" s="265" t="s">
        <v>543</v>
      </c>
      <c r="G433" s="263"/>
      <c r="H433" s="266">
        <v>1.752</v>
      </c>
      <c r="I433" s="267"/>
      <c r="J433" s="263"/>
      <c r="K433" s="263"/>
      <c r="L433" s="268"/>
      <c r="M433" s="269"/>
      <c r="N433" s="270"/>
      <c r="O433" s="270"/>
      <c r="P433" s="270"/>
      <c r="Q433" s="270"/>
      <c r="R433" s="270"/>
      <c r="S433" s="270"/>
      <c r="T433" s="27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2" t="s">
        <v>174</v>
      </c>
      <c r="AU433" s="272" t="s">
        <v>87</v>
      </c>
      <c r="AV433" s="14" t="s">
        <v>87</v>
      </c>
      <c r="AW433" s="14" t="s">
        <v>32</v>
      </c>
      <c r="AX433" s="14" t="s">
        <v>77</v>
      </c>
      <c r="AY433" s="272" t="s">
        <v>163</v>
      </c>
    </row>
    <row r="434" s="14" customFormat="1">
      <c r="A434" s="14"/>
      <c r="B434" s="262"/>
      <c r="C434" s="263"/>
      <c r="D434" s="248" t="s">
        <v>174</v>
      </c>
      <c r="E434" s="264" t="s">
        <v>1</v>
      </c>
      <c r="F434" s="265" t="s">
        <v>544</v>
      </c>
      <c r="G434" s="263"/>
      <c r="H434" s="266">
        <v>6.4189999999999996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2" t="s">
        <v>174</v>
      </c>
      <c r="AU434" s="272" t="s">
        <v>87</v>
      </c>
      <c r="AV434" s="14" t="s">
        <v>87</v>
      </c>
      <c r="AW434" s="14" t="s">
        <v>32</v>
      </c>
      <c r="AX434" s="14" t="s">
        <v>77</v>
      </c>
      <c r="AY434" s="272" t="s">
        <v>163</v>
      </c>
    </row>
    <row r="435" s="14" customFormat="1">
      <c r="A435" s="14"/>
      <c r="B435" s="262"/>
      <c r="C435" s="263"/>
      <c r="D435" s="248" t="s">
        <v>174</v>
      </c>
      <c r="E435" s="264" t="s">
        <v>1</v>
      </c>
      <c r="F435" s="265" t="s">
        <v>545</v>
      </c>
      <c r="G435" s="263"/>
      <c r="H435" s="266">
        <v>4.4749999999999996</v>
      </c>
      <c r="I435" s="267"/>
      <c r="J435" s="263"/>
      <c r="K435" s="263"/>
      <c r="L435" s="268"/>
      <c r="M435" s="269"/>
      <c r="N435" s="270"/>
      <c r="O435" s="270"/>
      <c r="P435" s="270"/>
      <c r="Q435" s="270"/>
      <c r="R435" s="270"/>
      <c r="S435" s="270"/>
      <c r="T435" s="27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2" t="s">
        <v>174</v>
      </c>
      <c r="AU435" s="272" t="s">
        <v>87</v>
      </c>
      <c r="AV435" s="14" t="s">
        <v>87</v>
      </c>
      <c r="AW435" s="14" t="s">
        <v>32</v>
      </c>
      <c r="AX435" s="14" t="s">
        <v>77</v>
      </c>
      <c r="AY435" s="272" t="s">
        <v>163</v>
      </c>
    </row>
    <row r="436" s="14" customFormat="1">
      <c r="A436" s="14"/>
      <c r="B436" s="262"/>
      <c r="C436" s="263"/>
      <c r="D436" s="248" t="s">
        <v>174</v>
      </c>
      <c r="E436" s="264" t="s">
        <v>1</v>
      </c>
      <c r="F436" s="265" t="s">
        <v>546</v>
      </c>
      <c r="G436" s="263"/>
      <c r="H436" s="266">
        <v>6.7679999999999998</v>
      </c>
      <c r="I436" s="267"/>
      <c r="J436" s="263"/>
      <c r="K436" s="263"/>
      <c r="L436" s="268"/>
      <c r="M436" s="269"/>
      <c r="N436" s="270"/>
      <c r="O436" s="270"/>
      <c r="P436" s="270"/>
      <c r="Q436" s="270"/>
      <c r="R436" s="270"/>
      <c r="S436" s="270"/>
      <c r="T436" s="27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2" t="s">
        <v>174</v>
      </c>
      <c r="AU436" s="272" t="s">
        <v>87</v>
      </c>
      <c r="AV436" s="14" t="s">
        <v>87</v>
      </c>
      <c r="AW436" s="14" t="s">
        <v>32</v>
      </c>
      <c r="AX436" s="14" t="s">
        <v>77</v>
      </c>
      <c r="AY436" s="272" t="s">
        <v>163</v>
      </c>
    </row>
    <row r="437" s="2" customFormat="1" ht="16.5" customHeight="1">
      <c r="A437" s="38"/>
      <c r="B437" s="39"/>
      <c r="C437" s="273" t="s">
        <v>592</v>
      </c>
      <c r="D437" s="273" t="s">
        <v>230</v>
      </c>
      <c r="E437" s="274" t="s">
        <v>593</v>
      </c>
      <c r="F437" s="275" t="s">
        <v>594</v>
      </c>
      <c r="G437" s="276" t="s">
        <v>168</v>
      </c>
      <c r="H437" s="277">
        <v>58.512999999999998</v>
      </c>
      <c r="I437" s="278"/>
      <c r="J437" s="279">
        <f>ROUND(I437*H437,2)</f>
        <v>0</v>
      </c>
      <c r="K437" s="275" t="s">
        <v>169</v>
      </c>
      <c r="L437" s="280"/>
      <c r="M437" s="281" t="s">
        <v>1</v>
      </c>
      <c r="N437" s="282" t="s">
        <v>42</v>
      </c>
      <c r="O437" s="91"/>
      <c r="P437" s="244">
        <f>O437*H437</f>
        <v>0</v>
      </c>
      <c r="Q437" s="244">
        <v>0.0023999999999999998</v>
      </c>
      <c r="R437" s="244">
        <f>Q437*H437</f>
        <v>0.14043119999999998</v>
      </c>
      <c r="S437" s="244">
        <v>0</v>
      </c>
      <c r="T437" s="245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6" t="s">
        <v>216</v>
      </c>
      <c r="AT437" s="246" t="s">
        <v>230</v>
      </c>
      <c r="AU437" s="246" t="s">
        <v>87</v>
      </c>
      <c r="AY437" s="17" t="s">
        <v>163</v>
      </c>
      <c r="BE437" s="247">
        <f>IF(N437="základní",J437,0)</f>
        <v>0</v>
      </c>
      <c r="BF437" s="247">
        <f>IF(N437="snížená",J437,0)</f>
        <v>0</v>
      </c>
      <c r="BG437" s="247">
        <f>IF(N437="zákl. přenesená",J437,0)</f>
        <v>0</v>
      </c>
      <c r="BH437" s="247">
        <f>IF(N437="sníž. přenesená",J437,0)</f>
        <v>0</v>
      </c>
      <c r="BI437" s="247">
        <f>IF(N437="nulová",J437,0)</f>
        <v>0</v>
      </c>
      <c r="BJ437" s="17" t="s">
        <v>85</v>
      </c>
      <c r="BK437" s="247">
        <f>ROUND(I437*H437,2)</f>
        <v>0</v>
      </c>
      <c r="BL437" s="17" t="s">
        <v>170</v>
      </c>
      <c r="BM437" s="246" t="s">
        <v>595</v>
      </c>
    </row>
    <row r="438" s="2" customFormat="1">
      <c r="A438" s="38"/>
      <c r="B438" s="39"/>
      <c r="C438" s="40"/>
      <c r="D438" s="248" t="s">
        <v>172</v>
      </c>
      <c r="E438" s="40"/>
      <c r="F438" s="249" t="s">
        <v>594</v>
      </c>
      <c r="G438" s="40"/>
      <c r="H438" s="40"/>
      <c r="I438" s="144"/>
      <c r="J438" s="40"/>
      <c r="K438" s="40"/>
      <c r="L438" s="44"/>
      <c r="M438" s="250"/>
      <c r="N438" s="251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172</v>
      </c>
      <c r="AU438" s="17" t="s">
        <v>87</v>
      </c>
    </row>
    <row r="439" s="14" customFormat="1">
      <c r="A439" s="14"/>
      <c r="B439" s="262"/>
      <c r="C439" s="263"/>
      <c r="D439" s="248" t="s">
        <v>174</v>
      </c>
      <c r="E439" s="264" t="s">
        <v>1</v>
      </c>
      <c r="F439" s="265" t="s">
        <v>596</v>
      </c>
      <c r="G439" s="263"/>
      <c r="H439" s="266">
        <v>57.366</v>
      </c>
      <c r="I439" s="267"/>
      <c r="J439" s="263"/>
      <c r="K439" s="263"/>
      <c r="L439" s="268"/>
      <c r="M439" s="269"/>
      <c r="N439" s="270"/>
      <c r="O439" s="270"/>
      <c r="P439" s="270"/>
      <c r="Q439" s="270"/>
      <c r="R439" s="270"/>
      <c r="S439" s="270"/>
      <c r="T439" s="27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2" t="s">
        <v>174</v>
      </c>
      <c r="AU439" s="272" t="s">
        <v>87</v>
      </c>
      <c r="AV439" s="14" t="s">
        <v>87</v>
      </c>
      <c r="AW439" s="14" t="s">
        <v>32</v>
      </c>
      <c r="AX439" s="14" t="s">
        <v>77</v>
      </c>
      <c r="AY439" s="272" t="s">
        <v>163</v>
      </c>
    </row>
    <row r="440" s="14" customFormat="1">
      <c r="A440" s="14"/>
      <c r="B440" s="262"/>
      <c r="C440" s="263"/>
      <c r="D440" s="248" t="s">
        <v>174</v>
      </c>
      <c r="E440" s="263"/>
      <c r="F440" s="265" t="s">
        <v>597</v>
      </c>
      <c r="G440" s="263"/>
      <c r="H440" s="266">
        <v>58.512999999999998</v>
      </c>
      <c r="I440" s="267"/>
      <c r="J440" s="263"/>
      <c r="K440" s="263"/>
      <c r="L440" s="268"/>
      <c r="M440" s="269"/>
      <c r="N440" s="270"/>
      <c r="O440" s="270"/>
      <c r="P440" s="270"/>
      <c r="Q440" s="270"/>
      <c r="R440" s="270"/>
      <c r="S440" s="270"/>
      <c r="T440" s="27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2" t="s">
        <v>174</v>
      </c>
      <c r="AU440" s="272" t="s">
        <v>87</v>
      </c>
      <c r="AV440" s="14" t="s">
        <v>87</v>
      </c>
      <c r="AW440" s="14" t="s">
        <v>4</v>
      </c>
      <c r="AX440" s="14" t="s">
        <v>85</v>
      </c>
      <c r="AY440" s="272" t="s">
        <v>163</v>
      </c>
    </row>
    <row r="441" s="2" customFormat="1" ht="16.5" customHeight="1">
      <c r="A441" s="38"/>
      <c r="B441" s="39"/>
      <c r="C441" s="235" t="s">
        <v>598</v>
      </c>
      <c r="D441" s="235" t="s">
        <v>165</v>
      </c>
      <c r="E441" s="236" t="s">
        <v>599</v>
      </c>
      <c r="F441" s="237" t="s">
        <v>600</v>
      </c>
      <c r="G441" s="238" t="s">
        <v>444</v>
      </c>
      <c r="H441" s="239">
        <v>55.43</v>
      </c>
      <c r="I441" s="240"/>
      <c r="J441" s="241">
        <f>ROUND(I441*H441,2)</f>
        <v>0</v>
      </c>
      <c r="K441" s="237" t="s">
        <v>169</v>
      </c>
      <c r="L441" s="44"/>
      <c r="M441" s="242" t="s">
        <v>1</v>
      </c>
      <c r="N441" s="243" t="s">
        <v>42</v>
      </c>
      <c r="O441" s="91"/>
      <c r="P441" s="244">
        <f>O441*H441</f>
        <v>0</v>
      </c>
      <c r="Q441" s="244">
        <v>3.0000000000000001E-05</v>
      </c>
      <c r="R441" s="244">
        <f>Q441*H441</f>
        <v>0.0016629000000000001</v>
      </c>
      <c r="S441" s="244">
        <v>0</v>
      </c>
      <c r="T441" s="245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6" t="s">
        <v>170</v>
      </c>
      <c r="AT441" s="246" t="s">
        <v>165</v>
      </c>
      <c r="AU441" s="246" t="s">
        <v>87</v>
      </c>
      <c r="AY441" s="17" t="s">
        <v>163</v>
      </c>
      <c r="BE441" s="247">
        <f>IF(N441="základní",J441,0)</f>
        <v>0</v>
      </c>
      <c r="BF441" s="247">
        <f>IF(N441="snížená",J441,0)</f>
        <v>0</v>
      </c>
      <c r="BG441" s="247">
        <f>IF(N441="zákl. přenesená",J441,0)</f>
        <v>0</v>
      </c>
      <c r="BH441" s="247">
        <f>IF(N441="sníž. přenesená",J441,0)</f>
        <v>0</v>
      </c>
      <c r="BI441" s="247">
        <f>IF(N441="nulová",J441,0)</f>
        <v>0</v>
      </c>
      <c r="BJ441" s="17" t="s">
        <v>85</v>
      </c>
      <c r="BK441" s="247">
        <f>ROUND(I441*H441,2)</f>
        <v>0</v>
      </c>
      <c r="BL441" s="17" t="s">
        <v>170</v>
      </c>
      <c r="BM441" s="246" t="s">
        <v>601</v>
      </c>
    </row>
    <row r="442" s="2" customFormat="1">
      <c r="A442" s="38"/>
      <c r="B442" s="39"/>
      <c r="C442" s="40"/>
      <c r="D442" s="248" t="s">
        <v>172</v>
      </c>
      <c r="E442" s="40"/>
      <c r="F442" s="249" t="s">
        <v>602</v>
      </c>
      <c r="G442" s="40"/>
      <c r="H442" s="40"/>
      <c r="I442" s="144"/>
      <c r="J442" s="40"/>
      <c r="K442" s="40"/>
      <c r="L442" s="44"/>
      <c r="M442" s="250"/>
      <c r="N442" s="251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172</v>
      </c>
      <c r="AU442" s="17" t="s">
        <v>87</v>
      </c>
    </row>
    <row r="443" s="13" customFormat="1">
      <c r="A443" s="13"/>
      <c r="B443" s="252"/>
      <c r="C443" s="253"/>
      <c r="D443" s="248" t="s">
        <v>174</v>
      </c>
      <c r="E443" s="254" t="s">
        <v>1</v>
      </c>
      <c r="F443" s="255" t="s">
        <v>193</v>
      </c>
      <c r="G443" s="253"/>
      <c r="H443" s="254" t="s">
        <v>1</v>
      </c>
      <c r="I443" s="256"/>
      <c r="J443" s="253"/>
      <c r="K443" s="253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174</v>
      </c>
      <c r="AU443" s="261" t="s">
        <v>87</v>
      </c>
      <c r="AV443" s="13" t="s">
        <v>85</v>
      </c>
      <c r="AW443" s="13" t="s">
        <v>32</v>
      </c>
      <c r="AX443" s="13" t="s">
        <v>77</v>
      </c>
      <c r="AY443" s="261" t="s">
        <v>163</v>
      </c>
    </row>
    <row r="444" s="14" customFormat="1">
      <c r="A444" s="14"/>
      <c r="B444" s="262"/>
      <c r="C444" s="263"/>
      <c r="D444" s="248" t="s">
        <v>174</v>
      </c>
      <c r="E444" s="264" t="s">
        <v>1</v>
      </c>
      <c r="F444" s="265" t="s">
        <v>603</v>
      </c>
      <c r="G444" s="263"/>
      <c r="H444" s="266">
        <v>63.130000000000003</v>
      </c>
      <c r="I444" s="267"/>
      <c r="J444" s="263"/>
      <c r="K444" s="263"/>
      <c r="L444" s="268"/>
      <c r="M444" s="269"/>
      <c r="N444" s="270"/>
      <c r="O444" s="270"/>
      <c r="P444" s="270"/>
      <c r="Q444" s="270"/>
      <c r="R444" s="270"/>
      <c r="S444" s="270"/>
      <c r="T444" s="27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2" t="s">
        <v>174</v>
      </c>
      <c r="AU444" s="272" t="s">
        <v>87</v>
      </c>
      <c r="AV444" s="14" t="s">
        <v>87</v>
      </c>
      <c r="AW444" s="14" t="s">
        <v>32</v>
      </c>
      <c r="AX444" s="14" t="s">
        <v>77</v>
      </c>
      <c r="AY444" s="272" t="s">
        <v>163</v>
      </c>
    </row>
    <row r="445" s="14" customFormat="1">
      <c r="A445" s="14"/>
      <c r="B445" s="262"/>
      <c r="C445" s="263"/>
      <c r="D445" s="248" t="s">
        <v>174</v>
      </c>
      <c r="E445" s="264" t="s">
        <v>1</v>
      </c>
      <c r="F445" s="265" t="s">
        <v>604</v>
      </c>
      <c r="G445" s="263"/>
      <c r="H445" s="266">
        <v>-7.7000000000000002</v>
      </c>
      <c r="I445" s="267"/>
      <c r="J445" s="263"/>
      <c r="K445" s="263"/>
      <c r="L445" s="268"/>
      <c r="M445" s="269"/>
      <c r="N445" s="270"/>
      <c r="O445" s="270"/>
      <c r="P445" s="270"/>
      <c r="Q445" s="270"/>
      <c r="R445" s="270"/>
      <c r="S445" s="270"/>
      <c r="T445" s="27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2" t="s">
        <v>174</v>
      </c>
      <c r="AU445" s="272" t="s">
        <v>87</v>
      </c>
      <c r="AV445" s="14" t="s">
        <v>87</v>
      </c>
      <c r="AW445" s="14" t="s">
        <v>32</v>
      </c>
      <c r="AX445" s="14" t="s">
        <v>77</v>
      </c>
      <c r="AY445" s="272" t="s">
        <v>163</v>
      </c>
    </row>
    <row r="446" s="2" customFormat="1" ht="16.5" customHeight="1">
      <c r="A446" s="38"/>
      <c r="B446" s="39"/>
      <c r="C446" s="273" t="s">
        <v>605</v>
      </c>
      <c r="D446" s="273" t="s">
        <v>230</v>
      </c>
      <c r="E446" s="274" t="s">
        <v>606</v>
      </c>
      <c r="F446" s="275" t="s">
        <v>607</v>
      </c>
      <c r="G446" s="276" t="s">
        <v>444</v>
      </c>
      <c r="H446" s="277">
        <v>58.201999999999998</v>
      </c>
      <c r="I446" s="278"/>
      <c r="J446" s="279">
        <f>ROUND(I446*H446,2)</f>
        <v>0</v>
      </c>
      <c r="K446" s="275" t="s">
        <v>169</v>
      </c>
      <c r="L446" s="280"/>
      <c r="M446" s="281" t="s">
        <v>1</v>
      </c>
      <c r="N446" s="282" t="s">
        <v>42</v>
      </c>
      <c r="O446" s="91"/>
      <c r="P446" s="244">
        <f>O446*H446</f>
        <v>0</v>
      </c>
      <c r="Q446" s="244">
        <v>0.00042000000000000002</v>
      </c>
      <c r="R446" s="244">
        <f>Q446*H446</f>
        <v>0.024444839999999999</v>
      </c>
      <c r="S446" s="244">
        <v>0</v>
      </c>
      <c r="T446" s="245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6" t="s">
        <v>216</v>
      </c>
      <c r="AT446" s="246" t="s">
        <v>230</v>
      </c>
      <c r="AU446" s="246" t="s">
        <v>87</v>
      </c>
      <c r="AY446" s="17" t="s">
        <v>163</v>
      </c>
      <c r="BE446" s="247">
        <f>IF(N446="základní",J446,0)</f>
        <v>0</v>
      </c>
      <c r="BF446" s="247">
        <f>IF(N446="snížená",J446,0)</f>
        <v>0</v>
      </c>
      <c r="BG446" s="247">
        <f>IF(N446="zákl. přenesená",J446,0)</f>
        <v>0</v>
      </c>
      <c r="BH446" s="247">
        <f>IF(N446="sníž. přenesená",J446,0)</f>
        <v>0</v>
      </c>
      <c r="BI446" s="247">
        <f>IF(N446="nulová",J446,0)</f>
        <v>0</v>
      </c>
      <c r="BJ446" s="17" t="s">
        <v>85</v>
      </c>
      <c r="BK446" s="247">
        <f>ROUND(I446*H446,2)</f>
        <v>0</v>
      </c>
      <c r="BL446" s="17" t="s">
        <v>170</v>
      </c>
      <c r="BM446" s="246" t="s">
        <v>608</v>
      </c>
    </row>
    <row r="447" s="2" customFormat="1">
      <c r="A447" s="38"/>
      <c r="B447" s="39"/>
      <c r="C447" s="40"/>
      <c r="D447" s="248" t="s">
        <v>172</v>
      </c>
      <c r="E447" s="40"/>
      <c r="F447" s="249" t="s">
        <v>607</v>
      </c>
      <c r="G447" s="40"/>
      <c r="H447" s="40"/>
      <c r="I447" s="144"/>
      <c r="J447" s="40"/>
      <c r="K447" s="40"/>
      <c r="L447" s="44"/>
      <c r="M447" s="250"/>
      <c r="N447" s="251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172</v>
      </c>
      <c r="AU447" s="17" t="s">
        <v>87</v>
      </c>
    </row>
    <row r="448" s="14" customFormat="1">
      <c r="A448" s="14"/>
      <c r="B448" s="262"/>
      <c r="C448" s="263"/>
      <c r="D448" s="248" t="s">
        <v>174</v>
      </c>
      <c r="E448" s="263"/>
      <c r="F448" s="265" t="s">
        <v>609</v>
      </c>
      <c r="G448" s="263"/>
      <c r="H448" s="266">
        <v>58.201999999999998</v>
      </c>
      <c r="I448" s="267"/>
      <c r="J448" s="263"/>
      <c r="K448" s="263"/>
      <c r="L448" s="268"/>
      <c r="M448" s="269"/>
      <c r="N448" s="270"/>
      <c r="O448" s="270"/>
      <c r="P448" s="270"/>
      <c r="Q448" s="270"/>
      <c r="R448" s="270"/>
      <c r="S448" s="270"/>
      <c r="T448" s="27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2" t="s">
        <v>174</v>
      </c>
      <c r="AU448" s="272" t="s">
        <v>87</v>
      </c>
      <c r="AV448" s="14" t="s">
        <v>87</v>
      </c>
      <c r="AW448" s="14" t="s">
        <v>4</v>
      </c>
      <c r="AX448" s="14" t="s">
        <v>85</v>
      </c>
      <c r="AY448" s="272" t="s">
        <v>163</v>
      </c>
    </row>
    <row r="449" s="2" customFormat="1" ht="16.5" customHeight="1">
      <c r="A449" s="38"/>
      <c r="B449" s="39"/>
      <c r="C449" s="235" t="s">
        <v>610</v>
      </c>
      <c r="D449" s="235" t="s">
        <v>165</v>
      </c>
      <c r="E449" s="236" t="s">
        <v>611</v>
      </c>
      <c r="F449" s="237" t="s">
        <v>612</v>
      </c>
      <c r="G449" s="238" t="s">
        <v>444</v>
      </c>
      <c r="H449" s="239">
        <v>212.161</v>
      </c>
      <c r="I449" s="240"/>
      <c r="J449" s="241">
        <f>ROUND(I449*H449,2)</f>
        <v>0</v>
      </c>
      <c r="K449" s="237" t="s">
        <v>169</v>
      </c>
      <c r="L449" s="44"/>
      <c r="M449" s="242" t="s">
        <v>1</v>
      </c>
      <c r="N449" s="243" t="s">
        <v>42</v>
      </c>
      <c r="O449" s="91"/>
      <c r="P449" s="244">
        <f>O449*H449</f>
        <v>0</v>
      </c>
      <c r="Q449" s="244">
        <v>0</v>
      </c>
      <c r="R449" s="244">
        <f>Q449*H449</f>
        <v>0</v>
      </c>
      <c r="S449" s="244">
        <v>0</v>
      </c>
      <c r="T449" s="245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6" t="s">
        <v>170</v>
      </c>
      <c r="AT449" s="246" t="s">
        <v>165</v>
      </c>
      <c r="AU449" s="246" t="s">
        <v>87</v>
      </c>
      <c r="AY449" s="17" t="s">
        <v>163</v>
      </c>
      <c r="BE449" s="247">
        <f>IF(N449="základní",J449,0)</f>
        <v>0</v>
      </c>
      <c r="BF449" s="247">
        <f>IF(N449="snížená",J449,0)</f>
        <v>0</v>
      </c>
      <c r="BG449" s="247">
        <f>IF(N449="zákl. přenesená",J449,0)</f>
        <v>0</v>
      </c>
      <c r="BH449" s="247">
        <f>IF(N449="sníž. přenesená",J449,0)</f>
        <v>0</v>
      </c>
      <c r="BI449" s="247">
        <f>IF(N449="nulová",J449,0)</f>
        <v>0</v>
      </c>
      <c r="BJ449" s="17" t="s">
        <v>85</v>
      </c>
      <c r="BK449" s="247">
        <f>ROUND(I449*H449,2)</f>
        <v>0</v>
      </c>
      <c r="BL449" s="17" t="s">
        <v>170</v>
      </c>
      <c r="BM449" s="246" t="s">
        <v>613</v>
      </c>
    </row>
    <row r="450" s="2" customFormat="1">
      <c r="A450" s="38"/>
      <c r="B450" s="39"/>
      <c r="C450" s="40"/>
      <c r="D450" s="248" t="s">
        <v>172</v>
      </c>
      <c r="E450" s="40"/>
      <c r="F450" s="249" t="s">
        <v>614</v>
      </c>
      <c r="G450" s="40"/>
      <c r="H450" s="40"/>
      <c r="I450" s="144"/>
      <c r="J450" s="40"/>
      <c r="K450" s="40"/>
      <c r="L450" s="44"/>
      <c r="M450" s="250"/>
      <c r="N450" s="251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172</v>
      </c>
      <c r="AU450" s="17" t="s">
        <v>87</v>
      </c>
    </row>
    <row r="451" s="14" customFormat="1">
      <c r="A451" s="14"/>
      <c r="B451" s="262"/>
      <c r="C451" s="263"/>
      <c r="D451" s="248" t="s">
        <v>174</v>
      </c>
      <c r="E451" s="264" t="s">
        <v>1</v>
      </c>
      <c r="F451" s="265" t="s">
        <v>615</v>
      </c>
      <c r="G451" s="263"/>
      <c r="H451" s="266">
        <v>17.561</v>
      </c>
      <c r="I451" s="267"/>
      <c r="J451" s="263"/>
      <c r="K451" s="263"/>
      <c r="L451" s="268"/>
      <c r="M451" s="269"/>
      <c r="N451" s="270"/>
      <c r="O451" s="270"/>
      <c r="P451" s="270"/>
      <c r="Q451" s="270"/>
      <c r="R451" s="270"/>
      <c r="S451" s="270"/>
      <c r="T451" s="27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2" t="s">
        <v>174</v>
      </c>
      <c r="AU451" s="272" t="s">
        <v>87</v>
      </c>
      <c r="AV451" s="14" t="s">
        <v>87</v>
      </c>
      <c r="AW451" s="14" t="s">
        <v>32</v>
      </c>
      <c r="AX451" s="14" t="s">
        <v>77</v>
      </c>
      <c r="AY451" s="272" t="s">
        <v>163</v>
      </c>
    </row>
    <row r="452" s="14" customFormat="1">
      <c r="A452" s="14"/>
      <c r="B452" s="262"/>
      <c r="C452" s="263"/>
      <c r="D452" s="248" t="s">
        <v>174</v>
      </c>
      <c r="E452" s="264" t="s">
        <v>1</v>
      </c>
      <c r="F452" s="265" t="s">
        <v>616</v>
      </c>
      <c r="G452" s="263"/>
      <c r="H452" s="266">
        <v>48.299999999999997</v>
      </c>
      <c r="I452" s="267"/>
      <c r="J452" s="263"/>
      <c r="K452" s="263"/>
      <c r="L452" s="268"/>
      <c r="M452" s="269"/>
      <c r="N452" s="270"/>
      <c r="O452" s="270"/>
      <c r="P452" s="270"/>
      <c r="Q452" s="270"/>
      <c r="R452" s="270"/>
      <c r="S452" s="270"/>
      <c r="T452" s="27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2" t="s">
        <v>174</v>
      </c>
      <c r="AU452" s="272" t="s">
        <v>87</v>
      </c>
      <c r="AV452" s="14" t="s">
        <v>87</v>
      </c>
      <c r="AW452" s="14" t="s">
        <v>32</v>
      </c>
      <c r="AX452" s="14" t="s">
        <v>77</v>
      </c>
      <c r="AY452" s="272" t="s">
        <v>163</v>
      </c>
    </row>
    <row r="453" s="14" customFormat="1">
      <c r="A453" s="14"/>
      <c r="B453" s="262"/>
      <c r="C453" s="263"/>
      <c r="D453" s="248" t="s">
        <v>174</v>
      </c>
      <c r="E453" s="264" t="s">
        <v>1</v>
      </c>
      <c r="F453" s="265" t="s">
        <v>617</v>
      </c>
      <c r="G453" s="263"/>
      <c r="H453" s="266">
        <v>11.6</v>
      </c>
      <c r="I453" s="267"/>
      <c r="J453" s="263"/>
      <c r="K453" s="263"/>
      <c r="L453" s="268"/>
      <c r="M453" s="269"/>
      <c r="N453" s="270"/>
      <c r="O453" s="270"/>
      <c r="P453" s="270"/>
      <c r="Q453" s="270"/>
      <c r="R453" s="270"/>
      <c r="S453" s="270"/>
      <c r="T453" s="27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2" t="s">
        <v>174</v>
      </c>
      <c r="AU453" s="272" t="s">
        <v>87</v>
      </c>
      <c r="AV453" s="14" t="s">
        <v>87</v>
      </c>
      <c r="AW453" s="14" t="s">
        <v>32</v>
      </c>
      <c r="AX453" s="14" t="s">
        <v>77</v>
      </c>
      <c r="AY453" s="272" t="s">
        <v>163</v>
      </c>
    </row>
    <row r="454" s="14" customFormat="1">
      <c r="A454" s="14"/>
      <c r="B454" s="262"/>
      <c r="C454" s="263"/>
      <c r="D454" s="248" t="s">
        <v>174</v>
      </c>
      <c r="E454" s="264" t="s">
        <v>1</v>
      </c>
      <c r="F454" s="265" t="s">
        <v>618</v>
      </c>
      <c r="G454" s="263"/>
      <c r="H454" s="266">
        <v>134.69999999999999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2" t="s">
        <v>174</v>
      </c>
      <c r="AU454" s="272" t="s">
        <v>87</v>
      </c>
      <c r="AV454" s="14" t="s">
        <v>87</v>
      </c>
      <c r="AW454" s="14" t="s">
        <v>32</v>
      </c>
      <c r="AX454" s="14" t="s">
        <v>77</v>
      </c>
      <c r="AY454" s="272" t="s">
        <v>163</v>
      </c>
    </row>
    <row r="455" s="2" customFormat="1" ht="16.5" customHeight="1">
      <c r="A455" s="38"/>
      <c r="B455" s="39"/>
      <c r="C455" s="273" t="s">
        <v>619</v>
      </c>
      <c r="D455" s="273" t="s">
        <v>230</v>
      </c>
      <c r="E455" s="274" t="s">
        <v>620</v>
      </c>
      <c r="F455" s="275" t="s">
        <v>621</v>
      </c>
      <c r="G455" s="276" t="s">
        <v>444</v>
      </c>
      <c r="H455" s="277">
        <v>190.167</v>
      </c>
      <c r="I455" s="278"/>
      <c r="J455" s="279">
        <f>ROUND(I455*H455,2)</f>
        <v>0</v>
      </c>
      <c r="K455" s="275" t="s">
        <v>169</v>
      </c>
      <c r="L455" s="280"/>
      <c r="M455" s="281" t="s">
        <v>1</v>
      </c>
      <c r="N455" s="282" t="s">
        <v>42</v>
      </c>
      <c r="O455" s="91"/>
      <c r="P455" s="244">
        <f>O455*H455</f>
        <v>0</v>
      </c>
      <c r="Q455" s="244">
        <v>0.00010000000000000001</v>
      </c>
      <c r="R455" s="244">
        <f>Q455*H455</f>
        <v>0.019016700000000001</v>
      </c>
      <c r="S455" s="244">
        <v>0</v>
      </c>
      <c r="T455" s="245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6" t="s">
        <v>216</v>
      </c>
      <c r="AT455" s="246" t="s">
        <v>230</v>
      </c>
      <c r="AU455" s="246" t="s">
        <v>87</v>
      </c>
      <c r="AY455" s="17" t="s">
        <v>163</v>
      </c>
      <c r="BE455" s="247">
        <f>IF(N455="základní",J455,0)</f>
        <v>0</v>
      </c>
      <c r="BF455" s="247">
        <f>IF(N455="snížená",J455,0)</f>
        <v>0</v>
      </c>
      <c r="BG455" s="247">
        <f>IF(N455="zákl. přenesená",J455,0)</f>
        <v>0</v>
      </c>
      <c r="BH455" s="247">
        <f>IF(N455="sníž. přenesená",J455,0)</f>
        <v>0</v>
      </c>
      <c r="BI455" s="247">
        <f>IF(N455="nulová",J455,0)</f>
        <v>0</v>
      </c>
      <c r="BJ455" s="17" t="s">
        <v>85</v>
      </c>
      <c r="BK455" s="247">
        <f>ROUND(I455*H455,2)</f>
        <v>0</v>
      </c>
      <c r="BL455" s="17" t="s">
        <v>170</v>
      </c>
      <c r="BM455" s="246" t="s">
        <v>622</v>
      </c>
    </row>
    <row r="456" s="2" customFormat="1">
      <c r="A456" s="38"/>
      <c r="B456" s="39"/>
      <c r="C456" s="40"/>
      <c r="D456" s="248" t="s">
        <v>172</v>
      </c>
      <c r="E456" s="40"/>
      <c r="F456" s="249" t="s">
        <v>621</v>
      </c>
      <c r="G456" s="40"/>
      <c r="H456" s="40"/>
      <c r="I456" s="144"/>
      <c r="J456" s="40"/>
      <c r="K456" s="40"/>
      <c r="L456" s="44"/>
      <c r="M456" s="250"/>
      <c r="N456" s="251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172</v>
      </c>
      <c r="AU456" s="17" t="s">
        <v>87</v>
      </c>
    </row>
    <row r="457" s="14" customFormat="1">
      <c r="A457" s="14"/>
      <c r="B457" s="262"/>
      <c r="C457" s="263"/>
      <c r="D457" s="248" t="s">
        <v>174</v>
      </c>
      <c r="E457" s="264" t="s">
        <v>1</v>
      </c>
      <c r="F457" s="265" t="s">
        <v>615</v>
      </c>
      <c r="G457" s="263"/>
      <c r="H457" s="266">
        <v>17.561</v>
      </c>
      <c r="I457" s="267"/>
      <c r="J457" s="263"/>
      <c r="K457" s="263"/>
      <c r="L457" s="268"/>
      <c r="M457" s="269"/>
      <c r="N457" s="270"/>
      <c r="O457" s="270"/>
      <c r="P457" s="270"/>
      <c r="Q457" s="270"/>
      <c r="R457" s="270"/>
      <c r="S457" s="270"/>
      <c r="T457" s="27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2" t="s">
        <v>174</v>
      </c>
      <c r="AU457" s="272" t="s">
        <v>87</v>
      </c>
      <c r="AV457" s="14" t="s">
        <v>87</v>
      </c>
      <c r="AW457" s="14" t="s">
        <v>32</v>
      </c>
      <c r="AX457" s="14" t="s">
        <v>77</v>
      </c>
      <c r="AY457" s="272" t="s">
        <v>163</v>
      </c>
    </row>
    <row r="458" s="14" customFormat="1">
      <c r="A458" s="14"/>
      <c r="B458" s="262"/>
      <c r="C458" s="263"/>
      <c r="D458" s="248" t="s">
        <v>174</v>
      </c>
      <c r="E458" s="264" t="s">
        <v>1</v>
      </c>
      <c r="F458" s="265" t="s">
        <v>616</v>
      </c>
      <c r="G458" s="263"/>
      <c r="H458" s="266">
        <v>48.299999999999997</v>
      </c>
      <c r="I458" s="267"/>
      <c r="J458" s="263"/>
      <c r="K458" s="263"/>
      <c r="L458" s="268"/>
      <c r="M458" s="269"/>
      <c r="N458" s="270"/>
      <c r="O458" s="270"/>
      <c r="P458" s="270"/>
      <c r="Q458" s="270"/>
      <c r="R458" s="270"/>
      <c r="S458" s="270"/>
      <c r="T458" s="27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2" t="s">
        <v>174</v>
      </c>
      <c r="AU458" s="272" t="s">
        <v>87</v>
      </c>
      <c r="AV458" s="14" t="s">
        <v>87</v>
      </c>
      <c r="AW458" s="14" t="s">
        <v>32</v>
      </c>
      <c r="AX458" s="14" t="s">
        <v>77</v>
      </c>
      <c r="AY458" s="272" t="s">
        <v>163</v>
      </c>
    </row>
    <row r="459" s="14" customFormat="1">
      <c r="A459" s="14"/>
      <c r="B459" s="262"/>
      <c r="C459" s="263"/>
      <c r="D459" s="248" t="s">
        <v>174</v>
      </c>
      <c r="E459" s="264" t="s">
        <v>1</v>
      </c>
      <c r="F459" s="265" t="s">
        <v>623</v>
      </c>
      <c r="G459" s="263"/>
      <c r="H459" s="266">
        <v>-19.449999999999999</v>
      </c>
      <c r="I459" s="267"/>
      <c r="J459" s="263"/>
      <c r="K459" s="263"/>
      <c r="L459" s="268"/>
      <c r="M459" s="269"/>
      <c r="N459" s="270"/>
      <c r="O459" s="270"/>
      <c r="P459" s="270"/>
      <c r="Q459" s="270"/>
      <c r="R459" s="270"/>
      <c r="S459" s="270"/>
      <c r="T459" s="27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2" t="s">
        <v>174</v>
      </c>
      <c r="AU459" s="272" t="s">
        <v>87</v>
      </c>
      <c r="AV459" s="14" t="s">
        <v>87</v>
      </c>
      <c r="AW459" s="14" t="s">
        <v>32</v>
      </c>
      <c r="AX459" s="14" t="s">
        <v>77</v>
      </c>
      <c r="AY459" s="272" t="s">
        <v>163</v>
      </c>
    </row>
    <row r="460" s="14" customFormat="1">
      <c r="A460" s="14"/>
      <c r="B460" s="262"/>
      <c r="C460" s="263"/>
      <c r="D460" s="248" t="s">
        <v>174</v>
      </c>
      <c r="E460" s="264" t="s">
        <v>1</v>
      </c>
      <c r="F460" s="265" t="s">
        <v>618</v>
      </c>
      <c r="G460" s="263"/>
      <c r="H460" s="266">
        <v>134.69999999999999</v>
      </c>
      <c r="I460" s="267"/>
      <c r="J460" s="263"/>
      <c r="K460" s="263"/>
      <c r="L460" s="268"/>
      <c r="M460" s="269"/>
      <c r="N460" s="270"/>
      <c r="O460" s="270"/>
      <c r="P460" s="270"/>
      <c r="Q460" s="270"/>
      <c r="R460" s="270"/>
      <c r="S460" s="270"/>
      <c r="T460" s="27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2" t="s">
        <v>174</v>
      </c>
      <c r="AU460" s="272" t="s">
        <v>87</v>
      </c>
      <c r="AV460" s="14" t="s">
        <v>87</v>
      </c>
      <c r="AW460" s="14" t="s">
        <v>32</v>
      </c>
      <c r="AX460" s="14" t="s">
        <v>77</v>
      </c>
      <c r="AY460" s="272" t="s">
        <v>163</v>
      </c>
    </row>
    <row r="461" s="14" customFormat="1">
      <c r="A461" s="14"/>
      <c r="B461" s="262"/>
      <c r="C461" s="263"/>
      <c r="D461" s="248" t="s">
        <v>174</v>
      </c>
      <c r="E461" s="263"/>
      <c r="F461" s="265" t="s">
        <v>624</v>
      </c>
      <c r="G461" s="263"/>
      <c r="H461" s="266">
        <v>190.167</v>
      </c>
      <c r="I461" s="267"/>
      <c r="J461" s="263"/>
      <c r="K461" s="263"/>
      <c r="L461" s="268"/>
      <c r="M461" s="269"/>
      <c r="N461" s="270"/>
      <c r="O461" s="270"/>
      <c r="P461" s="270"/>
      <c r="Q461" s="270"/>
      <c r="R461" s="270"/>
      <c r="S461" s="270"/>
      <c r="T461" s="27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2" t="s">
        <v>174</v>
      </c>
      <c r="AU461" s="272" t="s">
        <v>87</v>
      </c>
      <c r="AV461" s="14" t="s">
        <v>87</v>
      </c>
      <c r="AW461" s="14" t="s">
        <v>4</v>
      </c>
      <c r="AX461" s="14" t="s">
        <v>85</v>
      </c>
      <c r="AY461" s="272" t="s">
        <v>163</v>
      </c>
    </row>
    <row r="462" s="2" customFormat="1" ht="16.5" customHeight="1">
      <c r="A462" s="38"/>
      <c r="B462" s="39"/>
      <c r="C462" s="273" t="s">
        <v>625</v>
      </c>
      <c r="D462" s="273" t="s">
        <v>230</v>
      </c>
      <c r="E462" s="274" t="s">
        <v>626</v>
      </c>
      <c r="F462" s="275" t="s">
        <v>627</v>
      </c>
      <c r="G462" s="276" t="s">
        <v>444</v>
      </c>
      <c r="H462" s="277">
        <v>20.422999999999998</v>
      </c>
      <c r="I462" s="278"/>
      <c r="J462" s="279">
        <f>ROUND(I462*H462,2)</f>
        <v>0</v>
      </c>
      <c r="K462" s="275" t="s">
        <v>169</v>
      </c>
      <c r="L462" s="280"/>
      <c r="M462" s="281" t="s">
        <v>1</v>
      </c>
      <c r="N462" s="282" t="s">
        <v>42</v>
      </c>
      <c r="O462" s="91"/>
      <c r="P462" s="244">
        <f>O462*H462</f>
        <v>0</v>
      </c>
      <c r="Q462" s="244">
        <v>0.00029999999999999997</v>
      </c>
      <c r="R462" s="244">
        <f>Q462*H462</f>
        <v>0.0061268999999999994</v>
      </c>
      <c r="S462" s="244">
        <v>0</v>
      </c>
      <c r="T462" s="245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6" t="s">
        <v>216</v>
      </c>
      <c r="AT462" s="246" t="s">
        <v>230</v>
      </c>
      <c r="AU462" s="246" t="s">
        <v>87</v>
      </c>
      <c r="AY462" s="17" t="s">
        <v>163</v>
      </c>
      <c r="BE462" s="247">
        <f>IF(N462="základní",J462,0)</f>
        <v>0</v>
      </c>
      <c r="BF462" s="247">
        <f>IF(N462="snížená",J462,0)</f>
        <v>0</v>
      </c>
      <c r="BG462" s="247">
        <f>IF(N462="zákl. přenesená",J462,0)</f>
        <v>0</v>
      </c>
      <c r="BH462" s="247">
        <f>IF(N462="sníž. přenesená",J462,0)</f>
        <v>0</v>
      </c>
      <c r="BI462" s="247">
        <f>IF(N462="nulová",J462,0)</f>
        <v>0</v>
      </c>
      <c r="BJ462" s="17" t="s">
        <v>85</v>
      </c>
      <c r="BK462" s="247">
        <f>ROUND(I462*H462,2)</f>
        <v>0</v>
      </c>
      <c r="BL462" s="17" t="s">
        <v>170</v>
      </c>
      <c r="BM462" s="246" t="s">
        <v>628</v>
      </c>
    </row>
    <row r="463" s="2" customFormat="1">
      <c r="A463" s="38"/>
      <c r="B463" s="39"/>
      <c r="C463" s="40"/>
      <c r="D463" s="248" t="s">
        <v>172</v>
      </c>
      <c r="E463" s="40"/>
      <c r="F463" s="249" t="s">
        <v>627</v>
      </c>
      <c r="G463" s="40"/>
      <c r="H463" s="40"/>
      <c r="I463" s="144"/>
      <c r="J463" s="40"/>
      <c r="K463" s="40"/>
      <c r="L463" s="44"/>
      <c r="M463" s="250"/>
      <c r="N463" s="251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172</v>
      </c>
      <c r="AU463" s="17" t="s">
        <v>87</v>
      </c>
    </row>
    <row r="464" s="14" customFormat="1">
      <c r="A464" s="14"/>
      <c r="B464" s="262"/>
      <c r="C464" s="263"/>
      <c r="D464" s="248" t="s">
        <v>174</v>
      </c>
      <c r="E464" s="264" t="s">
        <v>1</v>
      </c>
      <c r="F464" s="265" t="s">
        <v>629</v>
      </c>
      <c r="G464" s="263"/>
      <c r="H464" s="266">
        <v>19.449999999999999</v>
      </c>
      <c r="I464" s="267"/>
      <c r="J464" s="263"/>
      <c r="K464" s="263"/>
      <c r="L464" s="268"/>
      <c r="M464" s="269"/>
      <c r="N464" s="270"/>
      <c r="O464" s="270"/>
      <c r="P464" s="270"/>
      <c r="Q464" s="270"/>
      <c r="R464" s="270"/>
      <c r="S464" s="270"/>
      <c r="T464" s="27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2" t="s">
        <v>174</v>
      </c>
      <c r="AU464" s="272" t="s">
        <v>87</v>
      </c>
      <c r="AV464" s="14" t="s">
        <v>87</v>
      </c>
      <c r="AW464" s="14" t="s">
        <v>32</v>
      </c>
      <c r="AX464" s="14" t="s">
        <v>77</v>
      </c>
      <c r="AY464" s="272" t="s">
        <v>163</v>
      </c>
    </row>
    <row r="465" s="14" customFormat="1">
      <c r="A465" s="14"/>
      <c r="B465" s="262"/>
      <c r="C465" s="263"/>
      <c r="D465" s="248" t="s">
        <v>174</v>
      </c>
      <c r="E465" s="263"/>
      <c r="F465" s="265" t="s">
        <v>630</v>
      </c>
      <c r="G465" s="263"/>
      <c r="H465" s="266">
        <v>20.422999999999998</v>
      </c>
      <c r="I465" s="267"/>
      <c r="J465" s="263"/>
      <c r="K465" s="263"/>
      <c r="L465" s="268"/>
      <c r="M465" s="269"/>
      <c r="N465" s="270"/>
      <c r="O465" s="270"/>
      <c r="P465" s="270"/>
      <c r="Q465" s="270"/>
      <c r="R465" s="270"/>
      <c r="S465" s="270"/>
      <c r="T465" s="27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2" t="s">
        <v>174</v>
      </c>
      <c r="AU465" s="272" t="s">
        <v>87</v>
      </c>
      <c r="AV465" s="14" t="s">
        <v>87</v>
      </c>
      <c r="AW465" s="14" t="s">
        <v>4</v>
      </c>
      <c r="AX465" s="14" t="s">
        <v>85</v>
      </c>
      <c r="AY465" s="272" t="s">
        <v>163</v>
      </c>
    </row>
    <row r="466" s="2" customFormat="1" ht="16.5" customHeight="1">
      <c r="A466" s="38"/>
      <c r="B466" s="39"/>
      <c r="C466" s="273" t="s">
        <v>631</v>
      </c>
      <c r="D466" s="273" t="s">
        <v>230</v>
      </c>
      <c r="E466" s="274" t="s">
        <v>632</v>
      </c>
      <c r="F466" s="275" t="s">
        <v>633</v>
      </c>
      <c r="G466" s="276" t="s">
        <v>444</v>
      </c>
      <c r="H466" s="277">
        <v>12.18</v>
      </c>
      <c r="I466" s="278"/>
      <c r="J466" s="279">
        <f>ROUND(I466*H466,2)</f>
        <v>0</v>
      </c>
      <c r="K466" s="275" t="s">
        <v>169</v>
      </c>
      <c r="L466" s="280"/>
      <c r="M466" s="281" t="s">
        <v>1</v>
      </c>
      <c r="N466" s="282" t="s">
        <v>42</v>
      </c>
      <c r="O466" s="91"/>
      <c r="P466" s="244">
        <f>O466*H466</f>
        <v>0</v>
      </c>
      <c r="Q466" s="244">
        <v>0.00020000000000000001</v>
      </c>
      <c r="R466" s="244">
        <f>Q466*H466</f>
        <v>0.0024360000000000002</v>
      </c>
      <c r="S466" s="244">
        <v>0</v>
      </c>
      <c r="T466" s="245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6" t="s">
        <v>216</v>
      </c>
      <c r="AT466" s="246" t="s">
        <v>230</v>
      </c>
      <c r="AU466" s="246" t="s">
        <v>87</v>
      </c>
      <c r="AY466" s="17" t="s">
        <v>163</v>
      </c>
      <c r="BE466" s="247">
        <f>IF(N466="základní",J466,0)</f>
        <v>0</v>
      </c>
      <c r="BF466" s="247">
        <f>IF(N466="snížená",J466,0)</f>
        <v>0</v>
      </c>
      <c r="BG466" s="247">
        <f>IF(N466="zákl. přenesená",J466,0)</f>
        <v>0</v>
      </c>
      <c r="BH466" s="247">
        <f>IF(N466="sníž. přenesená",J466,0)</f>
        <v>0</v>
      </c>
      <c r="BI466" s="247">
        <f>IF(N466="nulová",J466,0)</f>
        <v>0</v>
      </c>
      <c r="BJ466" s="17" t="s">
        <v>85</v>
      </c>
      <c r="BK466" s="247">
        <f>ROUND(I466*H466,2)</f>
        <v>0</v>
      </c>
      <c r="BL466" s="17" t="s">
        <v>170</v>
      </c>
      <c r="BM466" s="246" t="s">
        <v>634</v>
      </c>
    </row>
    <row r="467" s="2" customFormat="1">
      <c r="A467" s="38"/>
      <c r="B467" s="39"/>
      <c r="C467" s="40"/>
      <c r="D467" s="248" t="s">
        <v>172</v>
      </c>
      <c r="E467" s="40"/>
      <c r="F467" s="249" t="s">
        <v>633</v>
      </c>
      <c r="G467" s="40"/>
      <c r="H467" s="40"/>
      <c r="I467" s="144"/>
      <c r="J467" s="40"/>
      <c r="K467" s="40"/>
      <c r="L467" s="44"/>
      <c r="M467" s="250"/>
      <c r="N467" s="251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172</v>
      </c>
      <c r="AU467" s="17" t="s">
        <v>87</v>
      </c>
    </row>
    <row r="468" s="14" customFormat="1">
      <c r="A468" s="14"/>
      <c r="B468" s="262"/>
      <c r="C468" s="263"/>
      <c r="D468" s="248" t="s">
        <v>174</v>
      </c>
      <c r="E468" s="264" t="s">
        <v>1</v>
      </c>
      <c r="F468" s="265" t="s">
        <v>617</v>
      </c>
      <c r="G468" s="263"/>
      <c r="H468" s="266">
        <v>11.6</v>
      </c>
      <c r="I468" s="267"/>
      <c r="J468" s="263"/>
      <c r="K468" s="263"/>
      <c r="L468" s="268"/>
      <c r="M468" s="269"/>
      <c r="N468" s="270"/>
      <c r="O468" s="270"/>
      <c r="P468" s="270"/>
      <c r="Q468" s="270"/>
      <c r="R468" s="270"/>
      <c r="S468" s="270"/>
      <c r="T468" s="27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2" t="s">
        <v>174</v>
      </c>
      <c r="AU468" s="272" t="s">
        <v>87</v>
      </c>
      <c r="AV468" s="14" t="s">
        <v>87</v>
      </c>
      <c r="AW468" s="14" t="s">
        <v>32</v>
      </c>
      <c r="AX468" s="14" t="s">
        <v>77</v>
      </c>
      <c r="AY468" s="272" t="s">
        <v>163</v>
      </c>
    </row>
    <row r="469" s="14" customFormat="1">
      <c r="A469" s="14"/>
      <c r="B469" s="262"/>
      <c r="C469" s="263"/>
      <c r="D469" s="248" t="s">
        <v>174</v>
      </c>
      <c r="E469" s="263"/>
      <c r="F469" s="265" t="s">
        <v>635</v>
      </c>
      <c r="G469" s="263"/>
      <c r="H469" s="266">
        <v>12.18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2" t="s">
        <v>174</v>
      </c>
      <c r="AU469" s="272" t="s">
        <v>87</v>
      </c>
      <c r="AV469" s="14" t="s">
        <v>87</v>
      </c>
      <c r="AW469" s="14" t="s">
        <v>4</v>
      </c>
      <c r="AX469" s="14" t="s">
        <v>85</v>
      </c>
      <c r="AY469" s="272" t="s">
        <v>163</v>
      </c>
    </row>
    <row r="470" s="2" customFormat="1" ht="16.5" customHeight="1">
      <c r="A470" s="38"/>
      <c r="B470" s="39"/>
      <c r="C470" s="235" t="s">
        <v>636</v>
      </c>
      <c r="D470" s="235" t="s">
        <v>165</v>
      </c>
      <c r="E470" s="236" t="s">
        <v>637</v>
      </c>
      <c r="F470" s="237" t="s">
        <v>638</v>
      </c>
      <c r="G470" s="238" t="s">
        <v>444</v>
      </c>
      <c r="H470" s="239">
        <v>134.69999999999999</v>
      </c>
      <c r="I470" s="240"/>
      <c r="J470" s="241">
        <f>ROUND(I470*H470,2)</f>
        <v>0</v>
      </c>
      <c r="K470" s="237" t="s">
        <v>169</v>
      </c>
      <c r="L470" s="44"/>
      <c r="M470" s="242" t="s">
        <v>1</v>
      </c>
      <c r="N470" s="243" t="s">
        <v>42</v>
      </c>
      <c r="O470" s="91"/>
      <c r="P470" s="244">
        <f>O470*H470</f>
        <v>0</v>
      </c>
      <c r="Q470" s="244">
        <v>0</v>
      </c>
      <c r="R470" s="244">
        <f>Q470*H470</f>
        <v>0</v>
      </c>
      <c r="S470" s="244">
        <v>0</v>
      </c>
      <c r="T470" s="245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46" t="s">
        <v>170</v>
      </c>
      <c r="AT470" s="246" t="s">
        <v>165</v>
      </c>
      <c r="AU470" s="246" t="s">
        <v>87</v>
      </c>
      <c r="AY470" s="17" t="s">
        <v>163</v>
      </c>
      <c r="BE470" s="247">
        <f>IF(N470="základní",J470,0)</f>
        <v>0</v>
      </c>
      <c r="BF470" s="247">
        <f>IF(N470="snížená",J470,0)</f>
        <v>0</v>
      </c>
      <c r="BG470" s="247">
        <f>IF(N470="zákl. přenesená",J470,0)</f>
        <v>0</v>
      </c>
      <c r="BH470" s="247">
        <f>IF(N470="sníž. přenesená",J470,0)</f>
        <v>0</v>
      </c>
      <c r="BI470" s="247">
        <f>IF(N470="nulová",J470,0)</f>
        <v>0</v>
      </c>
      <c r="BJ470" s="17" t="s">
        <v>85</v>
      </c>
      <c r="BK470" s="247">
        <f>ROUND(I470*H470,2)</f>
        <v>0</v>
      </c>
      <c r="BL470" s="17" t="s">
        <v>170</v>
      </c>
      <c r="BM470" s="246" t="s">
        <v>639</v>
      </c>
    </row>
    <row r="471" s="2" customFormat="1">
      <c r="A471" s="38"/>
      <c r="B471" s="39"/>
      <c r="C471" s="40"/>
      <c r="D471" s="248" t="s">
        <v>172</v>
      </c>
      <c r="E471" s="40"/>
      <c r="F471" s="249" t="s">
        <v>640</v>
      </c>
      <c r="G471" s="40"/>
      <c r="H471" s="40"/>
      <c r="I471" s="144"/>
      <c r="J471" s="40"/>
      <c r="K471" s="40"/>
      <c r="L471" s="44"/>
      <c r="M471" s="250"/>
      <c r="N471" s="251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172</v>
      </c>
      <c r="AU471" s="17" t="s">
        <v>87</v>
      </c>
    </row>
    <row r="472" s="13" customFormat="1">
      <c r="A472" s="13"/>
      <c r="B472" s="252"/>
      <c r="C472" s="253"/>
      <c r="D472" s="248" t="s">
        <v>174</v>
      </c>
      <c r="E472" s="254" t="s">
        <v>1</v>
      </c>
      <c r="F472" s="255" t="s">
        <v>641</v>
      </c>
      <c r="G472" s="253"/>
      <c r="H472" s="254" t="s">
        <v>1</v>
      </c>
      <c r="I472" s="256"/>
      <c r="J472" s="253"/>
      <c r="K472" s="253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174</v>
      </c>
      <c r="AU472" s="261" t="s">
        <v>87</v>
      </c>
      <c r="AV472" s="13" t="s">
        <v>85</v>
      </c>
      <c r="AW472" s="13" t="s">
        <v>32</v>
      </c>
      <c r="AX472" s="13" t="s">
        <v>77</v>
      </c>
      <c r="AY472" s="261" t="s">
        <v>163</v>
      </c>
    </row>
    <row r="473" s="14" customFormat="1">
      <c r="A473" s="14"/>
      <c r="B473" s="262"/>
      <c r="C473" s="263"/>
      <c r="D473" s="248" t="s">
        <v>174</v>
      </c>
      <c r="E473" s="264" t="s">
        <v>1</v>
      </c>
      <c r="F473" s="265" t="s">
        <v>642</v>
      </c>
      <c r="G473" s="263"/>
      <c r="H473" s="266">
        <v>134.69999999999999</v>
      </c>
      <c r="I473" s="267"/>
      <c r="J473" s="263"/>
      <c r="K473" s="263"/>
      <c r="L473" s="268"/>
      <c r="M473" s="269"/>
      <c r="N473" s="270"/>
      <c r="O473" s="270"/>
      <c r="P473" s="270"/>
      <c r="Q473" s="270"/>
      <c r="R473" s="270"/>
      <c r="S473" s="270"/>
      <c r="T473" s="27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2" t="s">
        <v>174</v>
      </c>
      <c r="AU473" s="272" t="s">
        <v>87</v>
      </c>
      <c r="AV473" s="14" t="s">
        <v>87</v>
      </c>
      <c r="AW473" s="14" t="s">
        <v>32</v>
      </c>
      <c r="AX473" s="14" t="s">
        <v>77</v>
      </c>
      <c r="AY473" s="272" t="s">
        <v>163</v>
      </c>
    </row>
    <row r="474" s="2" customFormat="1" ht="16.5" customHeight="1">
      <c r="A474" s="38"/>
      <c r="B474" s="39"/>
      <c r="C474" s="273" t="s">
        <v>643</v>
      </c>
      <c r="D474" s="273" t="s">
        <v>230</v>
      </c>
      <c r="E474" s="274" t="s">
        <v>644</v>
      </c>
      <c r="F474" s="275" t="s">
        <v>645</v>
      </c>
      <c r="G474" s="276" t="s">
        <v>444</v>
      </c>
      <c r="H474" s="277">
        <v>141.435</v>
      </c>
      <c r="I474" s="278"/>
      <c r="J474" s="279">
        <f>ROUND(I474*H474,2)</f>
        <v>0</v>
      </c>
      <c r="K474" s="275" t="s">
        <v>169</v>
      </c>
      <c r="L474" s="280"/>
      <c r="M474" s="281" t="s">
        <v>1</v>
      </c>
      <c r="N474" s="282" t="s">
        <v>42</v>
      </c>
      <c r="O474" s="91"/>
      <c r="P474" s="244">
        <f>O474*H474</f>
        <v>0</v>
      </c>
      <c r="Q474" s="244">
        <v>4.0000000000000003E-05</v>
      </c>
      <c r="R474" s="244">
        <f>Q474*H474</f>
        <v>0.0056574000000000008</v>
      </c>
      <c r="S474" s="244">
        <v>0</v>
      </c>
      <c r="T474" s="245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46" t="s">
        <v>216</v>
      </c>
      <c r="AT474" s="246" t="s">
        <v>230</v>
      </c>
      <c r="AU474" s="246" t="s">
        <v>87</v>
      </c>
      <c r="AY474" s="17" t="s">
        <v>163</v>
      </c>
      <c r="BE474" s="247">
        <f>IF(N474="základní",J474,0)</f>
        <v>0</v>
      </c>
      <c r="BF474" s="247">
        <f>IF(N474="snížená",J474,0)</f>
        <v>0</v>
      </c>
      <c r="BG474" s="247">
        <f>IF(N474="zákl. přenesená",J474,0)</f>
        <v>0</v>
      </c>
      <c r="BH474" s="247">
        <f>IF(N474="sníž. přenesená",J474,0)</f>
        <v>0</v>
      </c>
      <c r="BI474" s="247">
        <f>IF(N474="nulová",J474,0)</f>
        <v>0</v>
      </c>
      <c r="BJ474" s="17" t="s">
        <v>85</v>
      </c>
      <c r="BK474" s="247">
        <f>ROUND(I474*H474,2)</f>
        <v>0</v>
      </c>
      <c r="BL474" s="17" t="s">
        <v>170</v>
      </c>
      <c r="BM474" s="246" t="s">
        <v>646</v>
      </c>
    </row>
    <row r="475" s="2" customFormat="1">
      <c r="A475" s="38"/>
      <c r="B475" s="39"/>
      <c r="C475" s="40"/>
      <c r="D475" s="248" t="s">
        <v>172</v>
      </c>
      <c r="E475" s="40"/>
      <c r="F475" s="249" t="s">
        <v>645</v>
      </c>
      <c r="G475" s="40"/>
      <c r="H475" s="40"/>
      <c r="I475" s="144"/>
      <c r="J475" s="40"/>
      <c r="K475" s="40"/>
      <c r="L475" s="44"/>
      <c r="M475" s="250"/>
      <c r="N475" s="251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172</v>
      </c>
      <c r="AU475" s="17" t="s">
        <v>87</v>
      </c>
    </row>
    <row r="476" s="14" customFormat="1">
      <c r="A476" s="14"/>
      <c r="B476" s="262"/>
      <c r="C476" s="263"/>
      <c r="D476" s="248" t="s">
        <v>174</v>
      </c>
      <c r="E476" s="264" t="s">
        <v>1</v>
      </c>
      <c r="F476" s="265" t="s">
        <v>647</v>
      </c>
      <c r="G476" s="263"/>
      <c r="H476" s="266">
        <v>134.69999999999999</v>
      </c>
      <c r="I476" s="267"/>
      <c r="J476" s="263"/>
      <c r="K476" s="263"/>
      <c r="L476" s="268"/>
      <c r="M476" s="269"/>
      <c r="N476" s="270"/>
      <c r="O476" s="270"/>
      <c r="P476" s="270"/>
      <c r="Q476" s="270"/>
      <c r="R476" s="270"/>
      <c r="S476" s="270"/>
      <c r="T476" s="27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2" t="s">
        <v>174</v>
      </c>
      <c r="AU476" s="272" t="s">
        <v>87</v>
      </c>
      <c r="AV476" s="14" t="s">
        <v>87</v>
      </c>
      <c r="AW476" s="14" t="s">
        <v>32</v>
      </c>
      <c r="AX476" s="14" t="s">
        <v>77</v>
      </c>
      <c r="AY476" s="272" t="s">
        <v>163</v>
      </c>
    </row>
    <row r="477" s="14" customFormat="1">
      <c r="A477" s="14"/>
      <c r="B477" s="262"/>
      <c r="C477" s="263"/>
      <c r="D477" s="248" t="s">
        <v>174</v>
      </c>
      <c r="E477" s="263"/>
      <c r="F477" s="265" t="s">
        <v>648</v>
      </c>
      <c r="G477" s="263"/>
      <c r="H477" s="266">
        <v>141.435</v>
      </c>
      <c r="I477" s="267"/>
      <c r="J477" s="263"/>
      <c r="K477" s="263"/>
      <c r="L477" s="268"/>
      <c r="M477" s="269"/>
      <c r="N477" s="270"/>
      <c r="O477" s="270"/>
      <c r="P477" s="270"/>
      <c r="Q477" s="270"/>
      <c r="R477" s="270"/>
      <c r="S477" s="270"/>
      <c r="T477" s="27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2" t="s">
        <v>174</v>
      </c>
      <c r="AU477" s="272" t="s">
        <v>87</v>
      </c>
      <c r="AV477" s="14" t="s">
        <v>87</v>
      </c>
      <c r="AW477" s="14" t="s">
        <v>4</v>
      </c>
      <c r="AX477" s="14" t="s">
        <v>85</v>
      </c>
      <c r="AY477" s="272" t="s">
        <v>163</v>
      </c>
    </row>
    <row r="478" s="2" customFormat="1" ht="16.5" customHeight="1">
      <c r="A478" s="38"/>
      <c r="B478" s="39"/>
      <c r="C478" s="235" t="s">
        <v>649</v>
      </c>
      <c r="D478" s="235" t="s">
        <v>165</v>
      </c>
      <c r="E478" s="236" t="s">
        <v>650</v>
      </c>
      <c r="F478" s="237" t="s">
        <v>651</v>
      </c>
      <c r="G478" s="238" t="s">
        <v>168</v>
      </c>
      <c r="H478" s="239">
        <v>175.84</v>
      </c>
      <c r="I478" s="240"/>
      <c r="J478" s="241">
        <f>ROUND(I478*H478,2)</f>
        <v>0</v>
      </c>
      <c r="K478" s="237" t="s">
        <v>169</v>
      </c>
      <c r="L478" s="44"/>
      <c r="M478" s="242" t="s">
        <v>1</v>
      </c>
      <c r="N478" s="243" t="s">
        <v>42</v>
      </c>
      <c r="O478" s="91"/>
      <c r="P478" s="244">
        <f>O478*H478</f>
        <v>0</v>
      </c>
      <c r="Q478" s="244">
        <v>0.0048599999999999997</v>
      </c>
      <c r="R478" s="244">
        <f>Q478*H478</f>
        <v>0.85458239999999996</v>
      </c>
      <c r="S478" s="244">
        <v>0</v>
      </c>
      <c r="T478" s="245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46" t="s">
        <v>170</v>
      </c>
      <c r="AT478" s="246" t="s">
        <v>165</v>
      </c>
      <c r="AU478" s="246" t="s">
        <v>87</v>
      </c>
      <c r="AY478" s="17" t="s">
        <v>163</v>
      </c>
      <c r="BE478" s="247">
        <f>IF(N478="základní",J478,0)</f>
        <v>0</v>
      </c>
      <c r="BF478" s="247">
        <f>IF(N478="snížená",J478,0)</f>
        <v>0</v>
      </c>
      <c r="BG478" s="247">
        <f>IF(N478="zákl. přenesená",J478,0)</f>
        <v>0</v>
      </c>
      <c r="BH478" s="247">
        <f>IF(N478="sníž. přenesená",J478,0)</f>
        <v>0</v>
      </c>
      <c r="BI478" s="247">
        <f>IF(N478="nulová",J478,0)</f>
        <v>0</v>
      </c>
      <c r="BJ478" s="17" t="s">
        <v>85</v>
      </c>
      <c r="BK478" s="247">
        <f>ROUND(I478*H478,2)</f>
        <v>0</v>
      </c>
      <c r="BL478" s="17" t="s">
        <v>170</v>
      </c>
      <c r="BM478" s="246" t="s">
        <v>652</v>
      </c>
    </row>
    <row r="479" s="2" customFormat="1">
      <c r="A479" s="38"/>
      <c r="B479" s="39"/>
      <c r="C479" s="40"/>
      <c r="D479" s="248" t="s">
        <v>172</v>
      </c>
      <c r="E479" s="40"/>
      <c r="F479" s="249" t="s">
        <v>653</v>
      </c>
      <c r="G479" s="40"/>
      <c r="H479" s="40"/>
      <c r="I479" s="144"/>
      <c r="J479" s="40"/>
      <c r="K479" s="40"/>
      <c r="L479" s="44"/>
      <c r="M479" s="250"/>
      <c r="N479" s="251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172</v>
      </c>
      <c r="AU479" s="17" t="s">
        <v>87</v>
      </c>
    </row>
    <row r="480" s="13" customFormat="1">
      <c r="A480" s="13"/>
      <c r="B480" s="252"/>
      <c r="C480" s="253"/>
      <c r="D480" s="248" t="s">
        <v>174</v>
      </c>
      <c r="E480" s="254" t="s">
        <v>1</v>
      </c>
      <c r="F480" s="255" t="s">
        <v>654</v>
      </c>
      <c r="G480" s="253"/>
      <c r="H480" s="254" t="s">
        <v>1</v>
      </c>
      <c r="I480" s="256"/>
      <c r="J480" s="253"/>
      <c r="K480" s="253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174</v>
      </c>
      <c r="AU480" s="261" t="s">
        <v>87</v>
      </c>
      <c r="AV480" s="13" t="s">
        <v>85</v>
      </c>
      <c r="AW480" s="13" t="s">
        <v>32</v>
      </c>
      <c r="AX480" s="13" t="s">
        <v>77</v>
      </c>
      <c r="AY480" s="261" t="s">
        <v>163</v>
      </c>
    </row>
    <row r="481" s="14" customFormat="1">
      <c r="A481" s="14"/>
      <c r="B481" s="262"/>
      <c r="C481" s="263"/>
      <c r="D481" s="248" t="s">
        <v>174</v>
      </c>
      <c r="E481" s="264" t="s">
        <v>1</v>
      </c>
      <c r="F481" s="265" t="s">
        <v>655</v>
      </c>
      <c r="G481" s="263"/>
      <c r="H481" s="266">
        <v>28.100000000000001</v>
      </c>
      <c r="I481" s="267"/>
      <c r="J481" s="263"/>
      <c r="K481" s="263"/>
      <c r="L481" s="268"/>
      <c r="M481" s="269"/>
      <c r="N481" s="270"/>
      <c r="O481" s="270"/>
      <c r="P481" s="270"/>
      <c r="Q481" s="270"/>
      <c r="R481" s="270"/>
      <c r="S481" s="270"/>
      <c r="T481" s="27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2" t="s">
        <v>174</v>
      </c>
      <c r="AU481" s="272" t="s">
        <v>87</v>
      </c>
      <c r="AV481" s="14" t="s">
        <v>87</v>
      </c>
      <c r="AW481" s="14" t="s">
        <v>32</v>
      </c>
      <c r="AX481" s="14" t="s">
        <v>77</v>
      </c>
      <c r="AY481" s="272" t="s">
        <v>163</v>
      </c>
    </row>
    <row r="482" s="14" customFormat="1">
      <c r="A482" s="14"/>
      <c r="B482" s="262"/>
      <c r="C482" s="263"/>
      <c r="D482" s="248" t="s">
        <v>174</v>
      </c>
      <c r="E482" s="264" t="s">
        <v>1</v>
      </c>
      <c r="F482" s="265" t="s">
        <v>656</v>
      </c>
      <c r="G482" s="263"/>
      <c r="H482" s="266">
        <v>36.520000000000003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2" t="s">
        <v>174</v>
      </c>
      <c r="AU482" s="272" t="s">
        <v>87</v>
      </c>
      <c r="AV482" s="14" t="s">
        <v>87</v>
      </c>
      <c r="AW482" s="14" t="s">
        <v>32</v>
      </c>
      <c r="AX482" s="14" t="s">
        <v>77</v>
      </c>
      <c r="AY482" s="272" t="s">
        <v>163</v>
      </c>
    </row>
    <row r="483" s="14" customFormat="1">
      <c r="A483" s="14"/>
      <c r="B483" s="262"/>
      <c r="C483" s="263"/>
      <c r="D483" s="248" t="s">
        <v>174</v>
      </c>
      <c r="E483" s="264" t="s">
        <v>1</v>
      </c>
      <c r="F483" s="265" t="s">
        <v>657</v>
      </c>
      <c r="G483" s="263"/>
      <c r="H483" s="266">
        <v>51.799999999999997</v>
      </c>
      <c r="I483" s="267"/>
      <c r="J483" s="263"/>
      <c r="K483" s="263"/>
      <c r="L483" s="268"/>
      <c r="M483" s="269"/>
      <c r="N483" s="270"/>
      <c r="O483" s="270"/>
      <c r="P483" s="270"/>
      <c r="Q483" s="270"/>
      <c r="R483" s="270"/>
      <c r="S483" s="270"/>
      <c r="T483" s="27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2" t="s">
        <v>174</v>
      </c>
      <c r="AU483" s="272" t="s">
        <v>87</v>
      </c>
      <c r="AV483" s="14" t="s">
        <v>87</v>
      </c>
      <c r="AW483" s="14" t="s">
        <v>32</v>
      </c>
      <c r="AX483" s="14" t="s">
        <v>77</v>
      </c>
      <c r="AY483" s="272" t="s">
        <v>163</v>
      </c>
    </row>
    <row r="484" s="14" customFormat="1">
      <c r="A484" s="14"/>
      <c r="B484" s="262"/>
      <c r="C484" s="263"/>
      <c r="D484" s="248" t="s">
        <v>174</v>
      </c>
      <c r="E484" s="264" t="s">
        <v>1</v>
      </c>
      <c r="F484" s="265" t="s">
        <v>658</v>
      </c>
      <c r="G484" s="263"/>
      <c r="H484" s="266">
        <v>59.420000000000002</v>
      </c>
      <c r="I484" s="267"/>
      <c r="J484" s="263"/>
      <c r="K484" s="263"/>
      <c r="L484" s="268"/>
      <c r="M484" s="269"/>
      <c r="N484" s="270"/>
      <c r="O484" s="270"/>
      <c r="P484" s="270"/>
      <c r="Q484" s="270"/>
      <c r="R484" s="270"/>
      <c r="S484" s="270"/>
      <c r="T484" s="27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2" t="s">
        <v>174</v>
      </c>
      <c r="AU484" s="272" t="s">
        <v>87</v>
      </c>
      <c r="AV484" s="14" t="s">
        <v>87</v>
      </c>
      <c r="AW484" s="14" t="s">
        <v>32</v>
      </c>
      <c r="AX484" s="14" t="s">
        <v>77</v>
      </c>
      <c r="AY484" s="272" t="s">
        <v>163</v>
      </c>
    </row>
    <row r="485" s="2" customFormat="1" ht="16.5" customHeight="1">
      <c r="A485" s="38"/>
      <c r="B485" s="39"/>
      <c r="C485" s="235" t="s">
        <v>659</v>
      </c>
      <c r="D485" s="235" t="s">
        <v>165</v>
      </c>
      <c r="E485" s="236" t="s">
        <v>660</v>
      </c>
      <c r="F485" s="237" t="s">
        <v>661</v>
      </c>
      <c r="G485" s="238" t="s">
        <v>168</v>
      </c>
      <c r="H485" s="239">
        <v>26.376000000000001</v>
      </c>
      <c r="I485" s="240"/>
      <c r="J485" s="241">
        <f>ROUND(I485*H485,2)</f>
        <v>0</v>
      </c>
      <c r="K485" s="237" t="s">
        <v>169</v>
      </c>
      <c r="L485" s="44"/>
      <c r="M485" s="242" t="s">
        <v>1</v>
      </c>
      <c r="N485" s="243" t="s">
        <v>42</v>
      </c>
      <c r="O485" s="91"/>
      <c r="P485" s="244">
        <f>O485*H485</f>
        <v>0</v>
      </c>
      <c r="Q485" s="244">
        <v>0.0054599999999999996</v>
      </c>
      <c r="R485" s="244">
        <f>Q485*H485</f>
        <v>0.14401296</v>
      </c>
      <c r="S485" s="244">
        <v>0</v>
      </c>
      <c r="T485" s="245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6" t="s">
        <v>170</v>
      </c>
      <c r="AT485" s="246" t="s">
        <v>165</v>
      </c>
      <c r="AU485" s="246" t="s">
        <v>87</v>
      </c>
      <c r="AY485" s="17" t="s">
        <v>163</v>
      </c>
      <c r="BE485" s="247">
        <f>IF(N485="základní",J485,0)</f>
        <v>0</v>
      </c>
      <c r="BF485" s="247">
        <f>IF(N485="snížená",J485,0)</f>
        <v>0</v>
      </c>
      <c r="BG485" s="247">
        <f>IF(N485="zákl. přenesená",J485,0)</f>
        <v>0</v>
      </c>
      <c r="BH485" s="247">
        <f>IF(N485="sníž. přenesená",J485,0)</f>
        <v>0</v>
      </c>
      <c r="BI485" s="247">
        <f>IF(N485="nulová",J485,0)</f>
        <v>0</v>
      </c>
      <c r="BJ485" s="17" t="s">
        <v>85</v>
      </c>
      <c r="BK485" s="247">
        <f>ROUND(I485*H485,2)</f>
        <v>0</v>
      </c>
      <c r="BL485" s="17" t="s">
        <v>170</v>
      </c>
      <c r="BM485" s="246" t="s">
        <v>662</v>
      </c>
    </row>
    <row r="486" s="2" customFormat="1">
      <c r="A486" s="38"/>
      <c r="B486" s="39"/>
      <c r="C486" s="40"/>
      <c r="D486" s="248" t="s">
        <v>172</v>
      </c>
      <c r="E486" s="40"/>
      <c r="F486" s="249" t="s">
        <v>663</v>
      </c>
      <c r="G486" s="40"/>
      <c r="H486" s="40"/>
      <c r="I486" s="144"/>
      <c r="J486" s="40"/>
      <c r="K486" s="40"/>
      <c r="L486" s="44"/>
      <c r="M486" s="250"/>
      <c r="N486" s="251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172</v>
      </c>
      <c r="AU486" s="17" t="s">
        <v>87</v>
      </c>
    </row>
    <row r="487" s="13" customFormat="1">
      <c r="A487" s="13"/>
      <c r="B487" s="252"/>
      <c r="C487" s="253"/>
      <c r="D487" s="248" t="s">
        <v>174</v>
      </c>
      <c r="E487" s="254" t="s">
        <v>1</v>
      </c>
      <c r="F487" s="255" t="s">
        <v>664</v>
      </c>
      <c r="G487" s="253"/>
      <c r="H487" s="254" t="s">
        <v>1</v>
      </c>
      <c r="I487" s="256"/>
      <c r="J487" s="253"/>
      <c r="K487" s="253"/>
      <c r="L487" s="257"/>
      <c r="M487" s="258"/>
      <c r="N487" s="259"/>
      <c r="O487" s="259"/>
      <c r="P487" s="259"/>
      <c r="Q487" s="259"/>
      <c r="R487" s="259"/>
      <c r="S487" s="259"/>
      <c r="T487" s="26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1" t="s">
        <v>174</v>
      </c>
      <c r="AU487" s="261" t="s">
        <v>87</v>
      </c>
      <c r="AV487" s="13" t="s">
        <v>85</v>
      </c>
      <c r="AW487" s="13" t="s">
        <v>32</v>
      </c>
      <c r="AX487" s="13" t="s">
        <v>77</v>
      </c>
      <c r="AY487" s="261" t="s">
        <v>163</v>
      </c>
    </row>
    <row r="488" s="14" customFormat="1">
      <c r="A488" s="14"/>
      <c r="B488" s="262"/>
      <c r="C488" s="263"/>
      <c r="D488" s="248" t="s">
        <v>174</v>
      </c>
      <c r="E488" s="264" t="s">
        <v>1</v>
      </c>
      <c r="F488" s="265" t="s">
        <v>665</v>
      </c>
      <c r="G488" s="263"/>
      <c r="H488" s="266">
        <v>4.2149999999999999</v>
      </c>
      <c r="I488" s="267"/>
      <c r="J488" s="263"/>
      <c r="K488" s="263"/>
      <c r="L488" s="268"/>
      <c r="M488" s="269"/>
      <c r="N488" s="270"/>
      <c r="O488" s="270"/>
      <c r="P488" s="270"/>
      <c r="Q488" s="270"/>
      <c r="R488" s="270"/>
      <c r="S488" s="270"/>
      <c r="T488" s="27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2" t="s">
        <v>174</v>
      </c>
      <c r="AU488" s="272" t="s">
        <v>87</v>
      </c>
      <c r="AV488" s="14" t="s">
        <v>87</v>
      </c>
      <c r="AW488" s="14" t="s">
        <v>32</v>
      </c>
      <c r="AX488" s="14" t="s">
        <v>77</v>
      </c>
      <c r="AY488" s="272" t="s">
        <v>163</v>
      </c>
    </row>
    <row r="489" s="14" customFormat="1">
      <c r="A489" s="14"/>
      <c r="B489" s="262"/>
      <c r="C489" s="263"/>
      <c r="D489" s="248" t="s">
        <v>174</v>
      </c>
      <c r="E489" s="264" t="s">
        <v>1</v>
      </c>
      <c r="F489" s="265" t="s">
        <v>666</v>
      </c>
      <c r="G489" s="263"/>
      <c r="H489" s="266">
        <v>5.4779999999999998</v>
      </c>
      <c r="I489" s="267"/>
      <c r="J489" s="263"/>
      <c r="K489" s="263"/>
      <c r="L489" s="268"/>
      <c r="M489" s="269"/>
      <c r="N489" s="270"/>
      <c r="O489" s="270"/>
      <c r="P489" s="270"/>
      <c r="Q489" s="270"/>
      <c r="R489" s="270"/>
      <c r="S489" s="270"/>
      <c r="T489" s="27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2" t="s">
        <v>174</v>
      </c>
      <c r="AU489" s="272" t="s">
        <v>87</v>
      </c>
      <c r="AV489" s="14" t="s">
        <v>87</v>
      </c>
      <c r="AW489" s="14" t="s">
        <v>32</v>
      </c>
      <c r="AX489" s="14" t="s">
        <v>77</v>
      </c>
      <c r="AY489" s="272" t="s">
        <v>163</v>
      </c>
    </row>
    <row r="490" s="14" customFormat="1">
      <c r="A490" s="14"/>
      <c r="B490" s="262"/>
      <c r="C490" s="263"/>
      <c r="D490" s="248" t="s">
        <v>174</v>
      </c>
      <c r="E490" s="264" t="s">
        <v>1</v>
      </c>
      <c r="F490" s="265" t="s">
        <v>667</v>
      </c>
      <c r="G490" s="263"/>
      <c r="H490" s="266">
        <v>7.7699999999999996</v>
      </c>
      <c r="I490" s="267"/>
      <c r="J490" s="263"/>
      <c r="K490" s="263"/>
      <c r="L490" s="268"/>
      <c r="M490" s="269"/>
      <c r="N490" s="270"/>
      <c r="O490" s="270"/>
      <c r="P490" s="270"/>
      <c r="Q490" s="270"/>
      <c r="R490" s="270"/>
      <c r="S490" s="270"/>
      <c r="T490" s="27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2" t="s">
        <v>174</v>
      </c>
      <c r="AU490" s="272" t="s">
        <v>87</v>
      </c>
      <c r="AV490" s="14" t="s">
        <v>87</v>
      </c>
      <c r="AW490" s="14" t="s">
        <v>32</v>
      </c>
      <c r="AX490" s="14" t="s">
        <v>77</v>
      </c>
      <c r="AY490" s="272" t="s">
        <v>163</v>
      </c>
    </row>
    <row r="491" s="14" customFormat="1">
      <c r="A491" s="14"/>
      <c r="B491" s="262"/>
      <c r="C491" s="263"/>
      <c r="D491" s="248" t="s">
        <v>174</v>
      </c>
      <c r="E491" s="264" t="s">
        <v>1</v>
      </c>
      <c r="F491" s="265" t="s">
        <v>668</v>
      </c>
      <c r="G491" s="263"/>
      <c r="H491" s="266">
        <v>8.9130000000000003</v>
      </c>
      <c r="I491" s="267"/>
      <c r="J491" s="263"/>
      <c r="K491" s="263"/>
      <c r="L491" s="268"/>
      <c r="M491" s="269"/>
      <c r="N491" s="270"/>
      <c r="O491" s="270"/>
      <c r="P491" s="270"/>
      <c r="Q491" s="270"/>
      <c r="R491" s="270"/>
      <c r="S491" s="270"/>
      <c r="T491" s="27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2" t="s">
        <v>174</v>
      </c>
      <c r="AU491" s="272" t="s">
        <v>87</v>
      </c>
      <c r="AV491" s="14" t="s">
        <v>87</v>
      </c>
      <c r="AW491" s="14" t="s">
        <v>32</v>
      </c>
      <c r="AX491" s="14" t="s">
        <v>77</v>
      </c>
      <c r="AY491" s="272" t="s">
        <v>163</v>
      </c>
    </row>
    <row r="492" s="2" customFormat="1" ht="16.5" customHeight="1">
      <c r="A492" s="38"/>
      <c r="B492" s="39"/>
      <c r="C492" s="235" t="s">
        <v>669</v>
      </c>
      <c r="D492" s="235" t="s">
        <v>165</v>
      </c>
      <c r="E492" s="236" t="s">
        <v>670</v>
      </c>
      <c r="F492" s="237" t="s">
        <v>671</v>
      </c>
      <c r="G492" s="238" t="s">
        <v>168</v>
      </c>
      <c r="H492" s="239">
        <v>19.414000000000001</v>
      </c>
      <c r="I492" s="240"/>
      <c r="J492" s="241">
        <f>ROUND(I492*H492,2)</f>
        <v>0</v>
      </c>
      <c r="K492" s="237" t="s">
        <v>169</v>
      </c>
      <c r="L492" s="44"/>
      <c r="M492" s="242" t="s">
        <v>1</v>
      </c>
      <c r="N492" s="243" t="s">
        <v>42</v>
      </c>
      <c r="O492" s="91"/>
      <c r="P492" s="244">
        <f>O492*H492</f>
        <v>0</v>
      </c>
      <c r="Q492" s="244">
        <v>0.0036800000000000001</v>
      </c>
      <c r="R492" s="244">
        <f>Q492*H492</f>
        <v>0.07144352000000001</v>
      </c>
      <c r="S492" s="244">
        <v>0</v>
      </c>
      <c r="T492" s="245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46" t="s">
        <v>170</v>
      </c>
      <c r="AT492" s="246" t="s">
        <v>165</v>
      </c>
      <c r="AU492" s="246" t="s">
        <v>87</v>
      </c>
      <c r="AY492" s="17" t="s">
        <v>163</v>
      </c>
      <c r="BE492" s="247">
        <f>IF(N492="základní",J492,0)</f>
        <v>0</v>
      </c>
      <c r="BF492" s="247">
        <f>IF(N492="snížená",J492,0)</f>
        <v>0</v>
      </c>
      <c r="BG492" s="247">
        <f>IF(N492="zákl. přenesená",J492,0)</f>
        <v>0</v>
      </c>
      <c r="BH492" s="247">
        <f>IF(N492="sníž. přenesená",J492,0)</f>
        <v>0</v>
      </c>
      <c r="BI492" s="247">
        <f>IF(N492="nulová",J492,0)</f>
        <v>0</v>
      </c>
      <c r="BJ492" s="17" t="s">
        <v>85</v>
      </c>
      <c r="BK492" s="247">
        <f>ROUND(I492*H492,2)</f>
        <v>0</v>
      </c>
      <c r="BL492" s="17" t="s">
        <v>170</v>
      </c>
      <c r="BM492" s="246" t="s">
        <v>672</v>
      </c>
    </row>
    <row r="493" s="2" customFormat="1">
      <c r="A493" s="38"/>
      <c r="B493" s="39"/>
      <c r="C493" s="40"/>
      <c r="D493" s="248" t="s">
        <v>172</v>
      </c>
      <c r="E493" s="40"/>
      <c r="F493" s="249" t="s">
        <v>673</v>
      </c>
      <c r="G493" s="40"/>
      <c r="H493" s="40"/>
      <c r="I493" s="144"/>
      <c r="J493" s="40"/>
      <c r="K493" s="40"/>
      <c r="L493" s="44"/>
      <c r="M493" s="250"/>
      <c r="N493" s="251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172</v>
      </c>
      <c r="AU493" s="17" t="s">
        <v>87</v>
      </c>
    </row>
    <row r="494" s="13" customFormat="1">
      <c r="A494" s="13"/>
      <c r="B494" s="252"/>
      <c r="C494" s="253"/>
      <c r="D494" s="248" t="s">
        <v>174</v>
      </c>
      <c r="E494" s="254" t="s">
        <v>1</v>
      </c>
      <c r="F494" s="255" t="s">
        <v>591</v>
      </c>
      <c r="G494" s="253"/>
      <c r="H494" s="254" t="s">
        <v>1</v>
      </c>
      <c r="I494" s="256"/>
      <c r="J494" s="253"/>
      <c r="K494" s="253"/>
      <c r="L494" s="257"/>
      <c r="M494" s="258"/>
      <c r="N494" s="259"/>
      <c r="O494" s="259"/>
      <c r="P494" s="259"/>
      <c r="Q494" s="259"/>
      <c r="R494" s="259"/>
      <c r="S494" s="259"/>
      <c r="T494" s="26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1" t="s">
        <v>174</v>
      </c>
      <c r="AU494" s="261" t="s">
        <v>87</v>
      </c>
      <c r="AV494" s="13" t="s">
        <v>85</v>
      </c>
      <c r="AW494" s="13" t="s">
        <v>32</v>
      </c>
      <c r="AX494" s="13" t="s">
        <v>77</v>
      </c>
      <c r="AY494" s="261" t="s">
        <v>163</v>
      </c>
    </row>
    <row r="495" s="14" customFormat="1">
      <c r="A495" s="14"/>
      <c r="B495" s="262"/>
      <c r="C495" s="263"/>
      <c r="D495" s="248" t="s">
        <v>174</v>
      </c>
      <c r="E495" s="264" t="s">
        <v>1</v>
      </c>
      <c r="F495" s="265" t="s">
        <v>543</v>
      </c>
      <c r="G495" s="263"/>
      <c r="H495" s="266">
        <v>1.752</v>
      </c>
      <c r="I495" s="267"/>
      <c r="J495" s="263"/>
      <c r="K495" s="263"/>
      <c r="L495" s="268"/>
      <c r="M495" s="269"/>
      <c r="N495" s="270"/>
      <c r="O495" s="270"/>
      <c r="P495" s="270"/>
      <c r="Q495" s="270"/>
      <c r="R495" s="270"/>
      <c r="S495" s="270"/>
      <c r="T495" s="27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2" t="s">
        <v>174</v>
      </c>
      <c r="AU495" s="272" t="s">
        <v>87</v>
      </c>
      <c r="AV495" s="14" t="s">
        <v>87</v>
      </c>
      <c r="AW495" s="14" t="s">
        <v>32</v>
      </c>
      <c r="AX495" s="14" t="s">
        <v>77</v>
      </c>
      <c r="AY495" s="272" t="s">
        <v>163</v>
      </c>
    </row>
    <row r="496" s="14" customFormat="1">
      <c r="A496" s="14"/>
      <c r="B496" s="262"/>
      <c r="C496" s="263"/>
      <c r="D496" s="248" t="s">
        <v>174</v>
      </c>
      <c r="E496" s="264" t="s">
        <v>1</v>
      </c>
      <c r="F496" s="265" t="s">
        <v>544</v>
      </c>
      <c r="G496" s="263"/>
      <c r="H496" s="266">
        <v>6.4189999999999996</v>
      </c>
      <c r="I496" s="267"/>
      <c r="J496" s="263"/>
      <c r="K496" s="263"/>
      <c r="L496" s="268"/>
      <c r="M496" s="269"/>
      <c r="N496" s="270"/>
      <c r="O496" s="270"/>
      <c r="P496" s="270"/>
      <c r="Q496" s="270"/>
      <c r="R496" s="270"/>
      <c r="S496" s="270"/>
      <c r="T496" s="27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2" t="s">
        <v>174</v>
      </c>
      <c r="AU496" s="272" t="s">
        <v>87</v>
      </c>
      <c r="AV496" s="14" t="s">
        <v>87</v>
      </c>
      <c r="AW496" s="14" t="s">
        <v>32</v>
      </c>
      <c r="AX496" s="14" t="s">
        <v>77</v>
      </c>
      <c r="AY496" s="272" t="s">
        <v>163</v>
      </c>
    </row>
    <row r="497" s="14" customFormat="1">
      <c r="A497" s="14"/>
      <c r="B497" s="262"/>
      <c r="C497" s="263"/>
      <c r="D497" s="248" t="s">
        <v>174</v>
      </c>
      <c r="E497" s="264" t="s">
        <v>1</v>
      </c>
      <c r="F497" s="265" t="s">
        <v>545</v>
      </c>
      <c r="G497" s="263"/>
      <c r="H497" s="266">
        <v>4.4749999999999996</v>
      </c>
      <c r="I497" s="267"/>
      <c r="J497" s="263"/>
      <c r="K497" s="263"/>
      <c r="L497" s="268"/>
      <c r="M497" s="269"/>
      <c r="N497" s="270"/>
      <c r="O497" s="270"/>
      <c r="P497" s="270"/>
      <c r="Q497" s="270"/>
      <c r="R497" s="270"/>
      <c r="S497" s="270"/>
      <c r="T497" s="27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2" t="s">
        <v>174</v>
      </c>
      <c r="AU497" s="272" t="s">
        <v>87</v>
      </c>
      <c r="AV497" s="14" t="s">
        <v>87</v>
      </c>
      <c r="AW497" s="14" t="s">
        <v>32</v>
      </c>
      <c r="AX497" s="14" t="s">
        <v>77</v>
      </c>
      <c r="AY497" s="272" t="s">
        <v>163</v>
      </c>
    </row>
    <row r="498" s="14" customFormat="1">
      <c r="A498" s="14"/>
      <c r="B498" s="262"/>
      <c r="C498" s="263"/>
      <c r="D498" s="248" t="s">
        <v>174</v>
      </c>
      <c r="E498" s="264" t="s">
        <v>1</v>
      </c>
      <c r="F498" s="265" t="s">
        <v>546</v>
      </c>
      <c r="G498" s="263"/>
      <c r="H498" s="266">
        <v>6.7679999999999998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2" t="s">
        <v>174</v>
      </c>
      <c r="AU498" s="272" t="s">
        <v>87</v>
      </c>
      <c r="AV498" s="14" t="s">
        <v>87</v>
      </c>
      <c r="AW498" s="14" t="s">
        <v>32</v>
      </c>
      <c r="AX498" s="14" t="s">
        <v>77</v>
      </c>
      <c r="AY498" s="272" t="s">
        <v>163</v>
      </c>
    </row>
    <row r="499" s="2" customFormat="1" ht="16.5" customHeight="1">
      <c r="A499" s="38"/>
      <c r="B499" s="39"/>
      <c r="C499" s="235" t="s">
        <v>674</v>
      </c>
      <c r="D499" s="235" t="s">
        <v>165</v>
      </c>
      <c r="E499" s="236" t="s">
        <v>675</v>
      </c>
      <c r="F499" s="237" t="s">
        <v>676</v>
      </c>
      <c r="G499" s="238" t="s">
        <v>168</v>
      </c>
      <c r="H499" s="239">
        <v>242.79900000000001</v>
      </c>
      <c r="I499" s="240"/>
      <c r="J499" s="241">
        <f>ROUND(I499*H499,2)</f>
        <v>0</v>
      </c>
      <c r="K499" s="237" t="s">
        <v>169</v>
      </c>
      <c r="L499" s="44"/>
      <c r="M499" s="242" t="s">
        <v>1</v>
      </c>
      <c r="N499" s="243" t="s">
        <v>42</v>
      </c>
      <c r="O499" s="91"/>
      <c r="P499" s="244">
        <f>O499*H499</f>
        <v>0</v>
      </c>
      <c r="Q499" s="244">
        <v>0.00348</v>
      </c>
      <c r="R499" s="244">
        <f>Q499*H499</f>
        <v>0.84494051999999997</v>
      </c>
      <c r="S499" s="244">
        <v>0</v>
      </c>
      <c r="T499" s="245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46" t="s">
        <v>170</v>
      </c>
      <c r="AT499" s="246" t="s">
        <v>165</v>
      </c>
      <c r="AU499" s="246" t="s">
        <v>87</v>
      </c>
      <c r="AY499" s="17" t="s">
        <v>163</v>
      </c>
      <c r="BE499" s="247">
        <f>IF(N499="základní",J499,0)</f>
        <v>0</v>
      </c>
      <c r="BF499" s="247">
        <f>IF(N499="snížená",J499,0)</f>
        <v>0</v>
      </c>
      <c r="BG499" s="247">
        <f>IF(N499="zákl. přenesená",J499,0)</f>
        <v>0</v>
      </c>
      <c r="BH499" s="247">
        <f>IF(N499="sníž. přenesená",J499,0)</f>
        <v>0</v>
      </c>
      <c r="BI499" s="247">
        <f>IF(N499="nulová",J499,0)</f>
        <v>0</v>
      </c>
      <c r="BJ499" s="17" t="s">
        <v>85</v>
      </c>
      <c r="BK499" s="247">
        <f>ROUND(I499*H499,2)</f>
        <v>0</v>
      </c>
      <c r="BL499" s="17" t="s">
        <v>170</v>
      </c>
      <c r="BM499" s="246" t="s">
        <v>677</v>
      </c>
    </row>
    <row r="500" s="2" customFormat="1">
      <c r="A500" s="38"/>
      <c r="B500" s="39"/>
      <c r="C500" s="40"/>
      <c r="D500" s="248" t="s">
        <v>172</v>
      </c>
      <c r="E500" s="40"/>
      <c r="F500" s="249" t="s">
        <v>678</v>
      </c>
      <c r="G500" s="40"/>
      <c r="H500" s="40"/>
      <c r="I500" s="144"/>
      <c r="J500" s="40"/>
      <c r="K500" s="40"/>
      <c r="L500" s="44"/>
      <c r="M500" s="250"/>
      <c r="N500" s="251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172</v>
      </c>
      <c r="AU500" s="17" t="s">
        <v>87</v>
      </c>
    </row>
    <row r="501" s="13" customFormat="1">
      <c r="A501" s="13"/>
      <c r="B501" s="252"/>
      <c r="C501" s="253"/>
      <c r="D501" s="248" t="s">
        <v>174</v>
      </c>
      <c r="E501" s="254" t="s">
        <v>1</v>
      </c>
      <c r="F501" s="255" t="s">
        <v>679</v>
      </c>
      <c r="G501" s="253"/>
      <c r="H501" s="254" t="s">
        <v>1</v>
      </c>
      <c r="I501" s="256"/>
      <c r="J501" s="253"/>
      <c r="K501" s="253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174</v>
      </c>
      <c r="AU501" s="261" t="s">
        <v>87</v>
      </c>
      <c r="AV501" s="13" t="s">
        <v>85</v>
      </c>
      <c r="AW501" s="13" t="s">
        <v>32</v>
      </c>
      <c r="AX501" s="13" t="s">
        <v>77</v>
      </c>
      <c r="AY501" s="261" t="s">
        <v>163</v>
      </c>
    </row>
    <row r="502" s="13" customFormat="1">
      <c r="A502" s="13"/>
      <c r="B502" s="252"/>
      <c r="C502" s="253"/>
      <c r="D502" s="248" t="s">
        <v>174</v>
      </c>
      <c r="E502" s="254" t="s">
        <v>1</v>
      </c>
      <c r="F502" s="255" t="s">
        <v>555</v>
      </c>
      <c r="G502" s="253"/>
      <c r="H502" s="254" t="s">
        <v>1</v>
      </c>
      <c r="I502" s="256"/>
      <c r="J502" s="253"/>
      <c r="K502" s="253"/>
      <c r="L502" s="257"/>
      <c r="M502" s="258"/>
      <c r="N502" s="259"/>
      <c r="O502" s="259"/>
      <c r="P502" s="259"/>
      <c r="Q502" s="259"/>
      <c r="R502" s="259"/>
      <c r="S502" s="259"/>
      <c r="T502" s="26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1" t="s">
        <v>174</v>
      </c>
      <c r="AU502" s="261" t="s">
        <v>87</v>
      </c>
      <c r="AV502" s="13" t="s">
        <v>85</v>
      </c>
      <c r="AW502" s="13" t="s">
        <v>32</v>
      </c>
      <c r="AX502" s="13" t="s">
        <v>77</v>
      </c>
      <c r="AY502" s="261" t="s">
        <v>163</v>
      </c>
    </row>
    <row r="503" s="14" customFormat="1">
      <c r="A503" s="14"/>
      <c r="B503" s="262"/>
      <c r="C503" s="263"/>
      <c r="D503" s="248" t="s">
        <v>174</v>
      </c>
      <c r="E503" s="264" t="s">
        <v>1</v>
      </c>
      <c r="F503" s="265" t="s">
        <v>556</v>
      </c>
      <c r="G503" s="263"/>
      <c r="H503" s="266">
        <v>-19.414000000000001</v>
      </c>
      <c r="I503" s="267"/>
      <c r="J503" s="263"/>
      <c r="K503" s="263"/>
      <c r="L503" s="268"/>
      <c r="M503" s="269"/>
      <c r="N503" s="270"/>
      <c r="O503" s="270"/>
      <c r="P503" s="270"/>
      <c r="Q503" s="270"/>
      <c r="R503" s="270"/>
      <c r="S503" s="270"/>
      <c r="T503" s="27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2" t="s">
        <v>174</v>
      </c>
      <c r="AU503" s="272" t="s">
        <v>87</v>
      </c>
      <c r="AV503" s="14" t="s">
        <v>87</v>
      </c>
      <c r="AW503" s="14" t="s">
        <v>32</v>
      </c>
      <c r="AX503" s="14" t="s">
        <v>77</v>
      </c>
      <c r="AY503" s="272" t="s">
        <v>163</v>
      </c>
    </row>
    <row r="504" s="13" customFormat="1">
      <c r="A504" s="13"/>
      <c r="B504" s="252"/>
      <c r="C504" s="253"/>
      <c r="D504" s="248" t="s">
        <v>174</v>
      </c>
      <c r="E504" s="254" t="s">
        <v>1</v>
      </c>
      <c r="F504" s="255" t="s">
        <v>557</v>
      </c>
      <c r="G504" s="253"/>
      <c r="H504" s="254" t="s">
        <v>1</v>
      </c>
      <c r="I504" s="256"/>
      <c r="J504" s="253"/>
      <c r="K504" s="253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174</v>
      </c>
      <c r="AU504" s="261" t="s">
        <v>87</v>
      </c>
      <c r="AV504" s="13" t="s">
        <v>85</v>
      </c>
      <c r="AW504" s="13" t="s">
        <v>32</v>
      </c>
      <c r="AX504" s="13" t="s">
        <v>77</v>
      </c>
      <c r="AY504" s="261" t="s">
        <v>163</v>
      </c>
    </row>
    <row r="505" s="14" customFormat="1">
      <c r="A505" s="14"/>
      <c r="B505" s="262"/>
      <c r="C505" s="263"/>
      <c r="D505" s="248" t="s">
        <v>174</v>
      </c>
      <c r="E505" s="264" t="s">
        <v>1</v>
      </c>
      <c r="F505" s="265" t="s">
        <v>558</v>
      </c>
      <c r="G505" s="263"/>
      <c r="H505" s="266">
        <v>56.140999999999998</v>
      </c>
      <c r="I505" s="267"/>
      <c r="J505" s="263"/>
      <c r="K505" s="263"/>
      <c r="L505" s="268"/>
      <c r="M505" s="269"/>
      <c r="N505" s="270"/>
      <c r="O505" s="270"/>
      <c r="P505" s="270"/>
      <c r="Q505" s="270"/>
      <c r="R505" s="270"/>
      <c r="S505" s="270"/>
      <c r="T505" s="27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2" t="s">
        <v>174</v>
      </c>
      <c r="AU505" s="272" t="s">
        <v>87</v>
      </c>
      <c r="AV505" s="14" t="s">
        <v>87</v>
      </c>
      <c r="AW505" s="14" t="s">
        <v>32</v>
      </c>
      <c r="AX505" s="14" t="s">
        <v>77</v>
      </c>
      <c r="AY505" s="272" t="s">
        <v>163</v>
      </c>
    </row>
    <row r="506" s="14" customFormat="1">
      <c r="A506" s="14"/>
      <c r="B506" s="262"/>
      <c r="C506" s="263"/>
      <c r="D506" s="248" t="s">
        <v>174</v>
      </c>
      <c r="E506" s="264" t="s">
        <v>1</v>
      </c>
      <c r="F506" s="265" t="s">
        <v>559</v>
      </c>
      <c r="G506" s="263"/>
      <c r="H506" s="266">
        <v>9.0839999999999996</v>
      </c>
      <c r="I506" s="267"/>
      <c r="J506" s="263"/>
      <c r="K506" s="263"/>
      <c r="L506" s="268"/>
      <c r="M506" s="269"/>
      <c r="N506" s="270"/>
      <c r="O506" s="270"/>
      <c r="P506" s="270"/>
      <c r="Q506" s="270"/>
      <c r="R506" s="270"/>
      <c r="S506" s="270"/>
      <c r="T506" s="27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2" t="s">
        <v>174</v>
      </c>
      <c r="AU506" s="272" t="s">
        <v>87</v>
      </c>
      <c r="AV506" s="14" t="s">
        <v>87</v>
      </c>
      <c r="AW506" s="14" t="s">
        <v>32</v>
      </c>
      <c r="AX506" s="14" t="s">
        <v>77</v>
      </c>
      <c r="AY506" s="272" t="s">
        <v>163</v>
      </c>
    </row>
    <row r="507" s="14" customFormat="1">
      <c r="A507" s="14"/>
      <c r="B507" s="262"/>
      <c r="C507" s="263"/>
      <c r="D507" s="248" t="s">
        <v>174</v>
      </c>
      <c r="E507" s="264" t="s">
        <v>1</v>
      </c>
      <c r="F507" s="265" t="s">
        <v>560</v>
      </c>
      <c r="G507" s="263"/>
      <c r="H507" s="266">
        <v>-19.875</v>
      </c>
      <c r="I507" s="267"/>
      <c r="J507" s="263"/>
      <c r="K507" s="263"/>
      <c r="L507" s="268"/>
      <c r="M507" s="269"/>
      <c r="N507" s="270"/>
      <c r="O507" s="270"/>
      <c r="P507" s="270"/>
      <c r="Q507" s="270"/>
      <c r="R507" s="270"/>
      <c r="S507" s="270"/>
      <c r="T507" s="27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72" t="s">
        <v>174</v>
      </c>
      <c r="AU507" s="272" t="s">
        <v>87</v>
      </c>
      <c r="AV507" s="14" t="s">
        <v>87</v>
      </c>
      <c r="AW507" s="14" t="s">
        <v>32</v>
      </c>
      <c r="AX507" s="14" t="s">
        <v>77</v>
      </c>
      <c r="AY507" s="272" t="s">
        <v>163</v>
      </c>
    </row>
    <row r="508" s="14" customFormat="1">
      <c r="A508" s="14"/>
      <c r="B508" s="262"/>
      <c r="C508" s="263"/>
      <c r="D508" s="248" t="s">
        <v>174</v>
      </c>
      <c r="E508" s="264" t="s">
        <v>1</v>
      </c>
      <c r="F508" s="265" t="s">
        <v>561</v>
      </c>
      <c r="G508" s="263"/>
      <c r="H508" s="266">
        <v>74.584999999999994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2" t="s">
        <v>174</v>
      </c>
      <c r="AU508" s="272" t="s">
        <v>87</v>
      </c>
      <c r="AV508" s="14" t="s">
        <v>87</v>
      </c>
      <c r="AW508" s="14" t="s">
        <v>32</v>
      </c>
      <c r="AX508" s="14" t="s">
        <v>77</v>
      </c>
      <c r="AY508" s="272" t="s">
        <v>163</v>
      </c>
    </row>
    <row r="509" s="14" customFormat="1">
      <c r="A509" s="14"/>
      <c r="B509" s="262"/>
      <c r="C509" s="263"/>
      <c r="D509" s="248" t="s">
        <v>174</v>
      </c>
      <c r="E509" s="264" t="s">
        <v>1</v>
      </c>
      <c r="F509" s="265" t="s">
        <v>562</v>
      </c>
      <c r="G509" s="263"/>
      <c r="H509" s="266">
        <v>-9.1769999999999996</v>
      </c>
      <c r="I509" s="267"/>
      <c r="J509" s="263"/>
      <c r="K509" s="263"/>
      <c r="L509" s="268"/>
      <c r="M509" s="269"/>
      <c r="N509" s="270"/>
      <c r="O509" s="270"/>
      <c r="P509" s="270"/>
      <c r="Q509" s="270"/>
      <c r="R509" s="270"/>
      <c r="S509" s="270"/>
      <c r="T509" s="27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2" t="s">
        <v>174</v>
      </c>
      <c r="AU509" s="272" t="s">
        <v>87</v>
      </c>
      <c r="AV509" s="14" t="s">
        <v>87</v>
      </c>
      <c r="AW509" s="14" t="s">
        <v>32</v>
      </c>
      <c r="AX509" s="14" t="s">
        <v>77</v>
      </c>
      <c r="AY509" s="272" t="s">
        <v>163</v>
      </c>
    </row>
    <row r="510" s="14" customFormat="1">
      <c r="A510" s="14"/>
      <c r="B510" s="262"/>
      <c r="C510" s="263"/>
      <c r="D510" s="248" t="s">
        <v>174</v>
      </c>
      <c r="E510" s="264" t="s">
        <v>1</v>
      </c>
      <c r="F510" s="265" t="s">
        <v>563</v>
      </c>
      <c r="G510" s="263"/>
      <c r="H510" s="266">
        <v>52.539999999999999</v>
      </c>
      <c r="I510" s="267"/>
      <c r="J510" s="263"/>
      <c r="K510" s="263"/>
      <c r="L510" s="268"/>
      <c r="M510" s="269"/>
      <c r="N510" s="270"/>
      <c r="O510" s="270"/>
      <c r="P510" s="270"/>
      <c r="Q510" s="270"/>
      <c r="R510" s="270"/>
      <c r="S510" s="270"/>
      <c r="T510" s="27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2" t="s">
        <v>174</v>
      </c>
      <c r="AU510" s="272" t="s">
        <v>87</v>
      </c>
      <c r="AV510" s="14" t="s">
        <v>87</v>
      </c>
      <c r="AW510" s="14" t="s">
        <v>32</v>
      </c>
      <c r="AX510" s="14" t="s">
        <v>77</v>
      </c>
      <c r="AY510" s="272" t="s">
        <v>163</v>
      </c>
    </row>
    <row r="511" s="14" customFormat="1">
      <c r="A511" s="14"/>
      <c r="B511" s="262"/>
      <c r="C511" s="263"/>
      <c r="D511" s="248" t="s">
        <v>174</v>
      </c>
      <c r="E511" s="264" t="s">
        <v>1</v>
      </c>
      <c r="F511" s="265" t="s">
        <v>559</v>
      </c>
      <c r="G511" s="263"/>
      <c r="H511" s="266">
        <v>9.0839999999999996</v>
      </c>
      <c r="I511" s="267"/>
      <c r="J511" s="263"/>
      <c r="K511" s="263"/>
      <c r="L511" s="268"/>
      <c r="M511" s="269"/>
      <c r="N511" s="270"/>
      <c r="O511" s="270"/>
      <c r="P511" s="270"/>
      <c r="Q511" s="270"/>
      <c r="R511" s="270"/>
      <c r="S511" s="270"/>
      <c r="T511" s="27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2" t="s">
        <v>174</v>
      </c>
      <c r="AU511" s="272" t="s">
        <v>87</v>
      </c>
      <c r="AV511" s="14" t="s">
        <v>87</v>
      </c>
      <c r="AW511" s="14" t="s">
        <v>32</v>
      </c>
      <c r="AX511" s="14" t="s">
        <v>77</v>
      </c>
      <c r="AY511" s="272" t="s">
        <v>163</v>
      </c>
    </row>
    <row r="512" s="14" customFormat="1">
      <c r="A512" s="14"/>
      <c r="B512" s="262"/>
      <c r="C512" s="263"/>
      <c r="D512" s="248" t="s">
        <v>174</v>
      </c>
      <c r="E512" s="264" t="s">
        <v>1</v>
      </c>
      <c r="F512" s="265" t="s">
        <v>564</v>
      </c>
      <c r="G512" s="263"/>
      <c r="H512" s="266">
        <v>-5.718</v>
      </c>
      <c r="I512" s="267"/>
      <c r="J512" s="263"/>
      <c r="K512" s="263"/>
      <c r="L512" s="268"/>
      <c r="M512" s="269"/>
      <c r="N512" s="270"/>
      <c r="O512" s="270"/>
      <c r="P512" s="270"/>
      <c r="Q512" s="270"/>
      <c r="R512" s="270"/>
      <c r="S512" s="270"/>
      <c r="T512" s="27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2" t="s">
        <v>174</v>
      </c>
      <c r="AU512" s="272" t="s">
        <v>87</v>
      </c>
      <c r="AV512" s="14" t="s">
        <v>87</v>
      </c>
      <c r="AW512" s="14" t="s">
        <v>32</v>
      </c>
      <c r="AX512" s="14" t="s">
        <v>77</v>
      </c>
      <c r="AY512" s="272" t="s">
        <v>163</v>
      </c>
    </row>
    <row r="513" s="14" customFormat="1">
      <c r="A513" s="14"/>
      <c r="B513" s="262"/>
      <c r="C513" s="263"/>
      <c r="D513" s="248" t="s">
        <v>174</v>
      </c>
      <c r="E513" s="264" t="s">
        <v>1</v>
      </c>
      <c r="F513" s="265" t="s">
        <v>565</v>
      </c>
      <c r="G513" s="263"/>
      <c r="H513" s="266">
        <v>94.174000000000007</v>
      </c>
      <c r="I513" s="267"/>
      <c r="J513" s="263"/>
      <c r="K513" s="263"/>
      <c r="L513" s="268"/>
      <c r="M513" s="269"/>
      <c r="N513" s="270"/>
      <c r="O513" s="270"/>
      <c r="P513" s="270"/>
      <c r="Q513" s="270"/>
      <c r="R513" s="270"/>
      <c r="S513" s="270"/>
      <c r="T513" s="27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2" t="s">
        <v>174</v>
      </c>
      <c r="AU513" s="272" t="s">
        <v>87</v>
      </c>
      <c r="AV513" s="14" t="s">
        <v>87</v>
      </c>
      <c r="AW513" s="14" t="s">
        <v>32</v>
      </c>
      <c r="AX513" s="14" t="s">
        <v>77</v>
      </c>
      <c r="AY513" s="272" t="s">
        <v>163</v>
      </c>
    </row>
    <row r="514" s="14" customFormat="1">
      <c r="A514" s="14"/>
      <c r="B514" s="262"/>
      <c r="C514" s="263"/>
      <c r="D514" s="248" t="s">
        <v>174</v>
      </c>
      <c r="E514" s="264" t="s">
        <v>1</v>
      </c>
      <c r="F514" s="265" t="s">
        <v>566</v>
      </c>
      <c r="G514" s="263"/>
      <c r="H514" s="266">
        <v>-10.15</v>
      </c>
      <c r="I514" s="267"/>
      <c r="J514" s="263"/>
      <c r="K514" s="263"/>
      <c r="L514" s="268"/>
      <c r="M514" s="269"/>
      <c r="N514" s="270"/>
      <c r="O514" s="270"/>
      <c r="P514" s="270"/>
      <c r="Q514" s="270"/>
      <c r="R514" s="270"/>
      <c r="S514" s="270"/>
      <c r="T514" s="27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2" t="s">
        <v>174</v>
      </c>
      <c r="AU514" s="272" t="s">
        <v>87</v>
      </c>
      <c r="AV514" s="14" t="s">
        <v>87</v>
      </c>
      <c r="AW514" s="14" t="s">
        <v>32</v>
      </c>
      <c r="AX514" s="14" t="s">
        <v>77</v>
      </c>
      <c r="AY514" s="272" t="s">
        <v>163</v>
      </c>
    </row>
    <row r="515" s="14" customFormat="1">
      <c r="A515" s="14"/>
      <c r="B515" s="262"/>
      <c r="C515" s="263"/>
      <c r="D515" s="248" t="s">
        <v>174</v>
      </c>
      <c r="E515" s="264" t="s">
        <v>1</v>
      </c>
      <c r="F515" s="265" t="s">
        <v>680</v>
      </c>
      <c r="G515" s="263"/>
      <c r="H515" s="266">
        <v>7.04</v>
      </c>
      <c r="I515" s="267"/>
      <c r="J515" s="263"/>
      <c r="K515" s="263"/>
      <c r="L515" s="268"/>
      <c r="M515" s="269"/>
      <c r="N515" s="270"/>
      <c r="O515" s="270"/>
      <c r="P515" s="270"/>
      <c r="Q515" s="270"/>
      <c r="R515" s="270"/>
      <c r="S515" s="270"/>
      <c r="T515" s="27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2" t="s">
        <v>174</v>
      </c>
      <c r="AU515" s="272" t="s">
        <v>87</v>
      </c>
      <c r="AV515" s="14" t="s">
        <v>87</v>
      </c>
      <c r="AW515" s="14" t="s">
        <v>32</v>
      </c>
      <c r="AX515" s="14" t="s">
        <v>77</v>
      </c>
      <c r="AY515" s="272" t="s">
        <v>163</v>
      </c>
    </row>
    <row r="516" s="14" customFormat="1">
      <c r="A516" s="14"/>
      <c r="B516" s="262"/>
      <c r="C516" s="263"/>
      <c r="D516" s="248" t="s">
        <v>174</v>
      </c>
      <c r="E516" s="264" t="s">
        <v>1</v>
      </c>
      <c r="F516" s="265" t="s">
        <v>547</v>
      </c>
      <c r="G516" s="263"/>
      <c r="H516" s="266">
        <v>4.4850000000000003</v>
      </c>
      <c r="I516" s="267"/>
      <c r="J516" s="263"/>
      <c r="K516" s="263"/>
      <c r="L516" s="268"/>
      <c r="M516" s="269"/>
      <c r="N516" s="270"/>
      <c r="O516" s="270"/>
      <c r="P516" s="270"/>
      <c r="Q516" s="270"/>
      <c r="R516" s="270"/>
      <c r="S516" s="270"/>
      <c r="T516" s="27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2" t="s">
        <v>174</v>
      </c>
      <c r="AU516" s="272" t="s">
        <v>87</v>
      </c>
      <c r="AV516" s="14" t="s">
        <v>87</v>
      </c>
      <c r="AW516" s="14" t="s">
        <v>32</v>
      </c>
      <c r="AX516" s="14" t="s">
        <v>77</v>
      </c>
      <c r="AY516" s="272" t="s">
        <v>163</v>
      </c>
    </row>
    <row r="517" s="2" customFormat="1" ht="16.5" customHeight="1">
      <c r="A517" s="38"/>
      <c r="B517" s="39"/>
      <c r="C517" s="235" t="s">
        <v>681</v>
      </c>
      <c r="D517" s="235" t="s">
        <v>165</v>
      </c>
      <c r="E517" s="236" t="s">
        <v>682</v>
      </c>
      <c r="F517" s="237" t="s">
        <v>683</v>
      </c>
      <c r="G517" s="238" t="s">
        <v>168</v>
      </c>
      <c r="H517" s="239">
        <v>1.8899999999999999</v>
      </c>
      <c r="I517" s="240"/>
      <c r="J517" s="241">
        <f>ROUND(I517*H517,2)</f>
        <v>0</v>
      </c>
      <c r="K517" s="237" t="s">
        <v>169</v>
      </c>
      <c r="L517" s="44"/>
      <c r="M517" s="242" t="s">
        <v>1</v>
      </c>
      <c r="N517" s="243" t="s">
        <v>42</v>
      </c>
      <c r="O517" s="91"/>
      <c r="P517" s="244">
        <f>O517*H517</f>
        <v>0</v>
      </c>
      <c r="Q517" s="244">
        <v>0.0014</v>
      </c>
      <c r="R517" s="244">
        <f>Q517*H517</f>
        <v>0.0026459999999999999</v>
      </c>
      <c r="S517" s="244">
        <v>0</v>
      </c>
      <c r="T517" s="245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46" t="s">
        <v>170</v>
      </c>
      <c r="AT517" s="246" t="s">
        <v>165</v>
      </c>
      <c r="AU517" s="246" t="s">
        <v>87</v>
      </c>
      <c r="AY517" s="17" t="s">
        <v>163</v>
      </c>
      <c r="BE517" s="247">
        <f>IF(N517="základní",J517,0)</f>
        <v>0</v>
      </c>
      <c r="BF517" s="247">
        <f>IF(N517="snížená",J517,0)</f>
        <v>0</v>
      </c>
      <c r="BG517" s="247">
        <f>IF(N517="zákl. přenesená",J517,0)</f>
        <v>0</v>
      </c>
      <c r="BH517" s="247">
        <f>IF(N517="sníž. přenesená",J517,0)</f>
        <v>0</v>
      </c>
      <c r="BI517" s="247">
        <f>IF(N517="nulová",J517,0)</f>
        <v>0</v>
      </c>
      <c r="BJ517" s="17" t="s">
        <v>85</v>
      </c>
      <c r="BK517" s="247">
        <f>ROUND(I517*H517,2)</f>
        <v>0</v>
      </c>
      <c r="BL517" s="17" t="s">
        <v>170</v>
      </c>
      <c r="BM517" s="246" t="s">
        <v>684</v>
      </c>
    </row>
    <row r="518" s="2" customFormat="1">
      <c r="A518" s="38"/>
      <c r="B518" s="39"/>
      <c r="C518" s="40"/>
      <c r="D518" s="248" t="s">
        <v>172</v>
      </c>
      <c r="E518" s="40"/>
      <c r="F518" s="249" t="s">
        <v>685</v>
      </c>
      <c r="G518" s="40"/>
      <c r="H518" s="40"/>
      <c r="I518" s="144"/>
      <c r="J518" s="40"/>
      <c r="K518" s="40"/>
      <c r="L518" s="44"/>
      <c r="M518" s="250"/>
      <c r="N518" s="251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172</v>
      </c>
      <c r="AU518" s="17" t="s">
        <v>87</v>
      </c>
    </row>
    <row r="519" s="13" customFormat="1">
      <c r="A519" s="13"/>
      <c r="B519" s="252"/>
      <c r="C519" s="253"/>
      <c r="D519" s="248" t="s">
        <v>174</v>
      </c>
      <c r="E519" s="254" t="s">
        <v>1</v>
      </c>
      <c r="F519" s="255" t="s">
        <v>686</v>
      </c>
      <c r="G519" s="253"/>
      <c r="H519" s="254" t="s">
        <v>1</v>
      </c>
      <c r="I519" s="256"/>
      <c r="J519" s="253"/>
      <c r="K519" s="253"/>
      <c r="L519" s="257"/>
      <c r="M519" s="258"/>
      <c r="N519" s="259"/>
      <c r="O519" s="259"/>
      <c r="P519" s="259"/>
      <c r="Q519" s="259"/>
      <c r="R519" s="259"/>
      <c r="S519" s="259"/>
      <c r="T519" s="26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1" t="s">
        <v>174</v>
      </c>
      <c r="AU519" s="261" t="s">
        <v>87</v>
      </c>
      <c r="AV519" s="13" t="s">
        <v>85</v>
      </c>
      <c r="AW519" s="13" t="s">
        <v>32</v>
      </c>
      <c r="AX519" s="13" t="s">
        <v>77</v>
      </c>
      <c r="AY519" s="261" t="s">
        <v>163</v>
      </c>
    </row>
    <row r="520" s="14" customFormat="1">
      <c r="A520" s="14"/>
      <c r="B520" s="262"/>
      <c r="C520" s="263"/>
      <c r="D520" s="248" t="s">
        <v>174</v>
      </c>
      <c r="E520" s="264" t="s">
        <v>1</v>
      </c>
      <c r="F520" s="265" t="s">
        <v>687</v>
      </c>
      <c r="G520" s="263"/>
      <c r="H520" s="266">
        <v>1.8899999999999999</v>
      </c>
      <c r="I520" s="267"/>
      <c r="J520" s="263"/>
      <c r="K520" s="263"/>
      <c r="L520" s="268"/>
      <c r="M520" s="269"/>
      <c r="N520" s="270"/>
      <c r="O520" s="270"/>
      <c r="P520" s="270"/>
      <c r="Q520" s="270"/>
      <c r="R520" s="270"/>
      <c r="S520" s="270"/>
      <c r="T520" s="27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2" t="s">
        <v>174</v>
      </c>
      <c r="AU520" s="272" t="s">
        <v>87</v>
      </c>
      <c r="AV520" s="14" t="s">
        <v>87</v>
      </c>
      <c r="AW520" s="14" t="s">
        <v>32</v>
      </c>
      <c r="AX520" s="14" t="s">
        <v>77</v>
      </c>
      <c r="AY520" s="272" t="s">
        <v>163</v>
      </c>
    </row>
    <row r="521" s="2" customFormat="1" ht="16.5" customHeight="1">
      <c r="A521" s="38"/>
      <c r="B521" s="39"/>
      <c r="C521" s="235" t="s">
        <v>688</v>
      </c>
      <c r="D521" s="235" t="s">
        <v>165</v>
      </c>
      <c r="E521" s="236" t="s">
        <v>689</v>
      </c>
      <c r="F521" s="237" t="s">
        <v>690</v>
      </c>
      <c r="G521" s="238" t="s">
        <v>168</v>
      </c>
      <c r="H521" s="239">
        <v>41.567999999999998</v>
      </c>
      <c r="I521" s="240"/>
      <c r="J521" s="241">
        <f>ROUND(I521*H521,2)</f>
        <v>0</v>
      </c>
      <c r="K521" s="237" t="s">
        <v>169</v>
      </c>
      <c r="L521" s="44"/>
      <c r="M521" s="242" t="s">
        <v>1</v>
      </c>
      <c r="N521" s="243" t="s">
        <v>42</v>
      </c>
      <c r="O521" s="91"/>
      <c r="P521" s="244">
        <f>O521*H521</f>
        <v>0</v>
      </c>
      <c r="Q521" s="244">
        <v>0</v>
      </c>
      <c r="R521" s="244">
        <f>Q521*H521</f>
        <v>0</v>
      </c>
      <c r="S521" s="244">
        <v>0</v>
      </c>
      <c r="T521" s="245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6" t="s">
        <v>170</v>
      </c>
      <c r="AT521" s="246" t="s">
        <v>165</v>
      </c>
      <c r="AU521" s="246" t="s">
        <v>87</v>
      </c>
      <c r="AY521" s="17" t="s">
        <v>163</v>
      </c>
      <c r="BE521" s="247">
        <f>IF(N521="základní",J521,0)</f>
        <v>0</v>
      </c>
      <c r="BF521" s="247">
        <f>IF(N521="snížená",J521,0)</f>
        <v>0</v>
      </c>
      <c r="BG521" s="247">
        <f>IF(N521="zákl. přenesená",J521,0)</f>
        <v>0</v>
      </c>
      <c r="BH521" s="247">
        <f>IF(N521="sníž. přenesená",J521,0)</f>
        <v>0</v>
      </c>
      <c r="BI521" s="247">
        <f>IF(N521="nulová",J521,0)</f>
        <v>0</v>
      </c>
      <c r="BJ521" s="17" t="s">
        <v>85</v>
      </c>
      <c r="BK521" s="247">
        <f>ROUND(I521*H521,2)</f>
        <v>0</v>
      </c>
      <c r="BL521" s="17" t="s">
        <v>170</v>
      </c>
      <c r="BM521" s="246" t="s">
        <v>691</v>
      </c>
    </row>
    <row r="522" s="2" customFormat="1">
      <c r="A522" s="38"/>
      <c r="B522" s="39"/>
      <c r="C522" s="40"/>
      <c r="D522" s="248" t="s">
        <v>172</v>
      </c>
      <c r="E522" s="40"/>
      <c r="F522" s="249" t="s">
        <v>692</v>
      </c>
      <c r="G522" s="40"/>
      <c r="H522" s="40"/>
      <c r="I522" s="144"/>
      <c r="J522" s="40"/>
      <c r="K522" s="40"/>
      <c r="L522" s="44"/>
      <c r="M522" s="250"/>
      <c r="N522" s="251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172</v>
      </c>
      <c r="AU522" s="17" t="s">
        <v>87</v>
      </c>
    </row>
    <row r="523" s="14" customFormat="1">
      <c r="A523" s="14"/>
      <c r="B523" s="262"/>
      <c r="C523" s="263"/>
      <c r="D523" s="248" t="s">
        <v>174</v>
      </c>
      <c r="E523" s="264" t="s">
        <v>1</v>
      </c>
      <c r="F523" s="265" t="s">
        <v>693</v>
      </c>
      <c r="G523" s="263"/>
      <c r="H523" s="266">
        <v>41.567999999999998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2" t="s">
        <v>174</v>
      </c>
      <c r="AU523" s="272" t="s">
        <v>87</v>
      </c>
      <c r="AV523" s="14" t="s">
        <v>87</v>
      </c>
      <c r="AW523" s="14" t="s">
        <v>32</v>
      </c>
      <c r="AX523" s="14" t="s">
        <v>77</v>
      </c>
      <c r="AY523" s="272" t="s">
        <v>163</v>
      </c>
    </row>
    <row r="524" s="2" customFormat="1" ht="16.5" customHeight="1">
      <c r="A524" s="38"/>
      <c r="B524" s="39"/>
      <c r="C524" s="235" t="s">
        <v>694</v>
      </c>
      <c r="D524" s="235" t="s">
        <v>165</v>
      </c>
      <c r="E524" s="236" t="s">
        <v>695</v>
      </c>
      <c r="F524" s="237" t="s">
        <v>696</v>
      </c>
      <c r="G524" s="238" t="s">
        <v>168</v>
      </c>
      <c r="H524" s="239">
        <v>46.744999999999997</v>
      </c>
      <c r="I524" s="240"/>
      <c r="J524" s="241">
        <f>ROUND(I524*H524,2)</f>
        <v>0</v>
      </c>
      <c r="K524" s="237" t="s">
        <v>169</v>
      </c>
      <c r="L524" s="44"/>
      <c r="M524" s="242" t="s">
        <v>1</v>
      </c>
      <c r="N524" s="243" t="s">
        <v>42</v>
      </c>
      <c r="O524" s="91"/>
      <c r="P524" s="244">
        <f>O524*H524</f>
        <v>0</v>
      </c>
      <c r="Q524" s="244">
        <v>0</v>
      </c>
      <c r="R524" s="244">
        <f>Q524*H524</f>
        <v>0</v>
      </c>
      <c r="S524" s="244">
        <v>0</v>
      </c>
      <c r="T524" s="245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46" t="s">
        <v>170</v>
      </c>
      <c r="AT524" s="246" t="s">
        <v>165</v>
      </c>
      <c r="AU524" s="246" t="s">
        <v>87</v>
      </c>
      <c r="AY524" s="17" t="s">
        <v>163</v>
      </c>
      <c r="BE524" s="247">
        <f>IF(N524="základní",J524,0)</f>
        <v>0</v>
      </c>
      <c r="BF524" s="247">
        <f>IF(N524="snížená",J524,0)</f>
        <v>0</v>
      </c>
      <c r="BG524" s="247">
        <f>IF(N524="zákl. přenesená",J524,0)</f>
        <v>0</v>
      </c>
      <c r="BH524" s="247">
        <f>IF(N524="sníž. přenesená",J524,0)</f>
        <v>0</v>
      </c>
      <c r="BI524" s="247">
        <f>IF(N524="nulová",J524,0)</f>
        <v>0</v>
      </c>
      <c r="BJ524" s="17" t="s">
        <v>85</v>
      </c>
      <c r="BK524" s="247">
        <f>ROUND(I524*H524,2)</f>
        <v>0</v>
      </c>
      <c r="BL524" s="17" t="s">
        <v>170</v>
      </c>
      <c r="BM524" s="246" t="s">
        <v>697</v>
      </c>
    </row>
    <row r="525" s="2" customFormat="1">
      <c r="A525" s="38"/>
      <c r="B525" s="39"/>
      <c r="C525" s="40"/>
      <c r="D525" s="248" t="s">
        <v>172</v>
      </c>
      <c r="E525" s="40"/>
      <c r="F525" s="249" t="s">
        <v>698</v>
      </c>
      <c r="G525" s="40"/>
      <c r="H525" s="40"/>
      <c r="I525" s="144"/>
      <c r="J525" s="40"/>
      <c r="K525" s="40"/>
      <c r="L525" s="44"/>
      <c r="M525" s="250"/>
      <c r="N525" s="251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172</v>
      </c>
      <c r="AU525" s="17" t="s">
        <v>87</v>
      </c>
    </row>
    <row r="526" s="13" customFormat="1">
      <c r="A526" s="13"/>
      <c r="B526" s="252"/>
      <c r="C526" s="253"/>
      <c r="D526" s="248" t="s">
        <v>174</v>
      </c>
      <c r="E526" s="254" t="s">
        <v>1</v>
      </c>
      <c r="F526" s="255" t="s">
        <v>526</v>
      </c>
      <c r="G526" s="253"/>
      <c r="H526" s="254" t="s">
        <v>1</v>
      </c>
      <c r="I526" s="256"/>
      <c r="J526" s="253"/>
      <c r="K526" s="253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174</v>
      </c>
      <c r="AU526" s="261" t="s">
        <v>87</v>
      </c>
      <c r="AV526" s="13" t="s">
        <v>85</v>
      </c>
      <c r="AW526" s="13" t="s">
        <v>32</v>
      </c>
      <c r="AX526" s="13" t="s">
        <v>77</v>
      </c>
      <c r="AY526" s="261" t="s">
        <v>163</v>
      </c>
    </row>
    <row r="527" s="14" customFormat="1">
      <c r="A527" s="14"/>
      <c r="B527" s="262"/>
      <c r="C527" s="263"/>
      <c r="D527" s="248" t="s">
        <v>174</v>
      </c>
      <c r="E527" s="264" t="s">
        <v>1</v>
      </c>
      <c r="F527" s="265" t="s">
        <v>527</v>
      </c>
      <c r="G527" s="263"/>
      <c r="H527" s="266">
        <v>6.5529999999999999</v>
      </c>
      <c r="I527" s="267"/>
      <c r="J527" s="263"/>
      <c r="K527" s="263"/>
      <c r="L527" s="268"/>
      <c r="M527" s="269"/>
      <c r="N527" s="270"/>
      <c r="O527" s="270"/>
      <c r="P527" s="270"/>
      <c r="Q527" s="270"/>
      <c r="R527" s="270"/>
      <c r="S527" s="270"/>
      <c r="T527" s="27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2" t="s">
        <v>174</v>
      </c>
      <c r="AU527" s="272" t="s">
        <v>87</v>
      </c>
      <c r="AV527" s="14" t="s">
        <v>87</v>
      </c>
      <c r="AW527" s="14" t="s">
        <v>32</v>
      </c>
      <c r="AX527" s="14" t="s">
        <v>77</v>
      </c>
      <c r="AY527" s="272" t="s">
        <v>163</v>
      </c>
    </row>
    <row r="528" s="13" customFormat="1">
      <c r="A528" s="13"/>
      <c r="B528" s="252"/>
      <c r="C528" s="253"/>
      <c r="D528" s="248" t="s">
        <v>174</v>
      </c>
      <c r="E528" s="254" t="s">
        <v>1</v>
      </c>
      <c r="F528" s="255" t="s">
        <v>528</v>
      </c>
      <c r="G528" s="253"/>
      <c r="H528" s="254" t="s">
        <v>1</v>
      </c>
      <c r="I528" s="256"/>
      <c r="J528" s="253"/>
      <c r="K528" s="253"/>
      <c r="L528" s="257"/>
      <c r="M528" s="258"/>
      <c r="N528" s="259"/>
      <c r="O528" s="259"/>
      <c r="P528" s="259"/>
      <c r="Q528" s="259"/>
      <c r="R528" s="259"/>
      <c r="S528" s="259"/>
      <c r="T528" s="26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1" t="s">
        <v>174</v>
      </c>
      <c r="AU528" s="261" t="s">
        <v>87</v>
      </c>
      <c r="AV528" s="13" t="s">
        <v>85</v>
      </c>
      <c r="AW528" s="13" t="s">
        <v>32</v>
      </c>
      <c r="AX528" s="13" t="s">
        <v>77</v>
      </c>
      <c r="AY528" s="261" t="s">
        <v>163</v>
      </c>
    </row>
    <row r="529" s="14" customFormat="1">
      <c r="A529" s="14"/>
      <c r="B529" s="262"/>
      <c r="C529" s="263"/>
      <c r="D529" s="248" t="s">
        <v>174</v>
      </c>
      <c r="E529" s="264" t="s">
        <v>1</v>
      </c>
      <c r="F529" s="265" t="s">
        <v>529</v>
      </c>
      <c r="G529" s="263"/>
      <c r="H529" s="266">
        <v>2.2400000000000002</v>
      </c>
      <c r="I529" s="267"/>
      <c r="J529" s="263"/>
      <c r="K529" s="263"/>
      <c r="L529" s="268"/>
      <c r="M529" s="269"/>
      <c r="N529" s="270"/>
      <c r="O529" s="270"/>
      <c r="P529" s="270"/>
      <c r="Q529" s="270"/>
      <c r="R529" s="270"/>
      <c r="S529" s="270"/>
      <c r="T529" s="27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2" t="s">
        <v>174</v>
      </c>
      <c r="AU529" s="272" t="s">
        <v>87</v>
      </c>
      <c r="AV529" s="14" t="s">
        <v>87</v>
      </c>
      <c r="AW529" s="14" t="s">
        <v>32</v>
      </c>
      <c r="AX529" s="14" t="s">
        <v>77</v>
      </c>
      <c r="AY529" s="272" t="s">
        <v>163</v>
      </c>
    </row>
    <row r="530" s="13" customFormat="1">
      <c r="A530" s="13"/>
      <c r="B530" s="252"/>
      <c r="C530" s="253"/>
      <c r="D530" s="248" t="s">
        <v>174</v>
      </c>
      <c r="E530" s="254" t="s">
        <v>1</v>
      </c>
      <c r="F530" s="255" t="s">
        <v>193</v>
      </c>
      <c r="G530" s="253"/>
      <c r="H530" s="254" t="s">
        <v>1</v>
      </c>
      <c r="I530" s="256"/>
      <c r="J530" s="253"/>
      <c r="K530" s="253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174</v>
      </c>
      <c r="AU530" s="261" t="s">
        <v>87</v>
      </c>
      <c r="AV530" s="13" t="s">
        <v>85</v>
      </c>
      <c r="AW530" s="13" t="s">
        <v>32</v>
      </c>
      <c r="AX530" s="13" t="s">
        <v>77</v>
      </c>
      <c r="AY530" s="261" t="s">
        <v>163</v>
      </c>
    </row>
    <row r="531" s="14" customFormat="1">
      <c r="A531" s="14"/>
      <c r="B531" s="262"/>
      <c r="C531" s="263"/>
      <c r="D531" s="248" t="s">
        <v>174</v>
      </c>
      <c r="E531" s="264" t="s">
        <v>1</v>
      </c>
      <c r="F531" s="265" t="s">
        <v>590</v>
      </c>
      <c r="G531" s="263"/>
      <c r="H531" s="266">
        <v>37.951999999999998</v>
      </c>
      <c r="I531" s="267"/>
      <c r="J531" s="263"/>
      <c r="K531" s="263"/>
      <c r="L531" s="268"/>
      <c r="M531" s="269"/>
      <c r="N531" s="270"/>
      <c r="O531" s="270"/>
      <c r="P531" s="270"/>
      <c r="Q531" s="270"/>
      <c r="R531" s="270"/>
      <c r="S531" s="270"/>
      <c r="T531" s="27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2" t="s">
        <v>174</v>
      </c>
      <c r="AU531" s="272" t="s">
        <v>87</v>
      </c>
      <c r="AV531" s="14" t="s">
        <v>87</v>
      </c>
      <c r="AW531" s="14" t="s">
        <v>32</v>
      </c>
      <c r="AX531" s="14" t="s">
        <v>77</v>
      </c>
      <c r="AY531" s="272" t="s">
        <v>163</v>
      </c>
    </row>
    <row r="532" s="2" customFormat="1" ht="16.5" customHeight="1">
      <c r="A532" s="38"/>
      <c r="B532" s="39"/>
      <c r="C532" s="235" t="s">
        <v>699</v>
      </c>
      <c r="D532" s="235" t="s">
        <v>165</v>
      </c>
      <c r="E532" s="236" t="s">
        <v>700</v>
      </c>
      <c r="F532" s="237" t="s">
        <v>701</v>
      </c>
      <c r="G532" s="238" t="s">
        <v>190</v>
      </c>
      <c r="H532" s="239">
        <v>0.13500000000000001</v>
      </c>
      <c r="I532" s="240"/>
      <c r="J532" s="241">
        <f>ROUND(I532*H532,2)</f>
        <v>0</v>
      </c>
      <c r="K532" s="237" t="s">
        <v>169</v>
      </c>
      <c r="L532" s="44"/>
      <c r="M532" s="242" t="s">
        <v>1</v>
      </c>
      <c r="N532" s="243" t="s">
        <v>42</v>
      </c>
      <c r="O532" s="91"/>
      <c r="P532" s="244">
        <f>O532*H532</f>
        <v>0</v>
      </c>
      <c r="Q532" s="244">
        <v>2.45329</v>
      </c>
      <c r="R532" s="244">
        <f>Q532*H532</f>
        <v>0.33119415000000002</v>
      </c>
      <c r="S532" s="244">
        <v>0</v>
      </c>
      <c r="T532" s="245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46" t="s">
        <v>170</v>
      </c>
      <c r="AT532" s="246" t="s">
        <v>165</v>
      </c>
      <c r="AU532" s="246" t="s">
        <v>87</v>
      </c>
      <c r="AY532" s="17" t="s">
        <v>163</v>
      </c>
      <c r="BE532" s="247">
        <f>IF(N532="základní",J532,0)</f>
        <v>0</v>
      </c>
      <c r="BF532" s="247">
        <f>IF(N532="snížená",J532,0)</f>
        <v>0</v>
      </c>
      <c r="BG532" s="247">
        <f>IF(N532="zákl. přenesená",J532,0)</f>
        <v>0</v>
      </c>
      <c r="BH532" s="247">
        <f>IF(N532="sníž. přenesená",J532,0)</f>
        <v>0</v>
      </c>
      <c r="BI532" s="247">
        <f>IF(N532="nulová",J532,0)</f>
        <v>0</v>
      </c>
      <c r="BJ532" s="17" t="s">
        <v>85</v>
      </c>
      <c r="BK532" s="247">
        <f>ROUND(I532*H532,2)</f>
        <v>0</v>
      </c>
      <c r="BL532" s="17" t="s">
        <v>170</v>
      </c>
      <c r="BM532" s="246" t="s">
        <v>702</v>
      </c>
    </row>
    <row r="533" s="2" customFormat="1">
      <c r="A533" s="38"/>
      <c r="B533" s="39"/>
      <c r="C533" s="40"/>
      <c r="D533" s="248" t="s">
        <v>172</v>
      </c>
      <c r="E533" s="40"/>
      <c r="F533" s="249" t="s">
        <v>703</v>
      </c>
      <c r="G533" s="40"/>
      <c r="H533" s="40"/>
      <c r="I533" s="144"/>
      <c r="J533" s="40"/>
      <c r="K533" s="40"/>
      <c r="L533" s="44"/>
      <c r="M533" s="250"/>
      <c r="N533" s="251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172</v>
      </c>
      <c r="AU533" s="17" t="s">
        <v>87</v>
      </c>
    </row>
    <row r="534" s="13" customFormat="1">
      <c r="A534" s="13"/>
      <c r="B534" s="252"/>
      <c r="C534" s="253"/>
      <c r="D534" s="248" t="s">
        <v>174</v>
      </c>
      <c r="E534" s="254" t="s">
        <v>1</v>
      </c>
      <c r="F534" s="255" t="s">
        <v>704</v>
      </c>
      <c r="G534" s="253"/>
      <c r="H534" s="254" t="s">
        <v>1</v>
      </c>
      <c r="I534" s="256"/>
      <c r="J534" s="253"/>
      <c r="K534" s="253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174</v>
      </c>
      <c r="AU534" s="261" t="s">
        <v>87</v>
      </c>
      <c r="AV534" s="13" t="s">
        <v>85</v>
      </c>
      <c r="AW534" s="13" t="s">
        <v>32</v>
      </c>
      <c r="AX534" s="13" t="s">
        <v>77</v>
      </c>
      <c r="AY534" s="261" t="s">
        <v>163</v>
      </c>
    </row>
    <row r="535" s="14" customFormat="1">
      <c r="A535" s="14"/>
      <c r="B535" s="262"/>
      <c r="C535" s="263"/>
      <c r="D535" s="248" t="s">
        <v>174</v>
      </c>
      <c r="E535" s="264" t="s">
        <v>1</v>
      </c>
      <c r="F535" s="265" t="s">
        <v>705</v>
      </c>
      <c r="G535" s="263"/>
      <c r="H535" s="266">
        <v>0.13500000000000001</v>
      </c>
      <c r="I535" s="267"/>
      <c r="J535" s="263"/>
      <c r="K535" s="263"/>
      <c r="L535" s="268"/>
      <c r="M535" s="269"/>
      <c r="N535" s="270"/>
      <c r="O535" s="270"/>
      <c r="P535" s="270"/>
      <c r="Q535" s="270"/>
      <c r="R535" s="270"/>
      <c r="S535" s="270"/>
      <c r="T535" s="27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2" t="s">
        <v>174</v>
      </c>
      <c r="AU535" s="272" t="s">
        <v>87</v>
      </c>
      <c r="AV535" s="14" t="s">
        <v>87</v>
      </c>
      <c r="AW535" s="14" t="s">
        <v>32</v>
      </c>
      <c r="AX535" s="14" t="s">
        <v>77</v>
      </c>
      <c r="AY535" s="272" t="s">
        <v>163</v>
      </c>
    </row>
    <row r="536" s="2" customFormat="1" ht="16.5" customHeight="1">
      <c r="A536" s="38"/>
      <c r="B536" s="39"/>
      <c r="C536" s="235" t="s">
        <v>706</v>
      </c>
      <c r="D536" s="235" t="s">
        <v>165</v>
      </c>
      <c r="E536" s="236" t="s">
        <v>707</v>
      </c>
      <c r="F536" s="237" t="s">
        <v>708</v>
      </c>
      <c r="G536" s="238" t="s">
        <v>168</v>
      </c>
      <c r="H536" s="239">
        <v>1.8</v>
      </c>
      <c r="I536" s="240"/>
      <c r="J536" s="241">
        <f>ROUND(I536*H536,2)</f>
        <v>0</v>
      </c>
      <c r="K536" s="237" t="s">
        <v>169</v>
      </c>
      <c r="L536" s="44"/>
      <c r="M536" s="242" t="s">
        <v>1</v>
      </c>
      <c r="N536" s="243" t="s">
        <v>42</v>
      </c>
      <c r="O536" s="91"/>
      <c r="P536" s="244">
        <f>O536*H536</f>
        <v>0</v>
      </c>
      <c r="Q536" s="244">
        <v>0.013520000000000001</v>
      </c>
      <c r="R536" s="244">
        <f>Q536*H536</f>
        <v>0.024336000000000003</v>
      </c>
      <c r="S536" s="244">
        <v>0</v>
      </c>
      <c r="T536" s="245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46" t="s">
        <v>170</v>
      </c>
      <c r="AT536" s="246" t="s">
        <v>165</v>
      </c>
      <c r="AU536" s="246" t="s">
        <v>87</v>
      </c>
      <c r="AY536" s="17" t="s">
        <v>163</v>
      </c>
      <c r="BE536" s="247">
        <f>IF(N536="základní",J536,0)</f>
        <v>0</v>
      </c>
      <c r="BF536" s="247">
        <f>IF(N536="snížená",J536,0)</f>
        <v>0</v>
      </c>
      <c r="BG536" s="247">
        <f>IF(N536="zákl. přenesená",J536,0)</f>
        <v>0</v>
      </c>
      <c r="BH536" s="247">
        <f>IF(N536="sníž. přenesená",J536,0)</f>
        <v>0</v>
      </c>
      <c r="BI536" s="247">
        <f>IF(N536="nulová",J536,0)</f>
        <v>0</v>
      </c>
      <c r="BJ536" s="17" t="s">
        <v>85</v>
      </c>
      <c r="BK536" s="247">
        <f>ROUND(I536*H536,2)</f>
        <v>0</v>
      </c>
      <c r="BL536" s="17" t="s">
        <v>170</v>
      </c>
      <c r="BM536" s="246" t="s">
        <v>709</v>
      </c>
    </row>
    <row r="537" s="2" customFormat="1">
      <c r="A537" s="38"/>
      <c r="B537" s="39"/>
      <c r="C537" s="40"/>
      <c r="D537" s="248" t="s">
        <v>172</v>
      </c>
      <c r="E537" s="40"/>
      <c r="F537" s="249" t="s">
        <v>710</v>
      </c>
      <c r="G537" s="40"/>
      <c r="H537" s="40"/>
      <c r="I537" s="144"/>
      <c r="J537" s="40"/>
      <c r="K537" s="40"/>
      <c r="L537" s="44"/>
      <c r="M537" s="250"/>
      <c r="N537" s="251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172</v>
      </c>
      <c r="AU537" s="17" t="s">
        <v>87</v>
      </c>
    </row>
    <row r="538" s="13" customFormat="1">
      <c r="A538" s="13"/>
      <c r="B538" s="252"/>
      <c r="C538" s="253"/>
      <c r="D538" s="248" t="s">
        <v>174</v>
      </c>
      <c r="E538" s="254" t="s">
        <v>1</v>
      </c>
      <c r="F538" s="255" t="s">
        <v>704</v>
      </c>
      <c r="G538" s="253"/>
      <c r="H538" s="254" t="s">
        <v>1</v>
      </c>
      <c r="I538" s="256"/>
      <c r="J538" s="253"/>
      <c r="K538" s="253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174</v>
      </c>
      <c r="AU538" s="261" t="s">
        <v>87</v>
      </c>
      <c r="AV538" s="13" t="s">
        <v>85</v>
      </c>
      <c r="AW538" s="13" t="s">
        <v>32</v>
      </c>
      <c r="AX538" s="13" t="s">
        <v>77</v>
      </c>
      <c r="AY538" s="261" t="s">
        <v>163</v>
      </c>
    </row>
    <row r="539" s="14" customFormat="1">
      <c r="A539" s="14"/>
      <c r="B539" s="262"/>
      <c r="C539" s="263"/>
      <c r="D539" s="248" t="s">
        <v>174</v>
      </c>
      <c r="E539" s="264" t="s">
        <v>1</v>
      </c>
      <c r="F539" s="265" t="s">
        <v>711</v>
      </c>
      <c r="G539" s="263"/>
      <c r="H539" s="266">
        <v>1.8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2" t="s">
        <v>174</v>
      </c>
      <c r="AU539" s="272" t="s">
        <v>87</v>
      </c>
      <c r="AV539" s="14" t="s">
        <v>87</v>
      </c>
      <c r="AW539" s="14" t="s">
        <v>32</v>
      </c>
      <c r="AX539" s="14" t="s">
        <v>77</v>
      </c>
      <c r="AY539" s="272" t="s">
        <v>163</v>
      </c>
    </row>
    <row r="540" s="2" customFormat="1" ht="16.5" customHeight="1">
      <c r="A540" s="38"/>
      <c r="B540" s="39"/>
      <c r="C540" s="235" t="s">
        <v>712</v>
      </c>
      <c r="D540" s="235" t="s">
        <v>165</v>
      </c>
      <c r="E540" s="236" t="s">
        <v>713</v>
      </c>
      <c r="F540" s="237" t="s">
        <v>714</v>
      </c>
      <c r="G540" s="238" t="s">
        <v>168</v>
      </c>
      <c r="H540" s="239">
        <v>1.8</v>
      </c>
      <c r="I540" s="240"/>
      <c r="J540" s="241">
        <f>ROUND(I540*H540,2)</f>
        <v>0</v>
      </c>
      <c r="K540" s="237" t="s">
        <v>169</v>
      </c>
      <c r="L540" s="44"/>
      <c r="M540" s="242" t="s">
        <v>1</v>
      </c>
      <c r="N540" s="243" t="s">
        <v>42</v>
      </c>
      <c r="O540" s="91"/>
      <c r="P540" s="244">
        <f>O540*H540</f>
        <v>0</v>
      </c>
      <c r="Q540" s="244">
        <v>0</v>
      </c>
      <c r="R540" s="244">
        <f>Q540*H540</f>
        <v>0</v>
      </c>
      <c r="S540" s="244">
        <v>0</v>
      </c>
      <c r="T540" s="245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46" t="s">
        <v>170</v>
      </c>
      <c r="AT540" s="246" t="s">
        <v>165</v>
      </c>
      <c r="AU540" s="246" t="s">
        <v>87</v>
      </c>
      <c r="AY540" s="17" t="s">
        <v>163</v>
      </c>
      <c r="BE540" s="247">
        <f>IF(N540="základní",J540,0)</f>
        <v>0</v>
      </c>
      <c r="BF540" s="247">
        <f>IF(N540="snížená",J540,0)</f>
        <v>0</v>
      </c>
      <c r="BG540" s="247">
        <f>IF(N540="zákl. přenesená",J540,0)</f>
        <v>0</v>
      </c>
      <c r="BH540" s="247">
        <f>IF(N540="sníž. přenesená",J540,0)</f>
        <v>0</v>
      </c>
      <c r="BI540" s="247">
        <f>IF(N540="nulová",J540,0)</f>
        <v>0</v>
      </c>
      <c r="BJ540" s="17" t="s">
        <v>85</v>
      </c>
      <c r="BK540" s="247">
        <f>ROUND(I540*H540,2)</f>
        <v>0</v>
      </c>
      <c r="BL540" s="17" t="s">
        <v>170</v>
      </c>
      <c r="BM540" s="246" t="s">
        <v>715</v>
      </c>
    </row>
    <row r="541" s="2" customFormat="1">
      <c r="A541" s="38"/>
      <c r="B541" s="39"/>
      <c r="C541" s="40"/>
      <c r="D541" s="248" t="s">
        <v>172</v>
      </c>
      <c r="E541" s="40"/>
      <c r="F541" s="249" t="s">
        <v>716</v>
      </c>
      <c r="G541" s="40"/>
      <c r="H541" s="40"/>
      <c r="I541" s="144"/>
      <c r="J541" s="40"/>
      <c r="K541" s="40"/>
      <c r="L541" s="44"/>
      <c r="M541" s="250"/>
      <c r="N541" s="251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172</v>
      </c>
      <c r="AU541" s="17" t="s">
        <v>87</v>
      </c>
    </row>
    <row r="542" s="2" customFormat="1" ht="16.5" customHeight="1">
      <c r="A542" s="38"/>
      <c r="B542" s="39"/>
      <c r="C542" s="235" t="s">
        <v>717</v>
      </c>
      <c r="D542" s="235" t="s">
        <v>165</v>
      </c>
      <c r="E542" s="236" t="s">
        <v>718</v>
      </c>
      <c r="F542" s="237" t="s">
        <v>719</v>
      </c>
      <c r="G542" s="238" t="s">
        <v>190</v>
      </c>
      <c r="H542" s="239">
        <v>0.34100000000000003</v>
      </c>
      <c r="I542" s="240"/>
      <c r="J542" s="241">
        <f>ROUND(I542*H542,2)</f>
        <v>0</v>
      </c>
      <c r="K542" s="237" t="s">
        <v>169</v>
      </c>
      <c r="L542" s="44"/>
      <c r="M542" s="242" t="s">
        <v>1</v>
      </c>
      <c r="N542" s="243" t="s">
        <v>42</v>
      </c>
      <c r="O542" s="91"/>
      <c r="P542" s="244">
        <f>O542*H542</f>
        <v>0</v>
      </c>
      <c r="Q542" s="244">
        <v>2.45329</v>
      </c>
      <c r="R542" s="244">
        <f>Q542*H542</f>
        <v>0.8365718900000001</v>
      </c>
      <c r="S542" s="244">
        <v>0</v>
      </c>
      <c r="T542" s="245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46" t="s">
        <v>170</v>
      </c>
      <c r="AT542" s="246" t="s">
        <v>165</v>
      </c>
      <c r="AU542" s="246" t="s">
        <v>87</v>
      </c>
      <c r="AY542" s="17" t="s">
        <v>163</v>
      </c>
      <c r="BE542" s="247">
        <f>IF(N542="základní",J542,0)</f>
        <v>0</v>
      </c>
      <c r="BF542" s="247">
        <f>IF(N542="snížená",J542,0)</f>
        <v>0</v>
      </c>
      <c r="BG542" s="247">
        <f>IF(N542="zákl. přenesená",J542,0)</f>
        <v>0</v>
      </c>
      <c r="BH542" s="247">
        <f>IF(N542="sníž. přenesená",J542,0)</f>
        <v>0</v>
      </c>
      <c r="BI542" s="247">
        <f>IF(N542="nulová",J542,0)</f>
        <v>0</v>
      </c>
      <c r="BJ542" s="17" t="s">
        <v>85</v>
      </c>
      <c r="BK542" s="247">
        <f>ROUND(I542*H542,2)</f>
        <v>0</v>
      </c>
      <c r="BL542" s="17" t="s">
        <v>170</v>
      </c>
      <c r="BM542" s="246" t="s">
        <v>720</v>
      </c>
    </row>
    <row r="543" s="2" customFormat="1">
      <c r="A543" s="38"/>
      <c r="B543" s="39"/>
      <c r="C543" s="40"/>
      <c r="D543" s="248" t="s">
        <v>172</v>
      </c>
      <c r="E543" s="40"/>
      <c r="F543" s="249" t="s">
        <v>721</v>
      </c>
      <c r="G543" s="40"/>
      <c r="H543" s="40"/>
      <c r="I543" s="144"/>
      <c r="J543" s="40"/>
      <c r="K543" s="40"/>
      <c r="L543" s="44"/>
      <c r="M543" s="250"/>
      <c r="N543" s="251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172</v>
      </c>
      <c r="AU543" s="17" t="s">
        <v>87</v>
      </c>
    </row>
    <row r="544" s="13" customFormat="1">
      <c r="A544" s="13"/>
      <c r="B544" s="252"/>
      <c r="C544" s="253"/>
      <c r="D544" s="248" t="s">
        <v>174</v>
      </c>
      <c r="E544" s="254" t="s">
        <v>1</v>
      </c>
      <c r="F544" s="255" t="s">
        <v>722</v>
      </c>
      <c r="G544" s="253"/>
      <c r="H544" s="254" t="s">
        <v>1</v>
      </c>
      <c r="I544" s="256"/>
      <c r="J544" s="253"/>
      <c r="K544" s="253"/>
      <c r="L544" s="257"/>
      <c r="M544" s="258"/>
      <c r="N544" s="259"/>
      <c r="O544" s="259"/>
      <c r="P544" s="259"/>
      <c r="Q544" s="259"/>
      <c r="R544" s="259"/>
      <c r="S544" s="259"/>
      <c r="T544" s="26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1" t="s">
        <v>174</v>
      </c>
      <c r="AU544" s="261" t="s">
        <v>87</v>
      </c>
      <c r="AV544" s="13" t="s">
        <v>85</v>
      </c>
      <c r="AW544" s="13" t="s">
        <v>32</v>
      </c>
      <c r="AX544" s="13" t="s">
        <v>77</v>
      </c>
      <c r="AY544" s="261" t="s">
        <v>163</v>
      </c>
    </row>
    <row r="545" s="14" customFormat="1">
      <c r="A545" s="14"/>
      <c r="B545" s="262"/>
      <c r="C545" s="263"/>
      <c r="D545" s="248" t="s">
        <v>174</v>
      </c>
      <c r="E545" s="264" t="s">
        <v>1</v>
      </c>
      <c r="F545" s="265" t="s">
        <v>723</v>
      </c>
      <c r="G545" s="263"/>
      <c r="H545" s="266">
        <v>0.34100000000000003</v>
      </c>
      <c r="I545" s="267"/>
      <c r="J545" s="263"/>
      <c r="K545" s="263"/>
      <c r="L545" s="268"/>
      <c r="M545" s="269"/>
      <c r="N545" s="270"/>
      <c r="O545" s="270"/>
      <c r="P545" s="270"/>
      <c r="Q545" s="270"/>
      <c r="R545" s="270"/>
      <c r="S545" s="270"/>
      <c r="T545" s="27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2" t="s">
        <v>174</v>
      </c>
      <c r="AU545" s="272" t="s">
        <v>87</v>
      </c>
      <c r="AV545" s="14" t="s">
        <v>87</v>
      </c>
      <c r="AW545" s="14" t="s">
        <v>32</v>
      </c>
      <c r="AX545" s="14" t="s">
        <v>77</v>
      </c>
      <c r="AY545" s="272" t="s">
        <v>163</v>
      </c>
    </row>
    <row r="546" s="2" customFormat="1" ht="16.5" customHeight="1">
      <c r="A546" s="38"/>
      <c r="B546" s="39"/>
      <c r="C546" s="235" t="s">
        <v>724</v>
      </c>
      <c r="D546" s="235" t="s">
        <v>165</v>
      </c>
      <c r="E546" s="236" t="s">
        <v>725</v>
      </c>
      <c r="F546" s="237" t="s">
        <v>726</v>
      </c>
      <c r="G546" s="238" t="s">
        <v>190</v>
      </c>
      <c r="H546" s="239">
        <v>0.34100000000000003</v>
      </c>
      <c r="I546" s="240"/>
      <c r="J546" s="241">
        <f>ROUND(I546*H546,2)</f>
        <v>0</v>
      </c>
      <c r="K546" s="237" t="s">
        <v>169</v>
      </c>
      <c r="L546" s="44"/>
      <c r="M546" s="242" t="s">
        <v>1</v>
      </c>
      <c r="N546" s="243" t="s">
        <v>42</v>
      </c>
      <c r="O546" s="91"/>
      <c r="P546" s="244">
        <f>O546*H546</f>
        <v>0</v>
      </c>
      <c r="Q546" s="244">
        <v>0</v>
      </c>
      <c r="R546" s="244">
        <f>Q546*H546</f>
        <v>0</v>
      </c>
      <c r="S546" s="244">
        <v>0</v>
      </c>
      <c r="T546" s="245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46" t="s">
        <v>170</v>
      </c>
      <c r="AT546" s="246" t="s">
        <v>165</v>
      </c>
      <c r="AU546" s="246" t="s">
        <v>87</v>
      </c>
      <c r="AY546" s="17" t="s">
        <v>163</v>
      </c>
      <c r="BE546" s="247">
        <f>IF(N546="základní",J546,0)</f>
        <v>0</v>
      </c>
      <c r="BF546" s="247">
        <f>IF(N546="snížená",J546,0)</f>
        <v>0</v>
      </c>
      <c r="BG546" s="247">
        <f>IF(N546="zákl. přenesená",J546,0)</f>
        <v>0</v>
      </c>
      <c r="BH546" s="247">
        <f>IF(N546="sníž. přenesená",J546,0)</f>
        <v>0</v>
      </c>
      <c r="BI546" s="247">
        <f>IF(N546="nulová",J546,0)</f>
        <v>0</v>
      </c>
      <c r="BJ546" s="17" t="s">
        <v>85</v>
      </c>
      <c r="BK546" s="247">
        <f>ROUND(I546*H546,2)</f>
        <v>0</v>
      </c>
      <c r="BL546" s="17" t="s">
        <v>170</v>
      </c>
      <c r="BM546" s="246" t="s">
        <v>727</v>
      </c>
    </row>
    <row r="547" s="2" customFormat="1">
      <c r="A547" s="38"/>
      <c r="B547" s="39"/>
      <c r="C547" s="40"/>
      <c r="D547" s="248" t="s">
        <v>172</v>
      </c>
      <c r="E547" s="40"/>
      <c r="F547" s="249" t="s">
        <v>728</v>
      </c>
      <c r="G547" s="40"/>
      <c r="H547" s="40"/>
      <c r="I547" s="144"/>
      <c r="J547" s="40"/>
      <c r="K547" s="40"/>
      <c r="L547" s="44"/>
      <c r="M547" s="250"/>
      <c r="N547" s="251"/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172</v>
      </c>
      <c r="AU547" s="17" t="s">
        <v>87</v>
      </c>
    </row>
    <row r="548" s="2" customFormat="1" ht="16.5" customHeight="1">
      <c r="A548" s="38"/>
      <c r="B548" s="39"/>
      <c r="C548" s="235" t="s">
        <v>729</v>
      </c>
      <c r="D548" s="235" t="s">
        <v>165</v>
      </c>
      <c r="E548" s="236" t="s">
        <v>730</v>
      </c>
      <c r="F548" s="237" t="s">
        <v>731</v>
      </c>
      <c r="G548" s="238" t="s">
        <v>219</v>
      </c>
      <c r="H548" s="239">
        <v>0.012</v>
      </c>
      <c r="I548" s="240"/>
      <c r="J548" s="241">
        <f>ROUND(I548*H548,2)</f>
        <v>0</v>
      </c>
      <c r="K548" s="237" t="s">
        <v>169</v>
      </c>
      <c r="L548" s="44"/>
      <c r="M548" s="242" t="s">
        <v>1</v>
      </c>
      <c r="N548" s="243" t="s">
        <v>42</v>
      </c>
      <c r="O548" s="91"/>
      <c r="P548" s="244">
        <f>O548*H548</f>
        <v>0</v>
      </c>
      <c r="Q548" s="244">
        <v>1.06277</v>
      </c>
      <c r="R548" s="244">
        <f>Q548*H548</f>
        <v>0.012753240000000001</v>
      </c>
      <c r="S548" s="244">
        <v>0</v>
      </c>
      <c r="T548" s="245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46" t="s">
        <v>170</v>
      </c>
      <c r="AT548" s="246" t="s">
        <v>165</v>
      </c>
      <c r="AU548" s="246" t="s">
        <v>87</v>
      </c>
      <c r="AY548" s="17" t="s">
        <v>163</v>
      </c>
      <c r="BE548" s="247">
        <f>IF(N548="základní",J548,0)</f>
        <v>0</v>
      </c>
      <c r="BF548" s="247">
        <f>IF(N548="snížená",J548,0)</f>
        <v>0</v>
      </c>
      <c r="BG548" s="247">
        <f>IF(N548="zákl. přenesená",J548,0)</f>
        <v>0</v>
      </c>
      <c r="BH548" s="247">
        <f>IF(N548="sníž. přenesená",J548,0)</f>
        <v>0</v>
      </c>
      <c r="BI548" s="247">
        <f>IF(N548="nulová",J548,0)</f>
        <v>0</v>
      </c>
      <c r="BJ548" s="17" t="s">
        <v>85</v>
      </c>
      <c r="BK548" s="247">
        <f>ROUND(I548*H548,2)</f>
        <v>0</v>
      </c>
      <c r="BL548" s="17" t="s">
        <v>170</v>
      </c>
      <c r="BM548" s="246" t="s">
        <v>732</v>
      </c>
    </row>
    <row r="549" s="2" customFormat="1">
      <c r="A549" s="38"/>
      <c r="B549" s="39"/>
      <c r="C549" s="40"/>
      <c r="D549" s="248" t="s">
        <v>172</v>
      </c>
      <c r="E549" s="40"/>
      <c r="F549" s="249" t="s">
        <v>733</v>
      </c>
      <c r="G549" s="40"/>
      <c r="H549" s="40"/>
      <c r="I549" s="144"/>
      <c r="J549" s="40"/>
      <c r="K549" s="40"/>
      <c r="L549" s="44"/>
      <c r="M549" s="250"/>
      <c r="N549" s="251"/>
      <c r="O549" s="91"/>
      <c r="P549" s="91"/>
      <c r="Q549" s="91"/>
      <c r="R549" s="91"/>
      <c r="S549" s="91"/>
      <c r="T549" s="92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172</v>
      </c>
      <c r="AU549" s="17" t="s">
        <v>87</v>
      </c>
    </row>
    <row r="550" s="13" customFormat="1">
      <c r="A550" s="13"/>
      <c r="B550" s="252"/>
      <c r="C550" s="253"/>
      <c r="D550" s="248" t="s">
        <v>174</v>
      </c>
      <c r="E550" s="254" t="s">
        <v>1</v>
      </c>
      <c r="F550" s="255" t="s">
        <v>722</v>
      </c>
      <c r="G550" s="253"/>
      <c r="H550" s="254" t="s">
        <v>1</v>
      </c>
      <c r="I550" s="256"/>
      <c r="J550" s="253"/>
      <c r="K550" s="253"/>
      <c r="L550" s="257"/>
      <c r="M550" s="258"/>
      <c r="N550" s="259"/>
      <c r="O550" s="259"/>
      <c r="P550" s="259"/>
      <c r="Q550" s="259"/>
      <c r="R550" s="259"/>
      <c r="S550" s="259"/>
      <c r="T550" s="26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1" t="s">
        <v>174</v>
      </c>
      <c r="AU550" s="261" t="s">
        <v>87</v>
      </c>
      <c r="AV550" s="13" t="s">
        <v>85</v>
      </c>
      <c r="AW550" s="13" t="s">
        <v>32</v>
      </c>
      <c r="AX550" s="13" t="s">
        <v>77</v>
      </c>
      <c r="AY550" s="261" t="s">
        <v>163</v>
      </c>
    </row>
    <row r="551" s="14" customFormat="1">
      <c r="A551" s="14"/>
      <c r="B551" s="262"/>
      <c r="C551" s="263"/>
      <c r="D551" s="248" t="s">
        <v>174</v>
      </c>
      <c r="E551" s="264" t="s">
        <v>1</v>
      </c>
      <c r="F551" s="265" t="s">
        <v>734</v>
      </c>
      <c r="G551" s="263"/>
      <c r="H551" s="266">
        <v>0.012</v>
      </c>
      <c r="I551" s="267"/>
      <c r="J551" s="263"/>
      <c r="K551" s="263"/>
      <c r="L551" s="268"/>
      <c r="M551" s="269"/>
      <c r="N551" s="270"/>
      <c r="O551" s="270"/>
      <c r="P551" s="270"/>
      <c r="Q551" s="270"/>
      <c r="R551" s="270"/>
      <c r="S551" s="270"/>
      <c r="T551" s="27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2" t="s">
        <v>174</v>
      </c>
      <c r="AU551" s="272" t="s">
        <v>87</v>
      </c>
      <c r="AV551" s="14" t="s">
        <v>87</v>
      </c>
      <c r="AW551" s="14" t="s">
        <v>32</v>
      </c>
      <c r="AX551" s="14" t="s">
        <v>77</v>
      </c>
      <c r="AY551" s="272" t="s">
        <v>163</v>
      </c>
    </row>
    <row r="552" s="2" customFormat="1" ht="16.5" customHeight="1">
      <c r="A552" s="38"/>
      <c r="B552" s="39"/>
      <c r="C552" s="235" t="s">
        <v>735</v>
      </c>
      <c r="D552" s="235" t="s">
        <v>165</v>
      </c>
      <c r="E552" s="236" t="s">
        <v>707</v>
      </c>
      <c r="F552" s="237" t="s">
        <v>708</v>
      </c>
      <c r="G552" s="238" t="s">
        <v>168</v>
      </c>
      <c r="H552" s="239">
        <v>0.23599999999999999</v>
      </c>
      <c r="I552" s="240"/>
      <c r="J552" s="241">
        <f>ROUND(I552*H552,2)</f>
        <v>0</v>
      </c>
      <c r="K552" s="237" t="s">
        <v>169</v>
      </c>
      <c r="L552" s="44"/>
      <c r="M552" s="242" t="s">
        <v>1</v>
      </c>
      <c r="N552" s="243" t="s">
        <v>42</v>
      </c>
      <c r="O552" s="91"/>
      <c r="P552" s="244">
        <f>O552*H552</f>
        <v>0</v>
      </c>
      <c r="Q552" s="244">
        <v>0.013520000000000001</v>
      </c>
      <c r="R552" s="244">
        <f>Q552*H552</f>
        <v>0.0031907200000000002</v>
      </c>
      <c r="S552" s="244">
        <v>0</v>
      </c>
      <c r="T552" s="245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46" t="s">
        <v>170</v>
      </c>
      <c r="AT552" s="246" t="s">
        <v>165</v>
      </c>
      <c r="AU552" s="246" t="s">
        <v>87</v>
      </c>
      <c r="AY552" s="17" t="s">
        <v>163</v>
      </c>
      <c r="BE552" s="247">
        <f>IF(N552="základní",J552,0)</f>
        <v>0</v>
      </c>
      <c r="BF552" s="247">
        <f>IF(N552="snížená",J552,0)</f>
        <v>0</v>
      </c>
      <c r="BG552" s="247">
        <f>IF(N552="zákl. přenesená",J552,0)</f>
        <v>0</v>
      </c>
      <c r="BH552" s="247">
        <f>IF(N552="sníž. přenesená",J552,0)</f>
        <v>0</v>
      </c>
      <c r="BI552" s="247">
        <f>IF(N552="nulová",J552,0)</f>
        <v>0</v>
      </c>
      <c r="BJ552" s="17" t="s">
        <v>85</v>
      </c>
      <c r="BK552" s="247">
        <f>ROUND(I552*H552,2)</f>
        <v>0</v>
      </c>
      <c r="BL552" s="17" t="s">
        <v>170</v>
      </c>
      <c r="BM552" s="246" t="s">
        <v>736</v>
      </c>
    </row>
    <row r="553" s="2" customFormat="1">
      <c r="A553" s="38"/>
      <c r="B553" s="39"/>
      <c r="C553" s="40"/>
      <c r="D553" s="248" t="s">
        <v>172</v>
      </c>
      <c r="E553" s="40"/>
      <c r="F553" s="249" t="s">
        <v>710</v>
      </c>
      <c r="G553" s="40"/>
      <c r="H553" s="40"/>
      <c r="I553" s="144"/>
      <c r="J553" s="40"/>
      <c r="K553" s="40"/>
      <c r="L553" s="44"/>
      <c r="M553" s="250"/>
      <c r="N553" s="251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172</v>
      </c>
      <c r="AU553" s="17" t="s">
        <v>87</v>
      </c>
    </row>
    <row r="554" s="13" customFormat="1">
      <c r="A554" s="13"/>
      <c r="B554" s="252"/>
      <c r="C554" s="253"/>
      <c r="D554" s="248" t="s">
        <v>174</v>
      </c>
      <c r="E554" s="254" t="s">
        <v>1</v>
      </c>
      <c r="F554" s="255" t="s">
        <v>722</v>
      </c>
      <c r="G554" s="253"/>
      <c r="H554" s="254" t="s">
        <v>1</v>
      </c>
      <c r="I554" s="256"/>
      <c r="J554" s="253"/>
      <c r="K554" s="253"/>
      <c r="L554" s="257"/>
      <c r="M554" s="258"/>
      <c r="N554" s="259"/>
      <c r="O554" s="259"/>
      <c r="P554" s="259"/>
      <c r="Q554" s="259"/>
      <c r="R554" s="259"/>
      <c r="S554" s="259"/>
      <c r="T554" s="26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1" t="s">
        <v>174</v>
      </c>
      <c r="AU554" s="261" t="s">
        <v>87</v>
      </c>
      <c r="AV554" s="13" t="s">
        <v>85</v>
      </c>
      <c r="AW554" s="13" t="s">
        <v>32</v>
      </c>
      <c r="AX554" s="13" t="s">
        <v>77</v>
      </c>
      <c r="AY554" s="261" t="s">
        <v>163</v>
      </c>
    </row>
    <row r="555" s="14" customFormat="1">
      <c r="A555" s="14"/>
      <c r="B555" s="262"/>
      <c r="C555" s="263"/>
      <c r="D555" s="248" t="s">
        <v>174</v>
      </c>
      <c r="E555" s="264" t="s">
        <v>1</v>
      </c>
      <c r="F555" s="265" t="s">
        <v>435</v>
      </c>
      <c r="G555" s="263"/>
      <c r="H555" s="266">
        <v>0.23599999999999999</v>
      </c>
      <c r="I555" s="267"/>
      <c r="J555" s="263"/>
      <c r="K555" s="263"/>
      <c r="L555" s="268"/>
      <c r="M555" s="269"/>
      <c r="N555" s="270"/>
      <c r="O555" s="270"/>
      <c r="P555" s="270"/>
      <c r="Q555" s="270"/>
      <c r="R555" s="270"/>
      <c r="S555" s="270"/>
      <c r="T555" s="27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2" t="s">
        <v>174</v>
      </c>
      <c r="AU555" s="272" t="s">
        <v>87</v>
      </c>
      <c r="AV555" s="14" t="s">
        <v>87</v>
      </c>
      <c r="AW555" s="14" t="s">
        <v>32</v>
      </c>
      <c r="AX555" s="14" t="s">
        <v>77</v>
      </c>
      <c r="AY555" s="272" t="s">
        <v>163</v>
      </c>
    </row>
    <row r="556" s="2" customFormat="1" ht="16.5" customHeight="1">
      <c r="A556" s="38"/>
      <c r="B556" s="39"/>
      <c r="C556" s="235" t="s">
        <v>737</v>
      </c>
      <c r="D556" s="235" t="s">
        <v>165</v>
      </c>
      <c r="E556" s="236" t="s">
        <v>713</v>
      </c>
      <c r="F556" s="237" t="s">
        <v>714</v>
      </c>
      <c r="G556" s="238" t="s">
        <v>168</v>
      </c>
      <c r="H556" s="239">
        <v>0.23599999999999999</v>
      </c>
      <c r="I556" s="240"/>
      <c r="J556" s="241">
        <f>ROUND(I556*H556,2)</f>
        <v>0</v>
      </c>
      <c r="K556" s="237" t="s">
        <v>169</v>
      </c>
      <c r="L556" s="44"/>
      <c r="M556" s="242" t="s">
        <v>1</v>
      </c>
      <c r="N556" s="243" t="s">
        <v>42</v>
      </c>
      <c r="O556" s="91"/>
      <c r="P556" s="244">
        <f>O556*H556</f>
        <v>0</v>
      </c>
      <c r="Q556" s="244">
        <v>0</v>
      </c>
      <c r="R556" s="244">
        <f>Q556*H556</f>
        <v>0</v>
      </c>
      <c r="S556" s="244">
        <v>0</v>
      </c>
      <c r="T556" s="245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46" t="s">
        <v>170</v>
      </c>
      <c r="AT556" s="246" t="s">
        <v>165</v>
      </c>
      <c r="AU556" s="246" t="s">
        <v>87</v>
      </c>
      <c r="AY556" s="17" t="s">
        <v>163</v>
      </c>
      <c r="BE556" s="247">
        <f>IF(N556="základní",J556,0)</f>
        <v>0</v>
      </c>
      <c r="BF556" s="247">
        <f>IF(N556="snížená",J556,0)</f>
        <v>0</v>
      </c>
      <c r="BG556" s="247">
        <f>IF(N556="zákl. přenesená",J556,0)</f>
        <v>0</v>
      </c>
      <c r="BH556" s="247">
        <f>IF(N556="sníž. přenesená",J556,0)</f>
        <v>0</v>
      </c>
      <c r="BI556" s="247">
        <f>IF(N556="nulová",J556,0)</f>
        <v>0</v>
      </c>
      <c r="BJ556" s="17" t="s">
        <v>85</v>
      </c>
      <c r="BK556" s="247">
        <f>ROUND(I556*H556,2)</f>
        <v>0</v>
      </c>
      <c r="BL556" s="17" t="s">
        <v>170</v>
      </c>
      <c r="BM556" s="246" t="s">
        <v>738</v>
      </c>
    </row>
    <row r="557" s="2" customFormat="1">
      <c r="A557" s="38"/>
      <c r="B557" s="39"/>
      <c r="C557" s="40"/>
      <c r="D557" s="248" t="s">
        <v>172</v>
      </c>
      <c r="E557" s="40"/>
      <c r="F557" s="249" t="s">
        <v>716</v>
      </c>
      <c r="G557" s="40"/>
      <c r="H557" s="40"/>
      <c r="I557" s="144"/>
      <c r="J557" s="40"/>
      <c r="K557" s="40"/>
      <c r="L557" s="44"/>
      <c r="M557" s="250"/>
      <c r="N557" s="251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172</v>
      </c>
      <c r="AU557" s="17" t="s">
        <v>87</v>
      </c>
    </row>
    <row r="558" s="2" customFormat="1" ht="16.5" customHeight="1">
      <c r="A558" s="38"/>
      <c r="B558" s="39"/>
      <c r="C558" s="235" t="s">
        <v>739</v>
      </c>
      <c r="D558" s="235" t="s">
        <v>165</v>
      </c>
      <c r="E558" s="236" t="s">
        <v>740</v>
      </c>
      <c r="F558" s="237" t="s">
        <v>741</v>
      </c>
      <c r="G558" s="238" t="s">
        <v>168</v>
      </c>
      <c r="H558" s="239">
        <v>0.66000000000000003</v>
      </c>
      <c r="I558" s="240"/>
      <c r="J558" s="241">
        <f>ROUND(I558*H558,2)</f>
        <v>0</v>
      </c>
      <c r="K558" s="237" t="s">
        <v>169</v>
      </c>
      <c r="L558" s="44"/>
      <c r="M558" s="242" t="s">
        <v>1</v>
      </c>
      <c r="N558" s="243" t="s">
        <v>42</v>
      </c>
      <c r="O558" s="91"/>
      <c r="P558" s="244">
        <f>O558*H558</f>
        <v>0</v>
      </c>
      <c r="Q558" s="244">
        <v>0.049840000000000002</v>
      </c>
      <c r="R558" s="244">
        <f>Q558*H558</f>
        <v>0.032894400000000004</v>
      </c>
      <c r="S558" s="244">
        <v>0</v>
      </c>
      <c r="T558" s="245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46" t="s">
        <v>170</v>
      </c>
      <c r="AT558" s="246" t="s">
        <v>165</v>
      </c>
      <c r="AU558" s="246" t="s">
        <v>87</v>
      </c>
      <c r="AY558" s="17" t="s">
        <v>163</v>
      </c>
      <c r="BE558" s="247">
        <f>IF(N558="základní",J558,0)</f>
        <v>0</v>
      </c>
      <c r="BF558" s="247">
        <f>IF(N558="snížená",J558,0)</f>
        <v>0</v>
      </c>
      <c r="BG558" s="247">
        <f>IF(N558="zákl. přenesená",J558,0)</f>
        <v>0</v>
      </c>
      <c r="BH558" s="247">
        <f>IF(N558="sníž. přenesená",J558,0)</f>
        <v>0</v>
      </c>
      <c r="BI558" s="247">
        <f>IF(N558="nulová",J558,0)</f>
        <v>0</v>
      </c>
      <c r="BJ558" s="17" t="s">
        <v>85</v>
      </c>
      <c r="BK558" s="247">
        <f>ROUND(I558*H558,2)</f>
        <v>0</v>
      </c>
      <c r="BL558" s="17" t="s">
        <v>170</v>
      </c>
      <c r="BM558" s="246" t="s">
        <v>742</v>
      </c>
    </row>
    <row r="559" s="2" customFormat="1">
      <c r="A559" s="38"/>
      <c r="B559" s="39"/>
      <c r="C559" s="40"/>
      <c r="D559" s="248" t="s">
        <v>172</v>
      </c>
      <c r="E559" s="40"/>
      <c r="F559" s="249" t="s">
        <v>743</v>
      </c>
      <c r="G559" s="40"/>
      <c r="H559" s="40"/>
      <c r="I559" s="144"/>
      <c r="J559" s="40"/>
      <c r="K559" s="40"/>
      <c r="L559" s="44"/>
      <c r="M559" s="250"/>
      <c r="N559" s="251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172</v>
      </c>
      <c r="AU559" s="17" t="s">
        <v>87</v>
      </c>
    </row>
    <row r="560" s="13" customFormat="1">
      <c r="A560" s="13"/>
      <c r="B560" s="252"/>
      <c r="C560" s="253"/>
      <c r="D560" s="248" t="s">
        <v>174</v>
      </c>
      <c r="E560" s="254" t="s">
        <v>1</v>
      </c>
      <c r="F560" s="255" t="s">
        <v>744</v>
      </c>
      <c r="G560" s="253"/>
      <c r="H560" s="254" t="s">
        <v>1</v>
      </c>
      <c r="I560" s="256"/>
      <c r="J560" s="253"/>
      <c r="K560" s="253"/>
      <c r="L560" s="257"/>
      <c r="M560" s="258"/>
      <c r="N560" s="259"/>
      <c r="O560" s="259"/>
      <c r="P560" s="259"/>
      <c r="Q560" s="259"/>
      <c r="R560" s="259"/>
      <c r="S560" s="259"/>
      <c r="T560" s="26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1" t="s">
        <v>174</v>
      </c>
      <c r="AU560" s="261" t="s">
        <v>87</v>
      </c>
      <c r="AV560" s="13" t="s">
        <v>85</v>
      </c>
      <c r="AW560" s="13" t="s">
        <v>32</v>
      </c>
      <c r="AX560" s="13" t="s">
        <v>77</v>
      </c>
      <c r="AY560" s="261" t="s">
        <v>163</v>
      </c>
    </row>
    <row r="561" s="14" customFormat="1">
      <c r="A561" s="14"/>
      <c r="B561" s="262"/>
      <c r="C561" s="263"/>
      <c r="D561" s="248" t="s">
        <v>174</v>
      </c>
      <c r="E561" s="264" t="s">
        <v>1</v>
      </c>
      <c r="F561" s="265" t="s">
        <v>745</v>
      </c>
      <c r="G561" s="263"/>
      <c r="H561" s="266">
        <v>0.66000000000000003</v>
      </c>
      <c r="I561" s="267"/>
      <c r="J561" s="263"/>
      <c r="K561" s="263"/>
      <c r="L561" s="268"/>
      <c r="M561" s="269"/>
      <c r="N561" s="270"/>
      <c r="O561" s="270"/>
      <c r="P561" s="270"/>
      <c r="Q561" s="270"/>
      <c r="R561" s="270"/>
      <c r="S561" s="270"/>
      <c r="T561" s="27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2" t="s">
        <v>174</v>
      </c>
      <c r="AU561" s="272" t="s">
        <v>87</v>
      </c>
      <c r="AV561" s="14" t="s">
        <v>87</v>
      </c>
      <c r="AW561" s="14" t="s">
        <v>32</v>
      </c>
      <c r="AX561" s="14" t="s">
        <v>77</v>
      </c>
      <c r="AY561" s="272" t="s">
        <v>163</v>
      </c>
    </row>
    <row r="562" s="2" customFormat="1" ht="16.5" customHeight="1">
      <c r="A562" s="38"/>
      <c r="B562" s="39"/>
      <c r="C562" s="235" t="s">
        <v>746</v>
      </c>
      <c r="D562" s="235" t="s">
        <v>165</v>
      </c>
      <c r="E562" s="236" t="s">
        <v>747</v>
      </c>
      <c r="F562" s="237" t="s">
        <v>748</v>
      </c>
      <c r="G562" s="238" t="s">
        <v>168</v>
      </c>
      <c r="H562" s="239">
        <v>4.3099999999999996</v>
      </c>
      <c r="I562" s="240"/>
      <c r="J562" s="241">
        <f>ROUND(I562*H562,2)</f>
        <v>0</v>
      </c>
      <c r="K562" s="237" t="s">
        <v>169</v>
      </c>
      <c r="L562" s="44"/>
      <c r="M562" s="242" t="s">
        <v>1</v>
      </c>
      <c r="N562" s="243" t="s">
        <v>42</v>
      </c>
      <c r="O562" s="91"/>
      <c r="P562" s="244">
        <f>O562*H562</f>
        <v>0</v>
      </c>
      <c r="Q562" s="244">
        <v>0.076999999999999999</v>
      </c>
      <c r="R562" s="244">
        <f>Q562*H562</f>
        <v>0.33186999999999994</v>
      </c>
      <c r="S562" s="244">
        <v>0</v>
      </c>
      <c r="T562" s="245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46" t="s">
        <v>170</v>
      </c>
      <c r="AT562" s="246" t="s">
        <v>165</v>
      </c>
      <c r="AU562" s="246" t="s">
        <v>87</v>
      </c>
      <c r="AY562" s="17" t="s">
        <v>163</v>
      </c>
      <c r="BE562" s="247">
        <f>IF(N562="základní",J562,0)</f>
        <v>0</v>
      </c>
      <c r="BF562" s="247">
        <f>IF(N562="snížená",J562,0)</f>
        <v>0</v>
      </c>
      <c r="BG562" s="247">
        <f>IF(N562="zákl. přenesená",J562,0)</f>
        <v>0</v>
      </c>
      <c r="BH562" s="247">
        <f>IF(N562="sníž. přenesená",J562,0)</f>
        <v>0</v>
      </c>
      <c r="BI562" s="247">
        <f>IF(N562="nulová",J562,0)</f>
        <v>0</v>
      </c>
      <c r="BJ562" s="17" t="s">
        <v>85</v>
      </c>
      <c r="BK562" s="247">
        <f>ROUND(I562*H562,2)</f>
        <v>0</v>
      </c>
      <c r="BL562" s="17" t="s">
        <v>170</v>
      </c>
      <c r="BM562" s="246" t="s">
        <v>749</v>
      </c>
    </row>
    <row r="563" s="2" customFormat="1">
      <c r="A563" s="38"/>
      <c r="B563" s="39"/>
      <c r="C563" s="40"/>
      <c r="D563" s="248" t="s">
        <v>172</v>
      </c>
      <c r="E563" s="40"/>
      <c r="F563" s="249" t="s">
        <v>750</v>
      </c>
      <c r="G563" s="40"/>
      <c r="H563" s="40"/>
      <c r="I563" s="144"/>
      <c r="J563" s="40"/>
      <c r="K563" s="40"/>
      <c r="L563" s="44"/>
      <c r="M563" s="250"/>
      <c r="N563" s="251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172</v>
      </c>
      <c r="AU563" s="17" t="s">
        <v>87</v>
      </c>
    </row>
    <row r="564" s="13" customFormat="1">
      <c r="A564" s="13"/>
      <c r="B564" s="252"/>
      <c r="C564" s="253"/>
      <c r="D564" s="248" t="s">
        <v>174</v>
      </c>
      <c r="E564" s="254" t="s">
        <v>1</v>
      </c>
      <c r="F564" s="255" t="s">
        <v>751</v>
      </c>
      <c r="G564" s="253"/>
      <c r="H564" s="254" t="s">
        <v>1</v>
      </c>
      <c r="I564" s="256"/>
      <c r="J564" s="253"/>
      <c r="K564" s="253"/>
      <c r="L564" s="257"/>
      <c r="M564" s="258"/>
      <c r="N564" s="259"/>
      <c r="O564" s="259"/>
      <c r="P564" s="259"/>
      <c r="Q564" s="259"/>
      <c r="R564" s="259"/>
      <c r="S564" s="259"/>
      <c r="T564" s="26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1" t="s">
        <v>174</v>
      </c>
      <c r="AU564" s="261" t="s">
        <v>87</v>
      </c>
      <c r="AV564" s="13" t="s">
        <v>85</v>
      </c>
      <c r="AW564" s="13" t="s">
        <v>32</v>
      </c>
      <c r="AX564" s="13" t="s">
        <v>77</v>
      </c>
      <c r="AY564" s="261" t="s">
        <v>163</v>
      </c>
    </row>
    <row r="565" s="14" customFormat="1">
      <c r="A565" s="14"/>
      <c r="B565" s="262"/>
      <c r="C565" s="263"/>
      <c r="D565" s="248" t="s">
        <v>174</v>
      </c>
      <c r="E565" s="264" t="s">
        <v>1</v>
      </c>
      <c r="F565" s="265" t="s">
        <v>752</v>
      </c>
      <c r="G565" s="263"/>
      <c r="H565" s="266">
        <v>4.3099999999999996</v>
      </c>
      <c r="I565" s="267"/>
      <c r="J565" s="263"/>
      <c r="K565" s="263"/>
      <c r="L565" s="268"/>
      <c r="M565" s="269"/>
      <c r="N565" s="270"/>
      <c r="O565" s="270"/>
      <c r="P565" s="270"/>
      <c r="Q565" s="270"/>
      <c r="R565" s="270"/>
      <c r="S565" s="270"/>
      <c r="T565" s="27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2" t="s">
        <v>174</v>
      </c>
      <c r="AU565" s="272" t="s">
        <v>87</v>
      </c>
      <c r="AV565" s="14" t="s">
        <v>87</v>
      </c>
      <c r="AW565" s="14" t="s">
        <v>32</v>
      </c>
      <c r="AX565" s="14" t="s">
        <v>77</v>
      </c>
      <c r="AY565" s="272" t="s">
        <v>163</v>
      </c>
    </row>
    <row r="566" s="2" customFormat="1" ht="16.5" customHeight="1">
      <c r="A566" s="38"/>
      <c r="B566" s="39"/>
      <c r="C566" s="235" t="s">
        <v>753</v>
      </c>
      <c r="D566" s="235" t="s">
        <v>165</v>
      </c>
      <c r="E566" s="236" t="s">
        <v>754</v>
      </c>
      <c r="F566" s="237" t="s">
        <v>755</v>
      </c>
      <c r="G566" s="238" t="s">
        <v>168</v>
      </c>
      <c r="H566" s="239">
        <v>4.3099999999999996</v>
      </c>
      <c r="I566" s="240"/>
      <c r="J566" s="241">
        <f>ROUND(I566*H566,2)</f>
        <v>0</v>
      </c>
      <c r="K566" s="237" t="s">
        <v>169</v>
      </c>
      <c r="L566" s="44"/>
      <c r="M566" s="242" t="s">
        <v>1</v>
      </c>
      <c r="N566" s="243" t="s">
        <v>42</v>
      </c>
      <c r="O566" s="91"/>
      <c r="P566" s="244">
        <f>O566*H566</f>
        <v>0</v>
      </c>
      <c r="Q566" s="244">
        <v>0.00012999999999999999</v>
      </c>
      <c r="R566" s="244">
        <f>Q566*H566</f>
        <v>0.0005602999999999999</v>
      </c>
      <c r="S566" s="244">
        <v>0</v>
      </c>
      <c r="T566" s="245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46" t="s">
        <v>170</v>
      </c>
      <c r="AT566" s="246" t="s">
        <v>165</v>
      </c>
      <c r="AU566" s="246" t="s">
        <v>87</v>
      </c>
      <c r="AY566" s="17" t="s">
        <v>163</v>
      </c>
      <c r="BE566" s="247">
        <f>IF(N566="základní",J566,0)</f>
        <v>0</v>
      </c>
      <c r="BF566" s="247">
        <f>IF(N566="snížená",J566,0)</f>
        <v>0</v>
      </c>
      <c r="BG566" s="247">
        <f>IF(N566="zákl. přenesená",J566,0)</f>
        <v>0</v>
      </c>
      <c r="BH566" s="247">
        <f>IF(N566="sníž. přenesená",J566,0)</f>
        <v>0</v>
      </c>
      <c r="BI566" s="247">
        <f>IF(N566="nulová",J566,0)</f>
        <v>0</v>
      </c>
      <c r="BJ566" s="17" t="s">
        <v>85</v>
      </c>
      <c r="BK566" s="247">
        <f>ROUND(I566*H566,2)</f>
        <v>0</v>
      </c>
      <c r="BL566" s="17" t="s">
        <v>170</v>
      </c>
      <c r="BM566" s="246" t="s">
        <v>756</v>
      </c>
    </row>
    <row r="567" s="2" customFormat="1">
      <c r="A567" s="38"/>
      <c r="B567" s="39"/>
      <c r="C567" s="40"/>
      <c r="D567" s="248" t="s">
        <v>172</v>
      </c>
      <c r="E567" s="40"/>
      <c r="F567" s="249" t="s">
        <v>757</v>
      </c>
      <c r="G567" s="40"/>
      <c r="H567" s="40"/>
      <c r="I567" s="144"/>
      <c r="J567" s="40"/>
      <c r="K567" s="40"/>
      <c r="L567" s="44"/>
      <c r="M567" s="250"/>
      <c r="N567" s="251"/>
      <c r="O567" s="91"/>
      <c r="P567" s="91"/>
      <c r="Q567" s="91"/>
      <c r="R567" s="91"/>
      <c r="S567" s="91"/>
      <c r="T567" s="9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172</v>
      </c>
      <c r="AU567" s="17" t="s">
        <v>87</v>
      </c>
    </row>
    <row r="568" s="13" customFormat="1">
      <c r="A568" s="13"/>
      <c r="B568" s="252"/>
      <c r="C568" s="253"/>
      <c r="D568" s="248" t="s">
        <v>174</v>
      </c>
      <c r="E568" s="254" t="s">
        <v>1</v>
      </c>
      <c r="F568" s="255" t="s">
        <v>751</v>
      </c>
      <c r="G568" s="253"/>
      <c r="H568" s="254" t="s">
        <v>1</v>
      </c>
      <c r="I568" s="256"/>
      <c r="J568" s="253"/>
      <c r="K568" s="253"/>
      <c r="L568" s="257"/>
      <c r="M568" s="258"/>
      <c r="N568" s="259"/>
      <c r="O568" s="259"/>
      <c r="P568" s="259"/>
      <c r="Q568" s="259"/>
      <c r="R568" s="259"/>
      <c r="S568" s="259"/>
      <c r="T568" s="26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1" t="s">
        <v>174</v>
      </c>
      <c r="AU568" s="261" t="s">
        <v>87</v>
      </c>
      <c r="AV568" s="13" t="s">
        <v>85</v>
      </c>
      <c r="AW568" s="13" t="s">
        <v>32</v>
      </c>
      <c r="AX568" s="13" t="s">
        <v>77</v>
      </c>
      <c r="AY568" s="261" t="s">
        <v>163</v>
      </c>
    </row>
    <row r="569" s="14" customFormat="1">
      <c r="A569" s="14"/>
      <c r="B569" s="262"/>
      <c r="C569" s="263"/>
      <c r="D569" s="248" t="s">
        <v>174</v>
      </c>
      <c r="E569" s="264" t="s">
        <v>1</v>
      </c>
      <c r="F569" s="265" t="s">
        <v>752</v>
      </c>
      <c r="G569" s="263"/>
      <c r="H569" s="266">
        <v>4.3099999999999996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2" t="s">
        <v>174</v>
      </c>
      <c r="AU569" s="272" t="s">
        <v>87</v>
      </c>
      <c r="AV569" s="14" t="s">
        <v>87</v>
      </c>
      <c r="AW569" s="14" t="s">
        <v>32</v>
      </c>
      <c r="AX569" s="14" t="s">
        <v>77</v>
      </c>
      <c r="AY569" s="272" t="s">
        <v>163</v>
      </c>
    </row>
    <row r="570" s="2" customFormat="1" ht="21.75" customHeight="1">
      <c r="A570" s="38"/>
      <c r="B570" s="39"/>
      <c r="C570" s="235" t="s">
        <v>758</v>
      </c>
      <c r="D570" s="235" t="s">
        <v>165</v>
      </c>
      <c r="E570" s="236" t="s">
        <v>759</v>
      </c>
      <c r="F570" s="237" t="s">
        <v>760</v>
      </c>
      <c r="G570" s="238" t="s">
        <v>444</v>
      </c>
      <c r="H570" s="239">
        <v>4.7999999999999998</v>
      </c>
      <c r="I570" s="240"/>
      <c r="J570" s="241">
        <f>ROUND(I570*H570,2)</f>
        <v>0</v>
      </c>
      <c r="K570" s="237" t="s">
        <v>169</v>
      </c>
      <c r="L570" s="44"/>
      <c r="M570" s="242" t="s">
        <v>1</v>
      </c>
      <c r="N570" s="243" t="s">
        <v>42</v>
      </c>
      <c r="O570" s="91"/>
      <c r="P570" s="244">
        <f>O570*H570</f>
        <v>0</v>
      </c>
      <c r="Q570" s="244">
        <v>2.0000000000000002E-05</v>
      </c>
      <c r="R570" s="244">
        <f>Q570*H570</f>
        <v>9.6000000000000002E-05</v>
      </c>
      <c r="S570" s="244">
        <v>0</v>
      </c>
      <c r="T570" s="245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46" t="s">
        <v>170</v>
      </c>
      <c r="AT570" s="246" t="s">
        <v>165</v>
      </c>
      <c r="AU570" s="246" t="s">
        <v>87</v>
      </c>
      <c r="AY570" s="17" t="s">
        <v>163</v>
      </c>
      <c r="BE570" s="247">
        <f>IF(N570="základní",J570,0)</f>
        <v>0</v>
      </c>
      <c r="BF570" s="247">
        <f>IF(N570="snížená",J570,0)</f>
        <v>0</v>
      </c>
      <c r="BG570" s="247">
        <f>IF(N570="zákl. přenesená",J570,0)</f>
        <v>0</v>
      </c>
      <c r="BH570" s="247">
        <f>IF(N570="sníž. přenesená",J570,0)</f>
        <v>0</v>
      </c>
      <c r="BI570" s="247">
        <f>IF(N570="nulová",J570,0)</f>
        <v>0</v>
      </c>
      <c r="BJ570" s="17" t="s">
        <v>85</v>
      </c>
      <c r="BK570" s="247">
        <f>ROUND(I570*H570,2)</f>
        <v>0</v>
      </c>
      <c r="BL570" s="17" t="s">
        <v>170</v>
      </c>
      <c r="BM570" s="246" t="s">
        <v>761</v>
      </c>
    </row>
    <row r="571" s="2" customFormat="1">
      <c r="A571" s="38"/>
      <c r="B571" s="39"/>
      <c r="C571" s="40"/>
      <c r="D571" s="248" t="s">
        <v>172</v>
      </c>
      <c r="E571" s="40"/>
      <c r="F571" s="249" t="s">
        <v>762</v>
      </c>
      <c r="G571" s="40"/>
      <c r="H571" s="40"/>
      <c r="I571" s="144"/>
      <c r="J571" s="40"/>
      <c r="K571" s="40"/>
      <c r="L571" s="44"/>
      <c r="M571" s="250"/>
      <c r="N571" s="251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172</v>
      </c>
      <c r="AU571" s="17" t="s">
        <v>87</v>
      </c>
    </row>
    <row r="572" s="13" customFormat="1">
      <c r="A572" s="13"/>
      <c r="B572" s="252"/>
      <c r="C572" s="253"/>
      <c r="D572" s="248" t="s">
        <v>174</v>
      </c>
      <c r="E572" s="254" t="s">
        <v>1</v>
      </c>
      <c r="F572" s="255" t="s">
        <v>763</v>
      </c>
      <c r="G572" s="253"/>
      <c r="H572" s="254" t="s">
        <v>1</v>
      </c>
      <c r="I572" s="256"/>
      <c r="J572" s="253"/>
      <c r="K572" s="253"/>
      <c r="L572" s="257"/>
      <c r="M572" s="258"/>
      <c r="N572" s="259"/>
      <c r="O572" s="259"/>
      <c r="P572" s="259"/>
      <c r="Q572" s="259"/>
      <c r="R572" s="259"/>
      <c r="S572" s="259"/>
      <c r="T572" s="26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1" t="s">
        <v>174</v>
      </c>
      <c r="AU572" s="261" t="s">
        <v>87</v>
      </c>
      <c r="AV572" s="13" t="s">
        <v>85</v>
      </c>
      <c r="AW572" s="13" t="s">
        <v>32</v>
      </c>
      <c r="AX572" s="13" t="s">
        <v>77</v>
      </c>
      <c r="AY572" s="261" t="s">
        <v>163</v>
      </c>
    </row>
    <row r="573" s="14" customFormat="1">
      <c r="A573" s="14"/>
      <c r="B573" s="262"/>
      <c r="C573" s="263"/>
      <c r="D573" s="248" t="s">
        <v>174</v>
      </c>
      <c r="E573" s="264" t="s">
        <v>1</v>
      </c>
      <c r="F573" s="265" t="s">
        <v>764</v>
      </c>
      <c r="G573" s="263"/>
      <c r="H573" s="266">
        <v>4.7999999999999998</v>
      </c>
      <c r="I573" s="267"/>
      <c r="J573" s="263"/>
      <c r="K573" s="263"/>
      <c r="L573" s="268"/>
      <c r="M573" s="269"/>
      <c r="N573" s="270"/>
      <c r="O573" s="270"/>
      <c r="P573" s="270"/>
      <c r="Q573" s="270"/>
      <c r="R573" s="270"/>
      <c r="S573" s="270"/>
      <c r="T573" s="27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2" t="s">
        <v>174</v>
      </c>
      <c r="AU573" s="272" t="s">
        <v>87</v>
      </c>
      <c r="AV573" s="14" t="s">
        <v>87</v>
      </c>
      <c r="AW573" s="14" t="s">
        <v>32</v>
      </c>
      <c r="AX573" s="14" t="s">
        <v>77</v>
      </c>
      <c r="AY573" s="272" t="s">
        <v>163</v>
      </c>
    </row>
    <row r="574" s="2" customFormat="1" ht="16.5" customHeight="1">
      <c r="A574" s="38"/>
      <c r="B574" s="39"/>
      <c r="C574" s="235" t="s">
        <v>765</v>
      </c>
      <c r="D574" s="235" t="s">
        <v>165</v>
      </c>
      <c r="E574" s="236" t="s">
        <v>766</v>
      </c>
      <c r="F574" s="237" t="s">
        <v>767</v>
      </c>
      <c r="G574" s="238" t="s">
        <v>168</v>
      </c>
      <c r="H574" s="239">
        <v>18.975999999999999</v>
      </c>
      <c r="I574" s="240"/>
      <c r="J574" s="241">
        <f>ROUND(I574*H574,2)</f>
        <v>0</v>
      </c>
      <c r="K574" s="237" t="s">
        <v>169</v>
      </c>
      <c r="L574" s="44"/>
      <c r="M574" s="242" t="s">
        <v>1</v>
      </c>
      <c r="N574" s="243" t="s">
        <v>42</v>
      </c>
      <c r="O574" s="91"/>
      <c r="P574" s="244">
        <f>O574*H574</f>
        <v>0</v>
      </c>
      <c r="Q574" s="244">
        <v>0.1837</v>
      </c>
      <c r="R574" s="244">
        <f>Q574*H574</f>
        <v>3.4858911999999997</v>
      </c>
      <c r="S574" s="244">
        <v>0</v>
      </c>
      <c r="T574" s="245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46" t="s">
        <v>170</v>
      </c>
      <c r="AT574" s="246" t="s">
        <v>165</v>
      </c>
      <c r="AU574" s="246" t="s">
        <v>87</v>
      </c>
      <c r="AY574" s="17" t="s">
        <v>163</v>
      </c>
      <c r="BE574" s="247">
        <f>IF(N574="základní",J574,0)</f>
        <v>0</v>
      </c>
      <c r="BF574" s="247">
        <f>IF(N574="snížená",J574,0)</f>
        <v>0</v>
      </c>
      <c r="BG574" s="247">
        <f>IF(N574="zákl. přenesená",J574,0)</f>
        <v>0</v>
      </c>
      <c r="BH574" s="247">
        <f>IF(N574="sníž. přenesená",J574,0)</f>
        <v>0</v>
      </c>
      <c r="BI574" s="247">
        <f>IF(N574="nulová",J574,0)</f>
        <v>0</v>
      </c>
      <c r="BJ574" s="17" t="s">
        <v>85</v>
      </c>
      <c r="BK574" s="247">
        <f>ROUND(I574*H574,2)</f>
        <v>0</v>
      </c>
      <c r="BL574" s="17" t="s">
        <v>170</v>
      </c>
      <c r="BM574" s="246" t="s">
        <v>768</v>
      </c>
    </row>
    <row r="575" s="2" customFormat="1">
      <c r="A575" s="38"/>
      <c r="B575" s="39"/>
      <c r="C575" s="40"/>
      <c r="D575" s="248" t="s">
        <v>172</v>
      </c>
      <c r="E575" s="40"/>
      <c r="F575" s="249" t="s">
        <v>769</v>
      </c>
      <c r="G575" s="40"/>
      <c r="H575" s="40"/>
      <c r="I575" s="144"/>
      <c r="J575" s="40"/>
      <c r="K575" s="40"/>
      <c r="L575" s="44"/>
      <c r="M575" s="250"/>
      <c r="N575" s="251"/>
      <c r="O575" s="91"/>
      <c r="P575" s="91"/>
      <c r="Q575" s="91"/>
      <c r="R575" s="91"/>
      <c r="S575" s="91"/>
      <c r="T575" s="92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172</v>
      </c>
      <c r="AU575" s="17" t="s">
        <v>87</v>
      </c>
    </row>
    <row r="576" s="13" customFormat="1">
      <c r="A576" s="13"/>
      <c r="B576" s="252"/>
      <c r="C576" s="253"/>
      <c r="D576" s="248" t="s">
        <v>174</v>
      </c>
      <c r="E576" s="254" t="s">
        <v>1</v>
      </c>
      <c r="F576" s="255" t="s">
        <v>770</v>
      </c>
      <c r="G576" s="253"/>
      <c r="H576" s="254" t="s">
        <v>1</v>
      </c>
      <c r="I576" s="256"/>
      <c r="J576" s="253"/>
      <c r="K576" s="253"/>
      <c r="L576" s="257"/>
      <c r="M576" s="258"/>
      <c r="N576" s="259"/>
      <c r="O576" s="259"/>
      <c r="P576" s="259"/>
      <c r="Q576" s="259"/>
      <c r="R576" s="259"/>
      <c r="S576" s="259"/>
      <c r="T576" s="26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1" t="s">
        <v>174</v>
      </c>
      <c r="AU576" s="261" t="s">
        <v>87</v>
      </c>
      <c r="AV576" s="13" t="s">
        <v>85</v>
      </c>
      <c r="AW576" s="13" t="s">
        <v>32</v>
      </c>
      <c r="AX576" s="13" t="s">
        <v>77</v>
      </c>
      <c r="AY576" s="261" t="s">
        <v>163</v>
      </c>
    </row>
    <row r="577" s="14" customFormat="1">
      <c r="A577" s="14"/>
      <c r="B577" s="262"/>
      <c r="C577" s="263"/>
      <c r="D577" s="248" t="s">
        <v>174</v>
      </c>
      <c r="E577" s="264" t="s">
        <v>1</v>
      </c>
      <c r="F577" s="265" t="s">
        <v>771</v>
      </c>
      <c r="G577" s="263"/>
      <c r="H577" s="266">
        <v>18.975999999999999</v>
      </c>
      <c r="I577" s="267"/>
      <c r="J577" s="263"/>
      <c r="K577" s="263"/>
      <c r="L577" s="268"/>
      <c r="M577" s="269"/>
      <c r="N577" s="270"/>
      <c r="O577" s="270"/>
      <c r="P577" s="270"/>
      <c r="Q577" s="270"/>
      <c r="R577" s="270"/>
      <c r="S577" s="270"/>
      <c r="T577" s="27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2" t="s">
        <v>174</v>
      </c>
      <c r="AU577" s="272" t="s">
        <v>87</v>
      </c>
      <c r="AV577" s="14" t="s">
        <v>87</v>
      </c>
      <c r="AW577" s="14" t="s">
        <v>32</v>
      </c>
      <c r="AX577" s="14" t="s">
        <v>77</v>
      </c>
      <c r="AY577" s="272" t="s">
        <v>163</v>
      </c>
    </row>
    <row r="578" s="2" customFormat="1" ht="16.5" customHeight="1">
      <c r="A578" s="38"/>
      <c r="B578" s="39"/>
      <c r="C578" s="235" t="s">
        <v>772</v>
      </c>
      <c r="D578" s="235" t="s">
        <v>165</v>
      </c>
      <c r="E578" s="236" t="s">
        <v>773</v>
      </c>
      <c r="F578" s="237" t="s">
        <v>774</v>
      </c>
      <c r="G578" s="238" t="s">
        <v>444</v>
      </c>
      <c r="H578" s="239">
        <v>39.825000000000003</v>
      </c>
      <c r="I578" s="240"/>
      <c r="J578" s="241">
        <f>ROUND(I578*H578,2)</f>
        <v>0</v>
      </c>
      <c r="K578" s="237" t="s">
        <v>169</v>
      </c>
      <c r="L578" s="44"/>
      <c r="M578" s="242" t="s">
        <v>1</v>
      </c>
      <c r="N578" s="243" t="s">
        <v>42</v>
      </c>
      <c r="O578" s="91"/>
      <c r="P578" s="244">
        <f>O578*H578</f>
        <v>0</v>
      </c>
      <c r="Q578" s="244">
        <v>0.12895000000000001</v>
      </c>
      <c r="R578" s="244">
        <f>Q578*H578</f>
        <v>5.1354337500000007</v>
      </c>
      <c r="S578" s="244">
        <v>0</v>
      </c>
      <c r="T578" s="245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46" t="s">
        <v>170</v>
      </c>
      <c r="AT578" s="246" t="s">
        <v>165</v>
      </c>
      <c r="AU578" s="246" t="s">
        <v>87</v>
      </c>
      <c r="AY578" s="17" t="s">
        <v>163</v>
      </c>
      <c r="BE578" s="247">
        <f>IF(N578="základní",J578,0)</f>
        <v>0</v>
      </c>
      <c r="BF578" s="247">
        <f>IF(N578="snížená",J578,0)</f>
        <v>0</v>
      </c>
      <c r="BG578" s="247">
        <f>IF(N578="zákl. přenesená",J578,0)</f>
        <v>0</v>
      </c>
      <c r="BH578" s="247">
        <f>IF(N578="sníž. přenesená",J578,0)</f>
        <v>0</v>
      </c>
      <c r="BI578" s="247">
        <f>IF(N578="nulová",J578,0)</f>
        <v>0</v>
      </c>
      <c r="BJ578" s="17" t="s">
        <v>85</v>
      </c>
      <c r="BK578" s="247">
        <f>ROUND(I578*H578,2)</f>
        <v>0</v>
      </c>
      <c r="BL578" s="17" t="s">
        <v>170</v>
      </c>
      <c r="BM578" s="246" t="s">
        <v>775</v>
      </c>
    </row>
    <row r="579" s="2" customFormat="1">
      <c r="A579" s="38"/>
      <c r="B579" s="39"/>
      <c r="C579" s="40"/>
      <c r="D579" s="248" t="s">
        <v>172</v>
      </c>
      <c r="E579" s="40"/>
      <c r="F579" s="249" t="s">
        <v>776</v>
      </c>
      <c r="G579" s="40"/>
      <c r="H579" s="40"/>
      <c r="I579" s="144"/>
      <c r="J579" s="40"/>
      <c r="K579" s="40"/>
      <c r="L579" s="44"/>
      <c r="M579" s="250"/>
      <c r="N579" s="251"/>
      <c r="O579" s="91"/>
      <c r="P579" s="91"/>
      <c r="Q579" s="91"/>
      <c r="R579" s="91"/>
      <c r="S579" s="91"/>
      <c r="T579" s="92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172</v>
      </c>
      <c r="AU579" s="17" t="s">
        <v>87</v>
      </c>
    </row>
    <row r="580" s="13" customFormat="1">
      <c r="A580" s="13"/>
      <c r="B580" s="252"/>
      <c r="C580" s="253"/>
      <c r="D580" s="248" t="s">
        <v>174</v>
      </c>
      <c r="E580" s="254" t="s">
        <v>1</v>
      </c>
      <c r="F580" s="255" t="s">
        <v>770</v>
      </c>
      <c r="G580" s="253"/>
      <c r="H580" s="254" t="s">
        <v>1</v>
      </c>
      <c r="I580" s="256"/>
      <c r="J580" s="253"/>
      <c r="K580" s="253"/>
      <c r="L580" s="257"/>
      <c r="M580" s="258"/>
      <c r="N580" s="259"/>
      <c r="O580" s="259"/>
      <c r="P580" s="259"/>
      <c r="Q580" s="259"/>
      <c r="R580" s="259"/>
      <c r="S580" s="259"/>
      <c r="T580" s="26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1" t="s">
        <v>174</v>
      </c>
      <c r="AU580" s="261" t="s">
        <v>87</v>
      </c>
      <c r="AV580" s="13" t="s">
        <v>85</v>
      </c>
      <c r="AW580" s="13" t="s">
        <v>32</v>
      </c>
      <c r="AX580" s="13" t="s">
        <v>77</v>
      </c>
      <c r="AY580" s="261" t="s">
        <v>163</v>
      </c>
    </row>
    <row r="581" s="14" customFormat="1">
      <c r="A581" s="14"/>
      <c r="B581" s="262"/>
      <c r="C581" s="263"/>
      <c r="D581" s="248" t="s">
        <v>174</v>
      </c>
      <c r="E581" s="264" t="s">
        <v>1</v>
      </c>
      <c r="F581" s="265" t="s">
        <v>777</v>
      </c>
      <c r="G581" s="263"/>
      <c r="H581" s="266">
        <v>39.825000000000003</v>
      </c>
      <c r="I581" s="267"/>
      <c r="J581" s="263"/>
      <c r="K581" s="263"/>
      <c r="L581" s="268"/>
      <c r="M581" s="269"/>
      <c r="N581" s="270"/>
      <c r="O581" s="270"/>
      <c r="P581" s="270"/>
      <c r="Q581" s="270"/>
      <c r="R581" s="270"/>
      <c r="S581" s="270"/>
      <c r="T581" s="27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2" t="s">
        <v>174</v>
      </c>
      <c r="AU581" s="272" t="s">
        <v>87</v>
      </c>
      <c r="AV581" s="14" t="s">
        <v>87</v>
      </c>
      <c r="AW581" s="14" t="s">
        <v>32</v>
      </c>
      <c r="AX581" s="14" t="s">
        <v>77</v>
      </c>
      <c r="AY581" s="272" t="s">
        <v>163</v>
      </c>
    </row>
    <row r="582" s="2" customFormat="1" ht="16.5" customHeight="1">
      <c r="A582" s="38"/>
      <c r="B582" s="39"/>
      <c r="C582" s="235" t="s">
        <v>778</v>
      </c>
      <c r="D582" s="235" t="s">
        <v>165</v>
      </c>
      <c r="E582" s="236" t="s">
        <v>779</v>
      </c>
      <c r="F582" s="237" t="s">
        <v>780</v>
      </c>
      <c r="G582" s="238" t="s">
        <v>781</v>
      </c>
      <c r="H582" s="239">
        <v>4</v>
      </c>
      <c r="I582" s="240"/>
      <c r="J582" s="241">
        <f>ROUND(I582*H582,2)</f>
        <v>0</v>
      </c>
      <c r="K582" s="237" t="s">
        <v>169</v>
      </c>
      <c r="L582" s="44"/>
      <c r="M582" s="242" t="s">
        <v>1</v>
      </c>
      <c r="N582" s="243" t="s">
        <v>42</v>
      </c>
      <c r="O582" s="91"/>
      <c r="P582" s="244">
        <f>O582*H582</f>
        <v>0</v>
      </c>
      <c r="Q582" s="244">
        <v>0.017770000000000001</v>
      </c>
      <c r="R582" s="244">
        <f>Q582*H582</f>
        <v>0.071080000000000004</v>
      </c>
      <c r="S582" s="244">
        <v>0</v>
      </c>
      <c r="T582" s="245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46" t="s">
        <v>170</v>
      </c>
      <c r="AT582" s="246" t="s">
        <v>165</v>
      </c>
      <c r="AU582" s="246" t="s">
        <v>87</v>
      </c>
      <c r="AY582" s="17" t="s">
        <v>163</v>
      </c>
      <c r="BE582" s="247">
        <f>IF(N582="základní",J582,0)</f>
        <v>0</v>
      </c>
      <c r="BF582" s="247">
        <f>IF(N582="snížená",J582,0)</f>
        <v>0</v>
      </c>
      <c r="BG582" s="247">
        <f>IF(N582="zákl. přenesená",J582,0)</f>
        <v>0</v>
      </c>
      <c r="BH582" s="247">
        <f>IF(N582="sníž. přenesená",J582,0)</f>
        <v>0</v>
      </c>
      <c r="BI582" s="247">
        <f>IF(N582="nulová",J582,0)</f>
        <v>0</v>
      </c>
      <c r="BJ582" s="17" t="s">
        <v>85</v>
      </c>
      <c r="BK582" s="247">
        <f>ROUND(I582*H582,2)</f>
        <v>0</v>
      </c>
      <c r="BL582" s="17" t="s">
        <v>170</v>
      </c>
      <c r="BM582" s="246" t="s">
        <v>782</v>
      </c>
    </row>
    <row r="583" s="2" customFormat="1">
      <c r="A583" s="38"/>
      <c r="B583" s="39"/>
      <c r="C583" s="40"/>
      <c r="D583" s="248" t="s">
        <v>172</v>
      </c>
      <c r="E583" s="40"/>
      <c r="F583" s="249" t="s">
        <v>783</v>
      </c>
      <c r="G583" s="40"/>
      <c r="H583" s="40"/>
      <c r="I583" s="144"/>
      <c r="J583" s="40"/>
      <c r="K583" s="40"/>
      <c r="L583" s="44"/>
      <c r="M583" s="250"/>
      <c r="N583" s="251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172</v>
      </c>
      <c r="AU583" s="17" t="s">
        <v>87</v>
      </c>
    </row>
    <row r="584" s="13" customFormat="1">
      <c r="A584" s="13"/>
      <c r="B584" s="252"/>
      <c r="C584" s="253"/>
      <c r="D584" s="248" t="s">
        <v>174</v>
      </c>
      <c r="E584" s="254" t="s">
        <v>1</v>
      </c>
      <c r="F584" s="255" t="s">
        <v>784</v>
      </c>
      <c r="G584" s="253"/>
      <c r="H584" s="254" t="s">
        <v>1</v>
      </c>
      <c r="I584" s="256"/>
      <c r="J584" s="253"/>
      <c r="K584" s="253"/>
      <c r="L584" s="257"/>
      <c r="M584" s="258"/>
      <c r="N584" s="259"/>
      <c r="O584" s="259"/>
      <c r="P584" s="259"/>
      <c r="Q584" s="259"/>
      <c r="R584" s="259"/>
      <c r="S584" s="259"/>
      <c r="T584" s="26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1" t="s">
        <v>174</v>
      </c>
      <c r="AU584" s="261" t="s">
        <v>87</v>
      </c>
      <c r="AV584" s="13" t="s">
        <v>85</v>
      </c>
      <c r="AW584" s="13" t="s">
        <v>32</v>
      </c>
      <c r="AX584" s="13" t="s">
        <v>77</v>
      </c>
      <c r="AY584" s="261" t="s">
        <v>163</v>
      </c>
    </row>
    <row r="585" s="14" customFormat="1">
      <c r="A585" s="14"/>
      <c r="B585" s="262"/>
      <c r="C585" s="263"/>
      <c r="D585" s="248" t="s">
        <v>174</v>
      </c>
      <c r="E585" s="264" t="s">
        <v>1</v>
      </c>
      <c r="F585" s="265" t="s">
        <v>170</v>
      </c>
      <c r="G585" s="263"/>
      <c r="H585" s="266">
        <v>4</v>
      </c>
      <c r="I585" s="267"/>
      <c r="J585" s="263"/>
      <c r="K585" s="263"/>
      <c r="L585" s="268"/>
      <c r="M585" s="269"/>
      <c r="N585" s="270"/>
      <c r="O585" s="270"/>
      <c r="P585" s="270"/>
      <c r="Q585" s="270"/>
      <c r="R585" s="270"/>
      <c r="S585" s="270"/>
      <c r="T585" s="27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72" t="s">
        <v>174</v>
      </c>
      <c r="AU585" s="272" t="s">
        <v>87</v>
      </c>
      <c r="AV585" s="14" t="s">
        <v>87</v>
      </c>
      <c r="AW585" s="14" t="s">
        <v>32</v>
      </c>
      <c r="AX585" s="14" t="s">
        <v>77</v>
      </c>
      <c r="AY585" s="272" t="s">
        <v>163</v>
      </c>
    </row>
    <row r="586" s="2" customFormat="1" ht="16.5" customHeight="1">
      <c r="A586" s="38"/>
      <c r="B586" s="39"/>
      <c r="C586" s="235" t="s">
        <v>785</v>
      </c>
      <c r="D586" s="235" t="s">
        <v>165</v>
      </c>
      <c r="E586" s="236" t="s">
        <v>786</v>
      </c>
      <c r="F586" s="237" t="s">
        <v>787</v>
      </c>
      <c r="G586" s="238" t="s">
        <v>781</v>
      </c>
      <c r="H586" s="239">
        <v>1</v>
      </c>
      <c r="I586" s="240"/>
      <c r="J586" s="241">
        <f>ROUND(I586*H586,2)</f>
        <v>0</v>
      </c>
      <c r="K586" s="237" t="s">
        <v>169</v>
      </c>
      <c r="L586" s="44"/>
      <c r="M586" s="242" t="s">
        <v>1</v>
      </c>
      <c r="N586" s="243" t="s">
        <v>42</v>
      </c>
      <c r="O586" s="91"/>
      <c r="P586" s="244">
        <f>O586*H586</f>
        <v>0</v>
      </c>
      <c r="Q586" s="244">
        <v>0.44169999999999998</v>
      </c>
      <c r="R586" s="244">
        <f>Q586*H586</f>
        <v>0.44169999999999998</v>
      </c>
      <c r="S586" s="244">
        <v>0</v>
      </c>
      <c r="T586" s="245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46" t="s">
        <v>170</v>
      </c>
      <c r="AT586" s="246" t="s">
        <v>165</v>
      </c>
      <c r="AU586" s="246" t="s">
        <v>87</v>
      </c>
      <c r="AY586" s="17" t="s">
        <v>163</v>
      </c>
      <c r="BE586" s="247">
        <f>IF(N586="základní",J586,0)</f>
        <v>0</v>
      </c>
      <c r="BF586" s="247">
        <f>IF(N586="snížená",J586,0)</f>
        <v>0</v>
      </c>
      <c r="BG586" s="247">
        <f>IF(N586="zákl. přenesená",J586,0)</f>
        <v>0</v>
      </c>
      <c r="BH586" s="247">
        <f>IF(N586="sníž. přenesená",J586,0)</f>
        <v>0</v>
      </c>
      <c r="BI586" s="247">
        <f>IF(N586="nulová",J586,0)</f>
        <v>0</v>
      </c>
      <c r="BJ586" s="17" t="s">
        <v>85</v>
      </c>
      <c r="BK586" s="247">
        <f>ROUND(I586*H586,2)</f>
        <v>0</v>
      </c>
      <c r="BL586" s="17" t="s">
        <v>170</v>
      </c>
      <c r="BM586" s="246" t="s">
        <v>788</v>
      </c>
    </row>
    <row r="587" s="2" customFormat="1">
      <c r="A587" s="38"/>
      <c r="B587" s="39"/>
      <c r="C587" s="40"/>
      <c r="D587" s="248" t="s">
        <v>172</v>
      </c>
      <c r="E587" s="40"/>
      <c r="F587" s="249" t="s">
        <v>789</v>
      </c>
      <c r="G587" s="40"/>
      <c r="H587" s="40"/>
      <c r="I587" s="144"/>
      <c r="J587" s="40"/>
      <c r="K587" s="40"/>
      <c r="L587" s="44"/>
      <c r="M587" s="250"/>
      <c r="N587" s="251"/>
      <c r="O587" s="91"/>
      <c r="P587" s="91"/>
      <c r="Q587" s="91"/>
      <c r="R587" s="91"/>
      <c r="S587" s="91"/>
      <c r="T587" s="92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172</v>
      </c>
      <c r="AU587" s="17" t="s">
        <v>87</v>
      </c>
    </row>
    <row r="588" s="13" customFormat="1">
      <c r="A588" s="13"/>
      <c r="B588" s="252"/>
      <c r="C588" s="253"/>
      <c r="D588" s="248" t="s">
        <v>174</v>
      </c>
      <c r="E588" s="254" t="s">
        <v>1</v>
      </c>
      <c r="F588" s="255" t="s">
        <v>790</v>
      </c>
      <c r="G588" s="253"/>
      <c r="H588" s="254" t="s">
        <v>1</v>
      </c>
      <c r="I588" s="256"/>
      <c r="J588" s="253"/>
      <c r="K588" s="253"/>
      <c r="L588" s="257"/>
      <c r="M588" s="258"/>
      <c r="N588" s="259"/>
      <c r="O588" s="259"/>
      <c r="P588" s="259"/>
      <c r="Q588" s="259"/>
      <c r="R588" s="259"/>
      <c r="S588" s="259"/>
      <c r="T588" s="26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1" t="s">
        <v>174</v>
      </c>
      <c r="AU588" s="261" t="s">
        <v>87</v>
      </c>
      <c r="AV588" s="13" t="s">
        <v>85</v>
      </c>
      <c r="AW588" s="13" t="s">
        <v>32</v>
      </c>
      <c r="AX588" s="13" t="s">
        <v>77</v>
      </c>
      <c r="AY588" s="261" t="s">
        <v>163</v>
      </c>
    </row>
    <row r="589" s="14" customFormat="1">
      <c r="A589" s="14"/>
      <c r="B589" s="262"/>
      <c r="C589" s="263"/>
      <c r="D589" s="248" t="s">
        <v>174</v>
      </c>
      <c r="E589" s="264" t="s">
        <v>1</v>
      </c>
      <c r="F589" s="265" t="s">
        <v>85</v>
      </c>
      <c r="G589" s="263"/>
      <c r="H589" s="266">
        <v>1</v>
      </c>
      <c r="I589" s="267"/>
      <c r="J589" s="263"/>
      <c r="K589" s="263"/>
      <c r="L589" s="268"/>
      <c r="M589" s="269"/>
      <c r="N589" s="270"/>
      <c r="O589" s="270"/>
      <c r="P589" s="270"/>
      <c r="Q589" s="270"/>
      <c r="R589" s="270"/>
      <c r="S589" s="270"/>
      <c r="T589" s="27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72" t="s">
        <v>174</v>
      </c>
      <c r="AU589" s="272" t="s">
        <v>87</v>
      </c>
      <c r="AV589" s="14" t="s">
        <v>87</v>
      </c>
      <c r="AW589" s="14" t="s">
        <v>32</v>
      </c>
      <c r="AX589" s="14" t="s">
        <v>77</v>
      </c>
      <c r="AY589" s="272" t="s">
        <v>163</v>
      </c>
    </row>
    <row r="590" s="2" customFormat="1" ht="16.5" customHeight="1">
      <c r="A590" s="38"/>
      <c r="B590" s="39"/>
      <c r="C590" s="273" t="s">
        <v>791</v>
      </c>
      <c r="D590" s="273" t="s">
        <v>230</v>
      </c>
      <c r="E590" s="274" t="s">
        <v>792</v>
      </c>
      <c r="F590" s="275" t="s">
        <v>793</v>
      </c>
      <c r="G590" s="276" t="s">
        <v>781</v>
      </c>
      <c r="H590" s="277">
        <v>5</v>
      </c>
      <c r="I590" s="278"/>
      <c r="J590" s="279">
        <f>ROUND(I590*H590,2)</f>
        <v>0</v>
      </c>
      <c r="K590" s="275" t="s">
        <v>169</v>
      </c>
      <c r="L590" s="280"/>
      <c r="M590" s="281" t="s">
        <v>1</v>
      </c>
      <c r="N590" s="282" t="s">
        <v>42</v>
      </c>
      <c r="O590" s="91"/>
      <c r="P590" s="244">
        <f>O590*H590</f>
        <v>0</v>
      </c>
      <c r="Q590" s="244">
        <v>0.012489999999999999</v>
      </c>
      <c r="R590" s="244">
        <f>Q590*H590</f>
        <v>0.062449999999999999</v>
      </c>
      <c r="S590" s="244">
        <v>0</v>
      </c>
      <c r="T590" s="245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46" t="s">
        <v>216</v>
      </c>
      <c r="AT590" s="246" t="s">
        <v>230</v>
      </c>
      <c r="AU590" s="246" t="s">
        <v>87</v>
      </c>
      <c r="AY590" s="17" t="s">
        <v>163</v>
      </c>
      <c r="BE590" s="247">
        <f>IF(N590="základní",J590,0)</f>
        <v>0</v>
      </c>
      <c r="BF590" s="247">
        <f>IF(N590="snížená",J590,0)</f>
        <v>0</v>
      </c>
      <c r="BG590" s="247">
        <f>IF(N590="zákl. přenesená",J590,0)</f>
        <v>0</v>
      </c>
      <c r="BH590" s="247">
        <f>IF(N590="sníž. přenesená",J590,0)</f>
        <v>0</v>
      </c>
      <c r="BI590" s="247">
        <f>IF(N590="nulová",J590,0)</f>
        <v>0</v>
      </c>
      <c r="BJ590" s="17" t="s">
        <v>85</v>
      </c>
      <c r="BK590" s="247">
        <f>ROUND(I590*H590,2)</f>
        <v>0</v>
      </c>
      <c r="BL590" s="17" t="s">
        <v>170</v>
      </c>
      <c r="BM590" s="246" t="s">
        <v>794</v>
      </c>
    </row>
    <row r="591" s="2" customFormat="1">
      <c r="A591" s="38"/>
      <c r="B591" s="39"/>
      <c r="C591" s="40"/>
      <c r="D591" s="248" t="s">
        <v>172</v>
      </c>
      <c r="E591" s="40"/>
      <c r="F591" s="249" t="s">
        <v>793</v>
      </c>
      <c r="G591" s="40"/>
      <c r="H591" s="40"/>
      <c r="I591" s="144"/>
      <c r="J591" s="40"/>
      <c r="K591" s="40"/>
      <c r="L591" s="44"/>
      <c r="M591" s="250"/>
      <c r="N591" s="251"/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172</v>
      </c>
      <c r="AU591" s="17" t="s">
        <v>87</v>
      </c>
    </row>
    <row r="592" s="2" customFormat="1" ht="16.5" customHeight="1">
      <c r="A592" s="38"/>
      <c r="B592" s="39"/>
      <c r="C592" s="235" t="s">
        <v>795</v>
      </c>
      <c r="D592" s="235" t="s">
        <v>165</v>
      </c>
      <c r="E592" s="236" t="s">
        <v>796</v>
      </c>
      <c r="F592" s="237" t="s">
        <v>797</v>
      </c>
      <c r="G592" s="238" t="s">
        <v>781</v>
      </c>
      <c r="H592" s="239">
        <v>2</v>
      </c>
      <c r="I592" s="240"/>
      <c r="J592" s="241">
        <f>ROUND(I592*H592,2)</f>
        <v>0</v>
      </c>
      <c r="K592" s="237" t="s">
        <v>169</v>
      </c>
      <c r="L592" s="44"/>
      <c r="M592" s="242" t="s">
        <v>1</v>
      </c>
      <c r="N592" s="243" t="s">
        <v>42</v>
      </c>
      <c r="O592" s="91"/>
      <c r="P592" s="244">
        <f>O592*H592</f>
        <v>0</v>
      </c>
      <c r="Q592" s="244">
        <v>0</v>
      </c>
      <c r="R592" s="244">
        <f>Q592*H592</f>
        <v>0</v>
      </c>
      <c r="S592" s="244">
        <v>0</v>
      </c>
      <c r="T592" s="245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46" t="s">
        <v>170</v>
      </c>
      <c r="AT592" s="246" t="s">
        <v>165</v>
      </c>
      <c r="AU592" s="246" t="s">
        <v>87</v>
      </c>
      <c r="AY592" s="17" t="s">
        <v>163</v>
      </c>
      <c r="BE592" s="247">
        <f>IF(N592="základní",J592,0)</f>
        <v>0</v>
      </c>
      <c r="BF592" s="247">
        <f>IF(N592="snížená",J592,0)</f>
        <v>0</v>
      </c>
      <c r="BG592" s="247">
        <f>IF(N592="zákl. přenesená",J592,0)</f>
        <v>0</v>
      </c>
      <c r="BH592" s="247">
        <f>IF(N592="sníž. přenesená",J592,0)</f>
        <v>0</v>
      </c>
      <c r="BI592" s="247">
        <f>IF(N592="nulová",J592,0)</f>
        <v>0</v>
      </c>
      <c r="BJ592" s="17" t="s">
        <v>85</v>
      </c>
      <c r="BK592" s="247">
        <f>ROUND(I592*H592,2)</f>
        <v>0</v>
      </c>
      <c r="BL592" s="17" t="s">
        <v>170</v>
      </c>
      <c r="BM592" s="246" t="s">
        <v>798</v>
      </c>
    </row>
    <row r="593" s="2" customFormat="1">
      <c r="A593" s="38"/>
      <c r="B593" s="39"/>
      <c r="C593" s="40"/>
      <c r="D593" s="248" t="s">
        <v>172</v>
      </c>
      <c r="E593" s="40"/>
      <c r="F593" s="249" t="s">
        <v>799</v>
      </c>
      <c r="G593" s="40"/>
      <c r="H593" s="40"/>
      <c r="I593" s="144"/>
      <c r="J593" s="40"/>
      <c r="K593" s="40"/>
      <c r="L593" s="44"/>
      <c r="M593" s="250"/>
      <c r="N593" s="251"/>
      <c r="O593" s="91"/>
      <c r="P593" s="91"/>
      <c r="Q593" s="91"/>
      <c r="R593" s="91"/>
      <c r="S593" s="91"/>
      <c r="T593" s="92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172</v>
      </c>
      <c r="AU593" s="17" t="s">
        <v>87</v>
      </c>
    </row>
    <row r="594" s="13" customFormat="1">
      <c r="A594" s="13"/>
      <c r="B594" s="252"/>
      <c r="C594" s="253"/>
      <c r="D594" s="248" t="s">
        <v>174</v>
      </c>
      <c r="E594" s="254" t="s">
        <v>1</v>
      </c>
      <c r="F594" s="255" t="s">
        <v>800</v>
      </c>
      <c r="G594" s="253"/>
      <c r="H594" s="254" t="s">
        <v>1</v>
      </c>
      <c r="I594" s="256"/>
      <c r="J594" s="253"/>
      <c r="K594" s="253"/>
      <c r="L594" s="257"/>
      <c r="M594" s="258"/>
      <c r="N594" s="259"/>
      <c r="O594" s="259"/>
      <c r="P594" s="259"/>
      <c r="Q594" s="259"/>
      <c r="R594" s="259"/>
      <c r="S594" s="259"/>
      <c r="T594" s="26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1" t="s">
        <v>174</v>
      </c>
      <c r="AU594" s="261" t="s">
        <v>87</v>
      </c>
      <c r="AV594" s="13" t="s">
        <v>85</v>
      </c>
      <c r="AW594" s="13" t="s">
        <v>32</v>
      </c>
      <c r="AX594" s="13" t="s">
        <v>77</v>
      </c>
      <c r="AY594" s="261" t="s">
        <v>163</v>
      </c>
    </row>
    <row r="595" s="14" customFormat="1">
      <c r="A595" s="14"/>
      <c r="B595" s="262"/>
      <c r="C595" s="263"/>
      <c r="D595" s="248" t="s">
        <v>174</v>
      </c>
      <c r="E595" s="264" t="s">
        <v>1</v>
      </c>
      <c r="F595" s="265" t="s">
        <v>85</v>
      </c>
      <c r="G595" s="263"/>
      <c r="H595" s="266">
        <v>1</v>
      </c>
      <c r="I595" s="267"/>
      <c r="J595" s="263"/>
      <c r="K595" s="263"/>
      <c r="L595" s="268"/>
      <c r="M595" s="269"/>
      <c r="N595" s="270"/>
      <c r="O595" s="270"/>
      <c r="P595" s="270"/>
      <c r="Q595" s="270"/>
      <c r="R595" s="270"/>
      <c r="S595" s="270"/>
      <c r="T595" s="27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2" t="s">
        <v>174</v>
      </c>
      <c r="AU595" s="272" t="s">
        <v>87</v>
      </c>
      <c r="AV595" s="14" t="s">
        <v>87</v>
      </c>
      <c r="AW595" s="14" t="s">
        <v>32</v>
      </c>
      <c r="AX595" s="14" t="s">
        <v>77</v>
      </c>
      <c r="AY595" s="272" t="s">
        <v>163</v>
      </c>
    </row>
    <row r="596" s="13" customFormat="1">
      <c r="A596" s="13"/>
      <c r="B596" s="252"/>
      <c r="C596" s="253"/>
      <c r="D596" s="248" t="s">
        <v>174</v>
      </c>
      <c r="E596" s="254" t="s">
        <v>1</v>
      </c>
      <c r="F596" s="255" t="s">
        <v>801</v>
      </c>
      <c r="G596" s="253"/>
      <c r="H596" s="254" t="s">
        <v>1</v>
      </c>
      <c r="I596" s="256"/>
      <c r="J596" s="253"/>
      <c r="K596" s="253"/>
      <c r="L596" s="257"/>
      <c r="M596" s="258"/>
      <c r="N596" s="259"/>
      <c r="O596" s="259"/>
      <c r="P596" s="259"/>
      <c r="Q596" s="259"/>
      <c r="R596" s="259"/>
      <c r="S596" s="259"/>
      <c r="T596" s="26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1" t="s">
        <v>174</v>
      </c>
      <c r="AU596" s="261" t="s">
        <v>87</v>
      </c>
      <c r="AV596" s="13" t="s">
        <v>85</v>
      </c>
      <c r="AW596" s="13" t="s">
        <v>32</v>
      </c>
      <c r="AX596" s="13" t="s">
        <v>77</v>
      </c>
      <c r="AY596" s="261" t="s">
        <v>163</v>
      </c>
    </row>
    <row r="597" s="14" customFormat="1">
      <c r="A597" s="14"/>
      <c r="B597" s="262"/>
      <c r="C597" s="263"/>
      <c r="D597" s="248" t="s">
        <v>174</v>
      </c>
      <c r="E597" s="264" t="s">
        <v>1</v>
      </c>
      <c r="F597" s="265" t="s">
        <v>85</v>
      </c>
      <c r="G597" s="263"/>
      <c r="H597" s="266">
        <v>1</v>
      </c>
      <c r="I597" s="267"/>
      <c r="J597" s="263"/>
      <c r="K597" s="263"/>
      <c r="L597" s="268"/>
      <c r="M597" s="269"/>
      <c r="N597" s="270"/>
      <c r="O597" s="270"/>
      <c r="P597" s="270"/>
      <c r="Q597" s="270"/>
      <c r="R597" s="270"/>
      <c r="S597" s="270"/>
      <c r="T597" s="27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72" t="s">
        <v>174</v>
      </c>
      <c r="AU597" s="272" t="s">
        <v>87</v>
      </c>
      <c r="AV597" s="14" t="s">
        <v>87</v>
      </c>
      <c r="AW597" s="14" t="s">
        <v>32</v>
      </c>
      <c r="AX597" s="14" t="s">
        <v>77</v>
      </c>
      <c r="AY597" s="272" t="s">
        <v>163</v>
      </c>
    </row>
    <row r="598" s="2" customFormat="1" ht="16.5" customHeight="1">
      <c r="A598" s="38"/>
      <c r="B598" s="39"/>
      <c r="C598" s="273" t="s">
        <v>802</v>
      </c>
      <c r="D598" s="273" t="s">
        <v>230</v>
      </c>
      <c r="E598" s="274" t="s">
        <v>803</v>
      </c>
      <c r="F598" s="275" t="s">
        <v>804</v>
      </c>
      <c r="G598" s="276" t="s">
        <v>781</v>
      </c>
      <c r="H598" s="277">
        <v>1</v>
      </c>
      <c r="I598" s="278"/>
      <c r="J598" s="279">
        <f>ROUND(I598*H598,2)</f>
        <v>0</v>
      </c>
      <c r="K598" s="275" t="s">
        <v>169</v>
      </c>
      <c r="L598" s="280"/>
      <c r="M598" s="281" t="s">
        <v>1</v>
      </c>
      <c r="N598" s="282" t="s">
        <v>42</v>
      </c>
      <c r="O598" s="91"/>
      <c r="P598" s="244">
        <f>O598*H598</f>
        <v>0</v>
      </c>
      <c r="Q598" s="244">
        <v>0.00013999999999999999</v>
      </c>
      <c r="R598" s="244">
        <f>Q598*H598</f>
        <v>0.00013999999999999999</v>
      </c>
      <c r="S598" s="244">
        <v>0</v>
      </c>
      <c r="T598" s="245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46" t="s">
        <v>216</v>
      </c>
      <c r="AT598" s="246" t="s">
        <v>230</v>
      </c>
      <c r="AU598" s="246" t="s">
        <v>87</v>
      </c>
      <c r="AY598" s="17" t="s">
        <v>163</v>
      </c>
      <c r="BE598" s="247">
        <f>IF(N598="základní",J598,0)</f>
        <v>0</v>
      </c>
      <c r="BF598" s="247">
        <f>IF(N598="snížená",J598,0)</f>
        <v>0</v>
      </c>
      <c r="BG598" s="247">
        <f>IF(N598="zákl. přenesená",J598,0)</f>
        <v>0</v>
      </c>
      <c r="BH598" s="247">
        <f>IF(N598="sníž. přenesená",J598,0)</f>
        <v>0</v>
      </c>
      <c r="BI598" s="247">
        <f>IF(N598="nulová",J598,0)</f>
        <v>0</v>
      </c>
      <c r="BJ598" s="17" t="s">
        <v>85</v>
      </c>
      <c r="BK598" s="247">
        <f>ROUND(I598*H598,2)</f>
        <v>0</v>
      </c>
      <c r="BL598" s="17" t="s">
        <v>170</v>
      </c>
      <c r="BM598" s="246" t="s">
        <v>805</v>
      </c>
    </row>
    <row r="599" s="2" customFormat="1">
      <c r="A599" s="38"/>
      <c r="B599" s="39"/>
      <c r="C599" s="40"/>
      <c r="D599" s="248" t="s">
        <v>172</v>
      </c>
      <c r="E599" s="40"/>
      <c r="F599" s="249" t="s">
        <v>804</v>
      </c>
      <c r="G599" s="40"/>
      <c r="H599" s="40"/>
      <c r="I599" s="144"/>
      <c r="J599" s="40"/>
      <c r="K599" s="40"/>
      <c r="L599" s="44"/>
      <c r="M599" s="250"/>
      <c r="N599" s="251"/>
      <c r="O599" s="91"/>
      <c r="P599" s="91"/>
      <c r="Q599" s="91"/>
      <c r="R599" s="91"/>
      <c r="S599" s="91"/>
      <c r="T599" s="92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17" t="s">
        <v>172</v>
      </c>
      <c r="AU599" s="17" t="s">
        <v>87</v>
      </c>
    </row>
    <row r="600" s="2" customFormat="1">
      <c r="A600" s="38"/>
      <c r="B600" s="39"/>
      <c r="C600" s="40"/>
      <c r="D600" s="248" t="s">
        <v>393</v>
      </c>
      <c r="E600" s="40"/>
      <c r="F600" s="283" t="s">
        <v>806</v>
      </c>
      <c r="G600" s="40"/>
      <c r="H600" s="40"/>
      <c r="I600" s="144"/>
      <c r="J600" s="40"/>
      <c r="K600" s="40"/>
      <c r="L600" s="44"/>
      <c r="M600" s="250"/>
      <c r="N600" s="251"/>
      <c r="O600" s="91"/>
      <c r="P600" s="91"/>
      <c r="Q600" s="91"/>
      <c r="R600" s="91"/>
      <c r="S600" s="91"/>
      <c r="T600" s="92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393</v>
      </c>
      <c r="AU600" s="17" t="s">
        <v>87</v>
      </c>
    </row>
    <row r="601" s="13" customFormat="1">
      <c r="A601" s="13"/>
      <c r="B601" s="252"/>
      <c r="C601" s="253"/>
      <c r="D601" s="248" t="s">
        <v>174</v>
      </c>
      <c r="E601" s="254" t="s">
        <v>1</v>
      </c>
      <c r="F601" s="255" t="s">
        <v>801</v>
      </c>
      <c r="G601" s="253"/>
      <c r="H601" s="254" t="s">
        <v>1</v>
      </c>
      <c r="I601" s="256"/>
      <c r="J601" s="253"/>
      <c r="K601" s="253"/>
      <c r="L601" s="257"/>
      <c r="M601" s="258"/>
      <c r="N601" s="259"/>
      <c r="O601" s="259"/>
      <c r="P601" s="259"/>
      <c r="Q601" s="259"/>
      <c r="R601" s="259"/>
      <c r="S601" s="259"/>
      <c r="T601" s="26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61" t="s">
        <v>174</v>
      </c>
      <c r="AU601" s="261" t="s">
        <v>87</v>
      </c>
      <c r="AV601" s="13" t="s">
        <v>85</v>
      </c>
      <c r="AW601" s="13" t="s">
        <v>32</v>
      </c>
      <c r="AX601" s="13" t="s">
        <v>77</v>
      </c>
      <c r="AY601" s="261" t="s">
        <v>163</v>
      </c>
    </row>
    <row r="602" s="14" customFormat="1">
      <c r="A602" s="14"/>
      <c r="B602" s="262"/>
      <c r="C602" s="263"/>
      <c r="D602" s="248" t="s">
        <v>174</v>
      </c>
      <c r="E602" s="264" t="s">
        <v>1</v>
      </c>
      <c r="F602" s="265" t="s">
        <v>85</v>
      </c>
      <c r="G602" s="263"/>
      <c r="H602" s="266">
        <v>1</v>
      </c>
      <c r="I602" s="267"/>
      <c r="J602" s="263"/>
      <c r="K602" s="263"/>
      <c r="L602" s="268"/>
      <c r="M602" s="269"/>
      <c r="N602" s="270"/>
      <c r="O602" s="270"/>
      <c r="P602" s="270"/>
      <c r="Q602" s="270"/>
      <c r="R602" s="270"/>
      <c r="S602" s="270"/>
      <c r="T602" s="27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2" t="s">
        <v>174</v>
      </c>
      <c r="AU602" s="272" t="s">
        <v>87</v>
      </c>
      <c r="AV602" s="14" t="s">
        <v>87</v>
      </c>
      <c r="AW602" s="14" t="s">
        <v>32</v>
      </c>
      <c r="AX602" s="14" t="s">
        <v>77</v>
      </c>
      <c r="AY602" s="272" t="s">
        <v>163</v>
      </c>
    </row>
    <row r="603" s="2" customFormat="1" ht="16.5" customHeight="1">
      <c r="A603" s="38"/>
      <c r="B603" s="39"/>
      <c r="C603" s="273" t="s">
        <v>807</v>
      </c>
      <c r="D603" s="273" t="s">
        <v>230</v>
      </c>
      <c r="E603" s="274" t="s">
        <v>808</v>
      </c>
      <c r="F603" s="275" t="s">
        <v>809</v>
      </c>
      <c r="G603" s="276" t="s">
        <v>781</v>
      </c>
      <c r="H603" s="277">
        <v>1</v>
      </c>
      <c r="I603" s="278"/>
      <c r="J603" s="279">
        <f>ROUND(I603*H603,2)</f>
        <v>0</v>
      </c>
      <c r="K603" s="275" t="s">
        <v>169</v>
      </c>
      <c r="L603" s="280"/>
      <c r="M603" s="281" t="s">
        <v>1</v>
      </c>
      <c r="N603" s="282" t="s">
        <v>42</v>
      </c>
      <c r="O603" s="91"/>
      <c r="P603" s="244">
        <f>O603*H603</f>
        <v>0</v>
      </c>
      <c r="Q603" s="244">
        <v>0.00025000000000000001</v>
      </c>
      <c r="R603" s="244">
        <f>Q603*H603</f>
        <v>0.00025000000000000001</v>
      </c>
      <c r="S603" s="244">
        <v>0</v>
      </c>
      <c r="T603" s="245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46" t="s">
        <v>216</v>
      </c>
      <c r="AT603" s="246" t="s">
        <v>230</v>
      </c>
      <c r="AU603" s="246" t="s">
        <v>87</v>
      </c>
      <c r="AY603" s="17" t="s">
        <v>163</v>
      </c>
      <c r="BE603" s="247">
        <f>IF(N603="základní",J603,0)</f>
        <v>0</v>
      </c>
      <c r="BF603" s="247">
        <f>IF(N603="snížená",J603,0)</f>
        <v>0</v>
      </c>
      <c r="BG603" s="247">
        <f>IF(N603="zákl. přenesená",J603,0)</f>
        <v>0</v>
      </c>
      <c r="BH603" s="247">
        <f>IF(N603="sníž. přenesená",J603,0)</f>
        <v>0</v>
      </c>
      <c r="BI603" s="247">
        <f>IF(N603="nulová",J603,0)</f>
        <v>0</v>
      </c>
      <c r="BJ603" s="17" t="s">
        <v>85</v>
      </c>
      <c r="BK603" s="247">
        <f>ROUND(I603*H603,2)</f>
        <v>0</v>
      </c>
      <c r="BL603" s="17" t="s">
        <v>170</v>
      </c>
      <c r="BM603" s="246" t="s">
        <v>810</v>
      </c>
    </row>
    <row r="604" s="2" customFormat="1">
      <c r="A604" s="38"/>
      <c r="B604" s="39"/>
      <c r="C604" s="40"/>
      <c r="D604" s="248" t="s">
        <v>172</v>
      </c>
      <c r="E604" s="40"/>
      <c r="F604" s="249" t="s">
        <v>809</v>
      </c>
      <c r="G604" s="40"/>
      <c r="H604" s="40"/>
      <c r="I604" s="144"/>
      <c r="J604" s="40"/>
      <c r="K604" s="40"/>
      <c r="L604" s="44"/>
      <c r="M604" s="250"/>
      <c r="N604" s="251"/>
      <c r="O604" s="91"/>
      <c r="P604" s="91"/>
      <c r="Q604" s="91"/>
      <c r="R604" s="91"/>
      <c r="S604" s="91"/>
      <c r="T604" s="92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172</v>
      </c>
      <c r="AU604" s="17" t="s">
        <v>87</v>
      </c>
    </row>
    <row r="605" s="2" customFormat="1">
      <c r="A605" s="38"/>
      <c r="B605" s="39"/>
      <c r="C605" s="40"/>
      <c r="D605" s="248" t="s">
        <v>393</v>
      </c>
      <c r="E605" s="40"/>
      <c r="F605" s="283" t="s">
        <v>806</v>
      </c>
      <c r="G605" s="40"/>
      <c r="H605" s="40"/>
      <c r="I605" s="144"/>
      <c r="J605" s="40"/>
      <c r="K605" s="40"/>
      <c r="L605" s="44"/>
      <c r="M605" s="250"/>
      <c r="N605" s="251"/>
      <c r="O605" s="91"/>
      <c r="P605" s="91"/>
      <c r="Q605" s="91"/>
      <c r="R605" s="91"/>
      <c r="S605" s="91"/>
      <c r="T605" s="92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393</v>
      </c>
      <c r="AU605" s="17" t="s">
        <v>87</v>
      </c>
    </row>
    <row r="606" s="13" customFormat="1">
      <c r="A606" s="13"/>
      <c r="B606" s="252"/>
      <c r="C606" s="253"/>
      <c r="D606" s="248" t="s">
        <v>174</v>
      </c>
      <c r="E606" s="254" t="s">
        <v>1</v>
      </c>
      <c r="F606" s="255" t="s">
        <v>800</v>
      </c>
      <c r="G606" s="253"/>
      <c r="H606" s="254" t="s">
        <v>1</v>
      </c>
      <c r="I606" s="256"/>
      <c r="J606" s="253"/>
      <c r="K606" s="253"/>
      <c r="L606" s="257"/>
      <c r="M606" s="258"/>
      <c r="N606" s="259"/>
      <c r="O606" s="259"/>
      <c r="P606" s="259"/>
      <c r="Q606" s="259"/>
      <c r="R606" s="259"/>
      <c r="S606" s="259"/>
      <c r="T606" s="26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1" t="s">
        <v>174</v>
      </c>
      <c r="AU606" s="261" t="s">
        <v>87</v>
      </c>
      <c r="AV606" s="13" t="s">
        <v>85</v>
      </c>
      <c r="AW606" s="13" t="s">
        <v>32</v>
      </c>
      <c r="AX606" s="13" t="s">
        <v>77</v>
      </c>
      <c r="AY606" s="261" t="s">
        <v>163</v>
      </c>
    </row>
    <row r="607" s="14" customFormat="1">
      <c r="A607" s="14"/>
      <c r="B607" s="262"/>
      <c r="C607" s="263"/>
      <c r="D607" s="248" t="s">
        <v>174</v>
      </c>
      <c r="E607" s="264" t="s">
        <v>1</v>
      </c>
      <c r="F607" s="265" t="s">
        <v>85</v>
      </c>
      <c r="G607" s="263"/>
      <c r="H607" s="266">
        <v>1</v>
      </c>
      <c r="I607" s="267"/>
      <c r="J607" s="263"/>
      <c r="K607" s="263"/>
      <c r="L607" s="268"/>
      <c r="M607" s="269"/>
      <c r="N607" s="270"/>
      <c r="O607" s="270"/>
      <c r="P607" s="270"/>
      <c r="Q607" s="270"/>
      <c r="R607" s="270"/>
      <c r="S607" s="270"/>
      <c r="T607" s="271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72" t="s">
        <v>174</v>
      </c>
      <c r="AU607" s="272" t="s">
        <v>87</v>
      </c>
      <c r="AV607" s="14" t="s">
        <v>87</v>
      </c>
      <c r="AW607" s="14" t="s">
        <v>32</v>
      </c>
      <c r="AX607" s="14" t="s">
        <v>77</v>
      </c>
      <c r="AY607" s="272" t="s">
        <v>163</v>
      </c>
    </row>
    <row r="608" s="2" customFormat="1" ht="16.5" customHeight="1">
      <c r="A608" s="38"/>
      <c r="B608" s="39"/>
      <c r="C608" s="235" t="s">
        <v>811</v>
      </c>
      <c r="D608" s="235" t="s">
        <v>165</v>
      </c>
      <c r="E608" s="236" t="s">
        <v>812</v>
      </c>
      <c r="F608" s="237" t="s">
        <v>813</v>
      </c>
      <c r="G608" s="238" t="s">
        <v>781</v>
      </c>
      <c r="H608" s="239">
        <v>1</v>
      </c>
      <c r="I608" s="240"/>
      <c r="J608" s="241">
        <f>ROUND(I608*H608,2)</f>
        <v>0</v>
      </c>
      <c r="K608" s="237" t="s">
        <v>169</v>
      </c>
      <c r="L608" s="44"/>
      <c r="M608" s="242" t="s">
        <v>1</v>
      </c>
      <c r="N608" s="243" t="s">
        <v>42</v>
      </c>
      <c r="O608" s="91"/>
      <c r="P608" s="244">
        <f>O608*H608</f>
        <v>0</v>
      </c>
      <c r="Q608" s="244">
        <v>0</v>
      </c>
      <c r="R608" s="244">
        <f>Q608*H608</f>
        <v>0</v>
      </c>
      <c r="S608" s="244">
        <v>0</v>
      </c>
      <c r="T608" s="245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46" t="s">
        <v>170</v>
      </c>
      <c r="AT608" s="246" t="s">
        <v>165</v>
      </c>
      <c r="AU608" s="246" t="s">
        <v>87</v>
      </c>
      <c r="AY608" s="17" t="s">
        <v>163</v>
      </c>
      <c r="BE608" s="247">
        <f>IF(N608="základní",J608,0)</f>
        <v>0</v>
      </c>
      <c r="BF608" s="247">
        <f>IF(N608="snížená",J608,0)</f>
        <v>0</v>
      </c>
      <c r="BG608" s="247">
        <f>IF(N608="zákl. přenesená",J608,0)</f>
        <v>0</v>
      </c>
      <c r="BH608" s="247">
        <f>IF(N608="sníž. přenesená",J608,0)</f>
        <v>0</v>
      </c>
      <c r="BI608" s="247">
        <f>IF(N608="nulová",J608,0)</f>
        <v>0</v>
      </c>
      <c r="BJ608" s="17" t="s">
        <v>85</v>
      </c>
      <c r="BK608" s="247">
        <f>ROUND(I608*H608,2)</f>
        <v>0</v>
      </c>
      <c r="BL608" s="17" t="s">
        <v>170</v>
      </c>
      <c r="BM608" s="246" t="s">
        <v>814</v>
      </c>
    </row>
    <row r="609" s="2" customFormat="1">
      <c r="A609" s="38"/>
      <c r="B609" s="39"/>
      <c r="C609" s="40"/>
      <c r="D609" s="248" t="s">
        <v>172</v>
      </c>
      <c r="E609" s="40"/>
      <c r="F609" s="249" t="s">
        <v>815</v>
      </c>
      <c r="G609" s="40"/>
      <c r="H609" s="40"/>
      <c r="I609" s="144"/>
      <c r="J609" s="40"/>
      <c r="K609" s="40"/>
      <c r="L609" s="44"/>
      <c r="M609" s="250"/>
      <c r="N609" s="251"/>
      <c r="O609" s="91"/>
      <c r="P609" s="91"/>
      <c r="Q609" s="91"/>
      <c r="R609" s="91"/>
      <c r="S609" s="91"/>
      <c r="T609" s="92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7" t="s">
        <v>172</v>
      </c>
      <c r="AU609" s="17" t="s">
        <v>87</v>
      </c>
    </row>
    <row r="610" s="13" customFormat="1">
      <c r="A610" s="13"/>
      <c r="B610" s="252"/>
      <c r="C610" s="253"/>
      <c r="D610" s="248" t="s">
        <v>174</v>
      </c>
      <c r="E610" s="254" t="s">
        <v>1</v>
      </c>
      <c r="F610" s="255" t="s">
        <v>816</v>
      </c>
      <c r="G610" s="253"/>
      <c r="H610" s="254" t="s">
        <v>1</v>
      </c>
      <c r="I610" s="256"/>
      <c r="J610" s="253"/>
      <c r="K610" s="253"/>
      <c r="L610" s="257"/>
      <c r="M610" s="258"/>
      <c r="N610" s="259"/>
      <c r="O610" s="259"/>
      <c r="P610" s="259"/>
      <c r="Q610" s="259"/>
      <c r="R610" s="259"/>
      <c r="S610" s="259"/>
      <c r="T610" s="26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1" t="s">
        <v>174</v>
      </c>
      <c r="AU610" s="261" t="s">
        <v>87</v>
      </c>
      <c r="AV610" s="13" t="s">
        <v>85</v>
      </c>
      <c r="AW610" s="13" t="s">
        <v>32</v>
      </c>
      <c r="AX610" s="13" t="s">
        <v>77</v>
      </c>
      <c r="AY610" s="261" t="s">
        <v>163</v>
      </c>
    </row>
    <row r="611" s="14" customFormat="1">
      <c r="A611" s="14"/>
      <c r="B611" s="262"/>
      <c r="C611" s="263"/>
      <c r="D611" s="248" t="s">
        <v>174</v>
      </c>
      <c r="E611" s="264" t="s">
        <v>1</v>
      </c>
      <c r="F611" s="265" t="s">
        <v>85</v>
      </c>
      <c r="G611" s="263"/>
      <c r="H611" s="266">
        <v>1</v>
      </c>
      <c r="I611" s="267"/>
      <c r="J611" s="263"/>
      <c r="K611" s="263"/>
      <c r="L611" s="268"/>
      <c r="M611" s="269"/>
      <c r="N611" s="270"/>
      <c r="O611" s="270"/>
      <c r="P611" s="270"/>
      <c r="Q611" s="270"/>
      <c r="R611" s="270"/>
      <c r="S611" s="270"/>
      <c r="T611" s="27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72" t="s">
        <v>174</v>
      </c>
      <c r="AU611" s="272" t="s">
        <v>87</v>
      </c>
      <c r="AV611" s="14" t="s">
        <v>87</v>
      </c>
      <c r="AW611" s="14" t="s">
        <v>32</v>
      </c>
      <c r="AX611" s="14" t="s">
        <v>77</v>
      </c>
      <c r="AY611" s="272" t="s">
        <v>163</v>
      </c>
    </row>
    <row r="612" s="2" customFormat="1" ht="16.5" customHeight="1">
      <c r="A612" s="38"/>
      <c r="B612" s="39"/>
      <c r="C612" s="273" t="s">
        <v>817</v>
      </c>
      <c r="D612" s="273" t="s">
        <v>230</v>
      </c>
      <c r="E612" s="274" t="s">
        <v>818</v>
      </c>
      <c r="F612" s="275" t="s">
        <v>819</v>
      </c>
      <c r="G612" s="276" t="s">
        <v>781</v>
      </c>
      <c r="H612" s="277">
        <v>1</v>
      </c>
      <c r="I612" s="278"/>
      <c r="J612" s="279">
        <f>ROUND(I612*H612,2)</f>
        <v>0</v>
      </c>
      <c r="K612" s="275" t="s">
        <v>169</v>
      </c>
      <c r="L612" s="280"/>
      <c r="M612" s="281" t="s">
        <v>1</v>
      </c>
      <c r="N612" s="282" t="s">
        <v>42</v>
      </c>
      <c r="O612" s="91"/>
      <c r="P612" s="244">
        <f>O612*H612</f>
        <v>0</v>
      </c>
      <c r="Q612" s="244">
        <v>0.00029999999999999997</v>
      </c>
      <c r="R612" s="244">
        <f>Q612*H612</f>
        <v>0.00029999999999999997</v>
      </c>
      <c r="S612" s="244">
        <v>0</v>
      </c>
      <c r="T612" s="245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46" t="s">
        <v>216</v>
      </c>
      <c r="AT612" s="246" t="s">
        <v>230</v>
      </c>
      <c r="AU612" s="246" t="s">
        <v>87</v>
      </c>
      <c r="AY612" s="17" t="s">
        <v>163</v>
      </c>
      <c r="BE612" s="247">
        <f>IF(N612="základní",J612,0)</f>
        <v>0</v>
      </c>
      <c r="BF612" s="247">
        <f>IF(N612="snížená",J612,0)</f>
        <v>0</v>
      </c>
      <c r="BG612" s="247">
        <f>IF(N612="zákl. přenesená",J612,0)</f>
        <v>0</v>
      </c>
      <c r="BH612" s="247">
        <f>IF(N612="sníž. přenesená",J612,0)</f>
        <v>0</v>
      </c>
      <c r="BI612" s="247">
        <f>IF(N612="nulová",J612,0)</f>
        <v>0</v>
      </c>
      <c r="BJ612" s="17" t="s">
        <v>85</v>
      </c>
      <c r="BK612" s="247">
        <f>ROUND(I612*H612,2)</f>
        <v>0</v>
      </c>
      <c r="BL612" s="17" t="s">
        <v>170</v>
      </c>
      <c r="BM612" s="246" t="s">
        <v>820</v>
      </c>
    </row>
    <row r="613" s="2" customFormat="1">
      <c r="A613" s="38"/>
      <c r="B613" s="39"/>
      <c r="C613" s="40"/>
      <c r="D613" s="248" t="s">
        <v>172</v>
      </c>
      <c r="E613" s="40"/>
      <c r="F613" s="249" t="s">
        <v>819</v>
      </c>
      <c r="G613" s="40"/>
      <c r="H613" s="40"/>
      <c r="I613" s="144"/>
      <c r="J613" s="40"/>
      <c r="K613" s="40"/>
      <c r="L613" s="44"/>
      <c r="M613" s="250"/>
      <c r="N613" s="251"/>
      <c r="O613" s="91"/>
      <c r="P613" s="91"/>
      <c r="Q613" s="91"/>
      <c r="R613" s="91"/>
      <c r="S613" s="91"/>
      <c r="T613" s="92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172</v>
      </c>
      <c r="AU613" s="17" t="s">
        <v>87</v>
      </c>
    </row>
    <row r="614" s="2" customFormat="1">
      <c r="A614" s="38"/>
      <c r="B614" s="39"/>
      <c r="C614" s="40"/>
      <c r="D614" s="248" t="s">
        <v>393</v>
      </c>
      <c r="E614" s="40"/>
      <c r="F614" s="283" t="s">
        <v>806</v>
      </c>
      <c r="G614" s="40"/>
      <c r="H614" s="40"/>
      <c r="I614" s="144"/>
      <c r="J614" s="40"/>
      <c r="K614" s="40"/>
      <c r="L614" s="44"/>
      <c r="M614" s="250"/>
      <c r="N614" s="251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393</v>
      </c>
      <c r="AU614" s="17" t="s">
        <v>87</v>
      </c>
    </row>
    <row r="615" s="13" customFormat="1">
      <c r="A615" s="13"/>
      <c r="B615" s="252"/>
      <c r="C615" s="253"/>
      <c r="D615" s="248" t="s">
        <v>174</v>
      </c>
      <c r="E615" s="254" t="s">
        <v>1</v>
      </c>
      <c r="F615" s="255" t="s">
        <v>821</v>
      </c>
      <c r="G615" s="253"/>
      <c r="H615" s="254" t="s">
        <v>1</v>
      </c>
      <c r="I615" s="256"/>
      <c r="J615" s="253"/>
      <c r="K615" s="253"/>
      <c r="L615" s="257"/>
      <c r="M615" s="258"/>
      <c r="N615" s="259"/>
      <c r="O615" s="259"/>
      <c r="P615" s="259"/>
      <c r="Q615" s="259"/>
      <c r="R615" s="259"/>
      <c r="S615" s="259"/>
      <c r="T615" s="26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1" t="s">
        <v>174</v>
      </c>
      <c r="AU615" s="261" t="s">
        <v>87</v>
      </c>
      <c r="AV615" s="13" t="s">
        <v>85</v>
      </c>
      <c r="AW615" s="13" t="s">
        <v>32</v>
      </c>
      <c r="AX615" s="13" t="s">
        <v>77</v>
      </c>
      <c r="AY615" s="261" t="s">
        <v>163</v>
      </c>
    </row>
    <row r="616" s="14" customFormat="1">
      <c r="A616" s="14"/>
      <c r="B616" s="262"/>
      <c r="C616" s="263"/>
      <c r="D616" s="248" t="s">
        <v>174</v>
      </c>
      <c r="E616" s="264" t="s">
        <v>1</v>
      </c>
      <c r="F616" s="265" t="s">
        <v>85</v>
      </c>
      <c r="G616" s="263"/>
      <c r="H616" s="266">
        <v>1</v>
      </c>
      <c r="I616" s="267"/>
      <c r="J616" s="263"/>
      <c r="K616" s="263"/>
      <c r="L616" s="268"/>
      <c r="M616" s="269"/>
      <c r="N616" s="270"/>
      <c r="O616" s="270"/>
      <c r="P616" s="270"/>
      <c r="Q616" s="270"/>
      <c r="R616" s="270"/>
      <c r="S616" s="270"/>
      <c r="T616" s="27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72" t="s">
        <v>174</v>
      </c>
      <c r="AU616" s="272" t="s">
        <v>87</v>
      </c>
      <c r="AV616" s="14" t="s">
        <v>87</v>
      </c>
      <c r="AW616" s="14" t="s">
        <v>32</v>
      </c>
      <c r="AX616" s="14" t="s">
        <v>77</v>
      </c>
      <c r="AY616" s="272" t="s">
        <v>163</v>
      </c>
    </row>
    <row r="617" s="12" customFormat="1" ht="22.8" customHeight="1">
      <c r="A617" s="12"/>
      <c r="B617" s="219"/>
      <c r="C617" s="220"/>
      <c r="D617" s="221" t="s">
        <v>76</v>
      </c>
      <c r="E617" s="233" t="s">
        <v>223</v>
      </c>
      <c r="F617" s="233" t="s">
        <v>822</v>
      </c>
      <c r="G617" s="220"/>
      <c r="H617" s="220"/>
      <c r="I617" s="223"/>
      <c r="J617" s="234">
        <f>BK617</f>
        <v>0</v>
      </c>
      <c r="K617" s="220"/>
      <c r="L617" s="225"/>
      <c r="M617" s="226"/>
      <c r="N617" s="227"/>
      <c r="O617" s="227"/>
      <c r="P617" s="228">
        <f>P618+P627+P640+P664+P810</f>
        <v>0</v>
      </c>
      <c r="Q617" s="227"/>
      <c r="R617" s="228">
        <f>R618+R627+R640+R664+R810</f>
        <v>4.6561591</v>
      </c>
      <c r="S617" s="227"/>
      <c r="T617" s="229">
        <f>T618+T627+T640+T664+T810</f>
        <v>36.352592199999997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30" t="s">
        <v>85</v>
      </c>
      <c r="AT617" s="231" t="s">
        <v>76</v>
      </c>
      <c r="AU617" s="231" t="s">
        <v>85</v>
      </c>
      <c r="AY617" s="230" t="s">
        <v>163</v>
      </c>
      <c r="BK617" s="232">
        <f>BK618+BK627+BK640+BK664+BK810</f>
        <v>0</v>
      </c>
    </row>
    <row r="618" s="12" customFormat="1" ht="20.88" customHeight="1">
      <c r="A618" s="12"/>
      <c r="B618" s="219"/>
      <c r="C618" s="220"/>
      <c r="D618" s="221" t="s">
        <v>76</v>
      </c>
      <c r="E618" s="233" t="s">
        <v>791</v>
      </c>
      <c r="F618" s="233" t="s">
        <v>823</v>
      </c>
      <c r="G618" s="220"/>
      <c r="H618" s="220"/>
      <c r="I618" s="223"/>
      <c r="J618" s="234">
        <f>BK618</f>
        <v>0</v>
      </c>
      <c r="K618" s="220"/>
      <c r="L618" s="225"/>
      <c r="M618" s="226"/>
      <c r="N618" s="227"/>
      <c r="O618" s="227"/>
      <c r="P618" s="228">
        <f>SUM(P619:P626)</f>
        <v>0</v>
      </c>
      <c r="Q618" s="227"/>
      <c r="R618" s="228">
        <f>SUM(R619:R626)</f>
        <v>0.89830591999999998</v>
      </c>
      <c r="S618" s="227"/>
      <c r="T618" s="229">
        <f>SUM(T619:T626)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30" t="s">
        <v>85</v>
      </c>
      <c r="AT618" s="231" t="s">
        <v>76</v>
      </c>
      <c r="AU618" s="231" t="s">
        <v>87</v>
      </c>
      <c r="AY618" s="230" t="s">
        <v>163</v>
      </c>
      <c r="BK618" s="232">
        <f>SUM(BK619:BK626)</f>
        <v>0</v>
      </c>
    </row>
    <row r="619" s="2" customFormat="1" ht="16.5" customHeight="1">
      <c r="A619" s="38"/>
      <c r="B619" s="39"/>
      <c r="C619" s="235" t="s">
        <v>824</v>
      </c>
      <c r="D619" s="235" t="s">
        <v>165</v>
      </c>
      <c r="E619" s="236" t="s">
        <v>825</v>
      </c>
      <c r="F619" s="237" t="s">
        <v>826</v>
      </c>
      <c r="G619" s="238" t="s">
        <v>190</v>
      </c>
      <c r="H619" s="239">
        <v>0.39800000000000002</v>
      </c>
      <c r="I619" s="240"/>
      <c r="J619" s="241">
        <f>ROUND(I619*H619,2)</f>
        <v>0</v>
      </c>
      <c r="K619" s="237" t="s">
        <v>169</v>
      </c>
      <c r="L619" s="44"/>
      <c r="M619" s="242" t="s">
        <v>1</v>
      </c>
      <c r="N619" s="243" t="s">
        <v>42</v>
      </c>
      <c r="O619" s="91"/>
      <c r="P619" s="244">
        <f>O619*H619</f>
        <v>0</v>
      </c>
      <c r="Q619" s="244">
        <v>2.2563399999999998</v>
      </c>
      <c r="R619" s="244">
        <f>Q619*H619</f>
        <v>0.89802331999999996</v>
      </c>
      <c r="S619" s="244">
        <v>0</v>
      </c>
      <c r="T619" s="245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46" t="s">
        <v>170</v>
      </c>
      <c r="AT619" s="246" t="s">
        <v>165</v>
      </c>
      <c r="AU619" s="246" t="s">
        <v>181</v>
      </c>
      <c r="AY619" s="17" t="s">
        <v>163</v>
      </c>
      <c r="BE619" s="247">
        <f>IF(N619="základní",J619,0)</f>
        <v>0</v>
      </c>
      <c r="BF619" s="247">
        <f>IF(N619="snížená",J619,0)</f>
        <v>0</v>
      </c>
      <c r="BG619" s="247">
        <f>IF(N619="zákl. přenesená",J619,0)</f>
        <v>0</v>
      </c>
      <c r="BH619" s="247">
        <f>IF(N619="sníž. přenesená",J619,0)</f>
        <v>0</v>
      </c>
      <c r="BI619" s="247">
        <f>IF(N619="nulová",J619,0)</f>
        <v>0</v>
      </c>
      <c r="BJ619" s="17" t="s">
        <v>85</v>
      </c>
      <c r="BK619" s="247">
        <f>ROUND(I619*H619,2)</f>
        <v>0</v>
      </c>
      <c r="BL619" s="17" t="s">
        <v>170</v>
      </c>
      <c r="BM619" s="246" t="s">
        <v>827</v>
      </c>
    </row>
    <row r="620" s="2" customFormat="1">
      <c r="A620" s="38"/>
      <c r="B620" s="39"/>
      <c r="C620" s="40"/>
      <c r="D620" s="248" t="s">
        <v>172</v>
      </c>
      <c r="E620" s="40"/>
      <c r="F620" s="249" t="s">
        <v>828</v>
      </c>
      <c r="G620" s="40"/>
      <c r="H620" s="40"/>
      <c r="I620" s="144"/>
      <c r="J620" s="40"/>
      <c r="K620" s="40"/>
      <c r="L620" s="44"/>
      <c r="M620" s="250"/>
      <c r="N620" s="251"/>
      <c r="O620" s="91"/>
      <c r="P620" s="91"/>
      <c r="Q620" s="91"/>
      <c r="R620" s="91"/>
      <c r="S620" s="91"/>
      <c r="T620" s="92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172</v>
      </c>
      <c r="AU620" s="17" t="s">
        <v>181</v>
      </c>
    </row>
    <row r="621" s="13" customFormat="1">
      <c r="A621" s="13"/>
      <c r="B621" s="252"/>
      <c r="C621" s="253"/>
      <c r="D621" s="248" t="s">
        <v>174</v>
      </c>
      <c r="E621" s="254" t="s">
        <v>1</v>
      </c>
      <c r="F621" s="255" t="s">
        <v>770</v>
      </c>
      <c r="G621" s="253"/>
      <c r="H621" s="254" t="s">
        <v>1</v>
      </c>
      <c r="I621" s="256"/>
      <c r="J621" s="253"/>
      <c r="K621" s="253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174</v>
      </c>
      <c r="AU621" s="261" t="s">
        <v>181</v>
      </c>
      <c r="AV621" s="13" t="s">
        <v>85</v>
      </c>
      <c r="AW621" s="13" t="s">
        <v>32</v>
      </c>
      <c r="AX621" s="13" t="s">
        <v>77</v>
      </c>
      <c r="AY621" s="261" t="s">
        <v>163</v>
      </c>
    </row>
    <row r="622" s="14" customFormat="1">
      <c r="A622" s="14"/>
      <c r="B622" s="262"/>
      <c r="C622" s="263"/>
      <c r="D622" s="248" t="s">
        <v>174</v>
      </c>
      <c r="E622" s="264" t="s">
        <v>1</v>
      </c>
      <c r="F622" s="265" t="s">
        <v>829</v>
      </c>
      <c r="G622" s="263"/>
      <c r="H622" s="266">
        <v>0.39800000000000002</v>
      </c>
      <c r="I622" s="267"/>
      <c r="J622" s="263"/>
      <c r="K622" s="263"/>
      <c r="L622" s="268"/>
      <c r="M622" s="269"/>
      <c r="N622" s="270"/>
      <c r="O622" s="270"/>
      <c r="P622" s="270"/>
      <c r="Q622" s="270"/>
      <c r="R622" s="270"/>
      <c r="S622" s="270"/>
      <c r="T622" s="27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72" t="s">
        <v>174</v>
      </c>
      <c r="AU622" s="272" t="s">
        <v>181</v>
      </c>
      <c r="AV622" s="14" t="s">
        <v>87</v>
      </c>
      <c r="AW622" s="14" t="s">
        <v>32</v>
      </c>
      <c r="AX622" s="14" t="s">
        <v>77</v>
      </c>
      <c r="AY622" s="272" t="s">
        <v>163</v>
      </c>
    </row>
    <row r="623" s="2" customFormat="1" ht="16.5" customHeight="1">
      <c r="A623" s="38"/>
      <c r="B623" s="39"/>
      <c r="C623" s="235" t="s">
        <v>830</v>
      </c>
      <c r="D623" s="235" t="s">
        <v>165</v>
      </c>
      <c r="E623" s="236" t="s">
        <v>831</v>
      </c>
      <c r="F623" s="237" t="s">
        <v>832</v>
      </c>
      <c r="G623" s="238" t="s">
        <v>444</v>
      </c>
      <c r="H623" s="239">
        <v>3.1400000000000001</v>
      </c>
      <c r="I623" s="240"/>
      <c r="J623" s="241">
        <f>ROUND(I623*H623,2)</f>
        <v>0</v>
      </c>
      <c r="K623" s="237" t="s">
        <v>169</v>
      </c>
      <c r="L623" s="44"/>
      <c r="M623" s="242" t="s">
        <v>1</v>
      </c>
      <c r="N623" s="243" t="s">
        <v>42</v>
      </c>
      <c r="O623" s="91"/>
      <c r="P623" s="244">
        <f>O623*H623</f>
        <v>0</v>
      </c>
      <c r="Q623" s="244">
        <v>9.0000000000000006E-05</v>
      </c>
      <c r="R623" s="244">
        <f>Q623*H623</f>
        <v>0.00028260000000000004</v>
      </c>
      <c r="S623" s="244">
        <v>0</v>
      </c>
      <c r="T623" s="245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46" t="s">
        <v>170</v>
      </c>
      <c r="AT623" s="246" t="s">
        <v>165</v>
      </c>
      <c r="AU623" s="246" t="s">
        <v>181</v>
      </c>
      <c r="AY623" s="17" t="s">
        <v>163</v>
      </c>
      <c r="BE623" s="247">
        <f>IF(N623="základní",J623,0)</f>
        <v>0</v>
      </c>
      <c r="BF623" s="247">
        <f>IF(N623="snížená",J623,0)</f>
        <v>0</v>
      </c>
      <c r="BG623" s="247">
        <f>IF(N623="zákl. přenesená",J623,0)</f>
        <v>0</v>
      </c>
      <c r="BH623" s="247">
        <f>IF(N623="sníž. přenesená",J623,0)</f>
        <v>0</v>
      </c>
      <c r="BI623" s="247">
        <f>IF(N623="nulová",J623,0)</f>
        <v>0</v>
      </c>
      <c r="BJ623" s="17" t="s">
        <v>85</v>
      </c>
      <c r="BK623" s="247">
        <f>ROUND(I623*H623,2)</f>
        <v>0</v>
      </c>
      <c r="BL623" s="17" t="s">
        <v>170</v>
      </c>
      <c r="BM623" s="246" t="s">
        <v>833</v>
      </c>
    </row>
    <row r="624" s="2" customFormat="1">
      <c r="A624" s="38"/>
      <c r="B624" s="39"/>
      <c r="C624" s="40"/>
      <c r="D624" s="248" t="s">
        <v>172</v>
      </c>
      <c r="E624" s="40"/>
      <c r="F624" s="249" t="s">
        <v>834</v>
      </c>
      <c r="G624" s="40"/>
      <c r="H624" s="40"/>
      <c r="I624" s="144"/>
      <c r="J624" s="40"/>
      <c r="K624" s="40"/>
      <c r="L624" s="44"/>
      <c r="M624" s="250"/>
      <c r="N624" s="251"/>
      <c r="O624" s="91"/>
      <c r="P624" s="91"/>
      <c r="Q624" s="91"/>
      <c r="R624" s="91"/>
      <c r="S624" s="91"/>
      <c r="T624" s="92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T624" s="17" t="s">
        <v>172</v>
      </c>
      <c r="AU624" s="17" t="s">
        <v>181</v>
      </c>
    </row>
    <row r="625" s="13" customFormat="1">
      <c r="A625" s="13"/>
      <c r="B625" s="252"/>
      <c r="C625" s="253"/>
      <c r="D625" s="248" t="s">
        <v>174</v>
      </c>
      <c r="E625" s="254" t="s">
        <v>1</v>
      </c>
      <c r="F625" s="255" t="s">
        <v>835</v>
      </c>
      <c r="G625" s="253"/>
      <c r="H625" s="254" t="s">
        <v>1</v>
      </c>
      <c r="I625" s="256"/>
      <c r="J625" s="253"/>
      <c r="K625" s="253"/>
      <c r="L625" s="257"/>
      <c r="M625" s="258"/>
      <c r="N625" s="259"/>
      <c r="O625" s="259"/>
      <c r="P625" s="259"/>
      <c r="Q625" s="259"/>
      <c r="R625" s="259"/>
      <c r="S625" s="259"/>
      <c r="T625" s="26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61" t="s">
        <v>174</v>
      </c>
      <c r="AU625" s="261" t="s">
        <v>181</v>
      </c>
      <c r="AV625" s="13" t="s">
        <v>85</v>
      </c>
      <c r="AW625" s="13" t="s">
        <v>32</v>
      </c>
      <c r="AX625" s="13" t="s">
        <v>77</v>
      </c>
      <c r="AY625" s="261" t="s">
        <v>163</v>
      </c>
    </row>
    <row r="626" s="14" customFormat="1">
      <c r="A626" s="14"/>
      <c r="B626" s="262"/>
      <c r="C626" s="263"/>
      <c r="D626" s="248" t="s">
        <v>174</v>
      </c>
      <c r="E626" s="264" t="s">
        <v>1</v>
      </c>
      <c r="F626" s="265" t="s">
        <v>448</v>
      </c>
      <c r="G626" s="263"/>
      <c r="H626" s="266">
        <v>3.1400000000000001</v>
      </c>
      <c r="I626" s="267"/>
      <c r="J626" s="263"/>
      <c r="K626" s="263"/>
      <c r="L626" s="268"/>
      <c r="M626" s="269"/>
      <c r="N626" s="270"/>
      <c r="O626" s="270"/>
      <c r="P626" s="270"/>
      <c r="Q626" s="270"/>
      <c r="R626" s="270"/>
      <c r="S626" s="270"/>
      <c r="T626" s="27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72" t="s">
        <v>174</v>
      </c>
      <c r="AU626" s="272" t="s">
        <v>181</v>
      </c>
      <c r="AV626" s="14" t="s">
        <v>87</v>
      </c>
      <c r="AW626" s="14" t="s">
        <v>32</v>
      </c>
      <c r="AX626" s="14" t="s">
        <v>77</v>
      </c>
      <c r="AY626" s="272" t="s">
        <v>163</v>
      </c>
    </row>
    <row r="627" s="12" customFormat="1" ht="20.88" customHeight="1">
      <c r="A627" s="12"/>
      <c r="B627" s="219"/>
      <c r="C627" s="220"/>
      <c r="D627" s="221" t="s">
        <v>76</v>
      </c>
      <c r="E627" s="233" t="s">
        <v>807</v>
      </c>
      <c r="F627" s="233" t="s">
        <v>836</v>
      </c>
      <c r="G627" s="220"/>
      <c r="H627" s="220"/>
      <c r="I627" s="223"/>
      <c r="J627" s="234">
        <f>BK627</f>
        <v>0</v>
      </c>
      <c r="K627" s="220"/>
      <c r="L627" s="225"/>
      <c r="M627" s="226"/>
      <c r="N627" s="227"/>
      <c r="O627" s="227"/>
      <c r="P627" s="228">
        <f>SUM(P628:P639)</f>
        <v>0</v>
      </c>
      <c r="Q627" s="227"/>
      <c r="R627" s="228">
        <f>SUM(R628:R639)</f>
        <v>0.027961699999999999</v>
      </c>
      <c r="S627" s="227"/>
      <c r="T627" s="229">
        <f>SUM(T628:T639)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30" t="s">
        <v>85</v>
      </c>
      <c r="AT627" s="231" t="s">
        <v>76</v>
      </c>
      <c r="AU627" s="231" t="s">
        <v>87</v>
      </c>
      <c r="AY627" s="230" t="s">
        <v>163</v>
      </c>
      <c r="BK627" s="232">
        <f>SUM(BK628:BK639)</f>
        <v>0</v>
      </c>
    </row>
    <row r="628" s="2" customFormat="1" ht="16.5" customHeight="1">
      <c r="A628" s="38"/>
      <c r="B628" s="39"/>
      <c r="C628" s="235" t="s">
        <v>837</v>
      </c>
      <c r="D628" s="235" t="s">
        <v>165</v>
      </c>
      <c r="E628" s="236" t="s">
        <v>838</v>
      </c>
      <c r="F628" s="237" t="s">
        <v>839</v>
      </c>
      <c r="G628" s="238" t="s">
        <v>168</v>
      </c>
      <c r="H628" s="239">
        <v>215.09</v>
      </c>
      <c r="I628" s="240"/>
      <c r="J628" s="241">
        <f>ROUND(I628*H628,2)</f>
        <v>0</v>
      </c>
      <c r="K628" s="237" t="s">
        <v>169</v>
      </c>
      <c r="L628" s="44"/>
      <c r="M628" s="242" t="s">
        <v>1</v>
      </c>
      <c r="N628" s="243" t="s">
        <v>42</v>
      </c>
      <c r="O628" s="91"/>
      <c r="P628" s="244">
        <f>O628*H628</f>
        <v>0</v>
      </c>
      <c r="Q628" s="244">
        <v>0.00012999999999999999</v>
      </c>
      <c r="R628" s="244">
        <f>Q628*H628</f>
        <v>0.027961699999999999</v>
      </c>
      <c r="S628" s="244">
        <v>0</v>
      </c>
      <c r="T628" s="245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46" t="s">
        <v>170</v>
      </c>
      <c r="AT628" s="246" t="s">
        <v>165</v>
      </c>
      <c r="AU628" s="246" t="s">
        <v>181</v>
      </c>
      <c r="AY628" s="17" t="s">
        <v>163</v>
      </c>
      <c r="BE628" s="247">
        <f>IF(N628="základní",J628,0)</f>
        <v>0</v>
      </c>
      <c r="BF628" s="247">
        <f>IF(N628="snížená",J628,0)</f>
        <v>0</v>
      </c>
      <c r="BG628" s="247">
        <f>IF(N628="zákl. přenesená",J628,0)</f>
        <v>0</v>
      </c>
      <c r="BH628" s="247">
        <f>IF(N628="sníž. přenesená",J628,0)</f>
        <v>0</v>
      </c>
      <c r="BI628" s="247">
        <f>IF(N628="nulová",J628,0)</f>
        <v>0</v>
      </c>
      <c r="BJ628" s="17" t="s">
        <v>85</v>
      </c>
      <c r="BK628" s="247">
        <f>ROUND(I628*H628,2)</f>
        <v>0</v>
      </c>
      <c r="BL628" s="17" t="s">
        <v>170</v>
      </c>
      <c r="BM628" s="246" t="s">
        <v>840</v>
      </c>
    </row>
    <row r="629" s="2" customFormat="1">
      <c r="A629" s="38"/>
      <c r="B629" s="39"/>
      <c r="C629" s="40"/>
      <c r="D629" s="248" t="s">
        <v>172</v>
      </c>
      <c r="E629" s="40"/>
      <c r="F629" s="249" t="s">
        <v>841</v>
      </c>
      <c r="G629" s="40"/>
      <c r="H629" s="40"/>
      <c r="I629" s="144"/>
      <c r="J629" s="40"/>
      <c r="K629" s="40"/>
      <c r="L629" s="44"/>
      <c r="M629" s="250"/>
      <c r="N629" s="251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172</v>
      </c>
      <c r="AU629" s="17" t="s">
        <v>181</v>
      </c>
    </row>
    <row r="630" s="14" customFormat="1">
      <c r="A630" s="14"/>
      <c r="B630" s="262"/>
      <c r="C630" s="263"/>
      <c r="D630" s="248" t="s">
        <v>174</v>
      </c>
      <c r="E630" s="264" t="s">
        <v>1</v>
      </c>
      <c r="F630" s="265" t="s">
        <v>842</v>
      </c>
      <c r="G630" s="263"/>
      <c r="H630" s="266">
        <v>215.09</v>
      </c>
      <c r="I630" s="267"/>
      <c r="J630" s="263"/>
      <c r="K630" s="263"/>
      <c r="L630" s="268"/>
      <c r="M630" s="269"/>
      <c r="N630" s="270"/>
      <c r="O630" s="270"/>
      <c r="P630" s="270"/>
      <c r="Q630" s="270"/>
      <c r="R630" s="270"/>
      <c r="S630" s="270"/>
      <c r="T630" s="27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72" t="s">
        <v>174</v>
      </c>
      <c r="AU630" s="272" t="s">
        <v>181</v>
      </c>
      <c r="AV630" s="14" t="s">
        <v>87</v>
      </c>
      <c r="AW630" s="14" t="s">
        <v>32</v>
      </c>
      <c r="AX630" s="14" t="s">
        <v>77</v>
      </c>
      <c r="AY630" s="272" t="s">
        <v>163</v>
      </c>
    </row>
    <row r="631" s="2" customFormat="1" ht="16.5" customHeight="1">
      <c r="A631" s="38"/>
      <c r="B631" s="39"/>
      <c r="C631" s="235" t="s">
        <v>843</v>
      </c>
      <c r="D631" s="235" t="s">
        <v>165</v>
      </c>
      <c r="E631" s="236" t="s">
        <v>844</v>
      </c>
      <c r="F631" s="237" t="s">
        <v>845</v>
      </c>
      <c r="G631" s="238" t="s">
        <v>168</v>
      </c>
      <c r="H631" s="239">
        <v>274.38</v>
      </c>
      <c r="I631" s="240"/>
      <c r="J631" s="241">
        <f>ROUND(I631*H631,2)</f>
        <v>0</v>
      </c>
      <c r="K631" s="237" t="s">
        <v>169</v>
      </c>
      <c r="L631" s="44"/>
      <c r="M631" s="242" t="s">
        <v>1</v>
      </c>
      <c r="N631" s="243" t="s">
        <v>42</v>
      </c>
      <c r="O631" s="91"/>
      <c r="P631" s="244">
        <f>O631*H631</f>
        <v>0</v>
      </c>
      <c r="Q631" s="244">
        <v>0</v>
      </c>
      <c r="R631" s="244">
        <f>Q631*H631</f>
        <v>0</v>
      </c>
      <c r="S631" s="244">
        <v>0</v>
      </c>
      <c r="T631" s="245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46" t="s">
        <v>170</v>
      </c>
      <c r="AT631" s="246" t="s">
        <v>165</v>
      </c>
      <c r="AU631" s="246" t="s">
        <v>181</v>
      </c>
      <c r="AY631" s="17" t="s">
        <v>163</v>
      </c>
      <c r="BE631" s="247">
        <f>IF(N631="základní",J631,0)</f>
        <v>0</v>
      </c>
      <c r="BF631" s="247">
        <f>IF(N631="snížená",J631,0)</f>
        <v>0</v>
      </c>
      <c r="BG631" s="247">
        <f>IF(N631="zákl. přenesená",J631,0)</f>
        <v>0</v>
      </c>
      <c r="BH631" s="247">
        <f>IF(N631="sníž. přenesená",J631,0)</f>
        <v>0</v>
      </c>
      <c r="BI631" s="247">
        <f>IF(N631="nulová",J631,0)</f>
        <v>0</v>
      </c>
      <c r="BJ631" s="17" t="s">
        <v>85</v>
      </c>
      <c r="BK631" s="247">
        <f>ROUND(I631*H631,2)</f>
        <v>0</v>
      </c>
      <c r="BL631" s="17" t="s">
        <v>170</v>
      </c>
      <c r="BM631" s="246" t="s">
        <v>846</v>
      </c>
    </row>
    <row r="632" s="2" customFormat="1">
      <c r="A632" s="38"/>
      <c r="B632" s="39"/>
      <c r="C632" s="40"/>
      <c r="D632" s="248" t="s">
        <v>172</v>
      </c>
      <c r="E632" s="40"/>
      <c r="F632" s="249" t="s">
        <v>847</v>
      </c>
      <c r="G632" s="40"/>
      <c r="H632" s="40"/>
      <c r="I632" s="144"/>
      <c r="J632" s="40"/>
      <c r="K632" s="40"/>
      <c r="L632" s="44"/>
      <c r="M632" s="250"/>
      <c r="N632" s="251"/>
      <c r="O632" s="91"/>
      <c r="P632" s="91"/>
      <c r="Q632" s="91"/>
      <c r="R632" s="91"/>
      <c r="S632" s="91"/>
      <c r="T632" s="92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7" t="s">
        <v>172</v>
      </c>
      <c r="AU632" s="17" t="s">
        <v>181</v>
      </c>
    </row>
    <row r="633" s="14" customFormat="1">
      <c r="A633" s="14"/>
      <c r="B633" s="262"/>
      <c r="C633" s="263"/>
      <c r="D633" s="248" t="s">
        <v>174</v>
      </c>
      <c r="E633" s="264" t="s">
        <v>1</v>
      </c>
      <c r="F633" s="265" t="s">
        <v>848</v>
      </c>
      <c r="G633" s="263"/>
      <c r="H633" s="266">
        <v>263.02499999999998</v>
      </c>
      <c r="I633" s="267"/>
      <c r="J633" s="263"/>
      <c r="K633" s="263"/>
      <c r="L633" s="268"/>
      <c r="M633" s="269"/>
      <c r="N633" s="270"/>
      <c r="O633" s="270"/>
      <c r="P633" s="270"/>
      <c r="Q633" s="270"/>
      <c r="R633" s="270"/>
      <c r="S633" s="270"/>
      <c r="T633" s="27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2" t="s">
        <v>174</v>
      </c>
      <c r="AU633" s="272" t="s">
        <v>181</v>
      </c>
      <c r="AV633" s="14" t="s">
        <v>87</v>
      </c>
      <c r="AW633" s="14" t="s">
        <v>32</v>
      </c>
      <c r="AX633" s="14" t="s">
        <v>77</v>
      </c>
      <c r="AY633" s="272" t="s">
        <v>163</v>
      </c>
    </row>
    <row r="634" s="14" customFormat="1">
      <c r="A634" s="14"/>
      <c r="B634" s="262"/>
      <c r="C634" s="263"/>
      <c r="D634" s="248" t="s">
        <v>174</v>
      </c>
      <c r="E634" s="264" t="s">
        <v>1</v>
      </c>
      <c r="F634" s="265" t="s">
        <v>849</v>
      </c>
      <c r="G634" s="263"/>
      <c r="H634" s="266">
        <v>11.355</v>
      </c>
      <c r="I634" s="267"/>
      <c r="J634" s="263"/>
      <c r="K634" s="263"/>
      <c r="L634" s="268"/>
      <c r="M634" s="269"/>
      <c r="N634" s="270"/>
      <c r="O634" s="270"/>
      <c r="P634" s="270"/>
      <c r="Q634" s="270"/>
      <c r="R634" s="270"/>
      <c r="S634" s="270"/>
      <c r="T634" s="27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72" t="s">
        <v>174</v>
      </c>
      <c r="AU634" s="272" t="s">
        <v>181</v>
      </c>
      <c r="AV634" s="14" t="s">
        <v>87</v>
      </c>
      <c r="AW634" s="14" t="s">
        <v>32</v>
      </c>
      <c r="AX634" s="14" t="s">
        <v>77</v>
      </c>
      <c r="AY634" s="272" t="s">
        <v>163</v>
      </c>
    </row>
    <row r="635" s="2" customFormat="1" ht="16.5" customHeight="1">
      <c r="A635" s="38"/>
      <c r="B635" s="39"/>
      <c r="C635" s="235" t="s">
        <v>850</v>
      </c>
      <c r="D635" s="235" t="s">
        <v>165</v>
      </c>
      <c r="E635" s="236" t="s">
        <v>851</v>
      </c>
      <c r="F635" s="237" t="s">
        <v>852</v>
      </c>
      <c r="G635" s="238" t="s">
        <v>168</v>
      </c>
      <c r="H635" s="239">
        <v>16462.799999999999</v>
      </c>
      <c r="I635" s="240"/>
      <c r="J635" s="241">
        <f>ROUND(I635*H635,2)</f>
        <v>0</v>
      </c>
      <c r="K635" s="237" t="s">
        <v>169</v>
      </c>
      <c r="L635" s="44"/>
      <c r="M635" s="242" t="s">
        <v>1</v>
      </c>
      <c r="N635" s="243" t="s">
        <v>42</v>
      </c>
      <c r="O635" s="91"/>
      <c r="P635" s="244">
        <f>O635*H635</f>
        <v>0</v>
      </c>
      <c r="Q635" s="244">
        <v>0</v>
      </c>
      <c r="R635" s="244">
        <f>Q635*H635</f>
        <v>0</v>
      </c>
      <c r="S635" s="244">
        <v>0</v>
      </c>
      <c r="T635" s="245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46" t="s">
        <v>170</v>
      </c>
      <c r="AT635" s="246" t="s">
        <v>165</v>
      </c>
      <c r="AU635" s="246" t="s">
        <v>181</v>
      </c>
      <c r="AY635" s="17" t="s">
        <v>163</v>
      </c>
      <c r="BE635" s="247">
        <f>IF(N635="základní",J635,0)</f>
        <v>0</v>
      </c>
      <c r="BF635" s="247">
        <f>IF(N635="snížená",J635,0)</f>
        <v>0</v>
      </c>
      <c r="BG635" s="247">
        <f>IF(N635="zákl. přenesená",J635,0)</f>
        <v>0</v>
      </c>
      <c r="BH635" s="247">
        <f>IF(N635="sníž. přenesená",J635,0)</f>
        <v>0</v>
      </c>
      <c r="BI635" s="247">
        <f>IF(N635="nulová",J635,0)</f>
        <v>0</v>
      </c>
      <c r="BJ635" s="17" t="s">
        <v>85</v>
      </c>
      <c r="BK635" s="247">
        <f>ROUND(I635*H635,2)</f>
        <v>0</v>
      </c>
      <c r="BL635" s="17" t="s">
        <v>170</v>
      </c>
      <c r="BM635" s="246" t="s">
        <v>853</v>
      </c>
    </row>
    <row r="636" s="2" customFormat="1">
      <c r="A636" s="38"/>
      <c r="B636" s="39"/>
      <c r="C636" s="40"/>
      <c r="D636" s="248" t="s">
        <v>172</v>
      </c>
      <c r="E636" s="40"/>
      <c r="F636" s="249" t="s">
        <v>854</v>
      </c>
      <c r="G636" s="40"/>
      <c r="H636" s="40"/>
      <c r="I636" s="144"/>
      <c r="J636" s="40"/>
      <c r="K636" s="40"/>
      <c r="L636" s="44"/>
      <c r="M636" s="250"/>
      <c r="N636" s="251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172</v>
      </c>
      <c r="AU636" s="17" t="s">
        <v>181</v>
      </c>
    </row>
    <row r="637" s="14" customFormat="1">
      <c r="A637" s="14"/>
      <c r="B637" s="262"/>
      <c r="C637" s="263"/>
      <c r="D637" s="248" t="s">
        <v>174</v>
      </c>
      <c r="E637" s="264" t="s">
        <v>1</v>
      </c>
      <c r="F637" s="265" t="s">
        <v>855</v>
      </c>
      <c r="G637" s="263"/>
      <c r="H637" s="266">
        <v>16462.799999999999</v>
      </c>
      <c r="I637" s="267"/>
      <c r="J637" s="263"/>
      <c r="K637" s="263"/>
      <c r="L637" s="268"/>
      <c r="M637" s="269"/>
      <c r="N637" s="270"/>
      <c r="O637" s="270"/>
      <c r="P637" s="270"/>
      <c r="Q637" s="270"/>
      <c r="R637" s="270"/>
      <c r="S637" s="270"/>
      <c r="T637" s="27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2" t="s">
        <v>174</v>
      </c>
      <c r="AU637" s="272" t="s">
        <v>181</v>
      </c>
      <c r="AV637" s="14" t="s">
        <v>87</v>
      </c>
      <c r="AW637" s="14" t="s">
        <v>32</v>
      </c>
      <c r="AX637" s="14" t="s">
        <v>77</v>
      </c>
      <c r="AY637" s="272" t="s">
        <v>163</v>
      </c>
    </row>
    <row r="638" s="2" customFormat="1" ht="16.5" customHeight="1">
      <c r="A638" s="38"/>
      <c r="B638" s="39"/>
      <c r="C638" s="235" t="s">
        <v>856</v>
      </c>
      <c r="D638" s="235" t="s">
        <v>165</v>
      </c>
      <c r="E638" s="236" t="s">
        <v>857</v>
      </c>
      <c r="F638" s="237" t="s">
        <v>858</v>
      </c>
      <c r="G638" s="238" t="s">
        <v>168</v>
      </c>
      <c r="H638" s="239">
        <v>274.38</v>
      </c>
      <c r="I638" s="240"/>
      <c r="J638" s="241">
        <f>ROUND(I638*H638,2)</f>
        <v>0</v>
      </c>
      <c r="K638" s="237" t="s">
        <v>169</v>
      </c>
      <c r="L638" s="44"/>
      <c r="M638" s="242" t="s">
        <v>1</v>
      </c>
      <c r="N638" s="243" t="s">
        <v>42</v>
      </c>
      <c r="O638" s="91"/>
      <c r="P638" s="244">
        <f>O638*H638</f>
        <v>0</v>
      </c>
      <c r="Q638" s="244">
        <v>0</v>
      </c>
      <c r="R638" s="244">
        <f>Q638*H638</f>
        <v>0</v>
      </c>
      <c r="S638" s="244">
        <v>0</v>
      </c>
      <c r="T638" s="245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46" t="s">
        <v>170</v>
      </c>
      <c r="AT638" s="246" t="s">
        <v>165</v>
      </c>
      <c r="AU638" s="246" t="s">
        <v>181</v>
      </c>
      <c r="AY638" s="17" t="s">
        <v>163</v>
      </c>
      <c r="BE638" s="247">
        <f>IF(N638="základní",J638,0)</f>
        <v>0</v>
      </c>
      <c r="BF638" s="247">
        <f>IF(N638="snížená",J638,0)</f>
        <v>0</v>
      </c>
      <c r="BG638" s="247">
        <f>IF(N638="zákl. přenesená",J638,0)</f>
        <v>0</v>
      </c>
      <c r="BH638" s="247">
        <f>IF(N638="sníž. přenesená",J638,0)</f>
        <v>0</v>
      </c>
      <c r="BI638" s="247">
        <f>IF(N638="nulová",J638,0)</f>
        <v>0</v>
      </c>
      <c r="BJ638" s="17" t="s">
        <v>85</v>
      </c>
      <c r="BK638" s="247">
        <f>ROUND(I638*H638,2)</f>
        <v>0</v>
      </c>
      <c r="BL638" s="17" t="s">
        <v>170</v>
      </c>
      <c r="BM638" s="246" t="s">
        <v>859</v>
      </c>
    </row>
    <row r="639" s="2" customFormat="1">
      <c r="A639" s="38"/>
      <c r="B639" s="39"/>
      <c r="C639" s="40"/>
      <c r="D639" s="248" t="s">
        <v>172</v>
      </c>
      <c r="E639" s="40"/>
      <c r="F639" s="249" t="s">
        <v>860</v>
      </c>
      <c r="G639" s="40"/>
      <c r="H639" s="40"/>
      <c r="I639" s="144"/>
      <c r="J639" s="40"/>
      <c r="K639" s="40"/>
      <c r="L639" s="44"/>
      <c r="M639" s="250"/>
      <c r="N639" s="251"/>
      <c r="O639" s="91"/>
      <c r="P639" s="91"/>
      <c r="Q639" s="91"/>
      <c r="R639" s="91"/>
      <c r="S639" s="91"/>
      <c r="T639" s="92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172</v>
      </c>
      <c r="AU639" s="17" t="s">
        <v>181</v>
      </c>
    </row>
    <row r="640" s="12" customFormat="1" ht="20.88" customHeight="1">
      <c r="A640" s="12"/>
      <c r="B640" s="219"/>
      <c r="C640" s="220"/>
      <c r="D640" s="221" t="s">
        <v>76</v>
      </c>
      <c r="E640" s="233" t="s">
        <v>811</v>
      </c>
      <c r="F640" s="233" t="s">
        <v>861</v>
      </c>
      <c r="G640" s="220"/>
      <c r="H640" s="220"/>
      <c r="I640" s="223"/>
      <c r="J640" s="234">
        <f>BK640</f>
        <v>0</v>
      </c>
      <c r="K640" s="220"/>
      <c r="L640" s="225"/>
      <c r="M640" s="226"/>
      <c r="N640" s="227"/>
      <c r="O640" s="227"/>
      <c r="P640" s="228">
        <f>SUM(P641:P663)</f>
        <v>0</v>
      </c>
      <c r="Q640" s="227"/>
      <c r="R640" s="228">
        <f>SUM(R641:R663)</f>
        <v>0.09598559999999999</v>
      </c>
      <c r="S640" s="227"/>
      <c r="T640" s="229">
        <f>SUM(T641:T663)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30" t="s">
        <v>85</v>
      </c>
      <c r="AT640" s="231" t="s">
        <v>76</v>
      </c>
      <c r="AU640" s="231" t="s">
        <v>87</v>
      </c>
      <c r="AY640" s="230" t="s">
        <v>163</v>
      </c>
      <c r="BK640" s="232">
        <f>SUM(BK641:BK663)</f>
        <v>0</v>
      </c>
    </row>
    <row r="641" s="2" customFormat="1" ht="16.5" customHeight="1">
      <c r="A641" s="38"/>
      <c r="B641" s="39"/>
      <c r="C641" s="235" t="s">
        <v>862</v>
      </c>
      <c r="D641" s="235" t="s">
        <v>165</v>
      </c>
      <c r="E641" s="236" t="s">
        <v>863</v>
      </c>
      <c r="F641" s="237" t="s">
        <v>864</v>
      </c>
      <c r="G641" s="238" t="s">
        <v>168</v>
      </c>
      <c r="H641" s="239">
        <v>270.88999999999999</v>
      </c>
      <c r="I641" s="240"/>
      <c r="J641" s="241">
        <f>ROUND(I641*H641,2)</f>
        <v>0</v>
      </c>
      <c r="K641" s="237" t="s">
        <v>169</v>
      </c>
      <c r="L641" s="44"/>
      <c r="M641" s="242" t="s">
        <v>1</v>
      </c>
      <c r="N641" s="243" t="s">
        <v>42</v>
      </c>
      <c r="O641" s="91"/>
      <c r="P641" s="244">
        <f>O641*H641</f>
        <v>0</v>
      </c>
      <c r="Q641" s="244">
        <v>4.0000000000000003E-05</v>
      </c>
      <c r="R641" s="244">
        <f>Q641*H641</f>
        <v>0.010835600000000001</v>
      </c>
      <c r="S641" s="244">
        <v>0</v>
      </c>
      <c r="T641" s="245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46" t="s">
        <v>170</v>
      </c>
      <c r="AT641" s="246" t="s">
        <v>165</v>
      </c>
      <c r="AU641" s="246" t="s">
        <v>181</v>
      </c>
      <c r="AY641" s="17" t="s">
        <v>163</v>
      </c>
      <c r="BE641" s="247">
        <f>IF(N641="základní",J641,0)</f>
        <v>0</v>
      </c>
      <c r="BF641" s="247">
        <f>IF(N641="snížená",J641,0)</f>
        <v>0</v>
      </c>
      <c r="BG641" s="247">
        <f>IF(N641="zákl. přenesená",J641,0)</f>
        <v>0</v>
      </c>
      <c r="BH641" s="247">
        <f>IF(N641="sníž. přenesená",J641,0)</f>
        <v>0</v>
      </c>
      <c r="BI641" s="247">
        <f>IF(N641="nulová",J641,0)</f>
        <v>0</v>
      </c>
      <c r="BJ641" s="17" t="s">
        <v>85</v>
      </c>
      <c r="BK641" s="247">
        <f>ROUND(I641*H641,2)</f>
        <v>0</v>
      </c>
      <c r="BL641" s="17" t="s">
        <v>170</v>
      </c>
      <c r="BM641" s="246" t="s">
        <v>865</v>
      </c>
    </row>
    <row r="642" s="2" customFormat="1">
      <c r="A642" s="38"/>
      <c r="B642" s="39"/>
      <c r="C642" s="40"/>
      <c r="D642" s="248" t="s">
        <v>172</v>
      </c>
      <c r="E642" s="40"/>
      <c r="F642" s="249" t="s">
        <v>866</v>
      </c>
      <c r="G642" s="40"/>
      <c r="H642" s="40"/>
      <c r="I642" s="144"/>
      <c r="J642" s="40"/>
      <c r="K642" s="40"/>
      <c r="L642" s="44"/>
      <c r="M642" s="250"/>
      <c r="N642" s="251"/>
      <c r="O642" s="91"/>
      <c r="P642" s="91"/>
      <c r="Q642" s="91"/>
      <c r="R642" s="91"/>
      <c r="S642" s="91"/>
      <c r="T642" s="92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172</v>
      </c>
      <c r="AU642" s="17" t="s">
        <v>181</v>
      </c>
    </row>
    <row r="643" s="14" customFormat="1">
      <c r="A643" s="14"/>
      <c r="B643" s="262"/>
      <c r="C643" s="263"/>
      <c r="D643" s="248" t="s">
        <v>174</v>
      </c>
      <c r="E643" s="264" t="s">
        <v>1</v>
      </c>
      <c r="F643" s="265" t="s">
        <v>867</v>
      </c>
      <c r="G643" s="263"/>
      <c r="H643" s="266">
        <v>55.799999999999997</v>
      </c>
      <c r="I643" s="267"/>
      <c r="J643" s="263"/>
      <c r="K643" s="263"/>
      <c r="L643" s="268"/>
      <c r="M643" s="269"/>
      <c r="N643" s="270"/>
      <c r="O643" s="270"/>
      <c r="P643" s="270"/>
      <c r="Q643" s="270"/>
      <c r="R643" s="270"/>
      <c r="S643" s="270"/>
      <c r="T643" s="27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2" t="s">
        <v>174</v>
      </c>
      <c r="AU643" s="272" t="s">
        <v>181</v>
      </c>
      <c r="AV643" s="14" t="s">
        <v>87</v>
      </c>
      <c r="AW643" s="14" t="s">
        <v>32</v>
      </c>
      <c r="AX643" s="14" t="s">
        <v>77</v>
      </c>
      <c r="AY643" s="272" t="s">
        <v>163</v>
      </c>
    </row>
    <row r="644" s="14" customFormat="1">
      <c r="A644" s="14"/>
      <c r="B644" s="262"/>
      <c r="C644" s="263"/>
      <c r="D644" s="248" t="s">
        <v>174</v>
      </c>
      <c r="E644" s="264" t="s">
        <v>1</v>
      </c>
      <c r="F644" s="265" t="s">
        <v>842</v>
      </c>
      <c r="G644" s="263"/>
      <c r="H644" s="266">
        <v>215.09</v>
      </c>
      <c r="I644" s="267"/>
      <c r="J644" s="263"/>
      <c r="K644" s="263"/>
      <c r="L644" s="268"/>
      <c r="M644" s="269"/>
      <c r="N644" s="270"/>
      <c r="O644" s="270"/>
      <c r="P644" s="270"/>
      <c r="Q644" s="270"/>
      <c r="R644" s="270"/>
      <c r="S644" s="270"/>
      <c r="T644" s="27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72" t="s">
        <v>174</v>
      </c>
      <c r="AU644" s="272" t="s">
        <v>181</v>
      </c>
      <c r="AV644" s="14" t="s">
        <v>87</v>
      </c>
      <c r="AW644" s="14" t="s">
        <v>32</v>
      </c>
      <c r="AX644" s="14" t="s">
        <v>77</v>
      </c>
      <c r="AY644" s="272" t="s">
        <v>163</v>
      </c>
    </row>
    <row r="645" s="2" customFormat="1" ht="16.5" customHeight="1">
      <c r="A645" s="38"/>
      <c r="B645" s="39"/>
      <c r="C645" s="235" t="s">
        <v>868</v>
      </c>
      <c r="D645" s="235" t="s">
        <v>165</v>
      </c>
      <c r="E645" s="236" t="s">
        <v>869</v>
      </c>
      <c r="F645" s="237" t="s">
        <v>870</v>
      </c>
      <c r="G645" s="238" t="s">
        <v>781</v>
      </c>
      <c r="H645" s="239">
        <v>1</v>
      </c>
      <c r="I645" s="240"/>
      <c r="J645" s="241">
        <f>ROUND(I645*H645,2)</f>
        <v>0</v>
      </c>
      <c r="K645" s="237" t="s">
        <v>169</v>
      </c>
      <c r="L645" s="44"/>
      <c r="M645" s="242" t="s">
        <v>1</v>
      </c>
      <c r="N645" s="243" t="s">
        <v>42</v>
      </c>
      <c r="O645" s="91"/>
      <c r="P645" s="244">
        <f>O645*H645</f>
        <v>0</v>
      </c>
      <c r="Q645" s="244">
        <v>0.045969999999999997</v>
      </c>
      <c r="R645" s="244">
        <f>Q645*H645</f>
        <v>0.045969999999999997</v>
      </c>
      <c r="S645" s="244">
        <v>0</v>
      </c>
      <c r="T645" s="245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46" t="s">
        <v>170</v>
      </c>
      <c r="AT645" s="246" t="s">
        <v>165</v>
      </c>
      <c r="AU645" s="246" t="s">
        <v>181</v>
      </c>
      <c r="AY645" s="17" t="s">
        <v>163</v>
      </c>
      <c r="BE645" s="247">
        <f>IF(N645="základní",J645,0)</f>
        <v>0</v>
      </c>
      <c r="BF645" s="247">
        <f>IF(N645="snížená",J645,0)</f>
        <v>0</v>
      </c>
      <c r="BG645" s="247">
        <f>IF(N645="zákl. přenesená",J645,0)</f>
        <v>0</v>
      </c>
      <c r="BH645" s="247">
        <f>IF(N645="sníž. přenesená",J645,0)</f>
        <v>0</v>
      </c>
      <c r="BI645" s="247">
        <f>IF(N645="nulová",J645,0)</f>
        <v>0</v>
      </c>
      <c r="BJ645" s="17" t="s">
        <v>85</v>
      </c>
      <c r="BK645" s="247">
        <f>ROUND(I645*H645,2)</f>
        <v>0</v>
      </c>
      <c r="BL645" s="17" t="s">
        <v>170</v>
      </c>
      <c r="BM645" s="246" t="s">
        <v>871</v>
      </c>
    </row>
    <row r="646" s="2" customFormat="1">
      <c r="A646" s="38"/>
      <c r="B646" s="39"/>
      <c r="C646" s="40"/>
      <c r="D646" s="248" t="s">
        <v>172</v>
      </c>
      <c r="E646" s="40"/>
      <c r="F646" s="249" t="s">
        <v>872</v>
      </c>
      <c r="G646" s="40"/>
      <c r="H646" s="40"/>
      <c r="I646" s="144"/>
      <c r="J646" s="40"/>
      <c r="K646" s="40"/>
      <c r="L646" s="44"/>
      <c r="M646" s="250"/>
      <c r="N646" s="251"/>
      <c r="O646" s="91"/>
      <c r="P646" s="91"/>
      <c r="Q646" s="91"/>
      <c r="R646" s="91"/>
      <c r="S646" s="91"/>
      <c r="T646" s="92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172</v>
      </c>
      <c r="AU646" s="17" t="s">
        <v>181</v>
      </c>
    </row>
    <row r="647" s="13" customFormat="1">
      <c r="A647" s="13"/>
      <c r="B647" s="252"/>
      <c r="C647" s="253"/>
      <c r="D647" s="248" t="s">
        <v>174</v>
      </c>
      <c r="E647" s="254" t="s">
        <v>1</v>
      </c>
      <c r="F647" s="255" t="s">
        <v>873</v>
      </c>
      <c r="G647" s="253"/>
      <c r="H647" s="254" t="s">
        <v>1</v>
      </c>
      <c r="I647" s="256"/>
      <c r="J647" s="253"/>
      <c r="K647" s="253"/>
      <c r="L647" s="257"/>
      <c r="M647" s="258"/>
      <c r="N647" s="259"/>
      <c r="O647" s="259"/>
      <c r="P647" s="259"/>
      <c r="Q647" s="259"/>
      <c r="R647" s="259"/>
      <c r="S647" s="259"/>
      <c r="T647" s="26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1" t="s">
        <v>174</v>
      </c>
      <c r="AU647" s="261" t="s">
        <v>181</v>
      </c>
      <c r="AV647" s="13" t="s">
        <v>85</v>
      </c>
      <c r="AW647" s="13" t="s">
        <v>32</v>
      </c>
      <c r="AX647" s="13" t="s">
        <v>77</v>
      </c>
      <c r="AY647" s="261" t="s">
        <v>163</v>
      </c>
    </row>
    <row r="648" s="14" customFormat="1">
      <c r="A648" s="14"/>
      <c r="B648" s="262"/>
      <c r="C648" s="263"/>
      <c r="D648" s="248" t="s">
        <v>174</v>
      </c>
      <c r="E648" s="264" t="s">
        <v>1</v>
      </c>
      <c r="F648" s="265" t="s">
        <v>85</v>
      </c>
      <c r="G648" s="263"/>
      <c r="H648" s="266">
        <v>1</v>
      </c>
      <c r="I648" s="267"/>
      <c r="J648" s="263"/>
      <c r="K648" s="263"/>
      <c r="L648" s="268"/>
      <c r="M648" s="269"/>
      <c r="N648" s="270"/>
      <c r="O648" s="270"/>
      <c r="P648" s="270"/>
      <c r="Q648" s="270"/>
      <c r="R648" s="270"/>
      <c r="S648" s="270"/>
      <c r="T648" s="27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72" t="s">
        <v>174</v>
      </c>
      <c r="AU648" s="272" t="s">
        <v>181</v>
      </c>
      <c r="AV648" s="14" t="s">
        <v>87</v>
      </c>
      <c r="AW648" s="14" t="s">
        <v>32</v>
      </c>
      <c r="AX648" s="14" t="s">
        <v>77</v>
      </c>
      <c r="AY648" s="272" t="s">
        <v>163</v>
      </c>
    </row>
    <row r="649" s="2" customFormat="1" ht="16.5" customHeight="1">
      <c r="A649" s="38"/>
      <c r="B649" s="39"/>
      <c r="C649" s="273" t="s">
        <v>874</v>
      </c>
      <c r="D649" s="273" t="s">
        <v>230</v>
      </c>
      <c r="E649" s="274" t="s">
        <v>875</v>
      </c>
      <c r="F649" s="275" t="s">
        <v>876</v>
      </c>
      <c r="G649" s="276" t="s">
        <v>781</v>
      </c>
      <c r="H649" s="277">
        <v>1</v>
      </c>
      <c r="I649" s="278"/>
      <c r="J649" s="279">
        <f>ROUND(I649*H649,2)</f>
        <v>0</v>
      </c>
      <c r="K649" s="275" t="s">
        <v>1</v>
      </c>
      <c r="L649" s="280"/>
      <c r="M649" s="281" t="s">
        <v>1</v>
      </c>
      <c r="N649" s="282" t="s">
        <v>42</v>
      </c>
      <c r="O649" s="91"/>
      <c r="P649" s="244">
        <f>O649*H649</f>
        <v>0</v>
      </c>
      <c r="Q649" s="244">
        <v>0</v>
      </c>
      <c r="R649" s="244">
        <f>Q649*H649</f>
        <v>0</v>
      </c>
      <c r="S649" s="244">
        <v>0</v>
      </c>
      <c r="T649" s="245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46" t="s">
        <v>216</v>
      </c>
      <c r="AT649" s="246" t="s">
        <v>230</v>
      </c>
      <c r="AU649" s="246" t="s">
        <v>181</v>
      </c>
      <c r="AY649" s="17" t="s">
        <v>163</v>
      </c>
      <c r="BE649" s="247">
        <f>IF(N649="základní",J649,0)</f>
        <v>0</v>
      </c>
      <c r="BF649" s="247">
        <f>IF(N649="snížená",J649,0)</f>
        <v>0</v>
      </c>
      <c r="BG649" s="247">
        <f>IF(N649="zákl. přenesená",J649,0)</f>
        <v>0</v>
      </c>
      <c r="BH649" s="247">
        <f>IF(N649="sníž. přenesená",J649,0)</f>
        <v>0</v>
      </c>
      <c r="BI649" s="247">
        <f>IF(N649="nulová",J649,0)</f>
        <v>0</v>
      </c>
      <c r="BJ649" s="17" t="s">
        <v>85</v>
      </c>
      <c r="BK649" s="247">
        <f>ROUND(I649*H649,2)</f>
        <v>0</v>
      </c>
      <c r="BL649" s="17" t="s">
        <v>170</v>
      </c>
      <c r="BM649" s="246" t="s">
        <v>877</v>
      </c>
    </row>
    <row r="650" s="2" customFormat="1">
      <c r="A650" s="38"/>
      <c r="B650" s="39"/>
      <c r="C650" s="40"/>
      <c r="D650" s="248" t="s">
        <v>172</v>
      </c>
      <c r="E650" s="40"/>
      <c r="F650" s="249" t="s">
        <v>878</v>
      </c>
      <c r="G650" s="40"/>
      <c r="H650" s="40"/>
      <c r="I650" s="144"/>
      <c r="J650" s="40"/>
      <c r="K650" s="40"/>
      <c r="L650" s="44"/>
      <c r="M650" s="250"/>
      <c r="N650" s="251"/>
      <c r="O650" s="91"/>
      <c r="P650" s="91"/>
      <c r="Q650" s="91"/>
      <c r="R650" s="91"/>
      <c r="S650" s="91"/>
      <c r="T650" s="92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172</v>
      </c>
      <c r="AU650" s="17" t="s">
        <v>181</v>
      </c>
    </row>
    <row r="651" s="2" customFormat="1" ht="16.5" customHeight="1">
      <c r="A651" s="38"/>
      <c r="B651" s="39"/>
      <c r="C651" s="235" t="s">
        <v>879</v>
      </c>
      <c r="D651" s="235" t="s">
        <v>165</v>
      </c>
      <c r="E651" s="236" t="s">
        <v>880</v>
      </c>
      <c r="F651" s="237" t="s">
        <v>881</v>
      </c>
      <c r="G651" s="238" t="s">
        <v>781</v>
      </c>
      <c r="H651" s="239">
        <v>3</v>
      </c>
      <c r="I651" s="240"/>
      <c r="J651" s="241">
        <f>ROUND(I651*H651,2)</f>
        <v>0</v>
      </c>
      <c r="K651" s="237" t="s">
        <v>169</v>
      </c>
      <c r="L651" s="44"/>
      <c r="M651" s="242" t="s">
        <v>1</v>
      </c>
      <c r="N651" s="243" t="s">
        <v>42</v>
      </c>
      <c r="O651" s="91"/>
      <c r="P651" s="244">
        <f>O651*H651</f>
        <v>0</v>
      </c>
      <c r="Q651" s="244">
        <v>0.00018000000000000001</v>
      </c>
      <c r="R651" s="244">
        <f>Q651*H651</f>
        <v>0.00054000000000000001</v>
      </c>
      <c r="S651" s="244">
        <v>0</v>
      </c>
      <c r="T651" s="245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46" t="s">
        <v>170</v>
      </c>
      <c r="AT651" s="246" t="s">
        <v>165</v>
      </c>
      <c r="AU651" s="246" t="s">
        <v>181</v>
      </c>
      <c r="AY651" s="17" t="s">
        <v>163</v>
      </c>
      <c r="BE651" s="247">
        <f>IF(N651="základní",J651,0)</f>
        <v>0</v>
      </c>
      <c r="BF651" s="247">
        <f>IF(N651="snížená",J651,0)</f>
        <v>0</v>
      </c>
      <c r="BG651" s="247">
        <f>IF(N651="zákl. přenesená",J651,0)</f>
        <v>0</v>
      </c>
      <c r="BH651" s="247">
        <f>IF(N651="sníž. přenesená",J651,0)</f>
        <v>0</v>
      </c>
      <c r="BI651" s="247">
        <f>IF(N651="nulová",J651,0)</f>
        <v>0</v>
      </c>
      <c r="BJ651" s="17" t="s">
        <v>85</v>
      </c>
      <c r="BK651" s="247">
        <f>ROUND(I651*H651,2)</f>
        <v>0</v>
      </c>
      <c r="BL651" s="17" t="s">
        <v>170</v>
      </c>
      <c r="BM651" s="246" t="s">
        <v>882</v>
      </c>
    </row>
    <row r="652" s="2" customFormat="1">
      <c r="A652" s="38"/>
      <c r="B652" s="39"/>
      <c r="C652" s="40"/>
      <c r="D652" s="248" t="s">
        <v>172</v>
      </c>
      <c r="E652" s="40"/>
      <c r="F652" s="249" t="s">
        <v>883</v>
      </c>
      <c r="G652" s="40"/>
      <c r="H652" s="40"/>
      <c r="I652" s="144"/>
      <c r="J652" s="40"/>
      <c r="K652" s="40"/>
      <c r="L652" s="44"/>
      <c r="M652" s="250"/>
      <c r="N652" s="251"/>
      <c r="O652" s="91"/>
      <c r="P652" s="91"/>
      <c r="Q652" s="91"/>
      <c r="R652" s="91"/>
      <c r="S652" s="91"/>
      <c r="T652" s="92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17" t="s">
        <v>172</v>
      </c>
      <c r="AU652" s="17" t="s">
        <v>181</v>
      </c>
    </row>
    <row r="653" s="14" customFormat="1">
      <c r="A653" s="14"/>
      <c r="B653" s="262"/>
      <c r="C653" s="263"/>
      <c r="D653" s="248" t="s">
        <v>174</v>
      </c>
      <c r="E653" s="264" t="s">
        <v>1</v>
      </c>
      <c r="F653" s="265" t="s">
        <v>181</v>
      </c>
      <c r="G653" s="263"/>
      <c r="H653" s="266">
        <v>3</v>
      </c>
      <c r="I653" s="267"/>
      <c r="J653" s="263"/>
      <c r="K653" s="263"/>
      <c r="L653" s="268"/>
      <c r="M653" s="269"/>
      <c r="N653" s="270"/>
      <c r="O653" s="270"/>
      <c r="P653" s="270"/>
      <c r="Q653" s="270"/>
      <c r="R653" s="270"/>
      <c r="S653" s="270"/>
      <c r="T653" s="27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72" t="s">
        <v>174</v>
      </c>
      <c r="AU653" s="272" t="s">
        <v>181</v>
      </c>
      <c r="AV653" s="14" t="s">
        <v>87</v>
      </c>
      <c r="AW653" s="14" t="s">
        <v>32</v>
      </c>
      <c r="AX653" s="14" t="s">
        <v>77</v>
      </c>
      <c r="AY653" s="272" t="s">
        <v>163</v>
      </c>
    </row>
    <row r="654" s="2" customFormat="1" ht="16.5" customHeight="1">
      <c r="A654" s="38"/>
      <c r="B654" s="39"/>
      <c r="C654" s="273" t="s">
        <v>884</v>
      </c>
      <c r="D654" s="273" t="s">
        <v>230</v>
      </c>
      <c r="E654" s="274" t="s">
        <v>885</v>
      </c>
      <c r="F654" s="275" t="s">
        <v>886</v>
      </c>
      <c r="G654" s="276" t="s">
        <v>781</v>
      </c>
      <c r="H654" s="277">
        <v>3</v>
      </c>
      <c r="I654" s="278"/>
      <c r="J654" s="279">
        <f>ROUND(I654*H654,2)</f>
        <v>0</v>
      </c>
      <c r="K654" s="275" t="s">
        <v>169</v>
      </c>
      <c r="L654" s="280"/>
      <c r="M654" s="281" t="s">
        <v>1</v>
      </c>
      <c r="N654" s="282" t="s">
        <v>42</v>
      </c>
      <c r="O654" s="91"/>
      <c r="P654" s="244">
        <f>O654*H654</f>
        <v>0</v>
      </c>
      <c r="Q654" s="244">
        <v>0.012</v>
      </c>
      <c r="R654" s="244">
        <f>Q654*H654</f>
        <v>0.036000000000000004</v>
      </c>
      <c r="S654" s="244">
        <v>0</v>
      </c>
      <c r="T654" s="245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46" t="s">
        <v>216</v>
      </c>
      <c r="AT654" s="246" t="s">
        <v>230</v>
      </c>
      <c r="AU654" s="246" t="s">
        <v>181</v>
      </c>
      <c r="AY654" s="17" t="s">
        <v>163</v>
      </c>
      <c r="BE654" s="247">
        <f>IF(N654="základní",J654,0)</f>
        <v>0</v>
      </c>
      <c r="BF654" s="247">
        <f>IF(N654="snížená",J654,0)</f>
        <v>0</v>
      </c>
      <c r="BG654" s="247">
        <f>IF(N654="zákl. přenesená",J654,0)</f>
        <v>0</v>
      </c>
      <c r="BH654" s="247">
        <f>IF(N654="sníž. přenesená",J654,0)</f>
        <v>0</v>
      </c>
      <c r="BI654" s="247">
        <f>IF(N654="nulová",J654,0)</f>
        <v>0</v>
      </c>
      <c r="BJ654" s="17" t="s">
        <v>85</v>
      </c>
      <c r="BK654" s="247">
        <f>ROUND(I654*H654,2)</f>
        <v>0</v>
      </c>
      <c r="BL654" s="17" t="s">
        <v>170</v>
      </c>
      <c r="BM654" s="246" t="s">
        <v>887</v>
      </c>
    </row>
    <row r="655" s="2" customFormat="1">
      <c r="A655" s="38"/>
      <c r="B655" s="39"/>
      <c r="C655" s="40"/>
      <c r="D655" s="248" t="s">
        <v>172</v>
      </c>
      <c r="E655" s="40"/>
      <c r="F655" s="249" t="s">
        <v>886</v>
      </c>
      <c r="G655" s="40"/>
      <c r="H655" s="40"/>
      <c r="I655" s="144"/>
      <c r="J655" s="40"/>
      <c r="K655" s="40"/>
      <c r="L655" s="44"/>
      <c r="M655" s="250"/>
      <c r="N655" s="251"/>
      <c r="O655" s="91"/>
      <c r="P655" s="91"/>
      <c r="Q655" s="91"/>
      <c r="R655" s="91"/>
      <c r="S655" s="91"/>
      <c r="T655" s="92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172</v>
      </c>
      <c r="AU655" s="17" t="s">
        <v>181</v>
      </c>
    </row>
    <row r="656" s="13" customFormat="1">
      <c r="A656" s="13"/>
      <c r="B656" s="252"/>
      <c r="C656" s="253"/>
      <c r="D656" s="248" t="s">
        <v>174</v>
      </c>
      <c r="E656" s="254" t="s">
        <v>1</v>
      </c>
      <c r="F656" s="255" t="s">
        <v>888</v>
      </c>
      <c r="G656" s="253"/>
      <c r="H656" s="254" t="s">
        <v>1</v>
      </c>
      <c r="I656" s="256"/>
      <c r="J656" s="253"/>
      <c r="K656" s="253"/>
      <c r="L656" s="257"/>
      <c r="M656" s="258"/>
      <c r="N656" s="259"/>
      <c r="O656" s="259"/>
      <c r="P656" s="259"/>
      <c r="Q656" s="259"/>
      <c r="R656" s="259"/>
      <c r="S656" s="259"/>
      <c r="T656" s="26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1" t="s">
        <v>174</v>
      </c>
      <c r="AU656" s="261" t="s">
        <v>181</v>
      </c>
      <c r="AV656" s="13" t="s">
        <v>85</v>
      </c>
      <c r="AW656" s="13" t="s">
        <v>32</v>
      </c>
      <c r="AX656" s="13" t="s">
        <v>77</v>
      </c>
      <c r="AY656" s="261" t="s">
        <v>163</v>
      </c>
    </row>
    <row r="657" s="14" customFormat="1">
      <c r="A657" s="14"/>
      <c r="B657" s="262"/>
      <c r="C657" s="263"/>
      <c r="D657" s="248" t="s">
        <v>174</v>
      </c>
      <c r="E657" s="264" t="s">
        <v>1</v>
      </c>
      <c r="F657" s="265" t="s">
        <v>181</v>
      </c>
      <c r="G657" s="263"/>
      <c r="H657" s="266">
        <v>3</v>
      </c>
      <c r="I657" s="267"/>
      <c r="J657" s="263"/>
      <c r="K657" s="263"/>
      <c r="L657" s="268"/>
      <c r="M657" s="269"/>
      <c r="N657" s="270"/>
      <c r="O657" s="270"/>
      <c r="P657" s="270"/>
      <c r="Q657" s="270"/>
      <c r="R657" s="270"/>
      <c r="S657" s="270"/>
      <c r="T657" s="27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72" t="s">
        <v>174</v>
      </c>
      <c r="AU657" s="272" t="s">
        <v>181</v>
      </c>
      <c r="AV657" s="14" t="s">
        <v>87</v>
      </c>
      <c r="AW657" s="14" t="s">
        <v>32</v>
      </c>
      <c r="AX657" s="14" t="s">
        <v>77</v>
      </c>
      <c r="AY657" s="272" t="s">
        <v>163</v>
      </c>
    </row>
    <row r="658" s="2" customFormat="1" ht="16.5" customHeight="1">
      <c r="A658" s="38"/>
      <c r="B658" s="39"/>
      <c r="C658" s="235" t="s">
        <v>889</v>
      </c>
      <c r="D658" s="235" t="s">
        <v>165</v>
      </c>
      <c r="E658" s="236" t="s">
        <v>890</v>
      </c>
      <c r="F658" s="237" t="s">
        <v>891</v>
      </c>
      <c r="G658" s="238" t="s">
        <v>781</v>
      </c>
      <c r="H658" s="239">
        <v>12</v>
      </c>
      <c r="I658" s="240"/>
      <c r="J658" s="241">
        <f>ROUND(I658*H658,2)</f>
        <v>0</v>
      </c>
      <c r="K658" s="237" t="s">
        <v>169</v>
      </c>
      <c r="L658" s="44"/>
      <c r="M658" s="242" t="s">
        <v>1</v>
      </c>
      <c r="N658" s="243" t="s">
        <v>42</v>
      </c>
      <c r="O658" s="91"/>
      <c r="P658" s="244">
        <f>O658*H658</f>
        <v>0</v>
      </c>
      <c r="Q658" s="244">
        <v>4.0000000000000003E-05</v>
      </c>
      <c r="R658" s="244">
        <f>Q658*H658</f>
        <v>0.00048000000000000007</v>
      </c>
      <c r="S658" s="244">
        <v>0</v>
      </c>
      <c r="T658" s="245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46" t="s">
        <v>170</v>
      </c>
      <c r="AT658" s="246" t="s">
        <v>165</v>
      </c>
      <c r="AU658" s="246" t="s">
        <v>181</v>
      </c>
      <c r="AY658" s="17" t="s">
        <v>163</v>
      </c>
      <c r="BE658" s="247">
        <f>IF(N658="základní",J658,0)</f>
        <v>0</v>
      </c>
      <c r="BF658" s="247">
        <f>IF(N658="snížená",J658,0)</f>
        <v>0</v>
      </c>
      <c r="BG658" s="247">
        <f>IF(N658="zákl. přenesená",J658,0)</f>
        <v>0</v>
      </c>
      <c r="BH658" s="247">
        <f>IF(N658="sníž. přenesená",J658,0)</f>
        <v>0</v>
      </c>
      <c r="BI658" s="247">
        <f>IF(N658="nulová",J658,0)</f>
        <v>0</v>
      </c>
      <c r="BJ658" s="17" t="s">
        <v>85</v>
      </c>
      <c r="BK658" s="247">
        <f>ROUND(I658*H658,2)</f>
        <v>0</v>
      </c>
      <c r="BL658" s="17" t="s">
        <v>170</v>
      </c>
      <c r="BM658" s="246" t="s">
        <v>892</v>
      </c>
    </row>
    <row r="659" s="2" customFormat="1">
      <c r="A659" s="38"/>
      <c r="B659" s="39"/>
      <c r="C659" s="40"/>
      <c r="D659" s="248" t="s">
        <v>172</v>
      </c>
      <c r="E659" s="40"/>
      <c r="F659" s="249" t="s">
        <v>893</v>
      </c>
      <c r="G659" s="40"/>
      <c r="H659" s="40"/>
      <c r="I659" s="144"/>
      <c r="J659" s="40"/>
      <c r="K659" s="40"/>
      <c r="L659" s="44"/>
      <c r="M659" s="250"/>
      <c r="N659" s="251"/>
      <c r="O659" s="91"/>
      <c r="P659" s="91"/>
      <c r="Q659" s="91"/>
      <c r="R659" s="91"/>
      <c r="S659" s="91"/>
      <c r="T659" s="92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172</v>
      </c>
      <c r="AU659" s="17" t="s">
        <v>181</v>
      </c>
    </row>
    <row r="660" s="13" customFormat="1">
      <c r="A660" s="13"/>
      <c r="B660" s="252"/>
      <c r="C660" s="253"/>
      <c r="D660" s="248" t="s">
        <v>174</v>
      </c>
      <c r="E660" s="254" t="s">
        <v>1</v>
      </c>
      <c r="F660" s="255" t="s">
        <v>894</v>
      </c>
      <c r="G660" s="253"/>
      <c r="H660" s="254" t="s">
        <v>1</v>
      </c>
      <c r="I660" s="256"/>
      <c r="J660" s="253"/>
      <c r="K660" s="253"/>
      <c r="L660" s="257"/>
      <c r="M660" s="258"/>
      <c r="N660" s="259"/>
      <c r="O660" s="259"/>
      <c r="P660" s="259"/>
      <c r="Q660" s="259"/>
      <c r="R660" s="259"/>
      <c r="S660" s="259"/>
      <c r="T660" s="26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61" t="s">
        <v>174</v>
      </c>
      <c r="AU660" s="261" t="s">
        <v>181</v>
      </c>
      <c r="AV660" s="13" t="s">
        <v>85</v>
      </c>
      <c r="AW660" s="13" t="s">
        <v>32</v>
      </c>
      <c r="AX660" s="13" t="s">
        <v>77</v>
      </c>
      <c r="AY660" s="261" t="s">
        <v>163</v>
      </c>
    </row>
    <row r="661" s="14" customFormat="1">
      <c r="A661" s="14"/>
      <c r="B661" s="262"/>
      <c r="C661" s="263"/>
      <c r="D661" s="248" t="s">
        <v>174</v>
      </c>
      <c r="E661" s="264" t="s">
        <v>1</v>
      </c>
      <c r="F661" s="265" t="s">
        <v>241</v>
      </c>
      <c r="G661" s="263"/>
      <c r="H661" s="266">
        <v>12</v>
      </c>
      <c r="I661" s="267"/>
      <c r="J661" s="263"/>
      <c r="K661" s="263"/>
      <c r="L661" s="268"/>
      <c r="M661" s="269"/>
      <c r="N661" s="270"/>
      <c r="O661" s="270"/>
      <c r="P661" s="270"/>
      <c r="Q661" s="270"/>
      <c r="R661" s="270"/>
      <c r="S661" s="270"/>
      <c r="T661" s="271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72" t="s">
        <v>174</v>
      </c>
      <c r="AU661" s="272" t="s">
        <v>181</v>
      </c>
      <c r="AV661" s="14" t="s">
        <v>87</v>
      </c>
      <c r="AW661" s="14" t="s">
        <v>32</v>
      </c>
      <c r="AX661" s="14" t="s">
        <v>77</v>
      </c>
      <c r="AY661" s="272" t="s">
        <v>163</v>
      </c>
    </row>
    <row r="662" s="2" customFormat="1" ht="16.5" customHeight="1">
      <c r="A662" s="38"/>
      <c r="B662" s="39"/>
      <c r="C662" s="235" t="s">
        <v>895</v>
      </c>
      <c r="D662" s="235" t="s">
        <v>165</v>
      </c>
      <c r="E662" s="236" t="s">
        <v>896</v>
      </c>
      <c r="F662" s="237" t="s">
        <v>897</v>
      </c>
      <c r="G662" s="238" t="s">
        <v>781</v>
      </c>
      <c r="H662" s="239">
        <v>12</v>
      </c>
      <c r="I662" s="240"/>
      <c r="J662" s="241">
        <f>ROUND(I662*H662,2)</f>
        <v>0</v>
      </c>
      <c r="K662" s="237" t="s">
        <v>169</v>
      </c>
      <c r="L662" s="44"/>
      <c r="M662" s="242" t="s">
        <v>1</v>
      </c>
      <c r="N662" s="243" t="s">
        <v>42</v>
      </c>
      <c r="O662" s="91"/>
      <c r="P662" s="244">
        <f>O662*H662</f>
        <v>0</v>
      </c>
      <c r="Q662" s="244">
        <v>0.00018000000000000001</v>
      </c>
      <c r="R662" s="244">
        <f>Q662*H662</f>
        <v>0.00216</v>
      </c>
      <c r="S662" s="244">
        <v>0</v>
      </c>
      <c r="T662" s="245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46" t="s">
        <v>170</v>
      </c>
      <c r="AT662" s="246" t="s">
        <v>165</v>
      </c>
      <c r="AU662" s="246" t="s">
        <v>181</v>
      </c>
      <c r="AY662" s="17" t="s">
        <v>163</v>
      </c>
      <c r="BE662" s="247">
        <f>IF(N662="základní",J662,0)</f>
        <v>0</v>
      </c>
      <c r="BF662" s="247">
        <f>IF(N662="snížená",J662,0)</f>
        <v>0</v>
      </c>
      <c r="BG662" s="247">
        <f>IF(N662="zákl. přenesená",J662,0)</f>
        <v>0</v>
      </c>
      <c r="BH662" s="247">
        <f>IF(N662="sníž. přenesená",J662,0)</f>
        <v>0</v>
      </c>
      <c r="BI662" s="247">
        <f>IF(N662="nulová",J662,0)</f>
        <v>0</v>
      </c>
      <c r="BJ662" s="17" t="s">
        <v>85</v>
      </c>
      <c r="BK662" s="247">
        <f>ROUND(I662*H662,2)</f>
        <v>0</v>
      </c>
      <c r="BL662" s="17" t="s">
        <v>170</v>
      </c>
      <c r="BM662" s="246" t="s">
        <v>898</v>
      </c>
    </row>
    <row r="663" s="2" customFormat="1">
      <c r="A663" s="38"/>
      <c r="B663" s="39"/>
      <c r="C663" s="40"/>
      <c r="D663" s="248" t="s">
        <v>172</v>
      </c>
      <c r="E663" s="40"/>
      <c r="F663" s="249" t="s">
        <v>899</v>
      </c>
      <c r="G663" s="40"/>
      <c r="H663" s="40"/>
      <c r="I663" s="144"/>
      <c r="J663" s="40"/>
      <c r="K663" s="40"/>
      <c r="L663" s="44"/>
      <c r="M663" s="250"/>
      <c r="N663" s="251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172</v>
      </c>
      <c r="AU663" s="17" t="s">
        <v>181</v>
      </c>
    </row>
    <row r="664" s="12" customFormat="1" ht="20.88" customHeight="1">
      <c r="A664" s="12"/>
      <c r="B664" s="219"/>
      <c r="C664" s="220"/>
      <c r="D664" s="221" t="s">
        <v>76</v>
      </c>
      <c r="E664" s="233" t="s">
        <v>817</v>
      </c>
      <c r="F664" s="233" t="s">
        <v>900</v>
      </c>
      <c r="G664" s="220"/>
      <c r="H664" s="220"/>
      <c r="I664" s="223"/>
      <c r="J664" s="234">
        <f>BK664</f>
        <v>0</v>
      </c>
      <c r="K664" s="220"/>
      <c r="L664" s="225"/>
      <c r="M664" s="226"/>
      <c r="N664" s="227"/>
      <c r="O664" s="227"/>
      <c r="P664" s="228">
        <f>SUM(P665:P809)</f>
        <v>0</v>
      </c>
      <c r="Q664" s="227"/>
      <c r="R664" s="228">
        <f>SUM(R665:R809)</f>
        <v>0.067440920000000001</v>
      </c>
      <c r="S664" s="227"/>
      <c r="T664" s="229">
        <f>SUM(T665:T809)</f>
        <v>36.291392199999997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30" t="s">
        <v>85</v>
      </c>
      <c r="AT664" s="231" t="s">
        <v>76</v>
      </c>
      <c r="AU664" s="231" t="s">
        <v>87</v>
      </c>
      <c r="AY664" s="230" t="s">
        <v>163</v>
      </c>
      <c r="BK664" s="232">
        <f>SUM(BK665:BK809)</f>
        <v>0</v>
      </c>
    </row>
    <row r="665" s="2" customFormat="1" ht="16.5" customHeight="1">
      <c r="A665" s="38"/>
      <c r="B665" s="39"/>
      <c r="C665" s="235" t="s">
        <v>901</v>
      </c>
      <c r="D665" s="235" t="s">
        <v>165</v>
      </c>
      <c r="E665" s="236" t="s">
        <v>902</v>
      </c>
      <c r="F665" s="237" t="s">
        <v>903</v>
      </c>
      <c r="G665" s="238" t="s">
        <v>781</v>
      </c>
      <c r="H665" s="239">
        <v>1</v>
      </c>
      <c r="I665" s="240"/>
      <c r="J665" s="241">
        <f>ROUND(I665*H665,2)</f>
        <v>0</v>
      </c>
      <c r="K665" s="237" t="s">
        <v>169</v>
      </c>
      <c r="L665" s="44"/>
      <c r="M665" s="242" t="s">
        <v>1</v>
      </c>
      <c r="N665" s="243" t="s">
        <v>42</v>
      </c>
      <c r="O665" s="91"/>
      <c r="P665" s="244">
        <f>O665*H665</f>
        <v>0</v>
      </c>
      <c r="Q665" s="244">
        <v>0</v>
      </c>
      <c r="R665" s="244">
        <f>Q665*H665</f>
        <v>0</v>
      </c>
      <c r="S665" s="244">
        <v>0.053999999999999999</v>
      </c>
      <c r="T665" s="245">
        <f>S665*H665</f>
        <v>0.053999999999999999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46" t="s">
        <v>170</v>
      </c>
      <c r="AT665" s="246" t="s">
        <v>165</v>
      </c>
      <c r="AU665" s="246" t="s">
        <v>181</v>
      </c>
      <c r="AY665" s="17" t="s">
        <v>163</v>
      </c>
      <c r="BE665" s="247">
        <f>IF(N665="základní",J665,0)</f>
        <v>0</v>
      </c>
      <c r="BF665" s="247">
        <f>IF(N665="snížená",J665,0)</f>
        <v>0</v>
      </c>
      <c r="BG665" s="247">
        <f>IF(N665="zákl. přenesená",J665,0)</f>
        <v>0</v>
      </c>
      <c r="BH665" s="247">
        <f>IF(N665="sníž. přenesená",J665,0)</f>
        <v>0</v>
      </c>
      <c r="BI665" s="247">
        <f>IF(N665="nulová",J665,0)</f>
        <v>0</v>
      </c>
      <c r="BJ665" s="17" t="s">
        <v>85</v>
      </c>
      <c r="BK665" s="247">
        <f>ROUND(I665*H665,2)</f>
        <v>0</v>
      </c>
      <c r="BL665" s="17" t="s">
        <v>170</v>
      </c>
      <c r="BM665" s="246" t="s">
        <v>904</v>
      </c>
    </row>
    <row r="666" s="2" customFormat="1">
      <c r="A666" s="38"/>
      <c r="B666" s="39"/>
      <c r="C666" s="40"/>
      <c r="D666" s="248" t="s">
        <v>172</v>
      </c>
      <c r="E666" s="40"/>
      <c r="F666" s="249" t="s">
        <v>905</v>
      </c>
      <c r="G666" s="40"/>
      <c r="H666" s="40"/>
      <c r="I666" s="144"/>
      <c r="J666" s="40"/>
      <c r="K666" s="40"/>
      <c r="L666" s="44"/>
      <c r="M666" s="250"/>
      <c r="N666" s="251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172</v>
      </c>
      <c r="AU666" s="17" t="s">
        <v>181</v>
      </c>
    </row>
    <row r="667" s="13" customFormat="1">
      <c r="A667" s="13"/>
      <c r="B667" s="252"/>
      <c r="C667" s="253"/>
      <c r="D667" s="248" t="s">
        <v>174</v>
      </c>
      <c r="E667" s="254" t="s">
        <v>1</v>
      </c>
      <c r="F667" s="255" t="s">
        <v>906</v>
      </c>
      <c r="G667" s="253"/>
      <c r="H667" s="254" t="s">
        <v>1</v>
      </c>
      <c r="I667" s="256"/>
      <c r="J667" s="253"/>
      <c r="K667" s="253"/>
      <c r="L667" s="257"/>
      <c r="M667" s="258"/>
      <c r="N667" s="259"/>
      <c r="O667" s="259"/>
      <c r="P667" s="259"/>
      <c r="Q667" s="259"/>
      <c r="R667" s="259"/>
      <c r="S667" s="259"/>
      <c r="T667" s="26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61" t="s">
        <v>174</v>
      </c>
      <c r="AU667" s="261" t="s">
        <v>181</v>
      </c>
      <c r="AV667" s="13" t="s">
        <v>85</v>
      </c>
      <c r="AW667" s="13" t="s">
        <v>32</v>
      </c>
      <c r="AX667" s="13" t="s">
        <v>77</v>
      </c>
      <c r="AY667" s="261" t="s">
        <v>163</v>
      </c>
    </row>
    <row r="668" s="14" customFormat="1">
      <c r="A668" s="14"/>
      <c r="B668" s="262"/>
      <c r="C668" s="263"/>
      <c r="D668" s="248" t="s">
        <v>174</v>
      </c>
      <c r="E668" s="264" t="s">
        <v>1</v>
      </c>
      <c r="F668" s="265" t="s">
        <v>85</v>
      </c>
      <c r="G668" s="263"/>
      <c r="H668" s="266">
        <v>1</v>
      </c>
      <c r="I668" s="267"/>
      <c r="J668" s="263"/>
      <c r="K668" s="263"/>
      <c r="L668" s="268"/>
      <c r="M668" s="269"/>
      <c r="N668" s="270"/>
      <c r="O668" s="270"/>
      <c r="P668" s="270"/>
      <c r="Q668" s="270"/>
      <c r="R668" s="270"/>
      <c r="S668" s="270"/>
      <c r="T668" s="27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72" t="s">
        <v>174</v>
      </c>
      <c r="AU668" s="272" t="s">
        <v>181</v>
      </c>
      <c r="AV668" s="14" t="s">
        <v>87</v>
      </c>
      <c r="AW668" s="14" t="s">
        <v>32</v>
      </c>
      <c r="AX668" s="14" t="s">
        <v>77</v>
      </c>
      <c r="AY668" s="272" t="s">
        <v>163</v>
      </c>
    </row>
    <row r="669" s="2" customFormat="1" ht="16.5" customHeight="1">
      <c r="A669" s="38"/>
      <c r="B669" s="39"/>
      <c r="C669" s="235" t="s">
        <v>907</v>
      </c>
      <c r="D669" s="235" t="s">
        <v>165</v>
      </c>
      <c r="E669" s="236" t="s">
        <v>908</v>
      </c>
      <c r="F669" s="237" t="s">
        <v>909</v>
      </c>
      <c r="G669" s="238" t="s">
        <v>444</v>
      </c>
      <c r="H669" s="239">
        <v>0.20000000000000001</v>
      </c>
      <c r="I669" s="240"/>
      <c r="J669" s="241">
        <f>ROUND(I669*H669,2)</f>
        <v>0</v>
      </c>
      <c r="K669" s="237" t="s">
        <v>169</v>
      </c>
      <c r="L669" s="44"/>
      <c r="M669" s="242" t="s">
        <v>1</v>
      </c>
      <c r="N669" s="243" t="s">
        <v>42</v>
      </c>
      <c r="O669" s="91"/>
      <c r="P669" s="244">
        <f>O669*H669</f>
        <v>0</v>
      </c>
      <c r="Q669" s="244">
        <v>0.00075000000000000002</v>
      </c>
      <c r="R669" s="244">
        <f>Q669*H669</f>
        <v>0.00015000000000000001</v>
      </c>
      <c r="S669" s="244">
        <v>0.044999999999999998</v>
      </c>
      <c r="T669" s="245">
        <f>S669*H669</f>
        <v>0.0089999999999999993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46" t="s">
        <v>170</v>
      </c>
      <c r="AT669" s="246" t="s">
        <v>165</v>
      </c>
      <c r="AU669" s="246" t="s">
        <v>181</v>
      </c>
      <c r="AY669" s="17" t="s">
        <v>163</v>
      </c>
      <c r="BE669" s="247">
        <f>IF(N669="základní",J669,0)</f>
        <v>0</v>
      </c>
      <c r="BF669" s="247">
        <f>IF(N669="snížená",J669,0)</f>
        <v>0</v>
      </c>
      <c r="BG669" s="247">
        <f>IF(N669="zákl. přenesená",J669,0)</f>
        <v>0</v>
      </c>
      <c r="BH669" s="247">
        <f>IF(N669="sníž. přenesená",J669,0)</f>
        <v>0</v>
      </c>
      <c r="BI669" s="247">
        <f>IF(N669="nulová",J669,0)</f>
        <v>0</v>
      </c>
      <c r="BJ669" s="17" t="s">
        <v>85</v>
      </c>
      <c r="BK669" s="247">
        <f>ROUND(I669*H669,2)</f>
        <v>0</v>
      </c>
      <c r="BL669" s="17" t="s">
        <v>170</v>
      </c>
      <c r="BM669" s="246" t="s">
        <v>910</v>
      </c>
    </row>
    <row r="670" s="2" customFormat="1">
      <c r="A670" s="38"/>
      <c r="B670" s="39"/>
      <c r="C670" s="40"/>
      <c r="D670" s="248" t="s">
        <v>172</v>
      </c>
      <c r="E670" s="40"/>
      <c r="F670" s="249" t="s">
        <v>911</v>
      </c>
      <c r="G670" s="40"/>
      <c r="H670" s="40"/>
      <c r="I670" s="144"/>
      <c r="J670" s="40"/>
      <c r="K670" s="40"/>
      <c r="L670" s="44"/>
      <c r="M670" s="250"/>
      <c r="N670" s="251"/>
      <c r="O670" s="91"/>
      <c r="P670" s="91"/>
      <c r="Q670" s="91"/>
      <c r="R670" s="91"/>
      <c r="S670" s="91"/>
      <c r="T670" s="92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172</v>
      </c>
      <c r="AU670" s="17" t="s">
        <v>181</v>
      </c>
    </row>
    <row r="671" s="13" customFormat="1">
      <c r="A671" s="13"/>
      <c r="B671" s="252"/>
      <c r="C671" s="253"/>
      <c r="D671" s="248" t="s">
        <v>174</v>
      </c>
      <c r="E671" s="254" t="s">
        <v>1</v>
      </c>
      <c r="F671" s="255" t="s">
        <v>912</v>
      </c>
      <c r="G671" s="253"/>
      <c r="H671" s="254" t="s">
        <v>1</v>
      </c>
      <c r="I671" s="256"/>
      <c r="J671" s="253"/>
      <c r="K671" s="253"/>
      <c r="L671" s="257"/>
      <c r="M671" s="258"/>
      <c r="N671" s="259"/>
      <c r="O671" s="259"/>
      <c r="P671" s="259"/>
      <c r="Q671" s="259"/>
      <c r="R671" s="259"/>
      <c r="S671" s="259"/>
      <c r="T671" s="26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1" t="s">
        <v>174</v>
      </c>
      <c r="AU671" s="261" t="s">
        <v>181</v>
      </c>
      <c r="AV671" s="13" t="s">
        <v>85</v>
      </c>
      <c r="AW671" s="13" t="s">
        <v>32</v>
      </c>
      <c r="AX671" s="13" t="s">
        <v>77</v>
      </c>
      <c r="AY671" s="261" t="s">
        <v>163</v>
      </c>
    </row>
    <row r="672" s="14" customFormat="1">
      <c r="A672" s="14"/>
      <c r="B672" s="262"/>
      <c r="C672" s="263"/>
      <c r="D672" s="248" t="s">
        <v>174</v>
      </c>
      <c r="E672" s="264" t="s">
        <v>1</v>
      </c>
      <c r="F672" s="265" t="s">
        <v>913</v>
      </c>
      <c r="G672" s="263"/>
      <c r="H672" s="266">
        <v>0.20000000000000001</v>
      </c>
      <c r="I672" s="267"/>
      <c r="J672" s="263"/>
      <c r="K672" s="263"/>
      <c r="L672" s="268"/>
      <c r="M672" s="269"/>
      <c r="N672" s="270"/>
      <c r="O672" s="270"/>
      <c r="P672" s="270"/>
      <c r="Q672" s="270"/>
      <c r="R672" s="270"/>
      <c r="S672" s="270"/>
      <c r="T672" s="27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72" t="s">
        <v>174</v>
      </c>
      <c r="AU672" s="272" t="s">
        <v>181</v>
      </c>
      <c r="AV672" s="14" t="s">
        <v>87</v>
      </c>
      <c r="AW672" s="14" t="s">
        <v>32</v>
      </c>
      <c r="AX672" s="14" t="s">
        <v>77</v>
      </c>
      <c r="AY672" s="272" t="s">
        <v>163</v>
      </c>
    </row>
    <row r="673" s="2" customFormat="1" ht="16.5" customHeight="1">
      <c r="A673" s="38"/>
      <c r="B673" s="39"/>
      <c r="C673" s="235" t="s">
        <v>914</v>
      </c>
      <c r="D673" s="235" t="s">
        <v>165</v>
      </c>
      <c r="E673" s="236" t="s">
        <v>915</v>
      </c>
      <c r="F673" s="237" t="s">
        <v>916</v>
      </c>
      <c r="G673" s="238" t="s">
        <v>444</v>
      </c>
      <c r="H673" s="239">
        <v>0.69999999999999996</v>
      </c>
      <c r="I673" s="240"/>
      <c r="J673" s="241">
        <f>ROUND(I673*H673,2)</f>
        <v>0</v>
      </c>
      <c r="K673" s="237" t="s">
        <v>169</v>
      </c>
      <c r="L673" s="44"/>
      <c r="M673" s="242" t="s">
        <v>1</v>
      </c>
      <c r="N673" s="243" t="s">
        <v>42</v>
      </c>
      <c r="O673" s="91"/>
      <c r="P673" s="244">
        <f>O673*H673</f>
        <v>0</v>
      </c>
      <c r="Q673" s="244">
        <v>0.0025899999999999999</v>
      </c>
      <c r="R673" s="244">
        <f>Q673*H673</f>
        <v>0.0018129999999999997</v>
      </c>
      <c r="S673" s="244">
        <v>0.126</v>
      </c>
      <c r="T673" s="245">
        <f>S673*H673</f>
        <v>0.088200000000000001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46" t="s">
        <v>170</v>
      </c>
      <c r="AT673" s="246" t="s">
        <v>165</v>
      </c>
      <c r="AU673" s="246" t="s">
        <v>181</v>
      </c>
      <c r="AY673" s="17" t="s">
        <v>163</v>
      </c>
      <c r="BE673" s="247">
        <f>IF(N673="základní",J673,0)</f>
        <v>0</v>
      </c>
      <c r="BF673" s="247">
        <f>IF(N673="snížená",J673,0)</f>
        <v>0</v>
      </c>
      <c r="BG673" s="247">
        <f>IF(N673="zákl. přenesená",J673,0)</f>
        <v>0</v>
      </c>
      <c r="BH673" s="247">
        <f>IF(N673="sníž. přenesená",J673,0)</f>
        <v>0</v>
      </c>
      <c r="BI673" s="247">
        <f>IF(N673="nulová",J673,0)</f>
        <v>0</v>
      </c>
      <c r="BJ673" s="17" t="s">
        <v>85</v>
      </c>
      <c r="BK673" s="247">
        <f>ROUND(I673*H673,2)</f>
        <v>0</v>
      </c>
      <c r="BL673" s="17" t="s">
        <v>170</v>
      </c>
      <c r="BM673" s="246" t="s">
        <v>917</v>
      </c>
    </row>
    <row r="674" s="2" customFormat="1">
      <c r="A674" s="38"/>
      <c r="B674" s="39"/>
      <c r="C674" s="40"/>
      <c r="D674" s="248" t="s">
        <v>172</v>
      </c>
      <c r="E674" s="40"/>
      <c r="F674" s="249" t="s">
        <v>918</v>
      </c>
      <c r="G674" s="40"/>
      <c r="H674" s="40"/>
      <c r="I674" s="144"/>
      <c r="J674" s="40"/>
      <c r="K674" s="40"/>
      <c r="L674" s="44"/>
      <c r="M674" s="250"/>
      <c r="N674" s="251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172</v>
      </c>
      <c r="AU674" s="17" t="s">
        <v>181</v>
      </c>
    </row>
    <row r="675" s="13" customFormat="1">
      <c r="A675" s="13"/>
      <c r="B675" s="252"/>
      <c r="C675" s="253"/>
      <c r="D675" s="248" t="s">
        <v>174</v>
      </c>
      <c r="E675" s="254" t="s">
        <v>1</v>
      </c>
      <c r="F675" s="255" t="s">
        <v>919</v>
      </c>
      <c r="G675" s="253"/>
      <c r="H675" s="254" t="s">
        <v>1</v>
      </c>
      <c r="I675" s="256"/>
      <c r="J675" s="253"/>
      <c r="K675" s="253"/>
      <c r="L675" s="257"/>
      <c r="M675" s="258"/>
      <c r="N675" s="259"/>
      <c r="O675" s="259"/>
      <c r="P675" s="259"/>
      <c r="Q675" s="259"/>
      <c r="R675" s="259"/>
      <c r="S675" s="259"/>
      <c r="T675" s="26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61" t="s">
        <v>174</v>
      </c>
      <c r="AU675" s="261" t="s">
        <v>181</v>
      </c>
      <c r="AV675" s="13" t="s">
        <v>85</v>
      </c>
      <c r="AW675" s="13" t="s">
        <v>32</v>
      </c>
      <c r="AX675" s="13" t="s">
        <v>77</v>
      </c>
      <c r="AY675" s="261" t="s">
        <v>163</v>
      </c>
    </row>
    <row r="676" s="14" customFormat="1">
      <c r="A676" s="14"/>
      <c r="B676" s="262"/>
      <c r="C676" s="263"/>
      <c r="D676" s="248" t="s">
        <v>174</v>
      </c>
      <c r="E676" s="264" t="s">
        <v>1</v>
      </c>
      <c r="F676" s="265" t="s">
        <v>920</v>
      </c>
      <c r="G676" s="263"/>
      <c r="H676" s="266">
        <v>0.5</v>
      </c>
      <c r="I676" s="267"/>
      <c r="J676" s="263"/>
      <c r="K676" s="263"/>
      <c r="L676" s="268"/>
      <c r="M676" s="269"/>
      <c r="N676" s="270"/>
      <c r="O676" s="270"/>
      <c r="P676" s="270"/>
      <c r="Q676" s="270"/>
      <c r="R676" s="270"/>
      <c r="S676" s="270"/>
      <c r="T676" s="27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72" t="s">
        <v>174</v>
      </c>
      <c r="AU676" s="272" t="s">
        <v>181</v>
      </c>
      <c r="AV676" s="14" t="s">
        <v>87</v>
      </c>
      <c r="AW676" s="14" t="s">
        <v>32</v>
      </c>
      <c r="AX676" s="14" t="s">
        <v>77</v>
      </c>
      <c r="AY676" s="272" t="s">
        <v>163</v>
      </c>
    </row>
    <row r="677" s="13" customFormat="1">
      <c r="A677" s="13"/>
      <c r="B677" s="252"/>
      <c r="C677" s="253"/>
      <c r="D677" s="248" t="s">
        <v>174</v>
      </c>
      <c r="E677" s="254" t="s">
        <v>1</v>
      </c>
      <c r="F677" s="255" t="s">
        <v>921</v>
      </c>
      <c r="G677" s="253"/>
      <c r="H677" s="254" t="s">
        <v>1</v>
      </c>
      <c r="I677" s="256"/>
      <c r="J677" s="253"/>
      <c r="K677" s="253"/>
      <c r="L677" s="257"/>
      <c r="M677" s="258"/>
      <c r="N677" s="259"/>
      <c r="O677" s="259"/>
      <c r="P677" s="259"/>
      <c r="Q677" s="259"/>
      <c r="R677" s="259"/>
      <c r="S677" s="259"/>
      <c r="T677" s="26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1" t="s">
        <v>174</v>
      </c>
      <c r="AU677" s="261" t="s">
        <v>181</v>
      </c>
      <c r="AV677" s="13" t="s">
        <v>85</v>
      </c>
      <c r="AW677" s="13" t="s">
        <v>32</v>
      </c>
      <c r="AX677" s="13" t="s">
        <v>77</v>
      </c>
      <c r="AY677" s="261" t="s">
        <v>163</v>
      </c>
    </row>
    <row r="678" s="14" customFormat="1">
      <c r="A678" s="14"/>
      <c r="B678" s="262"/>
      <c r="C678" s="263"/>
      <c r="D678" s="248" t="s">
        <v>174</v>
      </c>
      <c r="E678" s="264" t="s">
        <v>1</v>
      </c>
      <c r="F678" s="265" t="s">
        <v>913</v>
      </c>
      <c r="G678" s="263"/>
      <c r="H678" s="266">
        <v>0.20000000000000001</v>
      </c>
      <c r="I678" s="267"/>
      <c r="J678" s="263"/>
      <c r="K678" s="263"/>
      <c r="L678" s="268"/>
      <c r="M678" s="269"/>
      <c r="N678" s="270"/>
      <c r="O678" s="270"/>
      <c r="P678" s="270"/>
      <c r="Q678" s="270"/>
      <c r="R678" s="270"/>
      <c r="S678" s="270"/>
      <c r="T678" s="27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2" t="s">
        <v>174</v>
      </c>
      <c r="AU678" s="272" t="s">
        <v>181</v>
      </c>
      <c r="AV678" s="14" t="s">
        <v>87</v>
      </c>
      <c r="AW678" s="14" t="s">
        <v>32</v>
      </c>
      <c r="AX678" s="14" t="s">
        <v>77</v>
      </c>
      <c r="AY678" s="272" t="s">
        <v>163</v>
      </c>
    </row>
    <row r="679" s="2" customFormat="1" ht="16.5" customHeight="1">
      <c r="A679" s="38"/>
      <c r="B679" s="39"/>
      <c r="C679" s="235" t="s">
        <v>922</v>
      </c>
      <c r="D679" s="235" t="s">
        <v>165</v>
      </c>
      <c r="E679" s="236" t="s">
        <v>923</v>
      </c>
      <c r="F679" s="237" t="s">
        <v>924</v>
      </c>
      <c r="G679" s="238" t="s">
        <v>444</v>
      </c>
      <c r="H679" s="239">
        <v>0.41999999999999998</v>
      </c>
      <c r="I679" s="240"/>
      <c r="J679" s="241">
        <f>ROUND(I679*H679,2)</f>
        <v>0</v>
      </c>
      <c r="K679" s="237" t="s">
        <v>169</v>
      </c>
      <c r="L679" s="44"/>
      <c r="M679" s="242" t="s">
        <v>1</v>
      </c>
      <c r="N679" s="243" t="s">
        <v>42</v>
      </c>
      <c r="O679" s="91"/>
      <c r="P679" s="244">
        <f>O679*H679</f>
        <v>0</v>
      </c>
      <c r="Q679" s="244">
        <v>0.0052399999999999999</v>
      </c>
      <c r="R679" s="244">
        <f>Q679*H679</f>
        <v>0.0022007999999999997</v>
      </c>
      <c r="S679" s="244">
        <v>0.38400000000000001</v>
      </c>
      <c r="T679" s="245">
        <f>S679*H679</f>
        <v>0.16128000000000001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46" t="s">
        <v>170</v>
      </c>
      <c r="AT679" s="246" t="s">
        <v>165</v>
      </c>
      <c r="AU679" s="246" t="s">
        <v>181</v>
      </c>
      <c r="AY679" s="17" t="s">
        <v>163</v>
      </c>
      <c r="BE679" s="247">
        <f>IF(N679="základní",J679,0)</f>
        <v>0</v>
      </c>
      <c r="BF679" s="247">
        <f>IF(N679="snížená",J679,0)</f>
        <v>0</v>
      </c>
      <c r="BG679" s="247">
        <f>IF(N679="zákl. přenesená",J679,0)</f>
        <v>0</v>
      </c>
      <c r="BH679" s="247">
        <f>IF(N679="sníž. přenesená",J679,0)</f>
        <v>0</v>
      </c>
      <c r="BI679" s="247">
        <f>IF(N679="nulová",J679,0)</f>
        <v>0</v>
      </c>
      <c r="BJ679" s="17" t="s">
        <v>85</v>
      </c>
      <c r="BK679" s="247">
        <f>ROUND(I679*H679,2)</f>
        <v>0</v>
      </c>
      <c r="BL679" s="17" t="s">
        <v>170</v>
      </c>
      <c r="BM679" s="246" t="s">
        <v>925</v>
      </c>
    </row>
    <row r="680" s="2" customFormat="1">
      <c r="A680" s="38"/>
      <c r="B680" s="39"/>
      <c r="C680" s="40"/>
      <c r="D680" s="248" t="s">
        <v>172</v>
      </c>
      <c r="E680" s="40"/>
      <c r="F680" s="249" t="s">
        <v>926</v>
      </c>
      <c r="G680" s="40"/>
      <c r="H680" s="40"/>
      <c r="I680" s="144"/>
      <c r="J680" s="40"/>
      <c r="K680" s="40"/>
      <c r="L680" s="44"/>
      <c r="M680" s="250"/>
      <c r="N680" s="251"/>
      <c r="O680" s="91"/>
      <c r="P680" s="91"/>
      <c r="Q680" s="91"/>
      <c r="R680" s="91"/>
      <c r="S680" s="91"/>
      <c r="T680" s="92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T680" s="17" t="s">
        <v>172</v>
      </c>
      <c r="AU680" s="17" t="s">
        <v>181</v>
      </c>
    </row>
    <row r="681" s="13" customFormat="1">
      <c r="A681" s="13"/>
      <c r="B681" s="252"/>
      <c r="C681" s="253"/>
      <c r="D681" s="248" t="s">
        <v>174</v>
      </c>
      <c r="E681" s="254" t="s">
        <v>1</v>
      </c>
      <c r="F681" s="255" t="s">
        <v>927</v>
      </c>
      <c r="G681" s="253"/>
      <c r="H681" s="254" t="s">
        <v>1</v>
      </c>
      <c r="I681" s="256"/>
      <c r="J681" s="253"/>
      <c r="K681" s="253"/>
      <c r="L681" s="257"/>
      <c r="M681" s="258"/>
      <c r="N681" s="259"/>
      <c r="O681" s="259"/>
      <c r="P681" s="259"/>
      <c r="Q681" s="259"/>
      <c r="R681" s="259"/>
      <c r="S681" s="259"/>
      <c r="T681" s="26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61" t="s">
        <v>174</v>
      </c>
      <c r="AU681" s="261" t="s">
        <v>181</v>
      </c>
      <c r="AV681" s="13" t="s">
        <v>85</v>
      </c>
      <c r="AW681" s="13" t="s">
        <v>32</v>
      </c>
      <c r="AX681" s="13" t="s">
        <v>77</v>
      </c>
      <c r="AY681" s="261" t="s">
        <v>163</v>
      </c>
    </row>
    <row r="682" s="14" customFormat="1">
      <c r="A682" s="14"/>
      <c r="B682" s="262"/>
      <c r="C682" s="263"/>
      <c r="D682" s="248" t="s">
        <v>174</v>
      </c>
      <c r="E682" s="264" t="s">
        <v>1</v>
      </c>
      <c r="F682" s="265" t="s">
        <v>928</v>
      </c>
      <c r="G682" s="263"/>
      <c r="H682" s="266">
        <v>0.41999999999999998</v>
      </c>
      <c r="I682" s="267"/>
      <c r="J682" s="263"/>
      <c r="K682" s="263"/>
      <c r="L682" s="268"/>
      <c r="M682" s="269"/>
      <c r="N682" s="270"/>
      <c r="O682" s="270"/>
      <c r="P682" s="270"/>
      <c r="Q682" s="270"/>
      <c r="R682" s="270"/>
      <c r="S682" s="270"/>
      <c r="T682" s="27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72" t="s">
        <v>174</v>
      </c>
      <c r="AU682" s="272" t="s">
        <v>181</v>
      </c>
      <c r="AV682" s="14" t="s">
        <v>87</v>
      </c>
      <c r="AW682" s="14" t="s">
        <v>32</v>
      </c>
      <c r="AX682" s="14" t="s">
        <v>77</v>
      </c>
      <c r="AY682" s="272" t="s">
        <v>163</v>
      </c>
    </row>
    <row r="683" s="2" customFormat="1" ht="16.5" customHeight="1">
      <c r="A683" s="38"/>
      <c r="B683" s="39"/>
      <c r="C683" s="235" t="s">
        <v>929</v>
      </c>
      <c r="D683" s="235" t="s">
        <v>165</v>
      </c>
      <c r="E683" s="236" t="s">
        <v>930</v>
      </c>
      <c r="F683" s="237" t="s">
        <v>931</v>
      </c>
      <c r="G683" s="238" t="s">
        <v>168</v>
      </c>
      <c r="H683" s="239">
        <v>0.49299999999999999</v>
      </c>
      <c r="I683" s="240"/>
      <c r="J683" s="241">
        <f>ROUND(I683*H683,2)</f>
        <v>0</v>
      </c>
      <c r="K683" s="237" t="s">
        <v>169</v>
      </c>
      <c r="L683" s="44"/>
      <c r="M683" s="242" t="s">
        <v>1</v>
      </c>
      <c r="N683" s="243" t="s">
        <v>42</v>
      </c>
      <c r="O683" s="91"/>
      <c r="P683" s="244">
        <f>O683*H683</f>
        <v>0</v>
      </c>
      <c r="Q683" s="244">
        <v>0</v>
      </c>
      <c r="R683" s="244">
        <f>Q683*H683</f>
        <v>0</v>
      </c>
      <c r="S683" s="244">
        <v>0.088999999999999996</v>
      </c>
      <c r="T683" s="245">
        <f>S683*H683</f>
        <v>0.043876999999999999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46" t="s">
        <v>170</v>
      </c>
      <c r="AT683" s="246" t="s">
        <v>165</v>
      </c>
      <c r="AU683" s="246" t="s">
        <v>181</v>
      </c>
      <c r="AY683" s="17" t="s">
        <v>163</v>
      </c>
      <c r="BE683" s="247">
        <f>IF(N683="základní",J683,0)</f>
        <v>0</v>
      </c>
      <c r="BF683" s="247">
        <f>IF(N683="snížená",J683,0)</f>
        <v>0</v>
      </c>
      <c r="BG683" s="247">
        <f>IF(N683="zákl. přenesená",J683,0)</f>
        <v>0</v>
      </c>
      <c r="BH683" s="247">
        <f>IF(N683="sníž. přenesená",J683,0)</f>
        <v>0</v>
      </c>
      <c r="BI683" s="247">
        <f>IF(N683="nulová",J683,0)</f>
        <v>0</v>
      </c>
      <c r="BJ683" s="17" t="s">
        <v>85</v>
      </c>
      <c r="BK683" s="247">
        <f>ROUND(I683*H683,2)</f>
        <v>0</v>
      </c>
      <c r="BL683" s="17" t="s">
        <v>170</v>
      </c>
      <c r="BM683" s="246" t="s">
        <v>932</v>
      </c>
    </row>
    <row r="684" s="2" customFormat="1">
      <c r="A684" s="38"/>
      <c r="B684" s="39"/>
      <c r="C684" s="40"/>
      <c r="D684" s="248" t="s">
        <v>172</v>
      </c>
      <c r="E684" s="40"/>
      <c r="F684" s="249" t="s">
        <v>933</v>
      </c>
      <c r="G684" s="40"/>
      <c r="H684" s="40"/>
      <c r="I684" s="144"/>
      <c r="J684" s="40"/>
      <c r="K684" s="40"/>
      <c r="L684" s="44"/>
      <c r="M684" s="250"/>
      <c r="N684" s="251"/>
      <c r="O684" s="91"/>
      <c r="P684" s="91"/>
      <c r="Q684" s="91"/>
      <c r="R684" s="91"/>
      <c r="S684" s="91"/>
      <c r="T684" s="92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172</v>
      </c>
      <c r="AU684" s="17" t="s">
        <v>181</v>
      </c>
    </row>
    <row r="685" s="13" customFormat="1">
      <c r="A685" s="13"/>
      <c r="B685" s="252"/>
      <c r="C685" s="253"/>
      <c r="D685" s="248" t="s">
        <v>174</v>
      </c>
      <c r="E685" s="254" t="s">
        <v>1</v>
      </c>
      <c r="F685" s="255" t="s">
        <v>934</v>
      </c>
      <c r="G685" s="253"/>
      <c r="H685" s="254" t="s">
        <v>1</v>
      </c>
      <c r="I685" s="256"/>
      <c r="J685" s="253"/>
      <c r="K685" s="253"/>
      <c r="L685" s="257"/>
      <c r="M685" s="258"/>
      <c r="N685" s="259"/>
      <c r="O685" s="259"/>
      <c r="P685" s="259"/>
      <c r="Q685" s="259"/>
      <c r="R685" s="259"/>
      <c r="S685" s="259"/>
      <c r="T685" s="26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61" t="s">
        <v>174</v>
      </c>
      <c r="AU685" s="261" t="s">
        <v>181</v>
      </c>
      <c r="AV685" s="13" t="s">
        <v>85</v>
      </c>
      <c r="AW685" s="13" t="s">
        <v>32</v>
      </c>
      <c r="AX685" s="13" t="s">
        <v>77</v>
      </c>
      <c r="AY685" s="261" t="s">
        <v>163</v>
      </c>
    </row>
    <row r="686" s="14" customFormat="1">
      <c r="A686" s="14"/>
      <c r="B686" s="262"/>
      <c r="C686" s="263"/>
      <c r="D686" s="248" t="s">
        <v>174</v>
      </c>
      <c r="E686" s="264" t="s">
        <v>1</v>
      </c>
      <c r="F686" s="265" t="s">
        <v>935</v>
      </c>
      <c r="G686" s="263"/>
      <c r="H686" s="266">
        <v>0.49299999999999999</v>
      </c>
      <c r="I686" s="267"/>
      <c r="J686" s="263"/>
      <c r="K686" s="263"/>
      <c r="L686" s="268"/>
      <c r="M686" s="269"/>
      <c r="N686" s="270"/>
      <c r="O686" s="270"/>
      <c r="P686" s="270"/>
      <c r="Q686" s="270"/>
      <c r="R686" s="270"/>
      <c r="S686" s="270"/>
      <c r="T686" s="27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72" t="s">
        <v>174</v>
      </c>
      <c r="AU686" s="272" t="s">
        <v>181</v>
      </c>
      <c r="AV686" s="14" t="s">
        <v>87</v>
      </c>
      <c r="AW686" s="14" t="s">
        <v>32</v>
      </c>
      <c r="AX686" s="14" t="s">
        <v>77</v>
      </c>
      <c r="AY686" s="272" t="s">
        <v>163</v>
      </c>
    </row>
    <row r="687" s="2" customFormat="1" ht="16.5" customHeight="1">
      <c r="A687" s="38"/>
      <c r="B687" s="39"/>
      <c r="C687" s="235" t="s">
        <v>936</v>
      </c>
      <c r="D687" s="235" t="s">
        <v>165</v>
      </c>
      <c r="E687" s="236" t="s">
        <v>937</v>
      </c>
      <c r="F687" s="237" t="s">
        <v>938</v>
      </c>
      <c r="G687" s="238" t="s">
        <v>168</v>
      </c>
      <c r="H687" s="239">
        <v>20.768000000000001</v>
      </c>
      <c r="I687" s="240"/>
      <c r="J687" s="241">
        <f>ROUND(I687*H687,2)</f>
        <v>0</v>
      </c>
      <c r="K687" s="237" t="s">
        <v>169</v>
      </c>
      <c r="L687" s="44"/>
      <c r="M687" s="242" t="s">
        <v>1</v>
      </c>
      <c r="N687" s="243" t="s">
        <v>42</v>
      </c>
      <c r="O687" s="91"/>
      <c r="P687" s="244">
        <f>O687*H687</f>
        <v>0</v>
      </c>
      <c r="Q687" s="244">
        <v>0</v>
      </c>
      <c r="R687" s="244">
        <f>Q687*H687</f>
        <v>0</v>
      </c>
      <c r="S687" s="244">
        <v>0.052999999999999998</v>
      </c>
      <c r="T687" s="245">
        <f>S687*H687</f>
        <v>1.1007039999999999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46" t="s">
        <v>170</v>
      </c>
      <c r="AT687" s="246" t="s">
        <v>165</v>
      </c>
      <c r="AU687" s="246" t="s">
        <v>181</v>
      </c>
      <c r="AY687" s="17" t="s">
        <v>163</v>
      </c>
      <c r="BE687" s="247">
        <f>IF(N687="základní",J687,0)</f>
        <v>0</v>
      </c>
      <c r="BF687" s="247">
        <f>IF(N687="snížená",J687,0)</f>
        <v>0</v>
      </c>
      <c r="BG687" s="247">
        <f>IF(N687="zákl. přenesená",J687,0)</f>
        <v>0</v>
      </c>
      <c r="BH687" s="247">
        <f>IF(N687="sníž. přenesená",J687,0)</f>
        <v>0</v>
      </c>
      <c r="BI687" s="247">
        <f>IF(N687="nulová",J687,0)</f>
        <v>0</v>
      </c>
      <c r="BJ687" s="17" t="s">
        <v>85</v>
      </c>
      <c r="BK687" s="247">
        <f>ROUND(I687*H687,2)</f>
        <v>0</v>
      </c>
      <c r="BL687" s="17" t="s">
        <v>170</v>
      </c>
      <c r="BM687" s="246" t="s">
        <v>939</v>
      </c>
    </row>
    <row r="688" s="2" customFormat="1">
      <c r="A688" s="38"/>
      <c r="B688" s="39"/>
      <c r="C688" s="40"/>
      <c r="D688" s="248" t="s">
        <v>172</v>
      </c>
      <c r="E688" s="40"/>
      <c r="F688" s="249" t="s">
        <v>940</v>
      </c>
      <c r="G688" s="40"/>
      <c r="H688" s="40"/>
      <c r="I688" s="144"/>
      <c r="J688" s="40"/>
      <c r="K688" s="40"/>
      <c r="L688" s="44"/>
      <c r="M688" s="250"/>
      <c r="N688" s="251"/>
      <c r="O688" s="91"/>
      <c r="P688" s="91"/>
      <c r="Q688" s="91"/>
      <c r="R688" s="91"/>
      <c r="S688" s="91"/>
      <c r="T688" s="92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7" t="s">
        <v>172</v>
      </c>
      <c r="AU688" s="17" t="s">
        <v>181</v>
      </c>
    </row>
    <row r="689" s="13" customFormat="1">
      <c r="A689" s="13"/>
      <c r="B689" s="252"/>
      <c r="C689" s="253"/>
      <c r="D689" s="248" t="s">
        <v>174</v>
      </c>
      <c r="E689" s="254" t="s">
        <v>1</v>
      </c>
      <c r="F689" s="255" t="s">
        <v>934</v>
      </c>
      <c r="G689" s="253"/>
      <c r="H689" s="254" t="s">
        <v>1</v>
      </c>
      <c r="I689" s="256"/>
      <c r="J689" s="253"/>
      <c r="K689" s="253"/>
      <c r="L689" s="257"/>
      <c r="M689" s="258"/>
      <c r="N689" s="259"/>
      <c r="O689" s="259"/>
      <c r="P689" s="259"/>
      <c r="Q689" s="259"/>
      <c r="R689" s="259"/>
      <c r="S689" s="259"/>
      <c r="T689" s="26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1" t="s">
        <v>174</v>
      </c>
      <c r="AU689" s="261" t="s">
        <v>181</v>
      </c>
      <c r="AV689" s="13" t="s">
        <v>85</v>
      </c>
      <c r="AW689" s="13" t="s">
        <v>32</v>
      </c>
      <c r="AX689" s="13" t="s">
        <v>77</v>
      </c>
      <c r="AY689" s="261" t="s">
        <v>163</v>
      </c>
    </row>
    <row r="690" s="14" customFormat="1">
      <c r="A690" s="14"/>
      <c r="B690" s="262"/>
      <c r="C690" s="263"/>
      <c r="D690" s="248" t="s">
        <v>174</v>
      </c>
      <c r="E690" s="264" t="s">
        <v>1</v>
      </c>
      <c r="F690" s="265" t="s">
        <v>941</v>
      </c>
      <c r="G690" s="263"/>
      <c r="H690" s="266">
        <v>20.768000000000001</v>
      </c>
      <c r="I690" s="267"/>
      <c r="J690" s="263"/>
      <c r="K690" s="263"/>
      <c r="L690" s="268"/>
      <c r="M690" s="269"/>
      <c r="N690" s="270"/>
      <c r="O690" s="270"/>
      <c r="P690" s="270"/>
      <c r="Q690" s="270"/>
      <c r="R690" s="270"/>
      <c r="S690" s="270"/>
      <c r="T690" s="27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2" t="s">
        <v>174</v>
      </c>
      <c r="AU690" s="272" t="s">
        <v>181</v>
      </c>
      <c r="AV690" s="14" t="s">
        <v>87</v>
      </c>
      <c r="AW690" s="14" t="s">
        <v>32</v>
      </c>
      <c r="AX690" s="14" t="s">
        <v>77</v>
      </c>
      <c r="AY690" s="272" t="s">
        <v>163</v>
      </c>
    </row>
    <row r="691" s="2" customFormat="1" ht="16.5" customHeight="1">
      <c r="A691" s="38"/>
      <c r="B691" s="39"/>
      <c r="C691" s="235" t="s">
        <v>942</v>
      </c>
      <c r="D691" s="235" t="s">
        <v>165</v>
      </c>
      <c r="E691" s="236" t="s">
        <v>943</v>
      </c>
      <c r="F691" s="237" t="s">
        <v>944</v>
      </c>
      <c r="G691" s="238" t="s">
        <v>168</v>
      </c>
      <c r="H691" s="239">
        <v>9.2609999999999992</v>
      </c>
      <c r="I691" s="240"/>
      <c r="J691" s="241">
        <f>ROUND(I691*H691,2)</f>
        <v>0</v>
      </c>
      <c r="K691" s="237" t="s">
        <v>169</v>
      </c>
      <c r="L691" s="44"/>
      <c r="M691" s="242" t="s">
        <v>1</v>
      </c>
      <c r="N691" s="243" t="s">
        <v>42</v>
      </c>
      <c r="O691" s="91"/>
      <c r="P691" s="244">
        <f>O691*H691</f>
        <v>0</v>
      </c>
      <c r="Q691" s="244">
        <v>0</v>
      </c>
      <c r="R691" s="244">
        <f>Q691*H691</f>
        <v>0</v>
      </c>
      <c r="S691" s="244">
        <v>0.050000000000000003</v>
      </c>
      <c r="T691" s="245">
        <f>S691*H691</f>
        <v>0.46304999999999996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46" t="s">
        <v>170</v>
      </c>
      <c r="AT691" s="246" t="s">
        <v>165</v>
      </c>
      <c r="AU691" s="246" t="s">
        <v>181</v>
      </c>
      <c r="AY691" s="17" t="s">
        <v>163</v>
      </c>
      <c r="BE691" s="247">
        <f>IF(N691="základní",J691,0)</f>
        <v>0</v>
      </c>
      <c r="BF691" s="247">
        <f>IF(N691="snížená",J691,0)</f>
        <v>0</v>
      </c>
      <c r="BG691" s="247">
        <f>IF(N691="zákl. přenesená",J691,0)</f>
        <v>0</v>
      </c>
      <c r="BH691" s="247">
        <f>IF(N691="sníž. přenesená",J691,0)</f>
        <v>0</v>
      </c>
      <c r="BI691" s="247">
        <f>IF(N691="nulová",J691,0)</f>
        <v>0</v>
      </c>
      <c r="BJ691" s="17" t="s">
        <v>85</v>
      </c>
      <c r="BK691" s="247">
        <f>ROUND(I691*H691,2)</f>
        <v>0</v>
      </c>
      <c r="BL691" s="17" t="s">
        <v>170</v>
      </c>
      <c r="BM691" s="246" t="s">
        <v>945</v>
      </c>
    </row>
    <row r="692" s="2" customFormat="1">
      <c r="A692" s="38"/>
      <c r="B692" s="39"/>
      <c r="C692" s="40"/>
      <c r="D692" s="248" t="s">
        <v>172</v>
      </c>
      <c r="E692" s="40"/>
      <c r="F692" s="249" t="s">
        <v>946</v>
      </c>
      <c r="G692" s="40"/>
      <c r="H692" s="40"/>
      <c r="I692" s="144"/>
      <c r="J692" s="40"/>
      <c r="K692" s="40"/>
      <c r="L692" s="44"/>
      <c r="M692" s="250"/>
      <c r="N692" s="251"/>
      <c r="O692" s="91"/>
      <c r="P692" s="91"/>
      <c r="Q692" s="91"/>
      <c r="R692" s="91"/>
      <c r="S692" s="91"/>
      <c r="T692" s="92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T692" s="17" t="s">
        <v>172</v>
      </c>
      <c r="AU692" s="17" t="s">
        <v>181</v>
      </c>
    </row>
    <row r="693" s="13" customFormat="1">
      <c r="A693" s="13"/>
      <c r="B693" s="252"/>
      <c r="C693" s="253"/>
      <c r="D693" s="248" t="s">
        <v>174</v>
      </c>
      <c r="E693" s="254" t="s">
        <v>1</v>
      </c>
      <c r="F693" s="255" t="s">
        <v>947</v>
      </c>
      <c r="G693" s="253"/>
      <c r="H693" s="254" t="s">
        <v>1</v>
      </c>
      <c r="I693" s="256"/>
      <c r="J693" s="253"/>
      <c r="K693" s="253"/>
      <c r="L693" s="257"/>
      <c r="M693" s="258"/>
      <c r="N693" s="259"/>
      <c r="O693" s="259"/>
      <c r="P693" s="259"/>
      <c r="Q693" s="259"/>
      <c r="R693" s="259"/>
      <c r="S693" s="259"/>
      <c r="T693" s="26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61" t="s">
        <v>174</v>
      </c>
      <c r="AU693" s="261" t="s">
        <v>181</v>
      </c>
      <c r="AV693" s="13" t="s">
        <v>85</v>
      </c>
      <c r="AW693" s="13" t="s">
        <v>32</v>
      </c>
      <c r="AX693" s="13" t="s">
        <v>77</v>
      </c>
      <c r="AY693" s="261" t="s">
        <v>163</v>
      </c>
    </row>
    <row r="694" s="14" customFormat="1">
      <c r="A694" s="14"/>
      <c r="B694" s="262"/>
      <c r="C694" s="263"/>
      <c r="D694" s="248" t="s">
        <v>174</v>
      </c>
      <c r="E694" s="264" t="s">
        <v>1</v>
      </c>
      <c r="F694" s="265" t="s">
        <v>948</v>
      </c>
      <c r="G694" s="263"/>
      <c r="H694" s="266">
        <v>9.2609999999999992</v>
      </c>
      <c r="I694" s="267"/>
      <c r="J694" s="263"/>
      <c r="K694" s="263"/>
      <c r="L694" s="268"/>
      <c r="M694" s="269"/>
      <c r="N694" s="270"/>
      <c r="O694" s="270"/>
      <c r="P694" s="270"/>
      <c r="Q694" s="270"/>
      <c r="R694" s="270"/>
      <c r="S694" s="270"/>
      <c r="T694" s="271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2" t="s">
        <v>174</v>
      </c>
      <c r="AU694" s="272" t="s">
        <v>181</v>
      </c>
      <c r="AV694" s="14" t="s">
        <v>87</v>
      </c>
      <c r="AW694" s="14" t="s">
        <v>32</v>
      </c>
      <c r="AX694" s="14" t="s">
        <v>77</v>
      </c>
      <c r="AY694" s="272" t="s">
        <v>163</v>
      </c>
    </row>
    <row r="695" s="2" customFormat="1" ht="16.5" customHeight="1">
      <c r="A695" s="38"/>
      <c r="B695" s="39"/>
      <c r="C695" s="235" t="s">
        <v>949</v>
      </c>
      <c r="D695" s="235" t="s">
        <v>165</v>
      </c>
      <c r="E695" s="236" t="s">
        <v>950</v>
      </c>
      <c r="F695" s="237" t="s">
        <v>951</v>
      </c>
      <c r="G695" s="238" t="s">
        <v>168</v>
      </c>
      <c r="H695" s="239">
        <v>5.5460000000000003</v>
      </c>
      <c r="I695" s="240"/>
      <c r="J695" s="241">
        <f>ROUND(I695*H695,2)</f>
        <v>0</v>
      </c>
      <c r="K695" s="237" t="s">
        <v>169</v>
      </c>
      <c r="L695" s="44"/>
      <c r="M695" s="242" t="s">
        <v>1</v>
      </c>
      <c r="N695" s="243" t="s">
        <v>42</v>
      </c>
      <c r="O695" s="91"/>
      <c r="P695" s="244">
        <f>O695*H695</f>
        <v>0</v>
      </c>
      <c r="Q695" s="244">
        <v>0</v>
      </c>
      <c r="R695" s="244">
        <f>Q695*H695</f>
        <v>0</v>
      </c>
      <c r="S695" s="244">
        <v>0.075999999999999998</v>
      </c>
      <c r="T695" s="245">
        <f>S695*H695</f>
        <v>0.42149599999999998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46" t="s">
        <v>170</v>
      </c>
      <c r="AT695" s="246" t="s">
        <v>165</v>
      </c>
      <c r="AU695" s="246" t="s">
        <v>181</v>
      </c>
      <c r="AY695" s="17" t="s">
        <v>163</v>
      </c>
      <c r="BE695" s="247">
        <f>IF(N695="základní",J695,0)</f>
        <v>0</v>
      </c>
      <c r="BF695" s="247">
        <f>IF(N695="snížená",J695,0)</f>
        <v>0</v>
      </c>
      <c r="BG695" s="247">
        <f>IF(N695="zákl. přenesená",J695,0)</f>
        <v>0</v>
      </c>
      <c r="BH695" s="247">
        <f>IF(N695="sníž. přenesená",J695,0)</f>
        <v>0</v>
      </c>
      <c r="BI695" s="247">
        <f>IF(N695="nulová",J695,0)</f>
        <v>0</v>
      </c>
      <c r="BJ695" s="17" t="s">
        <v>85</v>
      </c>
      <c r="BK695" s="247">
        <f>ROUND(I695*H695,2)</f>
        <v>0</v>
      </c>
      <c r="BL695" s="17" t="s">
        <v>170</v>
      </c>
      <c r="BM695" s="246" t="s">
        <v>952</v>
      </c>
    </row>
    <row r="696" s="2" customFormat="1">
      <c r="A696" s="38"/>
      <c r="B696" s="39"/>
      <c r="C696" s="40"/>
      <c r="D696" s="248" t="s">
        <v>172</v>
      </c>
      <c r="E696" s="40"/>
      <c r="F696" s="249" t="s">
        <v>953</v>
      </c>
      <c r="G696" s="40"/>
      <c r="H696" s="40"/>
      <c r="I696" s="144"/>
      <c r="J696" s="40"/>
      <c r="K696" s="40"/>
      <c r="L696" s="44"/>
      <c r="M696" s="250"/>
      <c r="N696" s="251"/>
      <c r="O696" s="91"/>
      <c r="P696" s="91"/>
      <c r="Q696" s="91"/>
      <c r="R696" s="91"/>
      <c r="S696" s="91"/>
      <c r="T696" s="92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17" t="s">
        <v>172</v>
      </c>
      <c r="AU696" s="17" t="s">
        <v>181</v>
      </c>
    </row>
    <row r="697" s="13" customFormat="1">
      <c r="A697" s="13"/>
      <c r="B697" s="252"/>
      <c r="C697" s="253"/>
      <c r="D697" s="248" t="s">
        <v>174</v>
      </c>
      <c r="E697" s="254" t="s">
        <v>1</v>
      </c>
      <c r="F697" s="255" t="s">
        <v>954</v>
      </c>
      <c r="G697" s="253"/>
      <c r="H697" s="254" t="s">
        <v>1</v>
      </c>
      <c r="I697" s="256"/>
      <c r="J697" s="253"/>
      <c r="K697" s="253"/>
      <c r="L697" s="257"/>
      <c r="M697" s="258"/>
      <c r="N697" s="259"/>
      <c r="O697" s="259"/>
      <c r="P697" s="259"/>
      <c r="Q697" s="259"/>
      <c r="R697" s="259"/>
      <c r="S697" s="259"/>
      <c r="T697" s="26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61" t="s">
        <v>174</v>
      </c>
      <c r="AU697" s="261" t="s">
        <v>181</v>
      </c>
      <c r="AV697" s="13" t="s">
        <v>85</v>
      </c>
      <c r="AW697" s="13" t="s">
        <v>32</v>
      </c>
      <c r="AX697" s="13" t="s">
        <v>77</v>
      </c>
      <c r="AY697" s="261" t="s">
        <v>163</v>
      </c>
    </row>
    <row r="698" s="14" customFormat="1">
      <c r="A698" s="14"/>
      <c r="B698" s="262"/>
      <c r="C698" s="263"/>
      <c r="D698" s="248" t="s">
        <v>174</v>
      </c>
      <c r="E698" s="264" t="s">
        <v>1</v>
      </c>
      <c r="F698" s="265" t="s">
        <v>955</v>
      </c>
      <c r="G698" s="263"/>
      <c r="H698" s="266">
        <v>5.5460000000000003</v>
      </c>
      <c r="I698" s="267"/>
      <c r="J698" s="263"/>
      <c r="K698" s="263"/>
      <c r="L698" s="268"/>
      <c r="M698" s="269"/>
      <c r="N698" s="270"/>
      <c r="O698" s="270"/>
      <c r="P698" s="270"/>
      <c r="Q698" s="270"/>
      <c r="R698" s="270"/>
      <c r="S698" s="270"/>
      <c r="T698" s="27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72" t="s">
        <v>174</v>
      </c>
      <c r="AU698" s="272" t="s">
        <v>181</v>
      </c>
      <c r="AV698" s="14" t="s">
        <v>87</v>
      </c>
      <c r="AW698" s="14" t="s">
        <v>32</v>
      </c>
      <c r="AX698" s="14" t="s">
        <v>77</v>
      </c>
      <c r="AY698" s="272" t="s">
        <v>163</v>
      </c>
    </row>
    <row r="699" s="2" customFormat="1" ht="16.5" customHeight="1">
      <c r="A699" s="38"/>
      <c r="B699" s="39"/>
      <c r="C699" s="235" t="s">
        <v>956</v>
      </c>
      <c r="D699" s="235" t="s">
        <v>165</v>
      </c>
      <c r="E699" s="236" t="s">
        <v>957</v>
      </c>
      <c r="F699" s="237" t="s">
        <v>958</v>
      </c>
      <c r="G699" s="238" t="s">
        <v>168</v>
      </c>
      <c r="H699" s="239">
        <v>9.9969999999999999</v>
      </c>
      <c r="I699" s="240"/>
      <c r="J699" s="241">
        <f>ROUND(I699*H699,2)</f>
        <v>0</v>
      </c>
      <c r="K699" s="237" t="s">
        <v>169</v>
      </c>
      <c r="L699" s="44"/>
      <c r="M699" s="242" t="s">
        <v>1</v>
      </c>
      <c r="N699" s="243" t="s">
        <v>42</v>
      </c>
      <c r="O699" s="91"/>
      <c r="P699" s="244">
        <f>O699*H699</f>
        <v>0</v>
      </c>
      <c r="Q699" s="244">
        <v>0</v>
      </c>
      <c r="R699" s="244">
        <f>Q699*H699</f>
        <v>0</v>
      </c>
      <c r="S699" s="244">
        <v>0.063</v>
      </c>
      <c r="T699" s="245">
        <f>S699*H699</f>
        <v>0.62981100000000001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46" t="s">
        <v>170</v>
      </c>
      <c r="AT699" s="246" t="s">
        <v>165</v>
      </c>
      <c r="AU699" s="246" t="s">
        <v>181</v>
      </c>
      <c r="AY699" s="17" t="s">
        <v>163</v>
      </c>
      <c r="BE699" s="247">
        <f>IF(N699="základní",J699,0)</f>
        <v>0</v>
      </c>
      <c r="BF699" s="247">
        <f>IF(N699="snížená",J699,0)</f>
        <v>0</v>
      </c>
      <c r="BG699" s="247">
        <f>IF(N699="zákl. přenesená",J699,0)</f>
        <v>0</v>
      </c>
      <c r="BH699" s="247">
        <f>IF(N699="sníž. přenesená",J699,0)</f>
        <v>0</v>
      </c>
      <c r="BI699" s="247">
        <f>IF(N699="nulová",J699,0)</f>
        <v>0</v>
      </c>
      <c r="BJ699" s="17" t="s">
        <v>85</v>
      </c>
      <c r="BK699" s="247">
        <f>ROUND(I699*H699,2)</f>
        <v>0</v>
      </c>
      <c r="BL699" s="17" t="s">
        <v>170</v>
      </c>
      <c r="BM699" s="246" t="s">
        <v>959</v>
      </c>
    </row>
    <row r="700" s="2" customFormat="1">
      <c r="A700" s="38"/>
      <c r="B700" s="39"/>
      <c r="C700" s="40"/>
      <c r="D700" s="248" t="s">
        <v>172</v>
      </c>
      <c r="E700" s="40"/>
      <c r="F700" s="249" t="s">
        <v>960</v>
      </c>
      <c r="G700" s="40"/>
      <c r="H700" s="40"/>
      <c r="I700" s="144"/>
      <c r="J700" s="40"/>
      <c r="K700" s="40"/>
      <c r="L700" s="44"/>
      <c r="M700" s="250"/>
      <c r="N700" s="251"/>
      <c r="O700" s="91"/>
      <c r="P700" s="91"/>
      <c r="Q700" s="91"/>
      <c r="R700" s="91"/>
      <c r="S700" s="91"/>
      <c r="T700" s="92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T700" s="17" t="s">
        <v>172</v>
      </c>
      <c r="AU700" s="17" t="s">
        <v>181</v>
      </c>
    </row>
    <row r="701" s="13" customFormat="1">
      <c r="A701" s="13"/>
      <c r="B701" s="252"/>
      <c r="C701" s="253"/>
      <c r="D701" s="248" t="s">
        <v>174</v>
      </c>
      <c r="E701" s="254" t="s">
        <v>1</v>
      </c>
      <c r="F701" s="255" t="s">
        <v>934</v>
      </c>
      <c r="G701" s="253"/>
      <c r="H701" s="254" t="s">
        <v>1</v>
      </c>
      <c r="I701" s="256"/>
      <c r="J701" s="253"/>
      <c r="K701" s="253"/>
      <c r="L701" s="257"/>
      <c r="M701" s="258"/>
      <c r="N701" s="259"/>
      <c r="O701" s="259"/>
      <c r="P701" s="259"/>
      <c r="Q701" s="259"/>
      <c r="R701" s="259"/>
      <c r="S701" s="259"/>
      <c r="T701" s="26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1" t="s">
        <v>174</v>
      </c>
      <c r="AU701" s="261" t="s">
        <v>181</v>
      </c>
      <c r="AV701" s="13" t="s">
        <v>85</v>
      </c>
      <c r="AW701" s="13" t="s">
        <v>32</v>
      </c>
      <c r="AX701" s="13" t="s">
        <v>77</v>
      </c>
      <c r="AY701" s="261" t="s">
        <v>163</v>
      </c>
    </row>
    <row r="702" s="14" customFormat="1">
      <c r="A702" s="14"/>
      <c r="B702" s="262"/>
      <c r="C702" s="263"/>
      <c r="D702" s="248" t="s">
        <v>174</v>
      </c>
      <c r="E702" s="264" t="s">
        <v>1</v>
      </c>
      <c r="F702" s="265" t="s">
        <v>961</v>
      </c>
      <c r="G702" s="263"/>
      <c r="H702" s="266">
        <v>9.9969999999999999</v>
      </c>
      <c r="I702" s="267"/>
      <c r="J702" s="263"/>
      <c r="K702" s="263"/>
      <c r="L702" s="268"/>
      <c r="M702" s="269"/>
      <c r="N702" s="270"/>
      <c r="O702" s="270"/>
      <c r="P702" s="270"/>
      <c r="Q702" s="270"/>
      <c r="R702" s="270"/>
      <c r="S702" s="270"/>
      <c r="T702" s="27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72" t="s">
        <v>174</v>
      </c>
      <c r="AU702" s="272" t="s">
        <v>181</v>
      </c>
      <c r="AV702" s="14" t="s">
        <v>87</v>
      </c>
      <c r="AW702" s="14" t="s">
        <v>32</v>
      </c>
      <c r="AX702" s="14" t="s">
        <v>77</v>
      </c>
      <c r="AY702" s="272" t="s">
        <v>163</v>
      </c>
    </row>
    <row r="703" s="2" customFormat="1" ht="16.5" customHeight="1">
      <c r="A703" s="38"/>
      <c r="B703" s="39"/>
      <c r="C703" s="235" t="s">
        <v>962</v>
      </c>
      <c r="D703" s="235" t="s">
        <v>165</v>
      </c>
      <c r="E703" s="236" t="s">
        <v>963</v>
      </c>
      <c r="F703" s="237" t="s">
        <v>964</v>
      </c>
      <c r="G703" s="238" t="s">
        <v>168</v>
      </c>
      <c r="H703" s="239">
        <v>15.646000000000001</v>
      </c>
      <c r="I703" s="240"/>
      <c r="J703" s="241">
        <f>ROUND(I703*H703,2)</f>
        <v>0</v>
      </c>
      <c r="K703" s="237" t="s">
        <v>169</v>
      </c>
      <c r="L703" s="44"/>
      <c r="M703" s="242" t="s">
        <v>1</v>
      </c>
      <c r="N703" s="243" t="s">
        <v>42</v>
      </c>
      <c r="O703" s="91"/>
      <c r="P703" s="244">
        <f>O703*H703</f>
        <v>0</v>
      </c>
      <c r="Q703" s="244">
        <v>0</v>
      </c>
      <c r="R703" s="244">
        <f>Q703*H703</f>
        <v>0</v>
      </c>
      <c r="S703" s="244">
        <v>0.051999999999999998</v>
      </c>
      <c r="T703" s="245">
        <f>S703*H703</f>
        <v>0.81359199999999998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46" t="s">
        <v>170</v>
      </c>
      <c r="AT703" s="246" t="s">
        <v>165</v>
      </c>
      <c r="AU703" s="246" t="s">
        <v>181</v>
      </c>
      <c r="AY703" s="17" t="s">
        <v>163</v>
      </c>
      <c r="BE703" s="247">
        <f>IF(N703="základní",J703,0)</f>
        <v>0</v>
      </c>
      <c r="BF703" s="247">
        <f>IF(N703="snížená",J703,0)</f>
        <v>0</v>
      </c>
      <c r="BG703" s="247">
        <f>IF(N703="zákl. přenesená",J703,0)</f>
        <v>0</v>
      </c>
      <c r="BH703" s="247">
        <f>IF(N703="sníž. přenesená",J703,0)</f>
        <v>0</v>
      </c>
      <c r="BI703" s="247">
        <f>IF(N703="nulová",J703,0)</f>
        <v>0</v>
      </c>
      <c r="BJ703" s="17" t="s">
        <v>85</v>
      </c>
      <c r="BK703" s="247">
        <f>ROUND(I703*H703,2)</f>
        <v>0</v>
      </c>
      <c r="BL703" s="17" t="s">
        <v>170</v>
      </c>
      <c r="BM703" s="246" t="s">
        <v>965</v>
      </c>
    </row>
    <row r="704" s="2" customFormat="1">
      <c r="A704" s="38"/>
      <c r="B704" s="39"/>
      <c r="C704" s="40"/>
      <c r="D704" s="248" t="s">
        <v>172</v>
      </c>
      <c r="E704" s="40"/>
      <c r="F704" s="249" t="s">
        <v>966</v>
      </c>
      <c r="G704" s="40"/>
      <c r="H704" s="40"/>
      <c r="I704" s="144"/>
      <c r="J704" s="40"/>
      <c r="K704" s="40"/>
      <c r="L704" s="44"/>
      <c r="M704" s="250"/>
      <c r="N704" s="251"/>
      <c r="O704" s="91"/>
      <c r="P704" s="91"/>
      <c r="Q704" s="91"/>
      <c r="R704" s="91"/>
      <c r="S704" s="91"/>
      <c r="T704" s="92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T704" s="17" t="s">
        <v>172</v>
      </c>
      <c r="AU704" s="17" t="s">
        <v>181</v>
      </c>
    </row>
    <row r="705" s="13" customFormat="1">
      <c r="A705" s="13"/>
      <c r="B705" s="252"/>
      <c r="C705" s="253"/>
      <c r="D705" s="248" t="s">
        <v>174</v>
      </c>
      <c r="E705" s="254" t="s">
        <v>1</v>
      </c>
      <c r="F705" s="255" t="s">
        <v>934</v>
      </c>
      <c r="G705" s="253"/>
      <c r="H705" s="254" t="s">
        <v>1</v>
      </c>
      <c r="I705" s="256"/>
      <c r="J705" s="253"/>
      <c r="K705" s="253"/>
      <c r="L705" s="257"/>
      <c r="M705" s="258"/>
      <c r="N705" s="259"/>
      <c r="O705" s="259"/>
      <c r="P705" s="259"/>
      <c r="Q705" s="259"/>
      <c r="R705" s="259"/>
      <c r="S705" s="259"/>
      <c r="T705" s="26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61" t="s">
        <v>174</v>
      </c>
      <c r="AU705" s="261" t="s">
        <v>181</v>
      </c>
      <c r="AV705" s="13" t="s">
        <v>85</v>
      </c>
      <c r="AW705" s="13" t="s">
        <v>32</v>
      </c>
      <c r="AX705" s="13" t="s">
        <v>77</v>
      </c>
      <c r="AY705" s="261" t="s">
        <v>163</v>
      </c>
    </row>
    <row r="706" s="14" customFormat="1">
      <c r="A706" s="14"/>
      <c r="B706" s="262"/>
      <c r="C706" s="263"/>
      <c r="D706" s="248" t="s">
        <v>174</v>
      </c>
      <c r="E706" s="264" t="s">
        <v>1</v>
      </c>
      <c r="F706" s="265" t="s">
        <v>967</v>
      </c>
      <c r="G706" s="263"/>
      <c r="H706" s="266">
        <v>15.646000000000001</v>
      </c>
      <c r="I706" s="267"/>
      <c r="J706" s="263"/>
      <c r="K706" s="263"/>
      <c r="L706" s="268"/>
      <c r="M706" s="269"/>
      <c r="N706" s="270"/>
      <c r="O706" s="270"/>
      <c r="P706" s="270"/>
      <c r="Q706" s="270"/>
      <c r="R706" s="270"/>
      <c r="S706" s="270"/>
      <c r="T706" s="27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72" t="s">
        <v>174</v>
      </c>
      <c r="AU706" s="272" t="s">
        <v>181</v>
      </c>
      <c r="AV706" s="14" t="s">
        <v>87</v>
      </c>
      <c r="AW706" s="14" t="s">
        <v>32</v>
      </c>
      <c r="AX706" s="14" t="s">
        <v>77</v>
      </c>
      <c r="AY706" s="272" t="s">
        <v>163</v>
      </c>
    </row>
    <row r="707" s="2" customFormat="1" ht="16.5" customHeight="1">
      <c r="A707" s="38"/>
      <c r="B707" s="39"/>
      <c r="C707" s="235" t="s">
        <v>968</v>
      </c>
      <c r="D707" s="235" t="s">
        <v>165</v>
      </c>
      <c r="E707" s="236" t="s">
        <v>969</v>
      </c>
      <c r="F707" s="237" t="s">
        <v>970</v>
      </c>
      <c r="G707" s="238" t="s">
        <v>168</v>
      </c>
      <c r="H707" s="239">
        <v>7.1379999999999999</v>
      </c>
      <c r="I707" s="240"/>
      <c r="J707" s="241">
        <f>ROUND(I707*H707,2)</f>
        <v>0</v>
      </c>
      <c r="K707" s="237" t="s">
        <v>169</v>
      </c>
      <c r="L707" s="44"/>
      <c r="M707" s="242" t="s">
        <v>1</v>
      </c>
      <c r="N707" s="243" t="s">
        <v>42</v>
      </c>
      <c r="O707" s="91"/>
      <c r="P707" s="244">
        <f>O707*H707</f>
        <v>0</v>
      </c>
      <c r="Q707" s="244">
        <v>0</v>
      </c>
      <c r="R707" s="244">
        <f>Q707*H707</f>
        <v>0</v>
      </c>
      <c r="S707" s="244">
        <v>0.066000000000000003</v>
      </c>
      <c r="T707" s="245">
        <f>S707*H707</f>
        <v>0.47110800000000003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46" t="s">
        <v>170</v>
      </c>
      <c r="AT707" s="246" t="s">
        <v>165</v>
      </c>
      <c r="AU707" s="246" t="s">
        <v>181</v>
      </c>
      <c r="AY707" s="17" t="s">
        <v>163</v>
      </c>
      <c r="BE707" s="247">
        <f>IF(N707="základní",J707,0)</f>
        <v>0</v>
      </c>
      <c r="BF707" s="247">
        <f>IF(N707="snížená",J707,0)</f>
        <v>0</v>
      </c>
      <c r="BG707" s="247">
        <f>IF(N707="zákl. přenesená",J707,0)</f>
        <v>0</v>
      </c>
      <c r="BH707" s="247">
        <f>IF(N707="sníž. přenesená",J707,0)</f>
        <v>0</v>
      </c>
      <c r="BI707" s="247">
        <f>IF(N707="nulová",J707,0)</f>
        <v>0</v>
      </c>
      <c r="BJ707" s="17" t="s">
        <v>85</v>
      </c>
      <c r="BK707" s="247">
        <f>ROUND(I707*H707,2)</f>
        <v>0</v>
      </c>
      <c r="BL707" s="17" t="s">
        <v>170</v>
      </c>
      <c r="BM707" s="246" t="s">
        <v>971</v>
      </c>
    </row>
    <row r="708" s="2" customFormat="1">
      <c r="A708" s="38"/>
      <c r="B708" s="39"/>
      <c r="C708" s="40"/>
      <c r="D708" s="248" t="s">
        <v>172</v>
      </c>
      <c r="E708" s="40"/>
      <c r="F708" s="249" t="s">
        <v>972</v>
      </c>
      <c r="G708" s="40"/>
      <c r="H708" s="40"/>
      <c r="I708" s="144"/>
      <c r="J708" s="40"/>
      <c r="K708" s="40"/>
      <c r="L708" s="44"/>
      <c r="M708" s="250"/>
      <c r="N708" s="251"/>
      <c r="O708" s="91"/>
      <c r="P708" s="91"/>
      <c r="Q708" s="91"/>
      <c r="R708" s="91"/>
      <c r="S708" s="91"/>
      <c r="T708" s="92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T708" s="17" t="s">
        <v>172</v>
      </c>
      <c r="AU708" s="17" t="s">
        <v>181</v>
      </c>
    </row>
    <row r="709" s="13" customFormat="1">
      <c r="A709" s="13"/>
      <c r="B709" s="252"/>
      <c r="C709" s="253"/>
      <c r="D709" s="248" t="s">
        <v>174</v>
      </c>
      <c r="E709" s="254" t="s">
        <v>1</v>
      </c>
      <c r="F709" s="255" t="s">
        <v>486</v>
      </c>
      <c r="G709" s="253"/>
      <c r="H709" s="254" t="s">
        <v>1</v>
      </c>
      <c r="I709" s="256"/>
      <c r="J709" s="253"/>
      <c r="K709" s="253"/>
      <c r="L709" s="257"/>
      <c r="M709" s="258"/>
      <c r="N709" s="259"/>
      <c r="O709" s="259"/>
      <c r="P709" s="259"/>
      <c r="Q709" s="259"/>
      <c r="R709" s="259"/>
      <c r="S709" s="259"/>
      <c r="T709" s="26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61" t="s">
        <v>174</v>
      </c>
      <c r="AU709" s="261" t="s">
        <v>181</v>
      </c>
      <c r="AV709" s="13" t="s">
        <v>85</v>
      </c>
      <c r="AW709" s="13" t="s">
        <v>32</v>
      </c>
      <c r="AX709" s="13" t="s">
        <v>77</v>
      </c>
      <c r="AY709" s="261" t="s">
        <v>163</v>
      </c>
    </row>
    <row r="710" s="14" customFormat="1">
      <c r="A710" s="14"/>
      <c r="B710" s="262"/>
      <c r="C710" s="263"/>
      <c r="D710" s="248" t="s">
        <v>174</v>
      </c>
      <c r="E710" s="264" t="s">
        <v>1</v>
      </c>
      <c r="F710" s="265" t="s">
        <v>973</v>
      </c>
      <c r="G710" s="263"/>
      <c r="H710" s="266">
        <v>7.1379999999999999</v>
      </c>
      <c r="I710" s="267"/>
      <c r="J710" s="263"/>
      <c r="K710" s="263"/>
      <c r="L710" s="268"/>
      <c r="M710" s="269"/>
      <c r="N710" s="270"/>
      <c r="O710" s="270"/>
      <c r="P710" s="270"/>
      <c r="Q710" s="270"/>
      <c r="R710" s="270"/>
      <c r="S710" s="270"/>
      <c r="T710" s="271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72" t="s">
        <v>174</v>
      </c>
      <c r="AU710" s="272" t="s">
        <v>181</v>
      </c>
      <c r="AV710" s="14" t="s">
        <v>87</v>
      </c>
      <c r="AW710" s="14" t="s">
        <v>32</v>
      </c>
      <c r="AX710" s="14" t="s">
        <v>77</v>
      </c>
      <c r="AY710" s="272" t="s">
        <v>163</v>
      </c>
    </row>
    <row r="711" s="2" customFormat="1" ht="16.5" customHeight="1">
      <c r="A711" s="38"/>
      <c r="B711" s="39"/>
      <c r="C711" s="235" t="s">
        <v>974</v>
      </c>
      <c r="D711" s="235" t="s">
        <v>165</v>
      </c>
      <c r="E711" s="236" t="s">
        <v>975</v>
      </c>
      <c r="F711" s="237" t="s">
        <v>976</v>
      </c>
      <c r="G711" s="238" t="s">
        <v>190</v>
      </c>
      <c r="H711" s="239">
        <v>4.2290000000000001</v>
      </c>
      <c r="I711" s="240"/>
      <c r="J711" s="241">
        <f>ROUND(I711*H711,2)</f>
        <v>0</v>
      </c>
      <c r="K711" s="237" t="s">
        <v>169</v>
      </c>
      <c r="L711" s="44"/>
      <c r="M711" s="242" t="s">
        <v>1</v>
      </c>
      <c r="N711" s="243" t="s">
        <v>42</v>
      </c>
      <c r="O711" s="91"/>
      <c r="P711" s="244">
        <f>O711*H711</f>
        <v>0</v>
      </c>
      <c r="Q711" s="244">
        <v>0</v>
      </c>
      <c r="R711" s="244">
        <f>Q711*H711</f>
        <v>0</v>
      </c>
      <c r="S711" s="244">
        <v>1.175</v>
      </c>
      <c r="T711" s="245">
        <f>S711*H711</f>
        <v>4.9690750000000001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46" t="s">
        <v>170</v>
      </c>
      <c r="AT711" s="246" t="s">
        <v>165</v>
      </c>
      <c r="AU711" s="246" t="s">
        <v>181</v>
      </c>
      <c r="AY711" s="17" t="s">
        <v>163</v>
      </c>
      <c r="BE711" s="247">
        <f>IF(N711="základní",J711,0)</f>
        <v>0</v>
      </c>
      <c r="BF711" s="247">
        <f>IF(N711="snížená",J711,0)</f>
        <v>0</v>
      </c>
      <c r="BG711" s="247">
        <f>IF(N711="zákl. přenesená",J711,0)</f>
        <v>0</v>
      </c>
      <c r="BH711" s="247">
        <f>IF(N711="sníž. přenesená",J711,0)</f>
        <v>0</v>
      </c>
      <c r="BI711" s="247">
        <f>IF(N711="nulová",J711,0)</f>
        <v>0</v>
      </c>
      <c r="BJ711" s="17" t="s">
        <v>85</v>
      </c>
      <c r="BK711" s="247">
        <f>ROUND(I711*H711,2)</f>
        <v>0</v>
      </c>
      <c r="BL711" s="17" t="s">
        <v>170</v>
      </c>
      <c r="BM711" s="246" t="s">
        <v>977</v>
      </c>
    </row>
    <row r="712" s="2" customFormat="1">
      <c r="A712" s="38"/>
      <c r="B712" s="39"/>
      <c r="C712" s="40"/>
      <c r="D712" s="248" t="s">
        <v>172</v>
      </c>
      <c r="E712" s="40"/>
      <c r="F712" s="249" t="s">
        <v>978</v>
      </c>
      <c r="G712" s="40"/>
      <c r="H712" s="40"/>
      <c r="I712" s="144"/>
      <c r="J712" s="40"/>
      <c r="K712" s="40"/>
      <c r="L712" s="44"/>
      <c r="M712" s="250"/>
      <c r="N712" s="251"/>
      <c r="O712" s="91"/>
      <c r="P712" s="91"/>
      <c r="Q712" s="91"/>
      <c r="R712" s="91"/>
      <c r="S712" s="91"/>
      <c r="T712" s="92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T712" s="17" t="s">
        <v>172</v>
      </c>
      <c r="AU712" s="17" t="s">
        <v>181</v>
      </c>
    </row>
    <row r="713" s="13" customFormat="1">
      <c r="A713" s="13"/>
      <c r="B713" s="252"/>
      <c r="C713" s="253"/>
      <c r="D713" s="248" t="s">
        <v>174</v>
      </c>
      <c r="E713" s="254" t="s">
        <v>1</v>
      </c>
      <c r="F713" s="255" t="s">
        <v>979</v>
      </c>
      <c r="G713" s="253"/>
      <c r="H713" s="254" t="s">
        <v>1</v>
      </c>
      <c r="I713" s="256"/>
      <c r="J713" s="253"/>
      <c r="K713" s="253"/>
      <c r="L713" s="257"/>
      <c r="M713" s="258"/>
      <c r="N713" s="259"/>
      <c r="O713" s="259"/>
      <c r="P713" s="259"/>
      <c r="Q713" s="259"/>
      <c r="R713" s="259"/>
      <c r="S713" s="259"/>
      <c r="T713" s="260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61" t="s">
        <v>174</v>
      </c>
      <c r="AU713" s="261" t="s">
        <v>181</v>
      </c>
      <c r="AV713" s="13" t="s">
        <v>85</v>
      </c>
      <c r="AW713" s="13" t="s">
        <v>32</v>
      </c>
      <c r="AX713" s="13" t="s">
        <v>77</v>
      </c>
      <c r="AY713" s="261" t="s">
        <v>163</v>
      </c>
    </row>
    <row r="714" s="14" customFormat="1">
      <c r="A714" s="14"/>
      <c r="B714" s="262"/>
      <c r="C714" s="263"/>
      <c r="D714" s="248" t="s">
        <v>174</v>
      </c>
      <c r="E714" s="264" t="s">
        <v>1</v>
      </c>
      <c r="F714" s="265" t="s">
        <v>980</v>
      </c>
      <c r="G714" s="263"/>
      <c r="H714" s="266">
        <v>2.3500000000000001</v>
      </c>
      <c r="I714" s="267"/>
      <c r="J714" s="263"/>
      <c r="K714" s="263"/>
      <c r="L714" s="268"/>
      <c r="M714" s="269"/>
      <c r="N714" s="270"/>
      <c r="O714" s="270"/>
      <c r="P714" s="270"/>
      <c r="Q714" s="270"/>
      <c r="R714" s="270"/>
      <c r="S714" s="270"/>
      <c r="T714" s="271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72" t="s">
        <v>174</v>
      </c>
      <c r="AU714" s="272" t="s">
        <v>181</v>
      </c>
      <c r="AV714" s="14" t="s">
        <v>87</v>
      </c>
      <c r="AW714" s="14" t="s">
        <v>32</v>
      </c>
      <c r="AX714" s="14" t="s">
        <v>77</v>
      </c>
      <c r="AY714" s="272" t="s">
        <v>163</v>
      </c>
    </row>
    <row r="715" s="14" customFormat="1">
      <c r="A715" s="14"/>
      <c r="B715" s="262"/>
      <c r="C715" s="263"/>
      <c r="D715" s="248" t="s">
        <v>174</v>
      </c>
      <c r="E715" s="264" t="s">
        <v>1</v>
      </c>
      <c r="F715" s="265" t="s">
        <v>981</v>
      </c>
      <c r="G715" s="263"/>
      <c r="H715" s="266">
        <v>-0.34799999999999998</v>
      </c>
      <c r="I715" s="267"/>
      <c r="J715" s="263"/>
      <c r="K715" s="263"/>
      <c r="L715" s="268"/>
      <c r="M715" s="269"/>
      <c r="N715" s="270"/>
      <c r="O715" s="270"/>
      <c r="P715" s="270"/>
      <c r="Q715" s="270"/>
      <c r="R715" s="270"/>
      <c r="S715" s="270"/>
      <c r="T715" s="27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72" t="s">
        <v>174</v>
      </c>
      <c r="AU715" s="272" t="s">
        <v>181</v>
      </c>
      <c r="AV715" s="14" t="s">
        <v>87</v>
      </c>
      <c r="AW715" s="14" t="s">
        <v>32</v>
      </c>
      <c r="AX715" s="14" t="s">
        <v>77</v>
      </c>
      <c r="AY715" s="272" t="s">
        <v>163</v>
      </c>
    </row>
    <row r="716" s="13" customFormat="1">
      <c r="A716" s="13"/>
      <c r="B716" s="252"/>
      <c r="C716" s="253"/>
      <c r="D716" s="248" t="s">
        <v>174</v>
      </c>
      <c r="E716" s="254" t="s">
        <v>1</v>
      </c>
      <c r="F716" s="255" t="s">
        <v>982</v>
      </c>
      <c r="G716" s="253"/>
      <c r="H716" s="254" t="s">
        <v>1</v>
      </c>
      <c r="I716" s="256"/>
      <c r="J716" s="253"/>
      <c r="K716" s="253"/>
      <c r="L716" s="257"/>
      <c r="M716" s="258"/>
      <c r="N716" s="259"/>
      <c r="O716" s="259"/>
      <c r="P716" s="259"/>
      <c r="Q716" s="259"/>
      <c r="R716" s="259"/>
      <c r="S716" s="259"/>
      <c r="T716" s="26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61" t="s">
        <v>174</v>
      </c>
      <c r="AU716" s="261" t="s">
        <v>181</v>
      </c>
      <c r="AV716" s="13" t="s">
        <v>85</v>
      </c>
      <c r="AW716" s="13" t="s">
        <v>32</v>
      </c>
      <c r="AX716" s="13" t="s">
        <v>77</v>
      </c>
      <c r="AY716" s="261" t="s">
        <v>163</v>
      </c>
    </row>
    <row r="717" s="14" customFormat="1">
      <c r="A717" s="14"/>
      <c r="B717" s="262"/>
      <c r="C717" s="263"/>
      <c r="D717" s="248" t="s">
        <v>174</v>
      </c>
      <c r="E717" s="264" t="s">
        <v>1</v>
      </c>
      <c r="F717" s="265" t="s">
        <v>983</v>
      </c>
      <c r="G717" s="263"/>
      <c r="H717" s="266">
        <v>2.4279999999999999</v>
      </c>
      <c r="I717" s="267"/>
      <c r="J717" s="263"/>
      <c r="K717" s="263"/>
      <c r="L717" s="268"/>
      <c r="M717" s="269"/>
      <c r="N717" s="270"/>
      <c r="O717" s="270"/>
      <c r="P717" s="270"/>
      <c r="Q717" s="270"/>
      <c r="R717" s="270"/>
      <c r="S717" s="270"/>
      <c r="T717" s="27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72" t="s">
        <v>174</v>
      </c>
      <c r="AU717" s="272" t="s">
        <v>181</v>
      </c>
      <c r="AV717" s="14" t="s">
        <v>87</v>
      </c>
      <c r="AW717" s="14" t="s">
        <v>32</v>
      </c>
      <c r="AX717" s="14" t="s">
        <v>77</v>
      </c>
      <c r="AY717" s="272" t="s">
        <v>163</v>
      </c>
    </row>
    <row r="718" s="14" customFormat="1">
      <c r="A718" s="14"/>
      <c r="B718" s="262"/>
      <c r="C718" s="263"/>
      <c r="D718" s="248" t="s">
        <v>174</v>
      </c>
      <c r="E718" s="264" t="s">
        <v>1</v>
      </c>
      <c r="F718" s="265" t="s">
        <v>984</v>
      </c>
      <c r="G718" s="263"/>
      <c r="H718" s="266">
        <v>-0.20100000000000001</v>
      </c>
      <c r="I718" s="267"/>
      <c r="J718" s="263"/>
      <c r="K718" s="263"/>
      <c r="L718" s="268"/>
      <c r="M718" s="269"/>
      <c r="N718" s="270"/>
      <c r="O718" s="270"/>
      <c r="P718" s="270"/>
      <c r="Q718" s="270"/>
      <c r="R718" s="270"/>
      <c r="S718" s="270"/>
      <c r="T718" s="27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72" t="s">
        <v>174</v>
      </c>
      <c r="AU718" s="272" t="s">
        <v>181</v>
      </c>
      <c r="AV718" s="14" t="s">
        <v>87</v>
      </c>
      <c r="AW718" s="14" t="s">
        <v>32</v>
      </c>
      <c r="AX718" s="14" t="s">
        <v>77</v>
      </c>
      <c r="AY718" s="272" t="s">
        <v>163</v>
      </c>
    </row>
    <row r="719" s="2" customFormat="1" ht="16.5" customHeight="1">
      <c r="A719" s="38"/>
      <c r="B719" s="39"/>
      <c r="C719" s="235" t="s">
        <v>985</v>
      </c>
      <c r="D719" s="235" t="s">
        <v>165</v>
      </c>
      <c r="E719" s="236" t="s">
        <v>986</v>
      </c>
      <c r="F719" s="237" t="s">
        <v>987</v>
      </c>
      <c r="G719" s="238" t="s">
        <v>168</v>
      </c>
      <c r="H719" s="239">
        <v>10.151999999999999</v>
      </c>
      <c r="I719" s="240"/>
      <c r="J719" s="241">
        <f>ROUND(I719*H719,2)</f>
        <v>0</v>
      </c>
      <c r="K719" s="237" t="s">
        <v>169</v>
      </c>
      <c r="L719" s="44"/>
      <c r="M719" s="242" t="s">
        <v>1</v>
      </c>
      <c r="N719" s="243" t="s">
        <v>42</v>
      </c>
      <c r="O719" s="91"/>
      <c r="P719" s="244">
        <f>O719*H719</f>
        <v>0</v>
      </c>
      <c r="Q719" s="244">
        <v>0</v>
      </c>
      <c r="R719" s="244">
        <f>Q719*H719</f>
        <v>0</v>
      </c>
      <c r="S719" s="244">
        <v>0.11700000000000001</v>
      </c>
      <c r="T719" s="245">
        <f>S719*H719</f>
        <v>1.187784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46" t="s">
        <v>170</v>
      </c>
      <c r="AT719" s="246" t="s">
        <v>165</v>
      </c>
      <c r="AU719" s="246" t="s">
        <v>181</v>
      </c>
      <c r="AY719" s="17" t="s">
        <v>163</v>
      </c>
      <c r="BE719" s="247">
        <f>IF(N719="základní",J719,0)</f>
        <v>0</v>
      </c>
      <c r="BF719" s="247">
        <f>IF(N719="snížená",J719,0)</f>
        <v>0</v>
      </c>
      <c r="BG719" s="247">
        <f>IF(N719="zákl. přenesená",J719,0)</f>
        <v>0</v>
      </c>
      <c r="BH719" s="247">
        <f>IF(N719="sníž. přenesená",J719,0)</f>
        <v>0</v>
      </c>
      <c r="BI719" s="247">
        <f>IF(N719="nulová",J719,0)</f>
        <v>0</v>
      </c>
      <c r="BJ719" s="17" t="s">
        <v>85</v>
      </c>
      <c r="BK719" s="247">
        <f>ROUND(I719*H719,2)</f>
        <v>0</v>
      </c>
      <c r="BL719" s="17" t="s">
        <v>170</v>
      </c>
      <c r="BM719" s="246" t="s">
        <v>988</v>
      </c>
    </row>
    <row r="720" s="2" customFormat="1">
      <c r="A720" s="38"/>
      <c r="B720" s="39"/>
      <c r="C720" s="40"/>
      <c r="D720" s="248" t="s">
        <v>172</v>
      </c>
      <c r="E720" s="40"/>
      <c r="F720" s="249" t="s">
        <v>989</v>
      </c>
      <c r="G720" s="40"/>
      <c r="H720" s="40"/>
      <c r="I720" s="144"/>
      <c r="J720" s="40"/>
      <c r="K720" s="40"/>
      <c r="L720" s="44"/>
      <c r="M720" s="250"/>
      <c r="N720" s="251"/>
      <c r="O720" s="91"/>
      <c r="P720" s="91"/>
      <c r="Q720" s="91"/>
      <c r="R720" s="91"/>
      <c r="S720" s="91"/>
      <c r="T720" s="92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T720" s="17" t="s">
        <v>172</v>
      </c>
      <c r="AU720" s="17" t="s">
        <v>181</v>
      </c>
    </row>
    <row r="721" s="13" customFormat="1">
      <c r="A721" s="13"/>
      <c r="B721" s="252"/>
      <c r="C721" s="253"/>
      <c r="D721" s="248" t="s">
        <v>174</v>
      </c>
      <c r="E721" s="254" t="s">
        <v>1</v>
      </c>
      <c r="F721" s="255" t="s">
        <v>982</v>
      </c>
      <c r="G721" s="253"/>
      <c r="H721" s="254" t="s">
        <v>1</v>
      </c>
      <c r="I721" s="256"/>
      <c r="J721" s="253"/>
      <c r="K721" s="253"/>
      <c r="L721" s="257"/>
      <c r="M721" s="258"/>
      <c r="N721" s="259"/>
      <c r="O721" s="259"/>
      <c r="P721" s="259"/>
      <c r="Q721" s="259"/>
      <c r="R721" s="259"/>
      <c r="S721" s="259"/>
      <c r="T721" s="26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61" t="s">
        <v>174</v>
      </c>
      <c r="AU721" s="261" t="s">
        <v>181</v>
      </c>
      <c r="AV721" s="13" t="s">
        <v>85</v>
      </c>
      <c r="AW721" s="13" t="s">
        <v>32</v>
      </c>
      <c r="AX721" s="13" t="s">
        <v>77</v>
      </c>
      <c r="AY721" s="261" t="s">
        <v>163</v>
      </c>
    </row>
    <row r="722" s="14" customFormat="1">
      <c r="A722" s="14"/>
      <c r="B722" s="262"/>
      <c r="C722" s="263"/>
      <c r="D722" s="248" t="s">
        <v>174</v>
      </c>
      <c r="E722" s="264" t="s">
        <v>1</v>
      </c>
      <c r="F722" s="265" t="s">
        <v>990</v>
      </c>
      <c r="G722" s="263"/>
      <c r="H722" s="266">
        <v>5.1470000000000002</v>
      </c>
      <c r="I722" s="267"/>
      <c r="J722" s="263"/>
      <c r="K722" s="263"/>
      <c r="L722" s="268"/>
      <c r="M722" s="269"/>
      <c r="N722" s="270"/>
      <c r="O722" s="270"/>
      <c r="P722" s="270"/>
      <c r="Q722" s="270"/>
      <c r="R722" s="270"/>
      <c r="S722" s="270"/>
      <c r="T722" s="27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2" t="s">
        <v>174</v>
      </c>
      <c r="AU722" s="272" t="s">
        <v>181</v>
      </c>
      <c r="AV722" s="14" t="s">
        <v>87</v>
      </c>
      <c r="AW722" s="14" t="s">
        <v>32</v>
      </c>
      <c r="AX722" s="14" t="s">
        <v>77</v>
      </c>
      <c r="AY722" s="272" t="s">
        <v>163</v>
      </c>
    </row>
    <row r="723" s="14" customFormat="1">
      <c r="A723" s="14"/>
      <c r="B723" s="262"/>
      <c r="C723" s="263"/>
      <c r="D723" s="248" t="s">
        <v>174</v>
      </c>
      <c r="E723" s="264" t="s">
        <v>1</v>
      </c>
      <c r="F723" s="265" t="s">
        <v>991</v>
      </c>
      <c r="G723" s="263"/>
      <c r="H723" s="266">
        <v>-1.1819999999999999</v>
      </c>
      <c r="I723" s="267"/>
      <c r="J723" s="263"/>
      <c r="K723" s="263"/>
      <c r="L723" s="268"/>
      <c r="M723" s="269"/>
      <c r="N723" s="270"/>
      <c r="O723" s="270"/>
      <c r="P723" s="270"/>
      <c r="Q723" s="270"/>
      <c r="R723" s="270"/>
      <c r="S723" s="270"/>
      <c r="T723" s="27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72" t="s">
        <v>174</v>
      </c>
      <c r="AU723" s="272" t="s">
        <v>181</v>
      </c>
      <c r="AV723" s="14" t="s">
        <v>87</v>
      </c>
      <c r="AW723" s="14" t="s">
        <v>32</v>
      </c>
      <c r="AX723" s="14" t="s">
        <v>77</v>
      </c>
      <c r="AY723" s="272" t="s">
        <v>163</v>
      </c>
    </row>
    <row r="724" s="13" customFormat="1">
      <c r="A724" s="13"/>
      <c r="B724" s="252"/>
      <c r="C724" s="253"/>
      <c r="D724" s="248" t="s">
        <v>174</v>
      </c>
      <c r="E724" s="254" t="s">
        <v>1</v>
      </c>
      <c r="F724" s="255" t="s">
        <v>992</v>
      </c>
      <c r="G724" s="253"/>
      <c r="H724" s="254" t="s">
        <v>1</v>
      </c>
      <c r="I724" s="256"/>
      <c r="J724" s="253"/>
      <c r="K724" s="253"/>
      <c r="L724" s="257"/>
      <c r="M724" s="258"/>
      <c r="N724" s="259"/>
      <c r="O724" s="259"/>
      <c r="P724" s="259"/>
      <c r="Q724" s="259"/>
      <c r="R724" s="259"/>
      <c r="S724" s="259"/>
      <c r="T724" s="26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61" t="s">
        <v>174</v>
      </c>
      <c r="AU724" s="261" t="s">
        <v>181</v>
      </c>
      <c r="AV724" s="13" t="s">
        <v>85</v>
      </c>
      <c r="AW724" s="13" t="s">
        <v>32</v>
      </c>
      <c r="AX724" s="13" t="s">
        <v>77</v>
      </c>
      <c r="AY724" s="261" t="s">
        <v>163</v>
      </c>
    </row>
    <row r="725" s="14" customFormat="1">
      <c r="A725" s="14"/>
      <c r="B725" s="262"/>
      <c r="C725" s="263"/>
      <c r="D725" s="248" t="s">
        <v>174</v>
      </c>
      <c r="E725" s="264" t="s">
        <v>1</v>
      </c>
      <c r="F725" s="265" t="s">
        <v>993</v>
      </c>
      <c r="G725" s="263"/>
      <c r="H725" s="266">
        <v>8.1869999999999994</v>
      </c>
      <c r="I725" s="267"/>
      <c r="J725" s="263"/>
      <c r="K725" s="263"/>
      <c r="L725" s="268"/>
      <c r="M725" s="269"/>
      <c r="N725" s="270"/>
      <c r="O725" s="270"/>
      <c r="P725" s="270"/>
      <c r="Q725" s="270"/>
      <c r="R725" s="270"/>
      <c r="S725" s="270"/>
      <c r="T725" s="27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72" t="s">
        <v>174</v>
      </c>
      <c r="AU725" s="272" t="s">
        <v>181</v>
      </c>
      <c r="AV725" s="14" t="s">
        <v>87</v>
      </c>
      <c r="AW725" s="14" t="s">
        <v>32</v>
      </c>
      <c r="AX725" s="14" t="s">
        <v>77</v>
      </c>
      <c r="AY725" s="272" t="s">
        <v>163</v>
      </c>
    </row>
    <row r="726" s="14" customFormat="1">
      <c r="A726" s="14"/>
      <c r="B726" s="262"/>
      <c r="C726" s="263"/>
      <c r="D726" s="248" t="s">
        <v>174</v>
      </c>
      <c r="E726" s="264" t="s">
        <v>1</v>
      </c>
      <c r="F726" s="265" t="s">
        <v>994</v>
      </c>
      <c r="G726" s="263"/>
      <c r="H726" s="266">
        <v>-2</v>
      </c>
      <c r="I726" s="267"/>
      <c r="J726" s="263"/>
      <c r="K726" s="263"/>
      <c r="L726" s="268"/>
      <c r="M726" s="269"/>
      <c r="N726" s="270"/>
      <c r="O726" s="270"/>
      <c r="P726" s="270"/>
      <c r="Q726" s="270"/>
      <c r="R726" s="270"/>
      <c r="S726" s="270"/>
      <c r="T726" s="27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72" t="s">
        <v>174</v>
      </c>
      <c r="AU726" s="272" t="s">
        <v>181</v>
      </c>
      <c r="AV726" s="14" t="s">
        <v>87</v>
      </c>
      <c r="AW726" s="14" t="s">
        <v>32</v>
      </c>
      <c r="AX726" s="14" t="s">
        <v>77</v>
      </c>
      <c r="AY726" s="272" t="s">
        <v>163</v>
      </c>
    </row>
    <row r="727" s="2" customFormat="1" ht="16.5" customHeight="1">
      <c r="A727" s="38"/>
      <c r="B727" s="39"/>
      <c r="C727" s="235" t="s">
        <v>995</v>
      </c>
      <c r="D727" s="235" t="s">
        <v>165</v>
      </c>
      <c r="E727" s="236" t="s">
        <v>996</v>
      </c>
      <c r="F727" s="237" t="s">
        <v>997</v>
      </c>
      <c r="G727" s="238" t="s">
        <v>168</v>
      </c>
      <c r="H727" s="239">
        <v>3.1000000000000001</v>
      </c>
      <c r="I727" s="240"/>
      <c r="J727" s="241">
        <f>ROUND(I727*H727,2)</f>
        <v>0</v>
      </c>
      <c r="K727" s="237" t="s">
        <v>169</v>
      </c>
      <c r="L727" s="44"/>
      <c r="M727" s="242" t="s">
        <v>1</v>
      </c>
      <c r="N727" s="243" t="s">
        <v>42</v>
      </c>
      <c r="O727" s="91"/>
      <c r="P727" s="244">
        <f>O727*H727</f>
        <v>0</v>
      </c>
      <c r="Q727" s="244">
        <v>0</v>
      </c>
      <c r="R727" s="244">
        <f>Q727*H727</f>
        <v>0</v>
      </c>
      <c r="S727" s="244">
        <v>0.035000000000000003</v>
      </c>
      <c r="T727" s="245">
        <f>S727*H727</f>
        <v>0.10850000000000001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46" t="s">
        <v>170</v>
      </c>
      <c r="AT727" s="246" t="s">
        <v>165</v>
      </c>
      <c r="AU727" s="246" t="s">
        <v>181</v>
      </c>
      <c r="AY727" s="17" t="s">
        <v>163</v>
      </c>
      <c r="BE727" s="247">
        <f>IF(N727="základní",J727,0)</f>
        <v>0</v>
      </c>
      <c r="BF727" s="247">
        <f>IF(N727="snížená",J727,0)</f>
        <v>0</v>
      </c>
      <c r="BG727" s="247">
        <f>IF(N727="zákl. přenesená",J727,0)</f>
        <v>0</v>
      </c>
      <c r="BH727" s="247">
        <f>IF(N727="sníž. přenesená",J727,0)</f>
        <v>0</v>
      </c>
      <c r="BI727" s="247">
        <f>IF(N727="nulová",J727,0)</f>
        <v>0</v>
      </c>
      <c r="BJ727" s="17" t="s">
        <v>85</v>
      </c>
      <c r="BK727" s="247">
        <f>ROUND(I727*H727,2)</f>
        <v>0</v>
      </c>
      <c r="BL727" s="17" t="s">
        <v>170</v>
      </c>
      <c r="BM727" s="246" t="s">
        <v>998</v>
      </c>
    </row>
    <row r="728" s="2" customFormat="1">
      <c r="A728" s="38"/>
      <c r="B728" s="39"/>
      <c r="C728" s="40"/>
      <c r="D728" s="248" t="s">
        <v>172</v>
      </c>
      <c r="E728" s="40"/>
      <c r="F728" s="249" t="s">
        <v>999</v>
      </c>
      <c r="G728" s="40"/>
      <c r="H728" s="40"/>
      <c r="I728" s="144"/>
      <c r="J728" s="40"/>
      <c r="K728" s="40"/>
      <c r="L728" s="44"/>
      <c r="M728" s="250"/>
      <c r="N728" s="251"/>
      <c r="O728" s="91"/>
      <c r="P728" s="91"/>
      <c r="Q728" s="91"/>
      <c r="R728" s="91"/>
      <c r="S728" s="91"/>
      <c r="T728" s="92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T728" s="17" t="s">
        <v>172</v>
      </c>
      <c r="AU728" s="17" t="s">
        <v>181</v>
      </c>
    </row>
    <row r="729" s="13" customFormat="1">
      <c r="A729" s="13"/>
      <c r="B729" s="252"/>
      <c r="C729" s="253"/>
      <c r="D729" s="248" t="s">
        <v>174</v>
      </c>
      <c r="E729" s="254" t="s">
        <v>1</v>
      </c>
      <c r="F729" s="255" t="s">
        <v>1000</v>
      </c>
      <c r="G729" s="253"/>
      <c r="H729" s="254" t="s">
        <v>1</v>
      </c>
      <c r="I729" s="256"/>
      <c r="J729" s="253"/>
      <c r="K729" s="253"/>
      <c r="L729" s="257"/>
      <c r="M729" s="258"/>
      <c r="N729" s="259"/>
      <c r="O729" s="259"/>
      <c r="P729" s="259"/>
      <c r="Q729" s="259"/>
      <c r="R729" s="259"/>
      <c r="S729" s="259"/>
      <c r="T729" s="26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61" t="s">
        <v>174</v>
      </c>
      <c r="AU729" s="261" t="s">
        <v>181</v>
      </c>
      <c r="AV729" s="13" t="s">
        <v>85</v>
      </c>
      <c r="AW729" s="13" t="s">
        <v>32</v>
      </c>
      <c r="AX729" s="13" t="s">
        <v>77</v>
      </c>
      <c r="AY729" s="261" t="s">
        <v>163</v>
      </c>
    </row>
    <row r="730" s="14" customFormat="1">
      <c r="A730" s="14"/>
      <c r="B730" s="262"/>
      <c r="C730" s="263"/>
      <c r="D730" s="248" t="s">
        <v>174</v>
      </c>
      <c r="E730" s="264" t="s">
        <v>1</v>
      </c>
      <c r="F730" s="265" t="s">
        <v>1001</v>
      </c>
      <c r="G730" s="263"/>
      <c r="H730" s="266">
        <v>3.1000000000000001</v>
      </c>
      <c r="I730" s="267"/>
      <c r="J730" s="263"/>
      <c r="K730" s="263"/>
      <c r="L730" s="268"/>
      <c r="M730" s="269"/>
      <c r="N730" s="270"/>
      <c r="O730" s="270"/>
      <c r="P730" s="270"/>
      <c r="Q730" s="270"/>
      <c r="R730" s="270"/>
      <c r="S730" s="270"/>
      <c r="T730" s="27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72" t="s">
        <v>174</v>
      </c>
      <c r="AU730" s="272" t="s">
        <v>181</v>
      </c>
      <c r="AV730" s="14" t="s">
        <v>87</v>
      </c>
      <c r="AW730" s="14" t="s">
        <v>32</v>
      </c>
      <c r="AX730" s="14" t="s">
        <v>77</v>
      </c>
      <c r="AY730" s="272" t="s">
        <v>163</v>
      </c>
    </row>
    <row r="731" s="2" customFormat="1" ht="16.5" customHeight="1">
      <c r="A731" s="38"/>
      <c r="B731" s="39"/>
      <c r="C731" s="235" t="s">
        <v>1002</v>
      </c>
      <c r="D731" s="235" t="s">
        <v>165</v>
      </c>
      <c r="E731" s="236" t="s">
        <v>1003</v>
      </c>
      <c r="F731" s="237" t="s">
        <v>1004</v>
      </c>
      <c r="G731" s="238" t="s">
        <v>190</v>
      </c>
      <c r="H731" s="239">
        <v>1.44</v>
      </c>
      <c r="I731" s="240"/>
      <c r="J731" s="241">
        <f>ROUND(I731*H731,2)</f>
        <v>0</v>
      </c>
      <c r="K731" s="237" t="s">
        <v>169</v>
      </c>
      <c r="L731" s="44"/>
      <c r="M731" s="242" t="s">
        <v>1</v>
      </c>
      <c r="N731" s="243" t="s">
        <v>42</v>
      </c>
      <c r="O731" s="91"/>
      <c r="P731" s="244">
        <f>O731*H731</f>
        <v>0</v>
      </c>
      <c r="Q731" s="244">
        <v>0</v>
      </c>
      <c r="R731" s="244">
        <f>Q731*H731</f>
        <v>0</v>
      </c>
      <c r="S731" s="244">
        <v>2.2000000000000002</v>
      </c>
      <c r="T731" s="245">
        <f>S731*H731</f>
        <v>3.1680000000000001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46" t="s">
        <v>170</v>
      </c>
      <c r="AT731" s="246" t="s">
        <v>165</v>
      </c>
      <c r="AU731" s="246" t="s">
        <v>181</v>
      </c>
      <c r="AY731" s="17" t="s">
        <v>163</v>
      </c>
      <c r="BE731" s="247">
        <f>IF(N731="základní",J731,0)</f>
        <v>0</v>
      </c>
      <c r="BF731" s="247">
        <f>IF(N731="snížená",J731,0)</f>
        <v>0</v>
      </c>
      <c r="BG731" s="247">
        <f>IF(N731="zákl. přenesená",J731,0)</f>
        <v>0</v>
      </c>
      <c r="BH731" s="247">
        <f>IF(N731="sníž. přenesená",J731,0)</f>
        <v>0</v>
      </c>
      <c r="BI731" s="247">
        <f>IF(N731="nulová",J731,0)</f>
        <v>0</v>
      </c>
      <c r="BJ731" s="17" t="s">
        <v>85</v>
      </c>
      <c r="BK731" s="247">
        <f>ROUND(I731*H731,2)</f>
        <v>0</v>
      </c>
      <c r="BL731" s="17" t="s">
        <v>170</v>
      </c>
      <c r="BM731" s="246" t="s">
        <v>1005</v>
      </c>
    </row>
    <row r="732" s="2" customFormat="1">
      <c r="A732" s="38"/>
      <c r="B732" s="39"/>
      <c r="C732" s="40"/>
      <c r="D732" s="248" t="s">
        <v>172</v>
      </c>
      <c r="E732" s="40"/>
      <c r="F732" s="249" t="s">
        <v>1006</v>
      </c>
      <c r="G732" s="40"/>
      <c r="H732" s="40"/>
      <c r="I732" s="144"/>
      <c r="J732" s="40"/>
      <c r="K732" s="40"/>
      <c r="L732" s="44"/>
      <c r="M732" s="250"/>
      <c r="N732" s="251"/>
      <c r="O732" s="91"/>
      <c r="P732" s="91"/>
      <c r="Q732" s="91"/>
      <c r="R732" s="91"/>
      <c r="S732" s="91"/>
      <c r="T732" s="92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T732" s="17" t="s">
        <v>172</v>
      </c>
      <c r="AU732" s="17" t="s">
        <v>181</v>
      </c>
    </row>
    <row r="733" s="13" customFormat="1">
      <c r="A733" s="13"/>
      <c r="B733" s="252"/>
      <c r="C733" s="253"/>
      <c r="D733" s="248" t="s">
        <v>174</v>
      </c>
      <c r="E733" s="254" t="s">
        <v>1</v>
      </c>
      <c r="F733" s="255" t="s">
        <v>1007</v>
      </c>
      <c r="G733" s="253"/>
      <c r="H733" s="254" t="s">
        <v>1</v>
      </c>
      <c r="I733" s="256"/>
      <c r="J733" s="253"/>
      <c r="K733" s="253"/>
      <c r="L733" s="257"/>
      <c r="M733" s="258"/>
      <c r="N733" s="259"/>
      <c r="O733" s="259"/>
      <c r="P733" s="259"/>
      <c r="Q733" s="259"/>
      <c r="R733" s="259"/>
      <c r="S733" s="259"/>
      <c r="T733" s="26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61" t="s">
        <v>174</v>
      </c>
      <c r="AU733" s="261" t="s">
        <v>181</v>
      </c>
      <c r="AV733" s="13" t="s">
        <v>85</v>
      </c>
      <c r="AW733" s="13" t="s">
        <v>32</v>
      </c>
      <c r="AX733" s="13" t="s">
        <v>77</v>
      </c>
      <c r="AY733" s="261" t="s">
        <v>163</v>
      </c>
    </row>
    <row r="734" s="14" customFormat="1">
      <c r="A734" s="14"/>
      <c r="B734" s="262"/>
      <c r="C734" s="263"/>
      <c r="D734" s="248" t="s">
        <v>174</v>
      </c>
      <c r="E734" s="264" t="s">
        <v>1</v>
      </c>
      <c r="F734" s="265" t="s">
        <v>1008</v>
      </c>
      <c r="G734" s="263"/>
      <c r="H734" s="266">
        <v>1.44</v>
      </c>
      <c r="I734" s="267"/>
      <c r="J734" s="263"/>
      <c r="K734" s="263"/>
      <c r="L734" s="268"/>
      <c r="M734" s="269"/>
      <c r="N734" s="270"/>
      <c r="O734" s="270"/>
      <c r="P734" s="270"/>
      <c r="Q734" s="270"/>
      <c r="R734" s="270"/>
      <c r="S734" s="270"/>
      <c r="T734" s="27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72" t="s">
        <v>174</v>
      </c>
      <c r="AU734" s="272" t="s">
        <v>181</v>
      </c>
      <c r="AV734" s="14" t="s">
        <v>87</v>
      </c>
      <c r="AW734" s="14" t="s">
        <v>32</v>
      </c>
      <c r="AX734" s="14" t="s">
        <v>77</v>
      </c>
      <c r="AY734" s="272" t="s">
        <v>163</v>
      </c>
    </row>
    <row r="735" s="2" customFormat="1" ht="16.5" customHeight="1">
      <c r="A735" s="38"/>
      <c r="B735" s="39"/>
      <c r="C735" s="235" t="s">
        <v>1009</v>
      </c>
      <c r="D735" s="235" t="s">
        <v>165</v>
      </c>
      <c r="E735" s="236" t="s">
        <v>1010</v>
      </c>
      <c r="F735" s="237" t="s">
        <v>1011</v>
      </c>
      <c r="G735" s="238" t="s">
        <v>168</v>
      </c>
      <c r="H735" s="239">
        <v>3.1000000000000001</v>
      </c>
      <c r="I735" s="240"/>
      <c r="J735" s="241">
        <f>ROUND(I735*H735,2)</f>
        <v>0</v>
      </c>
      <c r="K735" s="237" t="s">
        <v>169</v>
      </c>
      <c r="L735" s="44"/>
      <c r="M735" s="242" t="s">
        <v>1</v>
      </c>
      <c r="N735" s="243" t="s">
        <v>42</v>
      </c>
      <c r="O735" s="91"/>
      <c r="P735" s="244">
        <f>O735*H735</f>
        <v>0</v>
      </c>
      <c r="Q735" s="244">
        <v>0</v>
      </c>
      <c r="R735" s="244">
        <f>Q735*H735</f>
        <v>0</v>
      </c>
      <c r="S735" s="244">
        <v>0.089999999999999997</v>
      </c>
      <c r="T735" s="245">
        <f>S735*H735</f>
        <v>0.27899999999999997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46" t="s">
        <v>170</v>
      </c>
      <c r="AT735" s="246" t="s">
        <v>165</v>
      </c>
      <c r="AU735" s="246" t="s">
        <v>181</v>
      </c>
      <c r="AY735" s="17" t="s">
        <v>163</v>
      </c>
      <c r="BE735" s="247">
        <f>IF(N735="základní",J735,0)</f>
        <v>0</v>
      </c>
      <c r="BF735" s="247">
        <f>IF(N735="snížená",J735,0)</f>
        <v>0</v>
      </c>
      <c r="BG735" s="247">
        <f>IF(N735="zákl. přenesená",J735,0)</f>
        <v>0</v>
      </c>
      <c r="BH735" s="247">
        <f>IF(N735="sníž. přenesená",J735,0)</f>
        <v>0</v>
      </c>
      <c r="BI735" s="247">
        <f>IF(N735="nulová",J735,0)</f>
        <v>0</v>
      </c>
      <c r="BJ735" s="17" t="s">
        <v>85</v>
      </c>
      <c r="BK735" s="247">
        <f>ROUND(I735*H735,2)</f>
        <v>0</v>
      </c>
      <c r="BL735" s="17" t="s">
        <v>170</v>
      </c>
      <c r="BM735" s="246" t="s">
        <v>1012</v>
      </c>
    </row>
    <row r="736" s="2" customFormat="1">
      <c r="A736" s="38"/>
      <c r="B736" s="39"/>
      <c r="C736" s="40"/>
      <c r="D736" s="248" t="s">
        <v>172</v>
      </c>
      <c r="E736" s="40"/>
      <c r="F736" s="249" t="s">
        <v>1013</v>
      </c>
      <c r="G736" s="40"/>
      <c r="H736" s="40"/>
      <c r="I736" s="144"/>
      <c r="J736" s="40"/>
      <c r="K736" s="40"/>
      <c r="L736" s="44"/>
      <c r="M736" s="250"/>
      <c r="N736" s="251"/>
      <c r="O736" s="91"/>
      <c r="P736" s="91"/>
      <c r="Q736" s="91"/>
      <c r="R736" s="91"/>
      <c r="S736" s="91"/>
      <c r="T736" s="92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172</v>
      </c>
      <c r="AU736" s="17" t="s">
        <v>181</v>
      </c>
    </row>
    <row r="737" s="13" customFormat="1">
      <c r="A737" s="13"/>
      <c r="B737" s="252"/>
      <c r="C737" s="253"/>
      <c r="D737" s="248" t="s">
        <v>174</v>
      </c>
      <c r="E737" s="254" t="s">
        <v>1</v>
      </c>
      <c r="F737" s="255" t="s">
        <v>1000</v>
      </c>
      <c r="G737" s="253"/>
      <c r="H737" s="254" t="s">
        <v>1</v>
      </c>
      <c r="I737" s="256"/>
      <c r="J737" s="253"/>
      <c r="K737" s="253"/>
      <c r="L737" s="257"/>
      <c r="M737" s="258"/>
      <c r="N737" s="259"/>
      <c r="O737" s="259"/>
      <c r="P737" s="259"/>
      <c r="Q737" s="259"/>
      <c r="R737" s="259"/>
      <c r="S737" s="259"/>
      <c r="T737" s="26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61" t="s">
        <v>174</v>
      </c>
      <c r="AU737" s="261" t="s">
        <v>181</v>
      </c>
      <c r="AV737" s="13" t="s">
        <v>85</v>
      </c>
      <c r="AW737" s="13" t="s">
        <v>32</v>
      </c>
      <c r="AX737" s="13" t="s">
        <v>77</v>
      </c>
      <c r="AY737" s="261" t="s">
        <v>163</v>
      </c>
    </row>
    <row r="738" s="14" customFormat="1">
      <c r="A738" s="14"/>
      <c r="B738" s="262"/>
      <c r="C738" s="263"/>
      <c r="D738" s="248" t="s">
        <v>174</v>
      </c>
      <c r="E738" s="264" t="s">
        <v>1</v>
      </c>
      <c r="F738" s="265" t="s">
        <v>1001</v>
      </c>
      <c r="G738" s="263"/>
      <c r="H738" s="266">
        <v>3.1000000000000001</v>
      </c>
      <c r="I738" s="267"/>
      <c r="J738" s="263"/>
      <c r="K738" s="263"/>
      <c r="L738" s="268"/>
      <c r="M738" s="269"/>
      <c r="N738" s="270"/>
      <c r="O738" s="270"/>
      <c r="P738" s="270"/>
      <c r="Q738" s="270"/>
      <c r="R738" s="270"/>
      <c r="S738" s="270"/>
      <c r="T738" s="27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72" t="s">
        <v>174</v>
      </c>
      <c r="AU738" s="272" t="s">
        <v>181</v>
      </c>
      <c r="AV738" s="14" t="s">
        <v>87</v>
      </c>
      <c r="AW738" s="14" t="s">
        <v>32</v>
      </c>
      <c r="AX738" s="14" t="s">
        <v>77</v>
      </c>
      <c r="AY738" s="272" t="s">
        <v>163</v>
      </c>
    </row>
    <row r="739" s="2" customFormat="1" ht="16.5" customHeight="1">
      <c r="A739" s="38"/>
      <c r="B739" s="39"/>
      <c r="C739" s="235" t="s">
        <v>1014</v>
      </c>
      <c r="D739" s="235" t="s">
        <v>165</v>
      </c>
      <c r="E739" s="236" t="s">
        <v>1015</v>
      </c>
      <c r="F739" s="237" t="s">
        <v>1016</v>
      </c>
      <c r="G739" s="238" t="s">
        <v>781</v>
      </c>
      <c r="H739" s="239">
        <v>1</v>
      </c>
      <c r="I739" s="240"/>
      <c r="J739" s="241">
        <f>ROUND(I739*H739,2)</f>
        <v>0</v>
      </c>
      <c r="K739" s="237" t="s">
        <v>169</v>
      </c>
      <c r="L739" s="44"/>
      <c r="M739" s="242" t="s">
        <v>1</v>
      </c>
      <c r="N739" s="243" t="s">
        <v>42</v>
      </c>
      <c r="O739" s="91"/>
      <c r="P739" s="244">
        <f>O739*H739</f>
        <v>0</v>
      </c>
      <c r="Q739" s="244">
        <v>0</v>
      </c>
      <c r="R739" s="244">
        <f>Q739*H739</f>
        <v>0</v>
      </c>
      <c r="S739" s="244">
        <v>0.088999999999999996</v>
      </c>
      <c r="T739" s="245">
        <f>S739*H739</f>
        <v>0.088999999999999996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46" t="s">
        <v>170</v>
      </c>
      <c r="AT739" s="246" t="s">
        <v>165</v>
      </c>
      <c r="AU739" s="246" t="s">
        <v>181</v>
      </c>
      <c r="AY739" s="17" t="s">
        <v>163</v>
      </c>
      <c r="BE739" s="247">
        <f>IF(N739="základní",J739,0)</f>
        <v>0</v>
      </c>
      <c r="BF739" s="247">
        <f>IF(N739="snížená",J739,0)</f>
        <v>0</v>
      </c>
      <c r="BG739" s="247">
        <f>IF(N739="zákl. přenesená",J739,0)</f>
        <v>0</v>
      </c>
      <c r="BH739" s="247">
        <f>IF(N739="sníž. přenesená",J739,0)</f>
        <v>0</v>
      </c>
      <c r="BI739" s="247">
        <f>IF(N739="nulová",J739,0)</f>
        <v>0</v>
      </c>
      <c r="BJ739" s="17" t="s">
        <v>85</v>
      </c>
      <c r="BK739" s="247">
        <f>ROUND(I739*H739,2)</f>
        <v>0</v>
      </c>
      <c r="BL739" s="17" t="s">
        <v>170</v>
      </c>
      <c r="BM739" s="246" t="s">
        <v>1017</v>
      </c>
    </row>
    <row r="740" s="2" customFormat="1">
      <c r="A740" s="38"/>
      <c r="B740" s="39"/>
      <c r="C740" s="40"/>
      <c r="D740" s="248" t="s">
        <v>172</v>
      </c>
      <c r="E740" s="40"/>
      <c r="F740" s="249" t="s">
        <v>1018</v>
      </c>
      <c r="G740" s="40"/>
      <c r="H740" s="40"/>
      <c r="I740" s="144"/>
      <c r="J740" s="40"/>
      <c r="K740" s="40"/>
      <c r="L740" s="44"/>
      <c r="M740" s="250"/>
      <c r="N740" s="251"/>
      <c r="O740" s="91"/>
      <c r="P740" s="91"/>
      <c r="Q740" s="91"/>
      <c r="R740" s="91"/>
      <c r="S740" s="91"/>
      <c r="T740" s="92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T740" s="17" t="s">
        <v>172</v>
      </c>
      <c r="AU740" s="17" t="s">
        <v>181</v>
      </c>
    </row>
    <row r="741" s="13" customFormat="1">
      <c r="A741" s="13"/>
      <c r="B741" s="252"/>
      <c r="C741" s="253"/>
      <c r="D741" s="248" t="s">
        <v>174</v>
      </c>
      <c r="E741" s="254" t="s">
        <v>1</v>
      </c>
      <c r="F741" s="255" t="s">
        <v>927</v>
      </c>
      <c r="G741" s="253"/>
      <c r="H741" s="254" t="s">
        <v>1</v>
      </c>
      <c r="I741" s="256"/>
      <c r="J741" s="253"/>
      <c r="K741" s="253"/>
      <c r="L741" s="257"/>
      <c r="M741" s="258"/>
      <c r="N741" s="259"/>
      <c r="O741" s="259"/>
      <c r="P741" s="259"/>
      <c r="Q741" s="259"/>
      <c r="R741" s="259"/>
      <c r="S741" s="259"/>
      <c r="T741" s="26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61" t="s">
        <v>174</v>
      </c>
      <c r="AU741" s="261" t="s">
        <v>181</v>
      </c>
      <c r="AV741" s="13" t="s">
        <v>85</v>
      </c>
      <c r="AW741" s="13" t="s">
        <v>32</v>
      </c>
      <c r="AX741" s="13" t="s">
        <v>77</v>
      </c>
      <c r="AY741" s="261" t="s">
        <v>163</v>
      </c>
    </row>
    <row r="742" s="14" customFormat="1">
      <c r="A742" s="14"/>
      <c r="B742" s="262"/>
      <c r="C742" s="263"/>
      <c r="D742" s="248" t="s">
        <v>174</v>
      </c>
      <c r="E742" s="264" t="s">
        <v>1</v>
      </c>
      <c r="F742" s="265" t="s">
        <v>85</v>
      </c>
      <c r="G742" s="263"/>
      <c r="H742" s="266">
        <v>1</v>
      </c>
      <c r="I742" s="267"/>
      <c r="J742" s="263"/>
      <c r="K742" s="263"/>
      <c r="L742" s="268"/>
      <c r="M742" s="269"/>
      <c r="N742" s="270"/>
      <c r="O742" s="270"/>
      <c r="P742" s="270"/>
      <c r="Q742" s="270"/>
      <c r="R742" s="270"/>
      <c r="S742" s="270"/>
      <c r="T742" s="27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72" t="s">
        <v>174</v>
      </c>
      <c r="AU742" s="272" t="s">
        <v>181</v>
      </c>
      <c r="AV742" s="14" t="s">
        <v>87</v>
      </c>
      <c r="AW742" s="14" t="s">
        <v>32</v>
      </c>
      <c r="AX742" s="14" t="s">
        <v>77</v>
      </c>
      <c r="AY742" s="272" t="s">
        <v>163</v>
      </c>
    </row>
    <row r="743" s="2" customFormat="1" ht="16.5" customHeight="1">
      <c r="A743" s="38"/>
      <c r="B743" s="39"/>
      <c r="C743" s="235" t="s">
        <v>1019</v>
      </c>
      <c r="D743" s="235" t="s">
        <v>165</v>
      </c>
      <c r="E743" s="236" t="s">
        <v>1020</v>
      </c>
      <c r="F743" s="237" t="s">
        <v>1021</v>
      </c>
      <c r="G743" s="238" t="s">
        <v>781</v>
      </c>
      <c r="H743" s="239">
        <v>1</v>
      </c>
      <c r="I743" s="240"/>
      <c r="J743" s="241">
        <f>ROUND(I743*H743,2)</f>
        <v>0</v>
      </c>
      <c r="K743" s="237" t="s">
        <v>169</v>
      </c>
      <c r="L743" s="44"/>
      <c r="M743" s="242" t="s">
        <v>1</v>
      </c>
      <c r="N743" s="243" t="s">
        <v>42</v>
      </c>
      <c r="O743" s="91"/>
      <c r="P743" s="244">
        <f>O743*H743</f>
        <v>0</v>
      </c>
      <c r="Q743" s="244">
        <v>0</v>
      </c>
      <c r="R743" s="244">
        <f>Q743*H743</f>
        <v>0</v>
      </c>
      <c r="S743" s="244">
        <v>0.082000000000000003</v>
      </c>
      <c r="T743" s="245">
        <f>S743*H743</f>
        <v>0.082000000000000003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46" t="s">
        <v>170</v>
      </c>
      <c r="AT743" s="246" t="s">
        <v>165</v>
      </c>
      <c r="AU743" s="246" t="s">
        <v>181</v>
      </c>
      <c r="AY743" s="17" t="s">
        <v>163</v>
      </c>
      <c r="BE743" s="247">
        <f>IF(N743="základní",J743,0)</f>
        <v>0</v>
      </c>
      <c r="BF743" s="247">
        <f>IF(N743="snížená",J743,0)</f>
        <v>0</v>
      </c>
      <c r="BG743" s="247">
        <f>IF(N743="zákl. přenesená",J743,0)</f>
        <v>0</v>
      </c>
      <c r="BH743" s="247">
        <f>IF(N743="sníž. přenesená",J743,0)</f>
        <v>0</v>
      </c>
      <c r="BI743" s="247">
        <f>IF(N743="nulová",J743,0)</f>
        <v>0</v>
      </c>
      <c r="BJ743" s="17" t="s">
        <v>85</v>
      </c>
      <c r="BK743" s="247">
        <f>ROUND(I743*H743,2)</f>
        <v>0</v>
      </c>
      <c r="BL743" s="17" t="s">
        <v>170</v>
      </c>
      <c r="BM743" s="246" t="s">
        <v>1022</v>
      </c>
    </row>
    <row r="744" s="2" customFormat="1">
      <c r="A744" s="38"/>
      <c r="B744" s="39"/>
      <c r="C744" s="40"/>
      <c r="D744" s="248" t="s">
        <v>172</v>
      </c>
      <c r="E744" s="40"/>
      <c r="F744" s="249" t="s">
        <v>1023</v>
      </c>
      <c r="G744" s="40"/>
      <c r="H744" s="40"/>
      <c r="I744" s="144"/>
      <c r="J744" s="40"/>
      <c r="K744" s="40"/>
      <c r="L744" s="44"/>
      <c r="M744" s="250"/>
      <c r="N744" s="251"/>
      <c r="O744" s="91"/>
      <c r="P744" s="91"/>
      <c r="Q744" s="91"/>
      <c r="R744" s="91"/>
      <c r="S744" s="91"/>
      <c r="T744" s="92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17" t="s">
        <v>172</v>
      </c>
      <c r="AU744" s="17" t="s">
        <v>181</v>
      </c>
    </row>
    <row r="745" s="13" customFormat="1">
      <c r="A745" s="13"/>
      <c r="B745" s="252"/>
      <c r="C745" s="253"/>
      <c r="D745" s="248" t="s">
        <v>174</v>
      </c>
      <c r="E745" s="254" t="s">
        <v>1</v>
      </c>
      <c r="F745" s="255" t="s">
        <v>1024</v>
      </c>
      <c r="G745" s="253"/>
      <c r="H745" s="254" t="s">
        <v>1</v>
      </c>
      <c r="I745" s="256"/>
      <c r="J745" s="253"/>
      <c r="K745" s="253"/>
      <c r="L745" s="257"/>
      <c r="M745" s="258"/>
      <c r="N745" s="259"/>
      <c r="O745" s="259"/>
      <c r="P745" s="259"/>
      <c r="Q745" s="259"/>
      <c r="R745" s="259"/>
      <c r="S745" s="259"/>
      <c r="T745" s="26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61" t="s">
        <v>174</v>
      </c>
      <c r="AU745" s="261" t="s">
        <v>181</v>
      </c>
      <c r="AV745" s="13" t="s">
        <v>85</v>
      </c>
      <c r="AW745" s="13" t="s">
        <v>32</v>
      </c>
      <c r="AX745" s="13" t="s">
        <v>77</v>
      </c>
      <c r="AY745" s="261" t="s">
        <v>163</v>
      </c>
    </row>
    <row r="746" s="14" customFormat="1">
      <c r="A746" s="14"/>
      <c r="B746" s="262"/>
      <c r="C746" s="263"/>
      <c r="D746" s="248" t="s">
        <v>174</v>
      </c>
      <c r="E746" s="264" t="s">
        <v>1</v>
      </c>
      <c r="F746" s="265" t="s">
        <v>85</v>
      </c>
      <c r="G746" s="263"/>
      <c r="H746" s="266">
        <v>1</v>
      </c>
      <c r="I746" s="267"/>
      <c r="J746" s="263"/>
      <c r="K746" s="263"/>
      <c r="L746" s="268"/>
      <c r="M746" s="269"/>
      <c r="N746" s="270"/>
      <c r="O746" s="270"/>
      <c r="P746" s="270"/>
      <c r="Q746" s="270"/>
      <c r="R746" s="270"/>
      <c r="S746" s="270"/>
      <c r="T746" s="27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72" t="s">
        <v>174</v>
      </c>
      <c r="AU746" s="272" t="s">
        <v>181</v>
      </c>
      <c r="AV746" s="14" t="s">
        <v>87</v>
      </c>
      <c r="AW746" s="14" t="s">
        <v>32</v>
      </c>
      <c r="AX746" s="14" t="s">
        <v>77</v>
      </c>
      <c r="AY746" s="272" t="s">
        <v>163</v>
      </c>
    </row>
    <row r="747" s="2" customFormat="1" ht="16.5" customHeight="1">
      <c r="A747" s="38"/>
      <c r="B747" s="39"/>
      <c r="C747" s="235" t="s">
        <v>1025</v>
      </c>
      <c r="D747" s="235" t="s">
        <v>165</v>
      </c>
      <c r="E747" s="236" t="s">
        <v>1026</v>
      </c>
      <c r="F747" s="237" t="s">
        <v>1027</v>
      </c>
      <c r="G747" s="238" t="s">
        <v>190</v>
      </c>
      <c r="H747" s="239">
        <v>1.6399999999999999</v>
      </c>
      <c r="I747" s="240"/>
      <c r="J747" s="241">
        <f>ROUND(I747*H747,2)</f>
        <v>0</v>
      </c>
      <c r="K747" s="237" t="s">
        <v>169</v>
      </c>
      <c r="L747" s="44"/>
      <c r="M747" s="242" t="s">
        <v>1</v>
      </c>
      <c r="N747" s="243" t="s">
        <v>42</v>
      </c>
      <c r="O747" s="91"/>
      <c r="P747" s="244">
        <f>O747*H747</f>
        <v>0</v>
      </c>
      <c r="Q747" s="244">
        <v>0</v>
      </c>
      <c r="R747" s="244">
        <f>Q747*H747</f>
        <v>0</v>
      </c>
      <c r="S747" s="244">
        <v>2.2000000000000002</v>
      </c>
      <c r="T747" s="245">
        <f>S747*H747</f>
        <v>3.6080000000000001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46" t="s">
        <v>170</v>
      </c>
      <c r="AT747" s="246" t="s">
        <v>165</v>
      </c>
      <c r="AU747" s="246" t="s">
        <v>181</v>
      </c>
      <c r="AY747" s="17" t="s">
        <v>163</v>
      </c>
      <c r="BE747" s="247">
        <f>IF(N747="základní",J747,0)</f>
        <v>0</v>
      </c>
      <c r="BF747" s="247">
        <f>IF(N747="snížená",J747,0)</f>
        <v>0</v>
      </c>
      <c r="BG747" s="247">
        <f>IF(N747="zákl. přenesená",J747,0)</f>
        <v>0</v>
      </c>
      <c r="BH747" s="247">
        <f>IF(N747="sníž. přenesená",J747,0)</f>
        <v>0</v>
      </c>
      <c r="BI747" s="247">
        <f>IF(N747="nulová",J747,0)</f>
        <v>0</v>
      </c>
      <c r="BJ747" s="17" t="s">
        <v>85</v>
      </c>
      <c r="BK747" s="247">
        <f>ROUND(I747*H747,2)</f>
        <v>0</v>
      </c>
      <c r="BL747" s="17" t="s">
        <v>170</v>
      </c>
      <c r="BM747" s="246" t="s">
        <v>1028</v>
      </c>
    </row>
    <row r="748" s="2" customFormat="1">
      <c r="A748" s="38"/>
      <c r="B748" s="39"/>
      <c r="C748" s="40"/>
      <c r="D748" s="248" t="s">
        <v>172</v>
      </c>
      <c r="E748" s="40"/>
      <c r="F748" s="249" t="s">
        <v>1029</v>
      </c>
      <c r="G748" s="40"/>
      <c r="H748" s="40"/>
      <c r="I748" s="144"/>
      <c r="J748" s="40"/>
      <c r="K748" s="40"/>
      <c r="L748" s="44"/>
      <c r="M748" s="250"/>
      <c r="N748" s="251"/>
      <c r="O748" s="91"/>
      <c r="P748" s="91"/>
      <c r="Q748" s="91"/>
      <c r="R748" s="91"/>
      <c r="S748" s="91"/>
      <c r="T748" s="92"/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T748" s="17" t="s">
        <v>172</v>
      </c>
      <c r="AU748" s="17" t="s">
        <v>181</v>
      </c>
    </row>
    <row r="749" s="13" customFormat="1">
      <c r="A749" s="13"/>
      <c r="B749" s="252"/>
      <c r="C749" s="253"/>
      <c r="D749" s="248" t="s">
        <v>174</v>
      </c>
      <c r="E749" s="254" t="s">
        <v>1</v>
      </c>
      <c r="F749" s="255" t="s">
        <v>1030</v>
      </c>
      <c r="G749" s="253"/>
      <c r="H749" s="254" t="s">
        <v>1</v>
      </c>
      <c r="I749" s="256"/>
      <c r="J749" s="253"/>
      <c r="K749" s="253"/>
      <c r="L749" s="257"/>
      <c r="M749" s="258"/>
      <c r="N749" s="259"/>
      <c r="O749" s="259"/>
      <c r="P749" s="259"/>
      <c r="Q749" s="259"/>
      <c r="R749" s="259"/>
      <c r="S749" s="259"/>
      <c r="T749" s="26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61" t="s">
        <v>174</v>
      </c>
      <c r="AU749" s="261" t="s">
        <v>181</v>
      </c>
      <c r="AV749" s="13" t="s">
        <v>85</v>
      </c>
      <c r="AW749" s="13" t="s">
        <v>32</v>
      </c>
      <c r="AX749" s="13" t="s">
        <v>77</v>
      </c>
      <c r="AY749" s="261" t="s">
        <v>163</v>
      </c>
    </row>
    <row r="750" s="14" customFormat="1">
      <c r="A750" s="14"/>
      <c r="B750" s="262"/>
      <c r="C750" s="263"/>
      <c r="D750" s="248" t="s">
        <v>174</v>
      </c>
      <c r="E750" s="264" t="s">
        <v>1</v>
      </c>
      <c r="F750" s="265" t="s">
        <v>1031</v>
      </c>
      <c r="G750" s="263"/>
      <c r="H750" s="266">
        <v>1.6399999999999999</v>
      </c>
      <c r="I750" s="267"/>
      <c r="J750" s="263"/>
      <c r="K750" s="263"/>
      <c r="L750" s="268"/>
      <c r="M750" s="269"/>
      <c r="N750" s="270"/>
      <c r="O750" s="270"/>
      <c r="P750" s="270"/>
      <c r="Q750" s="270"/>
      <c r="R750" s="270"/>
      <c r="S750" s="270"/>
      <c r="T750" s="27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72" t="s">
        <v>174</v>
      </c>
      <c r="AU750" s="272" t="s">
        <v>181</v>
      </c>
      <c r="AV750" s="14" t="s">
        <v>87</v>
      </c>
      <c r="AW750" s="14" t="s">
        <v>32</v>
      </c>
      <c r="AX750" s="14" t="s">
        <v>77</v>
      </c>
      <c r="AY750" s="272" t="s">
        <v>163</v>
      </c>
    </row>
    <row r="751" s="2" customFormat="1" ht="16.5" customHeight="1">
      <c r="A751" s="38"/>
      <c r="B751" s="39"/>
      <c r="C751" s="235" t="s">
        <v>1032</v>
      </c>
      <c r="D751" s="235" t="s">
        <v>165</v>
      </c>
      <c r="E751" s="236" t="s">
        <v>1033</v>
      </c>
      <c r="F751" s="237" t="s">
        <v>1034</v>
      </c>
      <c r="G751" s="238" t="s">
        <v>190</v>
      </c>
      <c r="H751" s="239">
        <v>1.6399999999999999</v>
      </c>
      <c r="I751" s="240"/>
      <c r="J751" s="241">
        <f>ROUND(I751*H751,2)</f>
        <v>0</v>
      </c>
      <c r="K751" s="237" t="s">
        <v>169</v>
      </c>
      <c r="L751" s="44"/>
      <c r="M751" s="242" t="s">
        <v>1</v>
      </c>
      <c r="N751" s="243" t="s">
        <v>42</v>
      </c>
      <c r="O751" s="91"/>
      <c r="P751" s="244">
        <f>O751*H751</f>
        <v>0</v>
      </c>
      <c r="Q751" s="244">
        <v>0</v>
      </c>
      <c r="R751" s="244">
        <f>Q751*H751</f>
        <v>0</v>
      </c>
      <c r="S751" s="244">
        <v>0.029000000000000001</v>
      </c>
      <c r="T751" s="245">
        <f>S751*H751</f>
        <v>0.047559999999999998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46" t="s">
        <v>170</v>
      </c>
      <c r="AT751" s="246" t="s">
        <v>165</v>
      </c>
      <c r="AU751" s="246" t="s">
        <v>181</v>
      </c>
      <c r="AY751" s="17" t="s">
        <v>163</v>
      </c>
      <c r="BE751" s="247">
        <f>IF(N751="základní",J751,0)</f>
        <v>0</v>
      </c>
      <c r="BF751" s="247">
        <f>IF(N751="snížená",J751,0)</f>
        <v>0</v>
      </c>
      <c r="BG751" s="247">
        <f>IF(N751="zákl. přenesená",J751,0)</f>
        <v>0</v>
      </c>
      <c r="BH751" s="247">
        <f>IF(N751="sníž. přenesená",J751,0)</f>
        <v>0</v>
      </c>
      <c r="BI751" s="247">
        <f>IF(N751="nulová",J751,0)</f>
        <v>0</v>
      </c>
      <c r="BJ751" s="17" t="s">
        <v>85</v>
      </c>
      <c r="BK751" s="247">
        <f>ROUND(I751*H751,2)</f>
        <v>0</v>
      </c>
      <c r="BL751" s="17" t="s">
        <v>170</v>
      </c>
      <c r="BM751" s="246" t="s">
        <v>1035</v>
      </c>
    </row>
    <row r="752" s="2" customFormat="1">
      <c r="A752" s="38"/>
      <c r="B752" s="39"/>
      <c r="C752" s="40"/>
      <c r="D752" s="248" t="s">
        <v>172</v>
      </c>
      <c r="E752" s="40"/>
      <c r="F752" s="249" t="s">
        <v>1036</v>
      </c>
      <c r="G752" s="40"/>
      <c r="H752" s="40"/>
      <c r="I752" s="144"/>
      <c r="J752" s="40"/>
      <c r="K752" s="40"/>
      <c r="L752" s="44"/>
      <c r="M752" s="250"/>
      <c r="N752" s="251"/>
      <c r="O752" s="91"/>
      <c r="P752" s="91"/>
      <c r="Q752" s="91"/>
      <c r="R752" s="91"/>
      <c r="S752" s="91"/>
      <c r="T752" s="92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T752" s="17" t="s">
        <v>172</v>
      </c>
      <c r="AU752" s="17" t="s">
        <v>181</v>
      </c>
    </row>
    <row r="753" s="2" customFormat="1" ht="16.5" customHeight="1">
      <c r="A753" s="38"/>
      <c r="B753" s="39"/>
      <c r="C753" s="235" t="s">
        <v>1037</v>
      </c>
      <c r="D753" s="235" t="s">
        <v>165</v>
      </c>
      <c r="E753" s="236" t="s">
        <v>1038</v>
      </c>
      <c r="F753" s="237" t="s">
        <v>1039</v>
      </c>
      <c r="G753" s="238" t="s">
        <v>444</v>
      </c>
      <c r="H753" s="239">
        <v>3.5030000000000001</v>
      </c>
      <c r="I753" s="240"/>
      <c r="J753" s="241">
        <f>ROUND(I753*H753,2)</f>
        <v>0</v>
      </c>
      <c r="K753" s="237" t="s">
        <v>169</v>
      </c>
      <c r="L753" s="44"/>
      <c r="M753" s="242" t="s">
        <v>1</v>
      </c>
      <c r="N753" s="243" t="s">
        <v>42</v>
      </c>
      <c r="O753" s="91"/>
      <c r="P753" s="244">
        <f>O753*H753</f>
        <v>0</v>
      </c>
      <c r="Q753" s="244">
        <v>0.01804</v>
      </c>
      <c r="R753" s="244">
        <f>Q753*H753</f>
        <v>0.063194120000000006</v>
      </c>
      <c r="S753" s="244">
        <v>0</v>
      </c>
      <c r="T753" s="245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46" t="s">
        <v>170</v>
      </c>
      <c r="AT753" s="246" t="s">
        <v>165</v>
      </c>
      <c r="AU753" s="246" t="s">
        <v>181</v>
      </c>
      <c r="AY753" s="17" t="s">
        <v>163</v>
      </c>
      <c r="BE753" s="247">
        <f>IF(N753="základní",J753,0)</f>
        <v>0</v>
      </c>
      <c r="BF753" s="247">
        <f>IF(N753="snížená",J753,0)</f>
        <v>0</v>
      </c>
      <c r="BG753" s="247">
        <f>IF(N753="zákl. přenesená",J753,0)</f>
        <v>0</v>
      </c>
      <c r="BH753" s="247">
        <f>IF(N753="sníž. přenesená",J753,0)</f>
        <v>0</v>
      </c>
      <c r="BI753" s="247">
        <f>IF(N753="nulová",J753,0)</f>
        <v>0</v>
      </c>
      <c r="BJ753" s="17" t="s">
        <v>85</v>
      </c>
      <c r="BK753" s="247">
        <f>ROUND(I753*H753,2)</f>
        <v>0</v>
      </c>
      <c r="BL753" s="17" t="s">
        <v>170</v>
      </c>
      <c r="BM753" s="246" t="s">
        <v>1040</v>
      </c>
    </row>
    <row r="754" s="2" customFormat="1">
      <c r="A754" s="38"/>
      <c r="B754" s="39"/>
      <c r="C754" s="40"/>
      <c r="D754" s="248" t="s">
        <v>172</v>
      </c>
      <c r="E754" s="40"/>
      <c r="F754" s="249" t="s">
        <v>1041</v>
      </c>
      <c r="G754" s="40"/>
      <c r="H754" s="40"/>
      <c r="I754" s="144"/>
      <c r="J754" s="40"/>
      <c r="K754" s="40"/>
      <c r="L754" s="44"/>
      <c r="M754" s="250"/>
      <c r="N754" s="251"/>
      <c r="O754" s="91"/>
      <c r="P754" s="91"/>
      <c r="Q754" s="91"/>
      <c r="R754" s="91"/>
      <c r="S754" s="91"/>
      <c r="T754" s="92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T754" s="17" t="s">
        <v>172</v>
      </c>
      <c r="AU754" s="17" t="s">
        <v>181</v>
      </c>
    </row>
    <row r="755" s="13" customFormat="1">
      <c r="A755" s="13"/>
      <c r="B755" s="252"/>
      <c r="C755" s="253"/>
      <c r="D755" s="248" t="s">
        <v>174</v>
      </c>
      <c r="E755" s="254" t="s">
        <v>1</v>
      </c>
      <c r="F755" s="255" t="s">
        <v>1042</v>
      </c>
      <c r="G755" s="253"/>
      <c r="H755" s="254" t="s">
        <v>1</v>
      </c>
      <c r="I755" s="256"/>
      <c r="J755" s="253"/>
      <c r="K755" s="253"/>
      <c r="L755" s="257"/>
      <c r="M755" s="258"/>
      <c r="N755" s="259"/>
      <c r="O755" s="259"/>
      <c r="P755" s="259"/>
      <c r="Q755" s="259"/>
      <c r="R755" s="259"/>
      <c r="S755" s="259"/>
      <c r="T755" s="26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61" t="s">
        <v>174</v>
      </c>
      <c r="AU755" s="261" t="s">
        <v>181</v>
      </c>
      <c r="AV755" s="13" t="s">
        <v>85</v>
      </c>
      <c r="AW755" s="13" t="s">
        <v>32</v>
      </c>
      <c r="AX755" s="13" t="s">
        <v>77</v>
      </c>
      <c r="AY755" s="261" t="s">
        <v>163</v>
      </c>
    </row>
    <row r="756" s="14" customFormat="1">
      <c r="A756" s="14"/>
      <c r="B756" s="262"/>
      <c r="C756" s="263"/>
      <c r="D756" s="248" t="s">
        <v>174</v>
      </c>
      <c r="E756" s="264" t="s">
        <v>1</v>
      </c>
      <c r="F756" s="265" t="s">
        <v>1043</v>
      </c>
      <c r="G756" s="263"/>
      <c r="H756" s="266">
        <v>3.5030000000000001</v>
      </c>
      <c r="I756" s="267"/>
      <c r="J756" s="263"/>
      <c r="K756" s="263"/>
      <c r="L756" s="268"/>
      <c r="M756" s="269"/>
      <c r="N756" s="270"/>
      <c r="O756" s="270"/>
      <c r="P756" s="270"/>
      <c r="Q756" s="270"/>
      <c r="R756" s="270"/>
      <c r="S756" s="270"/>
      <c r="T756" s="27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72" t="s">
        <v>174</v>
      </c>
      <c r="AU756" s="272" t="s">
        <v>181</v>
      </c>
      <c r="AV756" s="14" t="s">
        <v>87</v>
      </c>
      <c r="AW756" s="14" t="s">
        <v>32</v>
      </c>
      <c r="AX756" s="14" t="s">
        <v>77</v>
      </c>
      <c r="AY756" s="272" t="s">
        <v>163</v>
      </c>
    </row>
    <row r="757" s="2" customFormat="1" ht="16.5" customHeight="1">
      <c r="A757" s="38"/>
      <c r="B757" s="39"/>
      <c r="C757" s="235" t="s">
        <v>1044</v>
      </c>
      <c r="D757" s="235" t="s">
        <v>165</v>
      </c>
      <c r="E757" s="236" t="s">
        <v>1045</v>
      </c>
      <c r="F757" s="237" t="s">
        <v>1046</v>
      </c>
      <c r="G757" s="238" t="s">
        <v>190</v>
      </c>
      <c r="H757" s="239">
        <v>2.5139999999999998</v>
      </c>
      <c r="I757" s="240"/>
      <c r="J757" s="241">
        <f>ROUND(I757*H757,2)</f>
        <v>0</v>
      </c>
      <c r="K757" s="237" t="s">
        <v>169</v>
      </c>
      <c r="L757" s="44"/>
      <c r="M757" s="242" t="s">
        <v>1</v>
      </c>
      <c r="N757" s="243" t="s">
        <v>42</v>
      </c>
      <c r="O757" s="91"/>
      <c r="P757" s="244">
        <f>O757*H757</f>
        <v>0</v>
      </c>
      <c r="Q757" s="244">
        <v>0</v>
      </c>
      <c r="R757" s="244">
        <f>Q757*H757</f>
        <v>0</v>
      </c>
      <c r="S757" s="244">
        <v>2.2000000000000002</v>
      </c>
      <c r="T757" s="245">
        <f>S757*H757</f>
        <v>5.5308000000000002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46" t="s">
        <v>170</v>
      </c>
      <c r="AT757" s="246" t="s">
        <v>165</v>
      </c>
      <c r="AU757" s="246" t="s">
        <v>181</v>
      </c>
      <c r="AY757" s="17" t="s">
        <v>163</v>
      </c>
      <c r="BE757" s="247">
        <f>IF(N757="základní",J757,0)</f>
        <v>0</v>
      </c>
      <c r="BF757" s="247">
        <f>IF(N757="snížená",J757,0)</f>
        <v>0</v>
      </c>
      <c r="BG757" s="247">
        <f>IF(N757="zákl. přenesená",J757,0)</f>
        <v>0</v>
      </c>
      <c r="BH757" s="247">
        <f>IF(N757="sníž. přenesená",J757,0)</f>
        <v>0</v>
      </c>
      <c r="BI757" s="247">
        <f>IF(N757="nulová",J757,0)</f>
        <v>0</v>
      </c>
      <c r="BJ757" s="17" t="s">
        <v>85</v>
      </c>
      <c r="BK757" s="247">
        <f>ROUND(I757*H757,2)</f>
        <v>0</v>
      </c>
      <c r="BL757" s="17" t="s">
        <v>170</v>
      </c>
      <c r="BM757" s="246" t="s">
        <v>1047</v>
      </c>
    </row>
    <row r="758" s="2" customFormat="1">
      <c r="A758" s="38"/>
      <c r="B758" s="39"/>
      <c r="C758" s="40"/>
      <c r="D758" s="248" t="s">
        <v>172</v>
      </c>
      <c r="E758" s="40"/>
      <c r="F758" s="249" t="s">
        <v>1048</v>
      </c>
      <c r="G758" s="40"/>
      <c r="H758" s="40"/>
      <c r="I758" s="144"/>
      <c r="J758" s="40"/>
      <c r="K758" s="40"/>
      <c r="L758" s="44"/>
      <c r="M758" s="250"/>
      <c r="N758" s="251"/>
      <c r="O758" s="91"/>
      <c r="P758" s="91"/>
      <c r="Q758" s="91"/>
      <c r="R758" s="91"/>
      <c r="S758" s="91"/>
      <c r="T758" s="92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T758" s="17" t="s">
        <v>172</v>
      </c>
      <c r="AU758" s="17" t="s">
        <v>181</v>
      </c>
    </row>
    <row r="759" s="13" customFormat="1">
      <c r="A759" s="13"/>
      <c r="B759" s="252"/>
      <c r="C759" s="253"/>
      <c r="D759" s="248" t="s">
        <v>174</v>
      </c>
      <c r="E759" s="254" t="s">
        <v>1</v>
      </c>
      <c r="F759" s="255" t="s">
        <v>1049</v>
      </c>
      <c r="G759" s="253"/>
      <c r="H759" s="254" t="s">
        <v>1</v>
      </c>
      <c r="I759" s="256"/>
      <c r="J759" s="253"/>
      <c r="K759" s="253"/>
      <c r="L759" s="257"/>
      <c r="M759" s="258"/>
      <c r="N759" s="259"/>
      <c r="O759" s="259"/>
      <c r="P759" s="259"/>
      <c r="Q759" s="259"/>
      <c r="R759" s="259"/>
      <c r="S759" s="259"/>
      <c r="T759" s="26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61" t="s">
        <v>174</v>
      </c>
      <c r="AU759" s="261" t="s">
        <v>181</v>
      </c>
      <c r="AV759" s="13" t="s">
        <v>85</v>
      </c>
      <c r="AW759" s="13" t="s">
        <v>32</v>
      </c>
      <c r="AX759" s="13" t="s">
        <v>77</v>
      </c>
      <c r="AY759" s="261" t="s">
        <v>163</v>
      </c>
    </row>
    <row r="760" s="14" customFormat="1">
      <c r="A760" s="14"/>
      <c r="B760" s="262"/>
      <c r="C760" s="263"/>
      <c r="D760" s="248" t="s">
        <v>174</v>
      </c>
      <c r="E760" s="264" t="s">
        <v>1</v>
      </c>
      <c r="F760" s="265" t="s">
        <v>1050</v>
      </c>
      <c r="G760" s="263"/>
      <c r="H760" s="266">
        <v>0.309</v>
      </c>
      <c r="I760" s="267"/>
      <c r="J760" s="263"/>
      <c r="K760" s="263"/>
      <c r="L760" s="268"/>
      <c r="M760" s="269"/>
      <c r="N760" s="270"/>
      <c r="O760" s="270"/>
      <c r="P760" s="270"/>
      <c r="Q760" s="270"/>
      <c r="R760" s="270"/>
      <c r="S760" s="270"/>
      <c r="T760" s="27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72" t="s">
        <v>174</v>
      </c>
      <c r="AU760" s="272" t="s">
        <v>181</v>
      </c>
      <c r="AV760" s="14" t="s">
        <v>87</v>
      </c>
      <c r="AW760" s="14" t="s">
        <v>32</v>
      </c>
      <c r="AX760" s="14" t="s">
        <v>77</v>
      </c>
      <c r="AY760" s="272" t="s">
        <v>163</v>
      </c>
    </row>
    <row r="761" s="13" customFormat="1">
      <c r="A761" s="13"/>
      <c r="B761" s="252"/>
      <c r="C761" s="253"/>
      <c r="D761" s="248" t="s">
        <v>174</v>
      </c>
      <c r="E761" s="254" t="s">
        <v>1</v>
      </c>
      <c r="F761" s="255" t="s">
        <v>1051</v>
      </c>
      <c r="G761" s="253"/>
      <c r="H761" s="254" t="s">
        <v>1</v>
      </c>
      <c r="I761" s="256"/>
      <c r="J761" s="253"/>
      <c r="K761" s="253"/>
      <c r="L761" s="257"/>
      <c r="M761" s="258"/>
      <c r="N761" s="259"/>
      <c r="O761" s="259"/>
      <c r="P761" s="259"/>
      <c r="Q761" s="259"/>
      <c r="R761" s="259"/>
      <c r="S761" s="259"/>
      <c r="T761" s="26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61" t="s">
        <v>174</v>
      </c>
      <c r="AU761" s="261" t="s">
        <v>181</v>
      </c>
      <c r="AV761" s="13" t="s">
        <v>85</v>
      </c>
      <c r="AW761" s="13" t="s">
        <v>32</v>
      </c>
      <c r="AX761" s="13" t="s">
        <v>77</v>
      </c>
      <c r="AY761" s="261" t="s">
        <v>163</v>
      </c>
    </row>
    <row r="762" s="14" customFormat="1">
      <c r="A762" s="14"/>
      <c r="B762" s="262"/>
      <c r="C762" s="263"/>
      <c r="D762" s="248" t="s">
        <v>174</v>
      </c>
      <c r="E762" s="264" t="s">
        <v>1</v>
      </c>
      <c r="F762" s="265" t="s">
        <v>1052</v>
      </c>
      <c r="G762" s="263"/>
      <c r="H762" s="266">
        <v>0.88200000000000001</v>
      </c>
      <c r="I762" s="267"/>
      <c r="J762" s="263"/>
      <c r="K762" s="263"/>
      <c r="L762" s="268"/>
      <c r="M762" s="269"/>
      <c r="N762" s="270"/>
      <c r="O762" s="270"/>
      <c r="P762" s="270"/>
      <c r="Q762" s="270"/>
      <c r="R762" s="270"/>
      <c r="S762" s="270"/>
      <c r="T762" s="271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72" t="s">
        <v>174</v>
      </c>
      <c r="AU762" s="272" t="s">
        <v>181</v>
      </c>
      <c r="AV762" s="14" t="s">
        <v>87</v>
      </c>
      <c r="AW762" s="14" t="s">
        <v>32</v>
      </c>
      <c r="AX762" s="14" t="s">
        <v>77</v>
      </c>
      <c r="AY762" s="272" t="s">
        <v>163</v>
      </c>
    </row>
    <row r="763" s="14" customFormat="1">
      <c r="A763" s="14"/>
      <c r="B763" s="262"/>
      <c r="C763" s="263"/>
      <c r="D763" s="248" t="s">
        <v>174</v>
      </c>
      <c r="E763" s="264" t="s">
        <v>1</v>
      </c>
      <c r="F763" s="265" t="s">
        <v>1053</v>
      </c>
      <c r="G763" s="263"/>
      <c r="H763" s="266">
        <v>1.077</v>
      </c>
      <c r="I763" s="267"/>
      <c r="J763" s="263"/>
      <c r="K763" s="263"/>
      <c r="L763" s="268"/>
      <c r="M763" s="269"/>
      <c r="N763" s="270"/>
      <c r="O763" s="270"/>
      <c r="P763" s="270"/>
      <c r="Q763" s="270"/>
      <c r="R763" s="270"/>
      <c r="S763" s="270"/>
      <c r="T763" s="27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72" t="s">
        <v>174</v>
      </c>
      <c r="AU763" s="272" t="s">
        <v>181</v>
      </c>
      <c r="AV763" s="14" t="s">
        <v>87</v>
      </c>
      <c r="AW763" s="14" t="s">
        <v>32</v>
      </c>
      <c r="AX763" s="14" t="s">
        <v>77</v>
      </c>
      <c r="AY763" s="272" t="s">
        <v>163</v>
      </c>
    </row>
    <row r="764" s="14" customFormat="1">
      <c r="A764" s="14"/>
      <c r="B764" s="262"/>
      <c r="C764" s="263"/>
      <c r="D764" s="248" t="s">
        <v>174</v>
      </c>
      <c r="E764" s="264" t="s">
        <v>1</v>
      </c>
      <c r="F764" s="265" t="s">
        <v>1054</v>
      </c>
      <c r="G764" s="263"/>
      <c r="H764" s="266">
        <v>0.246</v>
      </c>
      <c r="I764" s="267"/>
      <c r="J764" s="263"/>
      <c r="K764" s="263"/>
      <c r="L764" s="268"/>
      <c r="M764" s="269"/>
      <c r="N764" s="270"/>
      <c r="O764" s="270"/>
      <c r="P764" s="270"/>
      <c r="Q764" s="270"/>
      <c r="R764" s="270"/>
      <c r="S764" s="270"/>
      <c r="T764" s="27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72" t="s">
        <v>174</v>
      </c>
      <c r="AU764" s="272" t="s">
        <v>181</v>
      </c>
      <c r="AV764" s="14" t="s">
        <v>87</v>
      </c>
      <c r="AW764" s="14" t="s">
        <v>32</v>
      </c>
      <c r="AX764" s="14" t="s">
        <v>77</v>
      </c>
      <c r="AY764" s="272" t="s">
        <v>163</v>
      </c>
    </row>
    <row r="765" s="2" customFormat="1" ht="16.5" customHeight="1">
      <c r="A765" s="38"/>
      <c r="B765" s="39"/>
      <c r="C765" s="235" t="s">
        <v>1055</v>
      </c>
      <c r="D765" s="235" t="s">
        <v>165</v>
      </c>
      <c r="E765" s="236" t="s">
        <v>1056</v>
      </c>
      <c r="F765" s="237" t="s">
        <v>1057</v>
      </c>
      <c r="G765" s="238" t="s">
        <v>444</v>
      </c>
      <c r="H765" s="239">
        <v>9.8000000000000007</v>
      </c>
      <c r="I765" s="240"/>
      <c r="J765" s="241">
        <f>ROUND(I765*H765,2)</f>
        <v>0</v>
      </c>
      <c r="K765" s="237" t="s">
        <v>169</v>
      </c>
      <c r="L765" s="44"/>
      <c r="M765" s="242" t="s">
        <v>1</v>
      </c>
      <c r="N765" s="243" t="s">
        <v>42</v>
      </c>
      <c r="O765" s="91"/>
      <c r="P765" s="244">
        <f>O765*H765</f>
        <v>0</v>
      </c>
      <c r="Q765" s="244">
        <v>0</v>
      </c>
      <c r="R765" s="244">
        <f>Q765*H765</f>
        <v>0</v>
      </c>
      <c r="S765" s="244">
        <v>0.049000000000000002</v>
      </c>
      <c r="T765" s="245">
        <f>S765*H765</f>
        <v>0.48020000000000007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46" t="s">
        <v>170</v>
      </c>
      <c r="AT765" s="246" t="s">
        <v>165</v>
      </c>
      <c r="AU765" s="246" t="s">
        <v>181</v>
      </c>
      <c r="AY765" s="17" t="s">
        <v>163</v>
      </c>
      <c r="BE765" s="247">
        <f>IF(N765="základní",J765,0)</f>
        <v>0</v>
      </c>
      <c r="BF765" s="247">
        <f>IF(N765="snížená",J765,0)</f>
        <v>0</v>
      </c>
      <c r="BG765" s="247">
        <f>IF(N765="zákl. přenesená",J765,0)</f>
        <v>0</v>
      </c>
      <c r="BH765" s="247">
        <f>IF(N765="sníž. přenesená",J765,0)</f>
        <v>0</v>
      </c>
      <c r="BI765" s="247">
        <f>IF(N765="nulová",J765,0)</f>
        <v>0</v>
      </c>
      <c r="BJ765" s="17" t="s">
        <v>85</v>
      </c>
      <c r="BK765" s="247">
        <f>ROUND(I765*H765,2)</f>
        <v>0</v>
      </c>
      <c r="BL765" s="17" t="s">
        <v>170</v>
      </c>
      <c r="BM765" s="246" t="s">
        <v>1058</v>
      </c>
    </row>
    <row r="766" s="2" customFormat="1">
      <c r="A766" s="38"/>
      <c r="B766" s="39"/>
      <c r="C766" s="40"/>
      <c r="D766" s="248" t="s">
        <v>172</v>
      </c>
      <c r="E766" s="40"/>
      <c r="F766" s="249" t="s">
        <v>1059</v>
      </c>
      <c r="G766" s="40"/>
      <c r="H766" s="40"/>
      <c r="I766" s="144"/>
      <c r="J766" s="40"/>
      <c r="K766" s="40"/>
      <c r="L766" s="44"/>
      <c r="M766" s="250"/>
      <c r="N766" s="251"/>
      <c r="O766" s="91"/>
      <c r="P766" s="91"/>
      <c r="Q766" s="91"/>
      <c r="R766" s="91"/>
      <c r="S766" s="91"/>
      <c r="T766" s="92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172</v>
      </c>
      <c r="AU766" s="17" t="s">
        <v>181</v>
      </c>
    </row>
    <row r="767" s="13" customFormat="1">
      <c r="A767" s="13"/>
      <c r="B767" s="252"/>
      <c r="C767" s="253"/>
      <c r="D767" s="248" t="s">
        <v>174</v>
      </c>
      <c r="E767" s="254" t="s">
        <v>1</v>
      </c>
      <c r="F767" s="255" t="s">
        <v>1060</v>
      </c>
      <c r="G767" s="253"/>
      <c r="H767" s="254" t="s">
        <v>1</v>
      </c>
      <c r="I767" s="256"/>
      <c r="J767" s="253"/>
      <c r="K767" s="253"/>
      <c r="L767" s="257"/>
      <c r="M767" s="258"/>
      <c r="N767" s="259"/>
      <c r="O767" s="259"/>
      <c r="P767" s="259"/>
      <c r="Q767" s="259"/>
      <c r="R767" s="259"/>
      <c r="S767" s="259"/>
      <c r="T767" s="26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61" t="s">
        <v>174</v>
      </c>
      <c r="AU767" s="261" t="s">
        <v>181</v>
      </c>
      <c r="AV767" s="13" t="s">
        <v>85</v>
      </c>
      <c r="AW767" s="13" t="s">
        <v>32</v>
      </c>
      <c r="AX767" s="13" t="s">
        <v>77</v>
      </c>
      <c r="AY767" s="261" t="s">
        <v>163</v>
      </c>
    </row>
    <row r="768" s="14" customFormat="1">
      <c r="A768" s="14"/>
      <c r="B768" s="262"/>
      <c r="C768" s="263"/>
      <c r="D768" s="248" t="s">
        <v>174</v>
      </c>
      <c r="E768" s="264" t="s">
        <v>1</v>
      </c>
      <c r="F768" s="265" t="s">
        <v>1061</v>
      </c>
      <c r="G768" s="263"/>
      <c r="H768" s="266">
        <v>9.8000000000000007</v>
      </c>
      <c r="I768" s="267"/>
      <c r="J768" s="263"/>
      <c r="K768" s="263"/>
      <c r="L768" s="268"/>
      <c r="M768" s="269"/>
      <c r="N768" s="270"/>
      <c r="O768" s="270"/>
      <c r="P768" s="270"/>
      <c r="Q768" s="270"/>
      <c r="R768" s="270"/>
      <c r="S768" s="270"/>
      <c r="T768" s="27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72" t="s">
        <v>174</v>
      </c>
      <c r="AU768" s="272" t="s">
        <v>181</v>
      </c>
      <c r="AV768" s="14" t="s">
        <v>87</v>
      </c>
      <c r="AW768" s="14" t="s">
        <v>32</v>
      </c>
      <c r="AX768" s="14" t="s">
        <v>77</v>
      </c>
      <c r="AY768" s="272" t="s">
        <v>163</v>
      </c>
    </row>
    <row r="769" s="2" customFormat="1" ht="16.5" customHeight="1">
      <c r="A769" s="38"/>
      <c r="B769" s="39"/>
      <c r="C769" s="235" t="s">
        <v>1062</v>
      </c>
      <c r="D769" s="235" t="s">
        <v>165</v>
      </c>
      <c r="E769" s="236" t="s">
        <v>1063</v>
      </c>
      <c r="F769" s="237" t="s">
        <v>1064</v>
      </c>
      <c r="G769" s="238" t="s">
        <v>444</v>
      </c>
      <c r="H769" s="239">
        <v>8.3000000000000007</v>
      </c>
      <c r="I769" s="240"/>
      <c r="J769" s="241">
        <f>ROUND(I769*H769,2)</f>
        <v>0</v>
      </c>
      <c r="K769" s="237" t="s">
        <v>169</v>
      </c>
      <c r="L769" s="44"/>
      <c r="M769" s="242" t="s">
        <v>1</v>
      </c>
      <c r="N769" s="243" t="s">
        <v>42</v>
      </c>
      <c r="O769" s="91"/>
      <c r="P769" s="244">
        <f>O769*H769</f>
        <v>0</v>
      </c>
      <c r="Q769" s="244">
        <v>1.0000000000000001E-05</v>
      </c>
      <c r="R769" s="244">
        <f>Q769*H769</f>
        <v>8.3000000000000012E-05</v>
      </c>
      <c r="S769" s="244">
        <v>0</v>
      </c>
      <c r="T769" s="245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46" t="s">
        <v>170</v>
      </c>
      <c r="AT769" s="246" t="s">
        <v>165</v>
      </c>
      <c r="AU769" s="246" t="s">
        <v>181</v>
      </c>
      <c r="AY769" s="17" t="s">
        <v>163</v>
      </c>
      <c r="BE769" s="247">
        <f>IF(N769="základní",J769,0)</f>
        <v>0</v>
      </c>
      <c r="BF769" s="247">
        <f>IF(N769="snížená",J769,0)</f>
        <v>0</v>
      </c>
      <c r="BG769" s="247">
        <f>IF(N769="zákl. přenesená",J769,0)</f>
        <v>0</v>
      </c>
      <c r="BH769" s="247">
        <f>IF(N769="sníž. přenesená",J769,0)</f>
        <v>0</v>
      </c>
      <c r="BI769" s="247">
        <f>IF(N769="nulová",J769,0)</f>
        <v>0</v>
      </c>
      <c r="BJ769" s="17" t="s">
        <v>85</v>
      </c>
      <c r="BK769" s="247">
        <f>ROUND(I769*H769,2)</f>
        <v>0</v>
      </c>
      <c r="BL769" s="17" t="s">
        <v>170</v>
      </c>
      <c r="BM769" s="246" t="s">
        <v>1065</v>
      </c>
    </row>
    <row r="770" s="2" customFormat="1">
      <c r="A770" s="38"/>
      <c r="B770" s="39"/>
      <c r="C770" s="40"/>
      <c r="D770" s="248" t="s">
        <v>172</v>
      </c>
      <c r="E770" s="40"/>
      <c r="F770" s="249" t="s">
        <v>1066</v>
      </c>
      <c r="G770" s="40"/>
      <c r="H770" s="40"/>
      <c r="I770" s="144"/>
      <c r="J770" s="40"/>
      <c r="K770" s="40"/>
      <c r="L770" s="44"/>
      <c r="M770" s="250"/>
      <c r="N770" s="251"/>
      <c r="O770" s="91"/>
      <c r="P770" s="91"/>
      <c r="Q770" s="91"/>
      <c r="R770" s="91"/>
      <c r="S770" s="91"/>
      <c r="T770" s="92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172</v>
      </c>
      <c r="AU770" s="17" t="s">
        <v>181</v>
      </c>
    </row>
    <row r="771" s="13" customFormat="1">
      <c r="A771" s="13"/>
      <c r="B771" s="252"/>
      <c r="C771" s="253"/>
      <c r="D771" s="248" t="s">
        <v>174</v>
      </c>
      <c r="E771" s="254" t="s">
        <v>1</v>
      </c>
      <c r="F771" s="255" t="s">
        <v>1067</v>
      </c>
      <c r="G771" s="253"/>
      <c r="H771" s="254" t="s">
        <v>1</v>
      </c>
      <c r="I771" s="256"/>
      <c r="J771" s="253"/>
      <c r="K771" s="253"/>
      <c r="L771" s="257"/>
      <c r="M771" s="258"/>
      <c r="N771" s="259"/>
      <c r="O771" s="259"/>
      <c r="P771" s="259"/>
      <c r="Q771" s="259"/>
      <c r="R771" s="259"/>
      <c r="S771" s="259"/>
      <c r="T771" s="260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61" t="s">
        <v>174</v>
      </c>
      <c r="AU771" s="261" t="s">
        <v>181</v>
      </c>
      <c r="AV771" s="13" t="s">
        <v>85</v>
      </c>
      <c r="AW771" s="13" t="s">
        <v>32</v>
      </c>
      <c r="AX771" s="13" t="s">
        <v>77</v>
      </c>
      <c r="AY771" s="261" t="s">
        <v>163</v>
      </c>
    </row>
    <row r="772" s="14" customFormat="1">
      <c r="A772" s="14"/>
      <c r="B772" s="262"/>
      <c r="C772" s="263"/>
      <c r="D772" s="248" t="s">
        <v>174</v>
      </c>
      <c r="E772" s="264" t="s">
        <v>1</v>
      </c>
      <c r="F772" s="265" t="s">
        <v>1068</v>
      </c>
      <c r="G772" s="263"/>
      <c r="H772" s="266">
        <v>8.3000000000000007</v>
      </c>
      <c r="I772" s="267"/>
      <c r="J772" s="263"/>
      <c r="K772" s="263"/>
      <c r="L772" s="268"/>
      <c r="M772" s="269"/>
      <c r="N772" s="270"/>
      <c r="O772" s="270"/>
      <c r="P772" s="270"/>
      <c r="Q772" s="270"/>
      <c r="R772" s="270"/>
      <c r="S772" s="270"/>
      <c r="T772" s="271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72" t="s">
        <v>174</v>
      </c>
      <c r="AU772" s="272" t="s">
        <v>181</v>
      </c>
      <c r="AV772" s="14" t="s">
        <v>87</v>
      </c>
      <c r="AW772" s="14" t="s">
        <v>32</v>
      </c>
      <c r="AX772" s="14" t="s">
        <v>77</v>
      </c>
      <c r="AY772" s="272" t="s">
        <v>163</v>
      </c>
    </row>
    <row r="773" s="2" customFormat="1" ht="16.5" customHeight="1">
      <c r="A773" s="38"/>
      <c r="B773" s="39"/>
      <c r="C773" s="235" t="s">
        <v>1069</v>
      </c>
      <c r="D773" s="235" t="s">
        <v>165</v>
      </c>
      <c r="E773" s="236" t="s">
        <v>1070</v>
      </c>
      <c r="F773" s="237" t="s">
        <v>1071</v>
      </c>
      <c r="G773" s="238" t="s">
        <v>444</v>
      </c>
      <c r="H773" s="239">
        <v>1.5700000000000001</v>
      </c>
      <c r="I773" s="240"/>
      <c r="J773" s="241">
        <f>ROUND(I773*H773,2)</f>
        <v>0</v>
      </c>
      <c r="K773" s="237" t="s">
        <v>169</v>
      </c>
      <c r="L773" s="44"/>
      <c r="M773" s="242" t="s">
        <v>1</v>
      </c>
      <c r="N773" s="243" t="s">
        <v>42</v>
      </c>
      <c r="O773" s="91"/>
      <c r="P773" s="244">
        <f>O773*H773</f>
        <v>0</v>
      </c>
      <c r="Q773" s="244">
        <v>0</v>
      </c>
      <c r="R773" s="244">
        <f>Q773*H773</f>
        <v>0</v>
      </c>
      <c r="S773" s="244">
        <v>0.070000000000000007</v>
      </c>
      <c r="T773" s="245">
        <f>S773*H773</f>
        <v>0.10990000000000001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46" t="s">
        <v>170</v>
      </c>
      <c r="AT773" s="246" t="s">
        <v>165</v>
      </c>
      <c r="AU773" s="246" t="s">
        <v>181</v>
      </c>
      <c r="AY773" s="17" t="s">
        <v>163</v>
      </c>
      <c r="BE773" s="247">
        <f>IF(N773="základní",J773,0)</f>
        <v>0</v>
      </c>
      <c r="BF773" s="247">
        <f>IF(N773="snížená",J773,0)</f>
        <v>0</v>
      </c>
      <c r="BG773" s="247">
        <f>IF(N773="zákl. přenesená",J773,0)</f>
        <v>0</v>
      </c>
      <c r="BH773" s="247">
        <f>IF(N773="sníž. přenesená",J773,0)</f>
        <v>0</v>
      </c>
      <c r="BI773" s="247">
        <f>IF(N773="nulová",J773,0)</f>
        <v>0</v>
      </c>
      <c r="BJ773" s="17" t="s">
        <v>85</v>
      </c>
      <c r="BK773" s="247">
        <f>ROUND(I773*H773,2)</f>
        <v>0</v>
      </c>
      <c r="BL773" s="17" t="s">
        <v>170</v>
      </c>
      <c r="BM773" s="246" t="s">
        <v>1072</v>
      </c>
    </row>
    <row r="774" s="2" customFormat="1">
      <c r="A774" s="38"/>
      <c r="B774" s="39"/>
      <c r="C774" s="40"/>
      <c r="D774" s="248" t="s">
        <v>172</v>
      </c>
      <c r="E774" s="40"/>
      <c r="F774" s="249" t="s">
        <v>1073</v>
      </c>
      <c r="G774" s="40"/>
      <c r="H774" s="40"/>
      <c r="I774" s="144"/>
      <c r="J774" s="40"/>
      <c r="K774" s="40"/>
      <c r="L774" s="44"/>
      <c r="M774" s="250"/>
      <c r="N774" s="251"/>
      <c r="O774" s="91"/>
      <c r="P774" s="91"/>
      <c r="Q774" s="91"/>
      <c r="R774" s="91"/>
      <c r="S774" s="91"/>
      <c r="T774" s="92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172</v>
      </c>
      <c r="AU774" s="17" t="s">
        <v>181</v>
      </c>
    </row>
    <row r="775" s="13" customFormat="1">
      <c r="A775" s="13"/>
      <c r="B775" s="252"/>
      <c r="C775" s="253"/>
      <c r="D775" s="248" t="s">
        <v>174</v>
      </c>
      <c r="E775" s="254" t="s">
        <v>1</v>
      </c>
      <c r="F775" s="255" t="s">
        <v>835</v>
      </c>
      <c r="G775" s="253"/>
      <c r="H775" s="254" t="s">
        <v>1</v>
      </c>
      <c r="I775" s="256"/>
      <c r="J775" s="253"/>
      <c r="K775" s="253"/>
      <c r="L775" s="257"/>
      <c r="M775" s="258"/>
      <c r="N775" s="259"/>
      <c r="O775" s="259"/>
      <c r="P775" s="259"/>
      <c r="Q775" s="259"/>
      <c r="R775" s="259"/>
      <c r="S775" s="259"/>
      <c r="T775" s="260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61" t="s">
        <v>174</v>
      </c>
      <c r="AU775" s="261" t="s">
        <v>181</v>
      </c>
      <c r="AV775" s="13" t="s">
        <v>85</v>
      </c>
      <c r="AW775" s="13" t="s">
        <v>32</v>
      </c>
      <c r="AX775" s="13" t="s">
        <v>77</v>
      </c>
      <c r="AY775" s="261" t="s">
        <v>163</v>
      </c>
    </row>
    <row r="776" s="14" customFormat="1">
      <c r="A776" s="14"/>
      <c r="B776" s="262"/>
      <c r="C776" s="263"/>
      <c r="D776" s="248" t="s">
        <v>174</v>
      </c>
      <c r="E776" s="264" t="s">
        <v>1</v>
      </c>
      <c r="F776" s="265" t="s">
        <v>1074</v>
      </c>
      <c r="G776" s="263"/>
      <c r="H776" s="266">
        <v>1.5700000000000001</v>
      </c>
      <c r="I776" s="267"/>
      <c r="J776" s="263"/>
      <c r="K776" s="263"/>
      <c r="L776" s="268"/>
      <c r="M776" s="269"/>
      <c r="N776" s="270"/>
      <c r="O776" s="270"/>
      <c r="P776" s="270"/>
      <c r="Q776" s="270"/>
      <c r="R776" s="270"/>
      <c r="S776" s="270"/>
      <c r="T776" s="27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72" t="s">
        <v>174</v>
      </c>
      <c r="AU776" s="272" t="s">
        <v>181</v>
      </c>
      <c r="AV776" s="14" t="s">
        <v>87</v>
      </c>
      <c r="AW776" s="14" t="s">
        <v>32</v>
      </c>
      <c r="AX776" s="14" t="s">
        <v>77</v>
      </c>
      <c r="AY776" s="272" t="s">
        <v>163</v>
      </c>
    </row>
    <row r="777" s="2" customFormat="1" ht="16.5" customHeight="1">
      <c r="A777" s="38"/>
      <c r="B777" s="39"/>
      <c r="C777" s="235" t="s">
        <v>1075</v>
      </c>
      <c r="D777" s="235" t="s">
        <v>165</v>
      </c>
      <c r="E777" s="236" t="s">
        <v>1076</v>
      </c>
      <c r="F777" s="237" t="s">
        <v>1077</v>
      </c>
      <c r="G777" s="238" t="s">
        <v>168</v>
      </c>
      <c r="H777" s="239">
        <v>187.71000000000001</v>
      </c>
      <c r="I777" s="240"/>
      <c r="J777" s="241">
        <f>ROUND(I777*H777,2)</f>
        <v>0</v>
      </c>
      <c r="K777" s="237" t="s">
        <v>169</v>
      </c>
      <c r="L777" s="44"/>
      <c r="M777" s="242" t="s">
        <v>1</v>
      </c>
      <c r="N777" s="243" t="s">
        <v>42</v>
      </c>
      <c r="O777" s="91"/>
      <c r="P777" s="244">
        <f>O777*H777</f>
        <v>0</v>
      </c>
      <c r="Q777" s="244">
        <v>0</v>
      </c>
      <c r="R777" s="244">
        <f>Q777*H777</f>
        <v>0</v>
      </c>
      <c r="S777" s="244">
        <v>0.050000000000000003</v>
      </c>
      <c r="T777" s="245">
        <f>S777*H777</f>
        <v>9.3855000000000004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46" t="s">
        <v>170</v>
      </c>
      <c r="AT777" s="246" t="s">
        <v>165</v>
      </c>
      <c r="AU777" s="246" t="s">
        <v>181</v>
      </c>
      <c r="AY777" s="17" t="s">
        <v>163</v>
      </c>
      <c r="BE777" s="247">
        <f>IF(N777="základní",J777,0)</f>
        <v>0</v>
      </c>
      <c r="BF777" s="247">
        <f>IF(N777="snížená",J777,0)</f>
        <v>0</v>
      </c>
      <c r="BG777" s="247">
        <f>IF(N777="zákl. přenesená",J777,0)</f>
        <v>0</v>
      </c>
      <c r="BH777" s="247">
        <f>IF(N777="sníž. přenesená",J777,0)</f>
        <v>0</v>
      </c>
      <c r="BI777" s="247">
        <f>IF(N777="nulová",J777,0)</f>
        <v>0</v>
      </c>
      <c r="BJ777" s="17" t="s">
        <v>85</v>
      </c>
      <c r="BK777" s="247">
        <f>ROUND(I777*H777,2)</f>
        <v>0</v>
      </c>
      <c r="BL777" s="17" t="s">
        <v>170</v>
      </c>
      <c r="BM777" s="246" t="s">
        <v>1078</v>
      </c>
    </row>
    <row r="778" s="2" customFormat="1">
      <c r="A778" s="38"/>
      <c r="B778" s="39"/>
      <c r="C778" s="40"/>
      <c r="D778" s="248" t="s">
        <v>172</v>
      </c>
      <c r="E778" s="40"/>
      <c r="F778" s="249" t="s">
        <v>1079</v>
      </c>
      <c r="G778" s="40"/>
      <c r="H778" s="40"/>
      <c r="I778" s="144"/>
      <c r="J778" s="40"/>
      <c r="K778" s="40"/>
      <c r="L778" s="44"/>
      <c r="M778" s="250"/>
      <c r="N778" s="251"/>
      <c r="O778" s="91"/>
      <c r="P778" s="91"/>
      <c r="Q778" s="91"/>
      <c r="R778" s="91"/>
      <c r="S778" s="91"/>
      <c r="T778" s="92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172</v>
      </c>
      <c r="AU778" s="17" t="s">
        <v>181</v>
      </c>
    </row>
    <row r="779" s="14" customFormat="1">
      <c r="A779" s="14"/>
      <c r="B779" s="262"/>
      <c r="C779" s="263"/>
      <c r="D779" s="248" t="s">
        <v>174</v>
      </c>
      <c r="E779" s="264" t="s">
        <v>1</v>
      </c>
      <c r="F779" s="265" t="s">
        <v>1080</v>
      </c>
      <c r="G779" s="263"/>
      <c r="H779" s="266">
        <v>187.71000000000001</v>
      </c>
      <c r="I779" s="267"/>
      <c r="J779" s="263"/>
      <c r="K779" s="263"/>
      <c r="L779" s="268"/>
      <c r="M779" s="269"/>
      <c r="N779" s="270"/>
      <c r="O779" s="270"/>
      <c r="P779" s="270"/>
      <c r="Q779" s="270"/>
      <c r="R779" s="270"/>
      <c r="S779" s="270"/>
      <c r="T779" s="271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72" t="s">
        <v>174</v>
      </c>
      <c r="AU779" s="272" t="s">
        <v>181</v>
      </c>
      <c r="AV779" s="14" t="s">
        <v>87</v>
      </c>
      <c r="AW779" s="14" t="s">
        <v>32</v>
      </c>
      <c r="AX779" s="14" t="s">
        <v>77</v>
      </c>
      <c r="AY779" s="272" t="s">
        <v>163</v>
      </c>
    </row>
    <row r="780" s="2" customFormat="1" ht="16.5" customHeight="1">
      <c r="A780" s="38"/>
      <c r="B780" s="39"/>
      <c r="C780" s="235" t="s">
        <v>1081</v>
      </c>
      <c r="D780" s="235" t="s">
        <v>165</v>
      </c>
      <c r="E780" s="236" t="s">
        <v>1082</v>
      </c>
      <c r="F780" s="237" t="s">
        <v>1083</v>
      </c>
      <c r="G780" s="238" t="s">
        <v>190</v>
      </c>
      <c r="H780" s="239">
        <v>0.45000000000000001</v>
      </c>
      <c r="I780" s="240"/>
      <c r="J780" s="241">
        <f>ROUND(I780*H780,2)</f>
        <v>0</v>
      </c>
      <c r="K780" s="237" t="s">
        <v>169</v>
      </c>
      <c r="L780" s="44"/>
      <c r="M780" s="242" t="s">
        <v>1</v>
      </c>
      <c r="N780" s="243" t="s">
        <v>42</v>
      </c>
      <c r="O780" s="91"/>
      <c r="P780" s="244">
        <f>O780*H780</f>
        <v>0</v>
      </c>
      <c r="Q780" s="244">
        <v>0</v>
      </c>
      <c r="R780" s="244">
        <f>Q780*H780</f>
        <v>0</v>
      </c>
      <c r="S780" s="244">
        <v>2</v>
      </c>
      <c r="T780" s="245">
        <f>S780*H780</f>
        <v>0.90000000000000002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46" t="s">
        <v>170</v>
      </c>
      <c r="AT780" s="246" t="s">
        <v>165</v>
      </c>
      <c r="AU780" s="246" t="s">
        <v>181</v>
      </c>
      <c r="AY780" s="17" t="s">
        <v>163</v>
      </c>
      <c r="BE780" s="247">
        <f>IF(N780="základní",J780,0)</f>
        <v>0</v>
      </c>
      <c r="BF780" s="247">
        <f>IF(N780="snížená",J780,0)</f>
        <v>0</v>
      </c>
      <c r="BG780" s="247">
        <f>IF(N780="zákl. přenesená",J780,0)</f>
        <v>0</v>
      </c>
      <c r="BH780" s="247">
        <f>IF(N780="sníž. přenesená",J780,0)</f>
        <v>0</v>
      </c>
      <c r="BI780" s="247">
        <f>IF(N780="nulová",J780,0)</f>
        <v>0</v>
      </c>
      <c r="BJ780" s="17" t="s">
        <v>85</v>
      </c>
      <c r="BK780" s="247">
        <f>ROUND(I780*H780,2)</f>
        <v>0</v>
      </c>
      <c r="BL780" s="17" t="s">
        <v>170</v>
      </c>
      <c r="BM780" s="246" t="s">
        <v>1084</v>
      </c>
    </row>
    <row r="781" s="2" customFormat="1">
      <c r="A781" s="38"/>
      <c r="B781" s="39"/>
      <c r="C781" s="40"/>
      <c r="D781" s="248" t="s">
        <v>172</v>
      </c>
      <c r="E781" s="40"/>
      <c r="F781" s="249" t="s">
        <v>1085</v>
      </c>
      <c r="G781" s="40"/>
      <c r="H781" s="40"/>
      <c r="I781" s="144"/>
      <c r="J781" s="40"/>
      <c r="K781" s="40"/>
      <c r="L781" s="44"/>
      <c r="M781" s="250"/>
      <c r="N781" s="251"/>
      <c r="O781" s="91"/>
      <c r="P781" s="91"/>
      <c r="Q781" s="91"/>
      <c r="R781" s="91"/>
      <c r="S781" s="91"/>
      <c r="T781" s="92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172</v>
      </c>
      <c r="AU781" s="17" t="s">
        <v>181</v>
      </c>
    </row>
    <row r="782" s="13" customFormat="1">
      <c r="A782" s="13"/>
      <c r="B782" s="252"/>
      <c r="C782" s="253"/>
      <c r="D782" s="248" t="s">
        <v>174</v>
      </c>
      <c r="E782" s="254" t="s">
        <v>1</v>
      </c>
      <c r="F782" s="255" t="s">
        <v>263</v>
      </c>
      <c r="G782" s="253"/>
      <c r="H782" s="254" t="s">
        <v>1</v>
      </c>
      <c r="I782" s="256"/>
      <c r="J782" s="253"/>
      <c r="K782" s="253"/>
      <c r="L782" s="257"/>
      <c r="M782" s="258"/>
      <c r="N782" s="259"/>
      <c r="O782" s="259"/>
      <c r="P782" s="259"/>
      <c r="Q782" s="259"/>
      <c r="R782" s="259"/>
      <c r="S782" s="259"/>
      <c r="T782" s="26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61" t="s">
        <v>174</v>
      </c>
      <c r="AU782" s="261" t="s">
        <v>181</v>
      </c>
      <c r="AV782" s="13" t="s">
        <v>85</v>
      </c>
      <c r="AW782" s="13" t="s">
        <v>32</v>
      </c>
      <c r="AX782" s="13" t="s">
        <v>77</v>
      </c>
      <c r="AY782" s="261" t="s">
        <v>163</v>
      </c>
    </row>
    <row r="783" s="14" customFormat="1">
      <c r="A783" s="14"/>
      <c r="B783" s="262"/>
      <c r="C783" s="263"/>
      <c r="D783" s="248" t="s">
        <v>174</v>
      </c>
      <c r="E783" s="264" t="s">
        <v>1</v>
      </c>
      <c r="F783" s="265" t="s">
        <v>269</v>
      </c>
      <c r="G783" s="263"/>
      <c r="H783" s="266">
        <v>0.45000000000000001</v>
      </c>
      <c r="I783" s="267"/>
      <c r="J783" s="263"/>
      <c r="K783" s="263"/>
      <c r="L783" s="268"/>
      <c r="M783" s="269"/>
      <c r="N783" s="270"/>
      <c r="O783" s="270"/>
      <c r="P783" s="270"/>
      <c r="Q783" s="270"/>
      <c r="R783" s="270"/>
      <c r="S783" s="270"/>
      <c r="T783" s="271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72" t="s">
        <v>174</v>
      </c>
      <c r="AU783" s="272" t="s">
        <v>181</v>
      </c>
      <c r="AV783" s="14" t="s">
        <v>87</v>
      </c>
      <c r="AW783" s="14" t="s">
        <v>32</v>
      </c>
      <c r="AX783" s="14" t="s">
        <v>77</v>
      </c>
      <c r="AY783" s="272" t="s">
        <v>163</v>
      </c>
    </row>
    <row r="784" s="2" customFormat="1" ht="16.5" customHeight="1">
      <c r="A784" s="38"/>
      <c r="B784" s="39"/>
      <c r="C784" s="235" t="s">
        <v>1086</v>
      </c>
      <c r="D784" s="235" t="s">
        <v>165</v>
      </c>
      <c r="E784" s="236" t="s">
        <v>1087</v>
      </c>
      <c r="F784" s="237" t="s">
        <v>1088</v>
      </c>
      <c r="G784" s="238" t="s">
        <v>190</v>
      </c>
      <c r="H784" s="239">
        <v>0.48799999999999999</v>
      </c>
      <c r="I784" s="240"/>
      <c r="J784" s="241">
        <f>ROUND(I784*H784,2)</f>
        <v>0</v>
      </c>
      <c r="K784" s="237" t="s">
        <v>169</v>
      </c>
      <c r="L784" s="44"/>
      <c r="M784" s="242" t="s">
        <v>1</v>
      </c>
      <c r="N784" s="243" t="s">
        <v>42</v>
      </c>
      <c r="O784" s="91"/>
      <c r="P784" s="244">
        <f>O784*H784</f>
        <v>0</v>
      </c>
      <c r="Q784" s="244">
        <v>0</v>
      </c>
      <c r="R784" s="244">
        <f>Q784*H784</f>
        <v>0</v>
      </c>
      <c r="S784" s="244">
        <v>2.2000000000000002</v>
      </c>
      <c r="T784" s="245">
        <f>S784*H784</f>
        <v>1.0736000000000001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46" t="s">
        <v>170</v>
      </c>
      <c r="AT784" s="246" t="s">
        <v>165</v>
      </c>
      <c r="AU784" s="246" t="s">
        <v>181</v>
      </c>
      <c r="AY784" s="17" t="s">
        <v>163</v>
      </c>
      <c r="BE784" s="247">
        <f>IF(N784="základní",J784,0)</f>
        <v>0</v>
      </c>
      <c r="BF784" s="247">
        <f>IF(N784="snížená",J784,0)</f>
        <v>0</v>
      </c>
      <c r="BG784" s="247">
        <f>IF(N784="zákl. přenesená",J784,0)</f>
        <v>0</v>
      </c>
      <c r="BH784" s="247">
        <f>IF(N784="sníž. přenesená",J784,0)</f>
        <v>0</v>
      </c>
      <c r="BI784" s="247">
        <f>IF(N784="nulová",J784,0)</f>
        <v>0</v>
      </c>
      <c r="BJ784" s="17" t="s">
        <v>85</v>
      </c>
      <c r="BK784" s="247">
        <f>ROUND(I784*H784,2)</f>
        <v>0</v>
      </c>
      <c r="BL784" s="17" t="s">
        <v>170</v>
      </c>
      <c r="BM784" s="246" t="s">
        <v>1089</v>
      </c>
    </row>
    <row r="785" s="2" customFormat="1">
      <c r="A785" s="38"/>
      <c r="B785" s="39"/>
      <c r="C785" s="40"/>
      <c r="D785" s="248" t="s">
        <v>172</v>
      </c>
      <c r="E785" s="40"/>
      <c r="F785" s="249" t="s">
        <v>1090</v>
      </c>
      <c r="G785" s="40"/>
      <c r="H785" s="40"/>
      <c r="I785" s="144"/>
      <c r="J785" s="40"/>
      <c r="K785" s="40"/>
      <c r="L785" s="44"/>
      <c r="M785" s="250"/>
      <c r="N785" s="251"/>
      <c r="O785" s="91"/>
      <c r="P785" s="91"/>
      <c r="Q785" s="91"/>
      <c r="R785" s="91"/>
      <c r="S785" s="91"/>
      <c r="T785" s="92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172</v>
      </c>
      <c r="AU785" s="17" t="s">
        <v>181</v>
      </c>
    </row>
    <row r="786" s="13" customFormat="1">
      <c r="A786" s="13"/>
      <c r="B786" s="252"/>
      <c r="C786" s="253"/>
      <c r="D786" s="248" t="s">
        <v>174</v>
      </c>
      <c r="E786" s="254" t="s">
        <v>1</v>
      </c>
      <c r="F786" s="255" t="s">
        <v>263</v>
      </c>
      <c r="G786" s="253"/>
      <c r="H786" s="254" t="s">
        <v>1</v>
      </c>
      <c r="I786" s="256"/>
      <c r="J786" s="253"/>
      <c r="K786" s="253"/>
      <c r="L786" s="257"/>
      <c r="M786" s="258"/>
      <c r="N786" s="259"/>
      <c r="O786" s="259"/>
      <c r="P786" s="259"/>
      <c r="Q786" s="259"/>
      <c r="R786" s="259"/>
      <c r="S786" s="259"/>
      <c r="T786" s="26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61" t="s">
        <v>174</v>
      </c>
      <c r="AU786" s="261" t="s">
        <v>181</v>
      </c>
      <c r="AV786" s="13" t="s">
        <v>85</v>
      </c>
      <c r="AW786" s="13" t="s">
        <v>32</v>
      </c>
      <c r="AX786" s="13" t="s">
        <v>77</v>
      </c>
      <c r="AY786" s="261" t="s">
        <v>163</v>
      </c>
    </row>
    <row r="787" s="14" customFormat="1">
      <c r="A787" s="14"/>
      <c r="B787" s="262"/>
      <c r="C787" s="263"/>
      <c r="D787" s="248" t="s">
        <v>174</v>
      </c>
      <c r="E787" s="264" t="s">
        <v>1</v>
      </c>
      <c r="F787" s="265" t="s">
        <v>302</v>
      </c>
      <c r="G787" s="263"/>
      <c r="H787" s="266">
        <v>0.48799999999999999</v>
      </c>
      <c r="I787" s="267"/>
      <c r="J787" s="263"/>
      <c r="K787" s="263"/>
      <c r="L787" s="268"/>
      <c r="M787" s="269"/>
      <c r="N787" s="270"/>
      <c r="O787" s="270"/>
      <c r="P787" s="270"/>
      <c r="Q787" s="270"/>
      <c r="R787" s="270"/>
      <c r="S787" s="270"/>
      <c r="T787" s="27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72" t="s">
        <v>174</v>
      </c>
      <c r="AU787" s="272" t="s">
        <v>181</v>
      </c>
      <c r="AV787" s="14" t="s">
        <v>87</v>
      </c>
      <c r="AW787" s="14" t="s">
        <v>32</v>
      </c>
      <c r="AX787" s="14" t="s">
        <v>77</v>
      </c>
      <c r="AY787" s="272" t="s">
        <v>163</v>
      </c>
    </row>
    <row r="788" s="2" customFormat="1" ht="16.5" customHeight="1">
      <c r="A788" s="38"/>
      <c r="B788" s="39"/>
      <c r="C788" s="235" t="s">
        <v>1091</v>
      </c>
      <c r="D788" s="235" t="s">
        <v>165</v>
      </c>
      <c r="E788" s="236" t="s">
        <v>1092</v>
      </c>
      <c r="F788" s="237" t="s">
        <v>1093</v>
      </c>
      <c r="G788" s="238" t="s">
        <v>168</v>
      </c>
      <c r="H788" s="239">
        <v>159.19</v>
      </c>
      <c r="I788" s="240"/>
      <c r="J788" s="241">
        <f>ROUND(I788*H788,2)</f>
        <v>0</v>
      </c>
      <c r="K788" s="237" t="s">
        <v>169</v>
      </c>
      <c r="L788" s="44"/>
      <c r="M788" s="242" t="s">
        <v>1</v>
      </c>
      <c r="N788" s="243" t="s">
        <v>42</v>
      </c>
      <c r="O788" s="91"/>
      <c r="P788" s="244">
        <f>O788*H788</f>
        <v>0</v>
      </c>
      <c r="Q788" s="244">
        <v>0</v>
      </c>
      <c r="R788" s="244">
        <f>Q788*H788</f>
        <v>0</v>
      </c>
      <c r="S788" s="244">
        <v>0</v>
      </c>
      <c r="T788" s="245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46" t="s">
        <v>170</v>
      </c>
      <c r="AT788" s="246" t="s">
        <v>165</v>
      </c>
      <c r="AU788" s="246" t="s">
        <v>181</v>
      </c>
      <c r="AY788" s="17" t="s">
        <v>163</v>
      </c>
      <c r="BE788" s="247">
        <f>IF(N788="základní",J788,0)</f>
        <v>0</v>
      </c>
      <c r="BF788" s="247">
        <f>IF(N788="snížená",J788,0)</f>
        <v>0</v>
      </c>
      <c r="BG788" s="247">
        <f>IF(N788="zákl. přenesená",J788,0)</f>
        <v>0</v>
      </c>
      <c r="BH788" s="247">
        <f>IF(N788="sníž. přenesená",J788,0)</f>
        <v>0</v>
      </c>
      <c r="BI788" s="247">
        <f>IF(N788="nulová",J788,0)</f>
        <v>0</v>
      </c>
      <c r="BJ788" s="17" t="s">
        <v>85</v>
      </c>
      <c r="BK788" s="247">
        <f>ROUND(I788*H788,2)</f>
        <v>0</v>
      </c>
      <c r="BL788" s="17" t="s">
        <v>170</v>
      </c>
      <c r="BM788" s="246" t="s">
        <v>1094</v>
      </c>
    </row>
    <row r="789" s="2" customFormat="1">
      <c r="A789" s="38"/>
      <c r="B789" s="39"/>
      <c r="C789" s="40"/>
      <c r="D789" s="248" t="s">
        <v>172</v>
      </c>
      <c r="E789" s="40"/>
      <c r="F789" s="249" t="s">
        <v>1093</v>
      </c>
      <c r="G789" s="40"/>
      <c r="H789" s="40"/>
      <c r="I789" s="144"/>
      <c r="J789" s="40"/>
      <c r="K789" s="40"/>
      <c r="L789" s="44"/>
      <c r="M789" s="250"/>
      <c r="N789" s="251"/>
      <c r="O789" s="91"/>
      <c r="P789" s="91"/>
      <c r="Q789" s="91"/>
      <c r="R789" s="91"/>
      <c r="S789" s="91"/>
      <c r="T789" s="92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17" t="s">
        <v>172</v>
      </c>
      <c r="AU789" s="17" t="s">
        <v>181</v>
      </c>
    </row>
    <row r="790" s="13" customFormat="1">
      <c r="A790" s="13"/>
      <c r="B790" s="252"/>
      <c r="C790" s="253"/>
      <c r="D790" s="248" t="s">
        <v>174</v>
      </c>
      <c r="E790" s="254" t="s">
        <v>1</v>
      </c>
      <c r="F790" s="255" t="s">
        <v>1095</v>
      </c>
      <c r="G790" s="253"/>
      <c r="H790" s="254" t="s">
        <v>1</v>
      </c>
      <c r="I790" s="256"/>
      <c r="J790" s="253"/>
      <c r="K790" s="253"/>
      <c r="L790" s="257"/>
      <c r="M790" s="258"/>
      <c r="N790" s="259"/>
      <c r="O790" s="259"/>
      <c r="P790" s="259"/>
      <c r="Q790" s="259"/>
      <c r="R790" s="259"/>
      <c r="S790" s="259"/>
      <c r="T790" s="26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61" t="s">
        <v>174</v>
      </c>
      <c r="AU790" s="261" t="s">
        <v>181</v>
      </c>
      <c r="AV790" s="13" t="s">
        <v>85</v>
      </c>
      <c r="AW790" s="13" t="s">
        <v>32</v>
      </c>
      <c r="AX790" s="13" t="s">
        <v>77</v>
      </c>
      <c r="AY790" s="261" t="s">
        <v>163</v>
      </c>
    </row>
    <row r="791" s="14" customFormat="1">
      <c r="A791" s="14"/>
      <c r="B791" s="262"/>
      <c r="C791" s="263"/>
      <c r="D791" s="248" t="s">
        <v>174</v>
      </c>
      <c r="E791" s="264" t="s">
        <v>1</v>
      </c>
      <c r="F791" s="265" t="s">
        <v>1096</v>
      </c>
      <c r="G791" s="263"/>
      <c r="H791" s="266">
        <v>111.75</v>
      </c>
      <c r="I791" s="267"/>
      <c r="J791" s="263"/>
      <c r="K791" s="263"/>
      <c r="L791" s="268"/>
      <c r="M791" s="269"/>
      <c r="N791" s="270"/>
      <c r="O791" s="270"/>
      <c r="P791" s="270"/>
      <c r="Q791" s="270"/>
      <c r="R791" s="270"/>
      <c r="S791" s="270"/>
      <c r="T791" s="271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72" t="s">
        <v>174</v>
      </c>
      <c r="AU791" s="272" t="s">
        <v>181</v>
      </c>
      <c r="AV791" s="14" t="s">
        <v>87</v>
      </c>
      <c r="AW791" s="14" t="s">
        <v>32</v>
      </c>
      <c r="AX791" s="14" t="s">
        <v>77</v>
      </c>
      <c r="AY791" s="272" t="s">
        <v>163</v>
      </c>
    </row>
    <row r="792" s="13" customFormat="1">
      <c r="A792" s="13"/>
      <c r="B792" s="252"/>
      <c r="C792" s="253"/>
      <c r="D792" s="248" t="s">
        <v>174</v>
      </c>
      <c r="E792" s="254" t="s">
        <v>1</v>
      </c>
      <c r="F792" s="255" t="s">
        <v>1097</v>
      </c>
      <c r="G792" s="253"/>
      <c r="H792" s="254" t="s">
        <v>1</v>
      </c>
      <c r="I792" s="256"/>
      <c r="J792" s="253"/>
      <c r="K792" s="253"/>
      <c r="L792" s="257"/>
      <c r="M792" s="258"/>
      <c r="N792" s="259"/>
      <c r="O792" s="259"/>
      <c r="P792" s="259"/>
      <c r="Q792" s="259"/>
      <c r="R792" s="259"/>
      <c r="S792" s="259"/>
      <c r="T792" s="260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61" t="s">
        <v>174</v>
      </c>
      <c r="AU792" s="261" t="s">
        <v>181</v>
      </c>
      <c r="AV792" s="13" t="s">
        <v>85</v>
      </c>
      <c r="AW792" s="13" t="s">
        <v>32</v>
      </c>
      <c r="AX792" s="13" t="s">
        <v>77</v>
      </c>
      <c r="AY792" s="261" t="s">
        <v>163</v>
      </c>
    </row>
    <row r="793" s="14" customFormat="1">
      <c r="A793" s="14"/>
      <c r="B793" s="262"/>
      <c r="C793" s="263"/>
      <c r="D793" s="248" t="s">
        <v>174</v>
      </c>
      <c r="E793" s="264" t="s">
        <v>1</v>
      </c>
      <c r="F793" s="265" t="s">
        <v>1098</v>
      </c>
      <c r="G793" s="263"/>
      <c r="H793" s="266">
        <v>42.039999999999999</v>
      </c>
      <c r="I793" s="267"/>
      <c r="J793" s="263"/>
      <c r="K793" s="263"/>
      <c r="L793" s="268"/>
      <c r="M793" s="269"/>
      <c r="N793" s="270"/>
      <c r="O793" s="270"/>
      <c r="P793" s="270"/>
      <c r="Q793" s="270"/>
      <c r="R793" s="270"/>
      <c r="S793" s="270"/>
      <c r="T793" s="271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72" t="s">
        <v>174</v>
      </c>
      <c r="AU793" s="272" t="s">
        <v>181</v>
      </c>
      <c r="AV793" s="14" t="s">
        <v>87</v>
      </c>
      <c r="AW793" s="14" t="s">
        <v>32</v>
      </c>
      <c r="AX793" s="14" t="s">
        <v>77</v>
      </c>
      <c r="AY793" s="272" t="s">
        <v>163</v>
      </c>
    </row>
    <row r="794" s="13" customFormat="1">
      <c r="A794" s="13"/>
      <c r="B794" s="252"/>
      <c r="C794" s="253"/>
      <c r="D794" s="248" t="s">
        <v>174</v>
      </c>
      <c r="E794" s="254" t="s">
        <v>1</v>
      </c>
      <c r="F794" s="255" t="s">
        <v>1099</v>
      </c>
      <c r="G794" s="253"/>
      <c r="H794" s="254" t="s">
        <v>1</v>
      </c>
      <c r="I794" s="256"/>
      <c r="J794" s="253"/>
      <c r="K794" s="253"/>
      <c r="L794" s="257"/>
      <c r="M794" s="258"/>
      <c r="N794" s="259"/>
      <c r="O794" s="259"/>
      <c r="P794" s="259"/>
      <c r="Q794" s="259"/>
      <c r="R794" s="259"/>
      <c r="S794" s="259"/>
      <c r="T794" s="260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61" t="s">
        <v>174</v>
      </c>
      <c r="AU794" s="261" t="s">
        <v>181</v>
      </c>
      <c r="AV794" s="13" t="s">
        <v>85</v>
      </c>
      <c r="AW794" s="13" t="s">
        <v>32</v>
      </c>
      <c r="AX794" s="13" t="s">
        <v>77</v>
      </c>
      <c r="AY794" s="261" t="s">
        <v>163</v>
      </c>
    </row>
    <row r="795" s="14" customFormat="1">
      <c r="A795" s="14"/>
      <c r="B795" s="262"/>
      <c r="C795" s="263"/>
      <c r="D795" s="248" t="s">
        <v>174</v>
      </c>
      <c r="E795" s="264" t="s">
        <v>1</v>
      </c>
      <c r="F795" s="265" t="s">
        <v>1100</v>
      </c>
      <c r="G795" s="263"/>
      <c r="H795" s="266">
        <v>5.4000000000000004</v>
      </c>
      <c r="I795" s="267"/>
      <c r="J795" s="263"/>
      <c r="K795" s="263"/>
      <c r="L795" s="268"/>
      <c r="M795" s="269"/>
      <c r="N795" s="270"/>
      <c r="O795" s="270"/>
      <c r="P795" s="270"/>
      <c r="Q795" s="270"/>
      <c r="R795" s="270"/>
      <c r="S795" s="270"/>
      <c r="T795" s="271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72" t="s">
        <v>174</v>
      </c>
      <c r="AU795" s="272" t="s">
        <v>181</v>
      </c>
      <c r="AV795" s="14" t="s">
        <v>87</v>
      </c>
      <c r="AW795" s="14" t="s">
        <v>32</v>
      </c>
      <c r="AX795" s="14" t="s">
        <v>77</v>
      </c>
      <c r="AY795" s="272" t="s">
        <v>163</v>
      </c>
    </row>
    <row r="796" s="2" customFormat="1" ht="16.5" customHeight="1">
      <c r="A796" s="38"/>
      <c r="B796" s="39"/>
      <c r="C796" s="235" t="s">
        <v>1101</v>
      </c>
      <c r="D796" s="235" t="s">
        <v>165</v>
      </c>
      <c r="E796" s="236" t="s">
        <v>1102</v>
      </c>
      <c r="F796" s="237" t="s">
        <v>1103</v>
      </c>
      <c r="G796" s="238" t="s">
        <v>168</v>
      </c>
      <c r="H796" s="239">
        <v>175.84</v>
      </c>
      <c r="I796" s="240"/>
      <c r="J796" s="241">
        <f>ROUND(I796*H796,2)</f>
        <v>0</v>
      </c>
      <c r="K796" s="237" t="s">
        <v>169</v>
      </c>
      <c r="L796" s="44"/>
      <c r="M796" s="242" t="s">
        <v>1</v>
      </c>
      <c r="N796" s="243" t="s">
        <v>42</v>
      </c>
      <c r="O796" s="91"/>
      <c r="P796" s="244">
        <f>O796*H796</f>
        <v>0</v>
      </c>
      <c r="Q796" s="244">
        <v>0</v>
      </c>
      <c r="R796" s="244">
        <f>Q796*H796</f>
        <v>0</v>
      </c>
      <c r="S796" s="244">
        <v>0.0050000000000000001</v>
      </c>
      <c r="T796" s="245">
        <f>S796*H796</f>
        <v>0.87919999999999998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46" t="s">
        <v>264</v>
      </c>
      <c r="AT796" s="246" t="s">
        <v>165</v>
      </c>
      <c r="AU796" s="246" t="s">
        <v>181</v>
      </c>
      <c r="AY796" s="17" t="s">
        <v>163</v>
      </c>
      <c r="BE796" s="247">
        <f>IF(N796="základní",J796,0)</f>
        <v>0</v>
      </c>
      <c r="BF796" s="247">
        <f>IF(N796="snížená",J796,0)</f>
        <v>0</v>
      </c>
      <c r="BG796" s="247">
        <f>IF(N796="zákl. přenesená",J796,0)</f>
        <v>0</v>
      </c>
      <c r="BH796" s="247">
        <f>IF(N796="sníž. přenesená",J796,0)</f>
        <v>0</v>
      </c>
      <c r="BI796" s="247">
        <f>IF(N796="nulová",J796,0)</f>
        <v>0</v>
      </c>
      <c r="BJ796" s="17" t="s">
        <v>85</v>
      </c>
      <c r="BK796" s="247">
        <f>ROUND(I796*H796,2)</f>
        <v>0</v>
      </c>
      <c r="BL796" s="17" t="s">
        <v>264</v>
      </c>
      <c r="BM796" s="246" t="s">
        <v>1104</v>
      </c>
    </row>
    <row r="797" s="2" customFormat="1">
      <c r="A797" s="38"/>
      <c r="B797" s="39"/>
      <c r="C797" s="40"/>
      <c r="D797" s="248" t="s">
        <v>172</v>
      </c>
      <c r="E797" s="40"/>
      <c r="F797" s="249" t="s">
        <v>1105</v>
      </c>
      <c r="G797" s="40"/>
      <c r="H797" s="40"/>
      <c r="I797" s="144"/>
      <c r="J797" s="40"/>
      <c r="K797" s="40"/>
      <c r="L797" s="44"/>
      <c r="M797" s="250"/>
      <c r="N797" s="251"/>
      <c r="O797" s="91"/>
      <c r="P797" s="91"/>
      <c r="Q797" s="91"/>
      <c r="R797" s="91"/>
      <c r="S797" s="91"/>
      <c r="T797" s="92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T797" s="17" t="s">
        <v>172</v>
      </c>
      <c r="AU797" s="17" t="s">
        <v>181</v>
      </c>
    </row>
    <row r="798" s="13" customFormat="1">
      <c r="A798" s="13"/>
      <c r="B798" s="252"/>
      <c r="C798" s="253"/>
      <c r="D798" s="248" t="s">
        <v>174</v>
      </c>
      <c r="E798" s="254" t="s">
        <v>1</v>
      </c>
      <c r="F798" s="255" t="s">
        <v>654</v>
      </c>
      <c r="G798" s="253"/>
      <c r="H798" s="254" t="s">
        <v>1</v>
      </c>
      <c r="I798" s="256"/>
      <c r="J798" s="253"/>
      <c r="K798" s="253"/>
      <c r="L798" s="257"/>
      <c r="M798" s="258"/>
      <c r="N798" s="259"/>
      <c r="O798" s="259"/>
      <c r="P798" s="259"/>
      <c r="Q798" s="259"/>
      <c r="R798" s="259"/>
      <c r="S798" s="259"/>
      <c r="T798" s="26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61" t="s">
        <v>174</v>
      </c>
      <c r="AU798" s="261" t="s">
        <v>181</v>
      </c>
      <c r="AV798" s="13" t="s">
        <v>85</v>
      </c>
      <c r="AW798" s="13" t="s">
        <v>32</v>
      </c>
      <c r="AX798" s="13" t="s">
        <v>77</v>
      </c>
      <c r="AY798" s="261" t="s">
        <v>163</v>
      </c>
    </row>
    <row r="799" s="14" customFormat="1">
      <c r="A799" s="14"/>
      <c r="B799" s="262"/>
      <c r="C799" s="263"/>
      <c r="D799" s="248" t="s">
        <v>174</v>
      </c>
      <c r="E799" s="264" t="s">
        <v>1</v>
      </c>
      <c r="F799" s="265" t="s">
        <v>655</v>
      </c>
      <c r="G799" s="263"/>
      <c r="H799" s="266">
        <v>28.100000000000001</v>
      </c>
      <c r="I799" s="267"/>
      <c r="J799" s="263"/>
      <c r="K799" s="263"/>
      <c r="L799" s="268"/>
      <c r="M799" s="269"/>
      <c r="N799" s="270"/>
      <c r="O799" s="270"/>
      <c r="P799" s="270"/>
      <c r="Q799" s="270"/>
      <c r="R799" s="270"/>
      <c r="S799" s="270"/>
      <c r="T799" s="271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72" t="s">
        <v>174</v>
      </c>
      <c r="AU799" s="272" t="s">
        <v>181</v>
      </c>
      <c r="AV799" s="14" t="s">
        <v>87</v>
      </c>
      <c r="AW799" s="14" t="s">
        <v>32</v>
      </c>
      <c r="AX799" s="14" t="s">
        <v>77</v>
      </c>
      <c r="AY799" s="272" t="s">
        <v>163</v>
      </c>
    </row>
    <row r="800" s="14" customFormat="1">
      <c r="A800" s="14"/>
      <c r="B800" s="262"/>
      <c r="C800" s="263"/>
      <c r="D800" s="248" t="s">
        <v>174</v>
      </c>
      <c r="E800" s="264" t="s">
        <v>1</v>
      </c>
      <c r="F800" s="265" t="s">
        <v>656</v>
      </c>
      <c r="G800" s="263"/>
      <c r="H800" s="266">
        <v>36.520000000000003</v>
      </c>
      <c r="I800" s="267"/>
      <c r="J800" s="263"/>
      <c r="K800" s="263"/>
      <c r="L800" s="268"/>
      <c r="M800" s="269"/>
      <c r="N800" s="270"/>
      <c r="O800" s="270"/>
      <c r="P800" s="270"/>
      <c r="Q800" s="270"/>
      <c r="R800" s="270"/>
      <c r="S800" s="270"/>
      <c r="T800" s="271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72" t="s">
        <v>174</v>
      </c>
      <c r="AU800" s="272" t="s">
        <v>181</v>
      </c>
      <c r="AV800" s="14" t="s">
        <v>87</v>
      </c>
      <c r="AW800" s="14" t="s">
        <v>32</v>
      </c>
      <c r="AX800" s="14" t="s">
        <v>77</v>
      </c>
      <c r="AY800" s="272" t="s">
        <v>163</v>
      </c>
    </row>
    <row r="801" s="14" customFormat="1">
      <c r="A801" s="14"/>
      <c r="B801" s="262"/>
      <c r="C801" s="263"/>
      <c r="D801" s="248" t="s">
        <v>174</v>
      </c>
      <c r="E801" s="264" t="s">
        <v>1</v>
      </c>
      <c r="F801" s="265" t="s">
        <v>657</v>
      </c>
      <c r="G801" s="263"/>
      <c r="H801" s="266">
        <v>51.799999999999997</v>
      </c>
      <c r="I801" s="267"/>
      <c r="J801" s="263"/>
      <c r="K801" s="263"/>
      <c r="L801" s="268"/>
      <c r="M801" s="269"/>
      <c r="N801" s="270"/>
      <c r="O801" s="270"/>
      <c r="P801" s="270"/>
      <c r="Q801" s="270"/>
      <c r="R801" s="270"/>
      <c r="S801" s="270"/>
      <c r="T801" s="27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72" t="s">
        <v>174</v>
      </c>
      <c r="AU801" s="272" t="s">
        <v>181</v>
      </c>
      <c r="AV801" s="14" t="s">
        <v>87</v>
      </c>
      <c r="AW801" s="14" t="s">
        <v>32</v>
      </c>
      <c r="AX801" s="14" t="s">
        <v>77</v>
      </c>
      <c r="AY801" s="272" t="s">
        <v>163</v>
      </c>
    </row>
    <row r="802" s="14" customFormat="1">
      <c r="A802" s="14"/>
      <c r="B802" s="262"/>
      <c r="C802" s="263"/>
      <c r="D802" s="248" t="s">
        <v>174</v>
      </c>
      <c r="E802" s="264" t="s">
        <v>1</v>
      </c>
      <c r="F802" s="265" t="s">
        <v>658</v>
      </c>
      <c r="G802" s="263"/>
      <c r="H802" s="266">
        <v>59.420000000000002</v>
      </c>
      <c r="I802" s="267"/>
      <c r="J802" s="263"/>
      <c r="K802" s="263"/>
      <c r="L802" s="268"/>
      <c r="M802" s="269"/>
      <c r="N802" s="270"/>
      <c r="O802" s="270"/>
      <c r="P802" s="270"/>
      <c r="Q802" s="270"/>
      <c r="R802" s="270"/>
      <c r="S802" s="270"/>
      <c r="T802" s="271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72" t="s">
        <v>174</v>
      </c>
      <c r="AU802" s="272" t="s">
        <v>181</v>
      </c>
      <c r="AV802" s="14" t="s">
        <v>87</v>
      </c>
      <c r="AW802" s="14" t="s">
        <v>32</v>
      </c>
      <c r="AX802" s="14" t="s">
        <v>77</v>
      </c>
      <c r="AY802" s="272" t="s">
        <v>163</v>
      </c>
    </row>
    <row r="803" s="2" customFormat="1" ht="16.5" customHeight="1">
      <c r="A803" s="38"/>
      <c r="B803" s="39"/>
      <c r="C803" s="235" t="s">
        <v>1106</v>
      </c>
      <c r="D803" s="235" t="s">
        <v>165</v>
      </c>
      <c r="E803" s="236" t="s">
        <v>1107</v>
      </c>
      <c r="F803" s="237" t="s">
        <v>1108</v>
      </c>
      <c r="G803" s="238" t="s">
        <v>168</v>
      </c>
      <c r="H803" s="239">
        <v>175.84</v>
      </c>
      <c r="I803" s="240"/>
      <c r="J803" s="241">
        <f>ROUND(I803*H803,2)</f>
        <v>0</v>
      </c>
      <c r="K803" s="237" t="s">
        <v>169</v>
      </c>
      <c r="L803" s="44"/>
      <c r="M803" s="242" t="s">
        <v>1</v>
      </c>
      <c r="N803" s="243" t="s">
        <v>42</v>
      </c>
      <c r="O803" s="91"/>
      <c r="P803" s="244">
        <f>O803*H803</f>
        <v>0</v>
      </c>
      <c r="Q803" s="244">
        <v>0</v>
      </c>
      <c r="R803" s="244">
        <f>Q803*H803</f>
        <v>0</v>
      </c>
      <c r="S803" s="244">
        <v>0.00077999999999999999</v>
      </c>
      <c r="T803" s="245">
        <f>S803*H803</f>
        <v>0.13715520000000001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46" t="s">
        <v>170</v>
      </c>
      <c r="AT803" s="246" t="s">
        <v>165</v>
      </c>
      <c r="AU803" s="246" t="s">
        <v>181</v>
      </c>
      <c r="AY803" s="17" t="s">
        <v>163</v>
      </c>
      <c r="BE803" s="247">
        <f>IF(N803="základní",J803,0)</f>
        <v>0</v>
      </c>
      <c r="BF803" s="247">
        <f>IF(N803="snížená",J803,0)</f>
        <v>0</v>
      </c>
      <c r="BG803" s="247">
        <f>IF(N803="zákl. přenesená",J803,0)</f>
        <v>0</v>
      </c>
      <c r="BH803" s="247">
        <f>IF(N803="sníž. přenesená",J803,0)</f>
        <v>0</v>
      </c>
      <c r="BI803" s="247">
        <f>IF(N803="nulová",J803,0)</f>
        <v>0</v>
      </c>
      <c r="BJ803" s="17" t="s">
        <v>85</v>
      </c>
      <c r="BK803" s="247">
        <f>ROUND(I803*H803,2)</f>
        <v>0</v>
      </c>
      <c r="BL803" s="17" t="s">
        <v>170</v>
      </c>
      <c r="BM803" s="246" t="s">
        <v>1109</v>
      </c>
    </row>
    <row r="804" s="2" customFormat="1">
      <c r="A804" s="38"/>
      <c r="B804" s="39"/>
      <c r="C804" s="40"/>
      <c r="D804" s="248" t="s">
        <v>172</v>
      </c>
      <c r="E804" s="40"/>
      <c r="F804" s="249" t="s">
        <v>1110</v>
      </c>
      <c r="G804" s="40"/>
      <c r="H804" s="40"/>
      <c r="I804" s="144"/>
      <c r="J804" s="40"/>
      <c r="K804" s="40"/>
      <c r="L804" s="44"/>
      <c r="M804" s="250"/>
      <c r="N804" s="251"/>
      <c r="O804" s="91"/>
      <c r="P804" s="91"/>
      <c r="Q804" s="91"/>
      <c r="R804" s="91"/>
      <c r="S804" s="91"/>
      <c r="T804" s="92"/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T804" s="17" t="s">
        <v>172</v>
      </c>
      <c r="AU804" s="17" t="s">
        <v>181</v>
      </c>
    </row>
    <row r="805" s="13" customFormat="1">
      <c r="A805" s="13"/>
      <c r="B805" s="252"/>
      <c r="C805" s="253"/>
      <c r="D805" s="248" t="s">
        <v>174</v>
      </c>
      <c r="E805" s="254" t="s">
        <v>1</v>
      </c>
      <c r="F805" s="255" t="s">
        <v>654</v>
      </c>
      <c r="G805" s="253"/>
      <c r="H805" s="254" t="s">
        <v>1</v>
      </c>
      <c r="I805" s="256"/>
      <c r="J805" s="253"/>
      <c r="K805" s="253"/>
      <c r="L805" s="257"/>
      <c r="M805" s="258"/>
      <c r="N805" s="259"/>
      <c r="O805" s="259"/>
      <c r="P805" s="259"/>
      <c r="Q805" s="259"/>
      <c r="R805" s="259"/>
      <c r="S805" s="259"/>
      <c r="T805" s="260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61" t="s">
        <v>174</v>
      </c>
      <c r="AU805" s="261" t="s">
        <v>181</v>
      </c>
      <c r="AV805" s="13" t="s">
        <v>85</v>
      </c>
      <c r="AW805" s="13" t="s">
        <v>32</v>
      </c>
      <c r="AX805" s="13" t="s">
        <v>77</v>
      </c>
      <c r="AY805" s="261" t="s">
        <v>163</v>
      </c>
    </row>
    <row r="806" s="14" customFormat="1">
      <c r="A806" s="14"/>
      <c r="B806" s="262"/>
      <c r="C806" s="263"/>
      <c r="D806" s="248" t="s">
        <v>174</v>
      </c>
      <c r="E806" s="264" t="s">
        <v>1</v>
      </c>
      <c r="F806" s="265" t="s">
        <v>655</v>
      </c>
      <c r="G806" s="263"/>
      <c r="H806" s="266">
        <v>28.100000000000001</v>
      </c>
      <c r="I806" s="267"/>
      <c r="J806" s="263"/>
      <c r="K806" s="263"/>
      <c r="L806" s="268"/>
      <c r="M806" s="269"/>
      <c r="N806" s="270"/>
      <c r="O806" s="270"/>
      <c r="P806" s="270"/>
      <c r="Q806" s="270"/>
      <c r="R806" s="270"/>
      <c r="S806" s="270"/>
      <c r="T806" s="271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72" t="s">
        <v>174</v>
      </c>
      <c r="AU806" s="272" t="s">
        <v>181</v>
      </c>
      <c r="AV806" s="14" t="s">
        <v>87</v>
      </c>
      <c r="AW806" s="14" t="s">
        <v>32</v>
      </c>
      <c r="AX806" s="14" t="s">
        <v>77</v>
      </c>
      <c r="AY806" s="272" t="s">
        <v>163</v>
      </c>
    </row>
    <row r="807" s="14" customFormat="1">
      <c r="A807" s="14"/>
      <c r="B807" s="262"/>
      <c r="C807" s="263"/>
      <c r="D807" s="248" t="s">
        <v>174</v>
      </c>
      <c r="E807" s="264" t="s">
        <v>1</v>
      </c>
      <c r="F807" s="265" t="s">
        <v>656</v>
      </c>
      <c r="G807" s="263"/>
      <c r="H807" s="266">
        <v>36.520000000000003</v>
      </c>
      <c r="I807" s="267"/>
      <c r="J807" s="263"/>
      <c r="K807" s="263"/>
      <c r="L807" s="268"/>
      <c r="M807" s="269"/>
      <c r="N807" s="270"/>
      <c r="O807" s="270"/>
      <c r="P807" s="270"/>
      <c r="Q807" s="270"/>
      <c r="R807" s="270"/>
      <c r="S807" s="270"/>
      <c r="T807" s="271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72" t="s">
        <v>174</v>
      </c>
      <c r="AU807" s="272" t="s">
        <v>181</v>
      </c>
      <c r="AV807" s="14" t="s">
        <v>87</v>
      </c>
      <c r="AW807" s="14" t="s">
        <v>32</v>
      </c>
      <c r="AX807" s="14" t="s">
        <v>77</v>
      </c>
      <c r="AY807" s="272" t="s">
        <v>163</v>
      </c>
    </row>
    <row r="808" s="14" customFormat="1">
      <c r="A808" s="14"/>
      <c r="B808" s="262"/>
      <c r="C808" s="263"/>
      <c r="D808" s="248" t="s">
        <v>174</v>
      </c>
      <c r="E808" s="264" t="s">
        <v>1</v>
      </c>
      <c r="F808" s="265" t="s">
        <v>657</v>
      </c>
      <c r="G808" s="263"/>
      <c r="H808" s="266">
        <v>51.799999999999997</v>
      </c>
      <c r="I808" s="267"/>
      <c r="J808" s="263"/>
      <c r="K808" s="263"/>
      <c r="L808" s="268"/>
      <c r="M808" s="269"/>
      <c r="N808" s="270"/>
      <c r="O808" s="270"/>
      <c r="P808" s="270"/>
      <c r="Q808" s="270"/>
      <c r="R808" s="270"/>
      <c r="S808" s="270"/>
      <c r="T808" s="27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72" t="s">
        <v>174</v>
      </c>
      <c r="AU808" s="272" t="s">
        <v>181</v>
      </c>
      <c r="AV808" s="14" t="s">
        <v>87</v>
      </c>
      <c r="AW808" s="14" t="s">
        <v>32</v>
      </c>
      <c r="AX808" s="14" t="s">
        <v>77</v>
      </c>
      <c r="AY808" s="272" t="s">
        <v>163</v>
      </c>
    </row>
    <row r="809" s="14" customFormat="1">
      <c r="A809" s="14"/>
      <c r="B809" s="262"/>
      <c r="C809" s="263"/>
      <c r="D809" s="248" t="s">
        <v>174</v>
      </c>
      <c r="E809" s="264" t="s">
        <v>1</v>
      </c>
      <c r="F809" s="265" t="s">
        <v>658</v>
      </c>
      <c r="G809" s="263"/>
      <c r="H809" s="266">
        <v>59.420000000000002</v>
      </c>
      <c r="I809" s="267"/>
      <c r="J809" s="263"/>
      <c r="K809" s="263"/>
      <c r="L809" s="268"/>
      <c r="M809" s="269"/>
      <c r="N809" s="270"/>
      <c r="O809" s="270"/>
      <c r="P809" s="270"/>
      <c r="Q809" s="270"/>
      <c r="R809" s="270"/>
      <c r="S809" s="270"/>
      <c r="T809" s="271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72" t="s">
        <v>174</v>
      </c>
      <c r="AU809" s="272" t="s">
        <v>181</v>
      </c>
      <c r="AV809" s="14" t="s">
        <v>87</v>
      </c>
      <c r="AW809" s="14" t="s">
        <v>32</v>
      </c>
      <c r="AX809" s="14" t="s">
        <v>77</v>
      </c>
      <c r="AY809" s="272" t="s">
        <v>163</v>
      </c>
    </row>
    <row r="810" s="12" customFormat="1" ht="20.88" customHeight="1">
      <c r="A810" s="12"/>
      <c r="B810" s="219"/>
      <c r="C810" s="220"/>
      <c r="D810" s="221" t="s">
        <v>76</v>
      </c>
      <c r="E810" s="233" t="s">
        <v>830</v>
      </c>
      <c r="F810" s="233" t="s">
        <v>1111</v>
      </c>
      <c r="G810" s="220"/>
      <c r="H810" s="220"/>
      <c r="I810" s="223"/>
      <c r="J810" s="234">
        <f>BK810</f>
        <v>0</v>
      </c>
      <c r="K810" s="220"/>
      <c r="L810" s="225"/>
      <c r="M810" s="226"/>
      <c r="N810" s="227"/>
      <c r="O810" s="227"/>
      <c r="P810" s="228">
        <f>SUM(P811:P839)</f>
        <v>0</v>
      </c>
      <c r="Q810" s="227"/>
      <c r="R810" s="228">
        <f>SUM(R811:R839)</f>
        <v>3.5664649600000002</v>
      </c>
      <c r="S810" s="227"/>
      <c r="T810" s="229">
        <f>SUM(T811:T839)</f>
        <v>0.061200000000000004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230" t="s">
        <v>85</v>
      </c>
      <c r="AT810" s="231" t="s">
        <v>76</v>
      </c>
      <c r="AU810" s="231" t="s">
        <v>87</v>
      </c>
      <c r="AY810" s="230" t="s">
        <v>163</v>
      </c>
      <c r="BK810" s="232">
        <f>SUM(BK811:BK839)</f>
        <v>0</v>
      </c>
    </row>
    <row r="811" s="2" customFormat="1" ht="16.5" customHeight="1">
      <c r="A811" s="38"/>
      <c r="B811" s="39"/>
      <c r="C811" s="235" t="s">
        <v>1112</v>
      </c>
      <c r="D811" s="235" t="s">
        <v>165</v>
      </c>
      <c r="E811" s="236" t="s">
        <v>1113</v>
      </c>
      <c r="F811" s="237" t="s">
        <v>1114</v>
      </c>
      <c r="G811" s="238" t="s">
        <v>168</v>
      </c>
      <c r="H811" s="239">
        <v>187.71000000000001</v>
      </c>
      <c r="I811" s="240"/>
      <c r="J811" s="241">
        <f>ROUND(I811*H811,2)</f>
        <v>0</v>
      </c>
      <c r="K811" s="237" t="s">
        <v>169</v>
      </c>
      <c r="L811" s="44"/>
      <c r="M811" s="242" t="s">
        <v>1</v>
      </c>
      <c r="N811" s="243" t="s">
        <v>42</v>
      </c>
      <c r="O811" s="91"/>
      <c r="P811" s="244">
        <f>O811*H811</f>
        <v>0</v>
      </c>
      <c r="Q811" s="244">
        <v>0</v>
      </c>
      <c r="R811" s="244">
        <f>Q811*H811</f>
        <v>0</v>
      </c>
      <c r="S811" s="244">
        <v>0</v>
      </c>
      <c r="T811" s="245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46" t="s">
        <v>170</v>
      </c>
      <c r="AT811" s="246" t="s">
        <v>165</v>
      </c>
      <c r="AU811" s="246" t="s">
        <v>181</v>
      </c>
      <c r="AY811" s="17" t="s">
        <v>163</v>
      </c>
      <c r="BE811" s="247">
        <f>IF(N811="základní",J811,0)</f>
        <v>0</v>
      </c>
      <c r="BF811" s="247">
        <f>IF(N811="snížená",J811,0)</f>
        <v>0</v>
      </c>
      <c r="BG811" s="247">
        <f>IF(N811="zákl. přenesená",J811,0)</f>
        <v>0</v>
      </c>
      <c r="BH811" s="247">
        <f>IF(N811="sníž. přenesená",J811,0)</f>
        <v>0</v>
      </c>
      <c r="BI811" s="247">
        <f>IF(N811="nulová",J811,0)</f>
        <v>0</v>
      </c>
      <c r="BJ811" s="17" t="s">
        <v>85</v>
      </c>
      <c r="BK811" s="247">
        <f>ROUND(I811*H811,2)</f>
        <v>0</v>
      </c>
      <c r="BL811" s="17" t="s">
        <v>170</v>
      </c>
      <c r="BM811" s="246" t="s">
        <v>1115</v>
      </c>
    </row>
    <row r="812" s="2" customFormat="1">
      <c r="A812" s="38"/>
      <c r="B812" s="39"/>
      <c r="C812" s="40"/>
      <c r="D812" s="248" t="s">
        <v>172</v>
      </c>
      <c r="E812" s="40"/>
      <c r="F812" s="249" t="s">
        <v>1116</v>
      </c>
      <c r="G812" s="40"/>
      <c r="H812" s="40"/>
      <c r="I812" s="144"/>
      <c r="J812" s="40"/>
      <c r="K812" s="40"/>
      <c r="L812" s="44"/>
      <c r="M812" s="250"/>
      <c r="N812" s="251"/>
      <c r="O812" s="91"/>
      <c r="P812" s="91"/>
      <c r="Q812" s="91"/>
      <c r="R812" s="91"/>
      <c r="S812" s="91"/>
      <c r="T812" s="92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T812" s="17" t="s">
        <v>172</v>
      </c>
      <c r="AU812" s="17" t="s">
        <v>181</v>
      </c>
    </row>
    <row r="813" s="14" customFormat="1">
      <c r="A813" s="14"/>
      <c r="B813" s="262"/>
      <c r="C813" s="263"/>
      <c r="D813" s="248" t="s">
        <v>174</v>
      </c>
      <c r="E813" s="264" t="s">
        <v>1</v>
      </c>
      <c r="F813" s="265" t="s">
        <v>1080</v>
      </c>
      <c r="G813" s="263"/>
      <c r="H813" s="266">
        <v>187.71000000000001</v>
      </c>
      <c r="I813" s="267"/>
      <c r="J813" s="263"/>
      <c r="K813" s="263"/>
      <c r="L813" s="268"/>
      <c r="M813" s="269"/>
      <c r="N813" s="270"/>
      <c r="O813" s="270"/>
      <c r="P813" s="270"/>
      <c r="Q813" s="270"/>
      <c r="R813" s="270"/>
      <c r="S813" s="270"/>
      <c r="T813" s="271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72" t="s">
        <v>174</v>
      </c>
      <c r="AU813" s="272" t="s">
        <v>181</v>
      </c>
      <c r="AV813" s="14" t="s">
        <v>87</v>
      </c>
      <c r="AW813" s="14" t="s">
        <v>32</v>
      </c>
      <c r="AX813" s="14" t="s">
        <v>77</v>
      </c>
      <c r="AY813" s="272" t="s">
        <v>163</v>
      </c>
    </row>
    <row r="814" s="2" customFormat="1" ht="16.5" customHeight="1">
      <c r="A814" s="38"/>
      <c r="B814" s="39"/>
      <c r="C814" s="235" t="s">
        <v>1117</v>
      </c>
      <c r="D814" s="235" t="s">
        <v>165</v>
      </c>
      <c r="E814" s="236" t="s">
        <v>1118</v>
      </c>
      <c r="F814" s="237" t="s">
        <v>1119</v>
      </c>
      <c r="G814" s="238" t="s">
        <v>168</v>
      </c>
      <c r="H814" s="239">
        <v>187.71000000000001</v>
      </c>
      <c r="I814" s="240"/>
      <c r="J814" s="241">
        <f>ROUND(I814*H814,2)</f>
        <v>0</v>
      </c>
      <c r="K814" s="237" t="s">
        <v>169</v>
      </c>
      <c r="L814" s="44"/>
      <c r="M814" s="242" t="s">
        <v>1</v>
      </c>
      <c r="N814" s="243" t="s">
        <v>42</v>
      </c>
      <c r="O814" s="91"/>
      <c r="P814" s="244">
        <f>O814*H814</f>
        <v>0</v>
      </c>
      <c r="Q814" s="244">
        <v>0.0088999999999999999</v>
      </c>
      <c r="R814" s="244">
        <f>Q814*H814</f>
        <v>1.6706190000000001</v>
      </c>
      <c r="S814" s="244">
        <v>0</v>
      </c>
      <c r="T814" s="245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46" t="s">
        <v>170</v>
      </c>
      <c r="AT814" s="246" t="s">
        <v>165</v>
      </c>
      <c r="AU814" s="246" t="s">
        <v>181</v>
      </c>
      <c r="AY814" s="17" t="s">
        <v>163</v>
      </c>
      <c r="BE814" s="247">
        <f>IF(N814="základní",J814,0)</f>
        <v>0</v>
      </c>
      <c r="BF814" s="247">
        <f>IF(N814="snížená",J814,0)</f>
        <v>0</v>
      </c>
      <c r="BG814" s="247">
        <f>IF(N814="zákl. přenesená",J814,0)</f>
        <v>0</v>
      </c>
      <c r="BH814" s="247">
        <f>IF(N814="sníž. přenesená",J814,0)</f>
        <v>0</v>
      </c>
      <c r="BI814" s="247">
        <f>IF(N814="nulová",J814,0)</f>
        <v>0</v>
      </c>
      <c r="BJ814" s="17" t="s">
        <v>85</v>
      </c>
      <c r="BK814" s="247">
        <f>ROUND(I814*H814,2)</f>
        <v>0</v>
      </c>
      <c r="BL814" s="17" t="s">
        <v>170</v>
      </c>
      <c r="BM814" s="246" t="s">
        <v>1120</v>
      </c>
    </row>
    <row r="815" s="2" customFormat="1">
      <c r="A815" s="38"/>
      <c r="B815" s="39"/>
      <c r="C815" s="40"/>
      <c r="D815" s="248" t="s">
        <v>172</v>
      </c>
      <c r="E815" s="40"/>
      <c r="F815" s="249" t="s">
        <v>1121</v>
      </c>
      <c r="G815" s="40"/>
      <c r="H815" s="40"/>
      <c r="I815" s="144"/>
      <c r="J815" s="40"/>
      <c r="K815" s="40"/>
      <c r="L815" s="44"/>
      <c r="M815" s="250"/>
      <c r="N815" s="251"/>
      <c r="O815" s="91"/>
      <c r="P815" s="91"/>
      <c r="Q815" s="91"/>
      <c r="R815" s="91"/>
      <c r="S815" s="91"/>
      <c r="T815" s="92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17" t="s">
        <v>172</v>
      </c>
      <c r="AU815" s="17" t="s">
        <v>181</v>
      </c>
    </row>
    <row r="816" s="2" customFormat="1" ht="16.5" customHeight="1">
      <c r="A816" s="38"/>
      <c r="B816" s="39"/>
      <c r="C816" s="235" t="s">
        <v>1122</v>
      </c>
      <c r="D816" s="235" t="s">
        <v>165</v>
      </c>
      <c r="E816" s="236" t="s">
        <v>1123</v>
      </c>
      <c r="F816" s="237" t="s">
        <v>1124</v>
      </c>
      <c r="G816" s="238" t="s">
        <v>168</v>
      </c>
      <c r="H816" s="239">
        <v>187.71000000000001</v>
      </c>
      <c r="I816" s="240"/>
      <c r="J816" s="241">
        <f>ROUND(I816*H816,2)</f>
        <v>0</v>
      </c>
      <c r="K816" s="237" t="s">
        <v>169</v>
      </c>
      <c r="L816" s="44"/>
      <c r="M816" s="242" t="s">
        <v>1</v>
      </c>
      <c r="N816" s="243" t="s">
        <v>42</v>
      </c>
      <c r="O816" s="91"/>
      <c r="P816" s="244">
        <f>O816*H816</f>
        <v>0</v>
      </c>
      <c r="Q816" s="244">
        <v>0.00315</v>
      </c>
      <c r="R816" s="244">
        <f>Q816*H816</f>
        <v>0.59128650000000005</v>
      </c>
      <c r="S816" s="244">
        <v>0</v>
      </c>
      <c r="T816" s="245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46" t="s">
        <v>170</v>
      </c>
      <c r="AT816" s="246" t="s">
        <v>165</v>
      </c>
      <c r="AU816" s="246" t="s">
        <v>181</v>
      </c>
      <c r="AY816" s="17" t="s">
        <v>163</v>
      </c>
      <c r="BE816" s="247">
        <f>IF(N816="základní",J816,0)</f>
        <v>0</v>
      </c>
      <c r="BF816" s="247">
        <f>IF(N816="snížená",J816,0)</f>
        <v>0</v>
      </c>
      <c r="BG816" s="247">
        <f>IF(N816="zákl. přenesená",J816,0)</f>
        <v>0</v>
      </c>
      <c r="BH816" s="247">
        <f>IF(N816="sníž. přenesená",J816,0)</f>
        <v>0</v>
      </c>
      <c r="BI816" s="247">
        <f>IF(N816="nulová",J816,0)</f>
        <v>0</v>
      </c>
      <c r="BJ816" s="17" t="s">
        <v>85</v>
      </c>
      <c r="BK816" s="247">
        <f>ROUND(I816*H816,2)</f>
        <v>0</v>
      </c>
      <c r="BL816" s="17" t="s">
        <v>170</v>
      </c>
      <c r="BM816" s="246" t="s">
        <v>1125</v>
      </c>
    </row>
    <row r="817" s="2" customFormat="1">
      <c r="A817" s="38"/>
      <c r="B817" s="39"/>
      <c r="C817" s="40"/>
      <c r="D817" s="248" t="s">
        <v>172</v>
      </c>
      <c r="E817" s="40"/>
      <c r="F817" s="249" t="s">
        <v>1126</v>
      </c>
      <c r="G817" s="40"/>
      <c r="H817" s="40"/>
      <c r="I817" s="144"/>
      <c r="J817" s="40"/>
      <c r="K817" s="40"/>
      <c r="L817" s="44"/>
      <c r="M817" s="250"/>
      <c r="N817" s="251"/>
      <c r="O817" s="91"/>
      <c r="P817" s="91"/>
      <c r="Q817" s="91"/>
      <c r="R817" s="91"/>
      <c r="S817" s="91"/>
      <c r="T817" s="92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17" t="s">
        <v>172</v>
      </c>
      <c r="AU817" s="17" t="s">
        <v>181</v>
      </c>
    </row>
    <row r="818" s="2" customFormat="1" ht="16.5" customHeight="1">
      <c r="A818" s="38"/>
      <c r="B818" s="39"/>
      <c r="C818" s="235" t="s">
        <v>1127</v>
      </c>
      <c r="D818" s="235" t="s">
        <v>165</v>
      </c>
      <c r="E818" s="236" t="s">
        <v>1128</v>
      </c>
      <c r="F818" s="237" t="s">
        <v>1129</v>
      </c>
      <c r="G818" s="238" t="s">
        <v>168</v>
      </c>
      <c r="H818" s="239">
        <v>56.313000000000002</v>
      </c>
      <c r="I818" s="240"/>
      <c r="J818" s="241">
        <f>ROUND(I818*H818,2)</f>
        <v>0</v>
      </c>
      <c r="K818" s="237" t="s">
        <v>169</v>
      </c>
      <c r="L818" s="44"/>
      <c r="M818" s="242" t="s">
        <v>1</v>
      </c>
      <c r="N818" s="243" t="s">
        <v>42</v>
      </c>
      <c r="O818" s="91"/>
      <c r="P818" s="244">
        <f>O818*H818</f>
        <v>0</v>
      </c>
      <c r="Q818" s="244">
        <v>0.019429999999999999</v>
      </c>
      <c r="R818" s="244">
        <f>Q818*H818</f>
        <v>1.0941615899999999</v>
      </c>
      <c r="S818" s="244">
        <v>0</v>
      </c>
      <c r="T818" s="245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46" t="s">
        <v>170</v>
      </c>
      <c r="AT818" s="246" t="s">
        <v>165</v>
      </c>
      <c r="AU818" s="246" t="s">
        <v>181</v>
      </c>
      <c r="AY818" s="17" t="s">
        <v>163</v>
      </c>
      <c r="BE818" s="247">
        <f>IF(N818="základní",J818,0)</f>
        <v>0</v>
      </c>
      <c r="BF818" s="247">
        <f>IF(N818="snížená",J818,0)</f>
        <v>0</v>
      </c>
      <c r="BG818" s="247">
        <f>IF(N818="zákl. přenesená",J818,0)</f>
        <v>0</v>
      </c>
      <c r="BH818" s="247">
        <f>IF(N818="sníž. přenesená",J818,0)</f>
        <v>0</v>
      </c>
      <c r="BI818" s="247">
        <f>IF(N818="nulová",J818,0)</f>
        <v>0</v>
      </c>
      <c r="BJ818" s="17" t="s">
        <v>85</v>
      </c>
      <c r="BK818" s="247">
        <f>ROUND(I818*H818,2)</f>
        <v>0</v>
      </c>
      <c r="BL818" s="17" t="s">
        <v>170</v>
      </c>
      <c r="BM818" s="246" t="s">
        <v>1130</v>
      </c>
    </row>
    <row r="819" s="2" customFormat="1">
      <c r="A819" s="38"/>
      <c r="B819" s="39"/>
      <c r="C819" s="40"/>
      <c r="D819" s="248" t="s">
        <v>172</v>
      </c>
      <c r="E819" s="40"/>
      <c r="F819" s="249" t="s">
        <v>1131</v>
      </c>
      <c r="G819" s="40"/>
      <c r="H819" s="40"/>
      <c r="I819" s="144"/>
      <c r="J819" s="40"/>
      <c r="K819" s="40"/>
      <c r="L819" s="44"/>
      <c r="M819" s="250"/>
      <c r="N819" s="251"/>
      <c r="O819" s="91"/>
      <c r="P819" s="91"/>
      <c r="Q819" s="91"/>
      <c r="R819" s="91"/>
      <c r="S819" s="91"/>
      <c r="T819" s="92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T819" s="17" t="s">
        <v>172</v>
      </c>
      <c r="AU819" s="17" t="s">
        <v>181</v>
      </c>
    </row>
    <row r="820" s="13" customFormat="1">
      <c r="A820" s="13"/>
      <c r="B820" s="252"/>
      <c r="C820" s="253"/>
      <c r="D820" s="248" t="s">
        <v>174</v>
      </c>
      <c r="E820" s="254" t="s">
        <v>1</v>
      </c>
      <c r="F820" s="255" t="s">
        <v>1132</v>
      </c>
      <c r="G820" s="253"/>
      <c r="H820" s="254" t="s">
        <v>1</v>
      </c>
      <c r="I820" s="256"/>
      <c r="J820" s="253"/>
      <c r="K820" s="253"/>
      <c r="L820" s="257"/>
      <c r="M820" s="258"/>
      <c r="N820" s="259"/>
      <c r="O820" s="259"/>
      <c r="P820" s="259"/>
      <c r="Q820" s="259"/>
      <c r="R820" s="259"/>
      <c r="S820" s="259"/>
      <c r="T820" s="26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61" t="s">
        <v>174</v>
      </c>
      <c r="AU820" s="261" t="s">
        <v>181</v>
      </c>
      <c r="AV820" s="13" t="s">
        <v>85</v>
      </c>
      <c r="AW820" s="13" t="s">
        <v>32</v>
      </c>
      <c r="AX820" s="13" t="s">
        <v>77</v>
      </c>
      <c r="AY820" s="261" t="s">
        <v>163</v>
      </c>
    </row>
    <row r="821" s="14" customFormat="1">
      <c r="A821" s="14"/>
      <c r="B821" s="262"/>
      <c r="C821" s="263"/>
      <c r="D821" s="248" t="s">
        <v>174</v>
      </c>
      <c r="E821" s="264" t="s">
        <v>1</v>
      </c>
      <c r="F821" s="265" t="s">
        <v>1133</v>
      </c>
      <c r="G821" s="263"/>
      <c r="H821" s="266">
        <v>56.313000000000002</v>
      </c>
      <c r="I821" s="267"/>
      <c r="J821" s="263"/>
      <c r="K821" s="263"/>
      <c r="L821" s="268"/>
      <c r="M821" s="269"/>
      <c r="N821" s="270"/>
      <c r="O821" s="270"/>
      <c r="P821" s="270"/>
      <c r="Q821" s="270"/>
      <c r="R821" s="270"/>
      <c r="S821" s="270"/>
      <c r="T821" s="27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72" t="s">
        <v>174</v>
      </c>
      <c r="AU821" s="272" t="s">
        <v>181</v>
      </c>
      <c r="AV821" s="14" t="s">
        <v>87</v>
      </c>
      <c r="AW821" s="14" t="s">
        <v>32</v>
      </c>
      <c r="AX821" s="14" t="s">
        <v>77</v>
      </c>
      <c r="AY821" s="272" t="s">
        <v>163</v>
      </c>
    </row>
    <row r="822" s="2" customFormat="1" ht="16.5" customHeight="1">
      <c r="A822" s="38"/>
      <c r="B822" s="39"/>
      <c r="C822" s="235" t="s">
        <v>1134</v>
      </c>
      <c r="D822" s="235" t="s">
        <v>165</v>
      </c>
      <c r="E822" s="236" t="s">
        <v>1135</v>
      </c>
      <c r="F822" s="237" t="s">
        <v>1136</v>
      </c>
      <c r="G822" s="238" t="s">
        <v>168</v>
      </c>
      <c r="H822" s="239">
        <v>56.313000000000002</v>
      </c>
      <c r="I822" s="240"/>
      <c r="J822" s="241">
        <f>ROUND(I822*H822,2)</f>
        <v>0</v>
      </c>
      <c r="K822" s="237" t="s">
        <v>169</v>
      </c>
      <c r="L822" s="44"/>
      <c r="M822" s="242" t="s">
        <v>1</v>
      </c>
      <c r="N822" s="243" t="s">
        <v>42</v>
      </c>
      <c r="O822" s="91"/>
      <c r="P822" s="244">
        <f>O822*H822</f>
        <v>0</v>
      </c>
      <c r="Q822" s="244">
        <v>0.00098999999999999999</v>
      </c>
      <c r="R822" s="244">
        <f>Q822*H822</f>
        <v>0.05574987</v>
      </c>
      <c r="S822" s="244">
        <v>0</v>
      </c>
      <c r="T822" s="245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46" t="s">
        <v>170</v>
      </c>
      <c r="AT822" s="246" t="s">
        <v>165</v>
      </c>
      <c r="AU822" s="246" t="s">
        <v>181</v>
      </c>
      <c r="AY822" s="17" t="s">
        <v>163</v>
      </c>
      <c r="BE822" s="247">
        <f>IF(N822="základní",J822,0)</f>
        <v>0</v>
      </c>
      <c r="BF822" s="247">
        <f>IF(N822="snížená",J822,0)</f>
        <v>0</v>
      </c>
      <c r="BG822" s="247">
        <f>IF(N822="zákl. přenesená",J822,0)</f>
        <v>0</v>
      </c>
      <c r="BH822" s="247">
        <f>IF(N822="sníž. přenesená",J822,0)</f>
        <v>0</v>
      </c>
      <c r="BI822" s="247">
        <f>IF(N822="nulová",J822,0)</f>
        <v>0</v>
      </c>
      <c r="BJ822" s="17" t="s">
        <v>85</v>
      </c>
      <c r="BK822" s="247">
        <f>ROUND(I822*H822,2)</f>
        <v>0</v>
      </c>
      <c r="BL822" s="17" t="s">
        <v>170</v>
      </c>
      <c r="BM822" s="246" t="s">
        <v>1137</v>
      </c>
    </row>
    <row r="823" s="2" customFormat="1">
      <c r="A823" s="38"/>
      <c r="B823" s="39"/>
      <c r="C823" s="40"/>
      <c r="D823" s="248" t="s">
        <v>172</v>
      </c>
      <c r="E823" s="40"/>
      <c r="F823" s="249" t="s">
        <v>1138</v>
      </c>
      <c r="G823" s="40"/>
      <c r="H823" s="40"/>
      <c r="I823" s="144"/>
      <c r="J823" s="40"/>
      <c r="K823" s="40"/>
      <c r="L823" s="44"/>
      <c r="M823" s="250"/>
      <c r="N823" s="251"/>
      <c r="O823" s="91"/>
      <c r="P823" s="91"/>
      <c r="Q823" s="91"/>
      <c r="R823" s="91"/>
      <c r="S823" s="91"/>
      <c r="T823" s="92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172</v>
      </c>
      <c r="AU823" s="17" t="s">
        <v>181</v>
      </c>
    </row>
    <row r="824" s="2" customFormat="1" ht="16.5" customHeight="1">
      <c r="A824" s="38"/>
      <c r="B824" s="39"/>
      <c r="C824" s="235" t="s">
        <v>1139</v>
      </c>
      <c r="D824" s="235" t="s">
        <v>165</v>
      </c>
      <c r="E824" s="236" t="s">
        <v>1140</v>
      </c>
      <c r="F824" s="237" t="s">
        <v>1141</v>
      </c>
      <c r="G824" s="238" t="s">
        <v>444</v>
      </c>
      <c r="H824" s="239">
        <v>5</v>
      </c>
      <c r="I824" s="240"/>
      <c r="J824" s="241">
        <f>ROUND(I824*H824,2)</f>
        <v>0</v>
      </c>
      <c r="K824" s="237" t="s">
        <v>169</v>
      </c>
      <c r="L824" s="44"/>
      <c r="M824" s="242" t="s">
        <v>1</v>
      </c>
      <c r="N824" s="243" t="s">
        <v>42</v>
      </c>
      <c r="O824" s="91"/>
      <c r="P824" s="244">
        <f>O824*H824</f>
        <v>0</v>
      </c>
      <c r="Q824" s="244">
        <v>0.015140000000000001</v>
      </c>
      <c r="R824" s="244">
        <f>Q824*H824</f>
        <v>0.075700000000000003</v>
      </c>
      <c r="S824" s="244">
        <v>0</v>
      </c>
      <c r="T824" s="245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46" t="s">
        <v>170</v>
      </c>
      <c r="AT824" s="246" t="s">
        <v>165</v>
      </c>
      <c r="AU824" s="246" t="s">
        <v>181</v>
      </c>
      <c r="AY824" s="17" t="s">
        <v>163</v>
      </c>
      <c r="BE824" s="247">
        <f>IF(N824="základní",J824,0)</f>
        <v>0</v>
      </c>
      <c r="BF824" s="247">
        <f>IF(N824="snížená",J824,0)</f>
        <v>0</v>
      </c>
      <c r="BG824" s="247">
        <f>IF(N824="zákl. přenesená",J824,0)</f>
        <v>0</v>
      </c>
      <c r="BH824" s="247">
        <f>IF(N824="sníž. přenesená",J824,0)</f>
        <v>0</v>
      </c>
      <c r="BI824" s="247">
        <f>IF(N824="nulová",J824,0)</f>
        <v>0</v>
      </c>
      <c r="BJ824" s="17" t="s">
        <v>85</v>
      </c>
      <c r="BK824" s="247">
        <f>ROUND(I824*H824,2)</f>
        <v>0</v>
      </c>
      <c r="BL824" s="17" t="s">
        <v>170</v>
      </c>
      <c r="BM824" s="246" t="s">
        <v>1142</v>
      </c>
    </row>
    <row r="825" s="2" customFormat="1">
      <c r="A825" s="38"/>
      <c r="B825" s="39"/>
      <c r="C825" s="40"/>
      <c r="D825" s="248" t="s">
        <v>172</v>
      </c>
      <c r="E825" s="40"/>
      <c r="F825" s="249" t="s">
        <v>1143</v>
      </c>
      <c r="G825" s="40"/>
      <c r="H825" s="40"/>
      <c r="I825" s="144"/>
      <c r="J825" s="40"/>
      <c r="K825" s="40"/>
      <c r="L825" s="44"/>
      <c r="M825" s="250"/>
      <c r="N825" s="251"/>
      <c r="O825" s="91"/>
      <c r="P825" s="91"/>
      <c r="Q825" s="91"/>
      <c r="R825" s="91"/>
      <c r="S825" s="91"/>
      <c r="T825" s="92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T825" s="17" t="s">
        <v>172</v>
      </c>
      <c r="AU825" s="17" t="s">
        <v>181</v>
      </c>
    </row>
    <row r="826" s="13" customFormat="1">
      <c r="A826" s="13"/>
      <c r="B826" s="252"/>
      <c r="C826" s="253"/>
      <c r="D826" s="248" t="s">
        <v>174</v>
      </c>
      <c r="E826" s="254" t="s">
        <v>1</v>
      </c>
      <c r="F826" s="255" t="s">
        <v>1144</v>
      </c>
      <c r="G826" s="253"/>
      <c r="H826" s="254" t="s">
        <v>1</v>
      </c>
      <c r="I826" s="256"/>
      <c r="J826" s="253"/>
      <c r="K826" s="253"/>
      <c r="L826" s="257"/>
      <c r="M826" s="258"/>
      <c r="N826" s="259"/>
      <c r="O826" s="259"/>
      <c r="P826" s="259"/>
      <c r="Q826" s="259"/>
      <c r="R826" s="259"/>
      <c r="S826" s="259"/>
      <c r="T826" s="26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61" t="s">
        <v>174</v>
      </c>
      <c r="AU826" s="261" t="s">
        <v>181</v>
      </c>
      <c r="AV826" s="13" t="s">
        <v>85</v>
      </c>
      <c r="AW826" s="13" t="s">
        <v>32</v>
      </c>
      <c r="AX826" s="13" t="s">
        <v>77</v>
      </c>
      <c r="AY826" s="261" t="s">
        <v>163</v>
      </c>
    </row>
    <row r="827" s="14" customFormat="1">
      <c r="A827" s="14"/>
      <c r="B827" s="262"/>
      <c r="C827" s="263"/>
      <c r="D827" s="248" t="s">
        <v>174</v>
      </c>
      <c r="E827" s="264" t="s">
        <v>1</v>
      </c>
      <c r="F827" s="265" t="s">
        <v>1145</v>
      </c>
      <c r="G827" s="263"/>
      <c r="H827" s="266">
        <v>3</v>
      </c>
      <c r="I827" s="267"/>
      <c r="J827" s="263"/>
      <c r="K827" s="263"/>
      <c r="L827" s="268"/>
      <c r="M827" s="269"/>
      <c r="N827" s="270"/>
      <c r="O827" s="270"/>
      <c r="P827" s="270"/>
      <c r="Q827" s="270"/>
      <c r="R827" s="270"/>
      <c r="S827" s="270"/>
      <c r="T827" s="27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72" t="s">
        <v>174</v>
      </c>
      <c r="AU827" s="272" t="s">
        <v>181</v>
      </c>
      <c r="AV827" s="14" t="s">
        <v>87</v>
      </c>
      <c r="AW827" s="14" t="s">
        <v>32</v>
      </c>
      <c r="AX827" s="14" t="s">
        <v>77</v>
      </c>
      <c r="AY827" s="272" t="s">
        <v>163</v>
      </c>
    </row>
    <row r="828" s="14" customFormat="1">
      <c r="A828" s="14"/>
      <c r="B828" s="262"/>
      <c r="C828" s="263"/>
      <c r="D828" s="248" t="s">
        <v>174</v>
      </c>
      <c r="E828" s="264" t="s">
        <v>1</v>
      </c>
      <c r="F828" s="265" t="s">
        <v>1146</v>
      </c>
      <c r="G828" s="263"/>
      <c r="H828" s="266">
        <v>1.5</v>
      </c>
      <c r="I828" s="267"/>
      <c r="J828" s="263"/>
      <c r="K828" s="263"/>
      <c r="L828" s="268"/>
      <c r="M828" s="269"/>
      <c r="N828" s="270"/>
      <c r="O828" s="270"/>
      <c r="P828" s="270"/>
      <c r="Q828" s="270"/>
      <c r="R828" s="270"/>
      <c r="S828" s="270"/>
      <c r="T828" s="271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72" t="s">
        <v>174</v>
      </c>
      <c r="AU828" s="272" t="s">
        <v>181</v>
      </c>
      <c r="AV828" s="14" t="s">
        <v>87</v>
      </c>
      <c r="AW828" s="14" t="s">
        <v>32</v>
      </c>
      <c r="AX828" s="14" t="s">
        <v>77</v>
      </c>
      <c r="AY828" s="272" t="s">
        <v>163</v>
      </c>
    </row>
    <row r="829" s="14" customFormat="1">
      <c r="A829" s="14"/>
      <c r="B829" s="262"/>
      <c r="C829" s="263"/>
      <c r="D829" s="248" t="s">
        <v>174</v>
      </c>
      <c r="E829" s="264" t="s">
        <v>1</v>
      </c>
      <c r="F829" s="265" t="s">
        <v>1147</v>
      </c>
      <c r="G829" s="263"/>
      <c r="H829" s="266">
        <v>0.5</v>
      </c>
      <c r="I829" s="267"/>
      <c r="J829" s="263"/>
      <c r="K829" s="263"/>
      <c r="L829" s="268"/>
      <c r="M829" s="269"/>
      <c r="N829" s="270"/>
      <c r="O829" s="270"/>
      <c r="P829" s="270"/>
      <c r="Q829" s="270"/>
      <c r="R829" s="270"/>
      <c r="S829" s="270"/>
      <c r="T829" s="271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72" t="s">
        <v>174</v>
      </c>
      <c r="AU829" s="272" t="s">
        <v>181</v>
      </c>
      <c r="AV829" s="14" t="s">
        <v>87</v>
      </c>
      <c r="AW829" s="14" t="s">
        <v>32</v>
      </c>
      <c r="AX829" s="14" t="s">
        <v>77</v>
      </c>
      <c r="AY829" s="272" t="s">
        <v>163</v>
      </c>
    </row>
    <row r="830" s="2" customFormat="1" ht="16.5" customHeight="1">
      <c r="A830" s="38"/>
      <c r="B830" s="39"/>
      <c r="C830" s="235" t="s">
        <v>1148</v>
      </c>
      <c r="D830" s="235" t="s">
        <v>165</v>
      </c>
      <c r="E830" s="236" t="s">
        <v>1149</v>
      </c>
      <c r="F830" s="237" t="s">
        <v>1150</v>
      </c>
      <c r="G830" s="238" t="s">
        <v>444</v>
      </c>
      <c r="H830" s="239">
        <v>61.200000000000003</v>
      </c>
      <c r="I830" s="240"/>
      <c r="J830" s="241">
        <f>ROUND(I830*H830,2)</f>
        <v>0</v>
      </c>
      <c r="K830" s="237" t="s">
        <v>169</v>
      </c>
      <c r="L830" s="44"/>
      <c r="M830" s="242" t="s">
        <v>1</v>
      </c>
      <c r="N830" s="243" t="s">
        <v>42</v>
      </c>
      <c r="O830" s="91"/>
      <c r="P830" s="244">
        <f>O830*H830</f>
        <v>0</v>
      </c>
      <c r="Q830" s="244">
        <v>0.0012899999999999999</v>
      </c>
      <c r="R830" s="244">
        <f>Q830*H830</f>
        <v>0.078948000000000004</v>
      </c>
      <c r="S830" s="244">
        <v>0.001</v>
      </c>
      <c r="T830" s="245">
        <f>S830*H830</f>
        <v>0.061200000000000004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46" t="s">
        <v>170</v>
      </c>
      <c r="AT830" s="246" t="s">
        <v>165</v>
      </c>
      <c r="AU830" s="246" t="s">
        <v>181</v>
      </c>
      <c r="AY830" s="17" t="s">
        <v>163</v>
      </c>
      <c r="BE830" s="247">
        <f>IF(N830="základní",J830,0)</f>
        <v>0</v>
      </c>
      <c r="BF830" s="247">
        <f>IF(N830="snížená",J830,0)</f>
        <v>0</v>
      </c>
      <c r="BG830" s="247">
        <f>IF(N830="zákl. přenesená",J830,0)</f>
        <v>0</v>
      </c>
      <c r="BH830" s="247">
        <f>IF(N830="sníž. přenesená",J830,0)</f>
        <v>0</v>
      </c>
      <c r="BI830" s="247">
        <f>IF(N830="nulová",J830,0)</f>
        <v>0</v>
      </c>
      <c r="BJ830" s="17" t="s">
        <v>85</v>
      </c>
      <c r="BK830" s="247">
        <f>ROUND(I830*H830,2)</f>
        <v>0</v>
      </c>
      <c r="BL830" s="17" t="s">
        <v>170</v>
      </c>
      <c r="BM830" s="246" t="s">
        <v>1151</v>
      </c>
    </row>
    <row r="831" s="2" customFormat="1">
      <c r="A831" s="38"/>
      <c r="B831" s="39"/>
      <c r="C831" s="40"/>
      <c r="D831" s="248" t="s">
        <v>172</v>
      </c>
      <c r="E831" s="40"/>
      <c r="F831" s="249" t="s">
        <v>1152</v>
      </c>
      <c r="G831" s="40"/>
      <c r="H831" s="40"/>
      <c r="I831" s="144"/>
      <c r="J831" s="40"/>
      <c r="K831" s="40"/>
      <c r="L831" s="44"/>
      <c r="M831" s="250"/>
      <c r="N831" s="251"/>
      <c r="O831" s="91"/>
      <c r="P831" s="91"/>
      <c r="Q831" s="91"/>
      <c r="R831" s="91"/>
      <c r="S831" s="91"/>
      <c r="T831" s="92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172</v>
      </c>
      <c r="AU831" s="17" t="s">
        <v>181</v>
      </c>
    </row>
    <row r="832" s="14" customFormat="1">
      <c r="A832" s="14"/>
      <c r="B832" s="262"/>
      <c r="C832" s="263"/>
      <c r="D832" s="248" t="s">
        <v>174</v>
      </c>
      <c r="E832" s="264" t="s">
        <v>1</v>
      </c>
      <c r="F832" s="265" t="s">
        <v>1153</v>
      </c>
      <c r="G832" s="263"/>
      <c r="H832" s="266">
        <v>8</v>
      </c>
      <c r="I832" s="267"/>
      <c r="J832" s="263"/>
      <c r="K832" s="263"/>
      <c r="L832" s="268"/>
      <c r="M832" s="269"/>
      <c r="N832" s="270"/>
      <c r="O832" s="270"/>
      <c r="P832" s="270"/>
      <c r="Q832" s="270"/>
      <c r="R832" s="270"/>
      <c r="S832" s="270"/>
      <c r="T832" s="27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72" t="s">
        <v>174</v>
      </c>
      <c r="AU832" s="272" t="s">
        <v>181</v>
      </c>
      <c r="AV832" s="14" t="s">
        <v>87</v>
      </c>
      <c r="AW832" s="14" t="s">
        <v>32</v>
      </c>
      <c r="AX832" s="14" t="s">
        <v>77</v>
      </c>
      <c r="AY832" s="272" t="s">
        <v>163</v>
      </c>
    </row>
    <row r="833" s="14" customFormat="1">
      <c r="A833" s="14"/>
      <c r="B833" s="262"/>
      <c r="C833" s="263"/>
      <c r="D833" s="248" t="s">
        <v>174</v>
      </c>
      <c r="E833" s="264" t="s">
        <v>1</v>
      </c>
      <c r="F833" s="265" t="s">
        <v>1154</v>
      </c>
      <c r="G833" s="263"/>
      <c r="H833" s="266">
        <v>22.800000000000001</v>
      </c>
      <c r="I833" s="267"/>
      <c r="J833" s="263"/>
      <c r="K833" s="263"/>
      <c r="L833" s="268"/>
      <c r="M833" s="269"/>
      <c r="N833" s="270"/>
      <c r="O833" s="270"/>
      <c r="P833" s="270"/>
      <c r="Q833" s="270"/>
      <c r="R833" s="270"/>
      <c r="S833" s="270"/>
      <c r="T833" s="27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72" t="s">
        <v>174</v>
      </c>
      <c r="AU833" s="272" t="s">
        <v>181</v>
      </c>
      <c r="AV833" s="14" t="s">
        <v>87</v>
      </c>
      <c r="AW833" s="14" t="s">
        <v>32</v>
      </c>
      <c r="AX833" s="14" t="s">
        <v>77</v>
      </c>
      <c r="AY833" s="272" t="s">
        <v>163</v>
      </c>
    </row>
    <row r="834" s="14" customFormat="1">
      <c r="A834" s="14"/>
      <c r="B834" s="262"/>
      <c r="C834" s="263"/>
      <c r="D834" s="248" t="s">
        <v>174</v>
      </c>
      <c r="E834" s="264" t="s">
        <v>1</v>
      </c>
      <c r="F834" s="265" t="s">
        <v>1155</v>
      </c>
      <c r="G834" s="263"/>
      <c r="H834" s="266">
        <v>7.2000000000000002</v>
      </c>
      <c r="I834" s="267"/>
      <c r="J834" s="263"/>
      <c r="K834" s="263"/>
      <c r="L834" s="268"/>
      <c r="M834" s="269"/>
      <c r="N834" s="270"/>
      <c r="O834" s="270"/>
      <c r="P834" s="270"/>
      <c r="Q834" s="270"/>
      <c r="R834" s="270"/>
      <c r="S834" s="270"/>
      <c r="T834" s="271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72" t="s">
        <v>174</v>
      </c>
      <c r="AU834" s="272" t="s">
        <v>181</v>
      </c>
      <c r="AV834" s="14" t="s">
        <v>87</v>
      </c>
      <c r="AW834" s="14" t="s">
        <v>32</v>
      </c>
      <c r="AX834" s="14" t="s">
        <v>77</v>
      </c>
      <c r="AY834" s="272" t="s">
        <v>163</v>
      </c>
    </row>
    <row r="835" s="14" customFormat="1">
      <c r="A835" s="14"/>
      <c r="B835" s="262"/>
      <c r="C835" s="263"/>
      <c r="D835" s="248" t="s">
        <v>174</v>
      </c>
      <c r="E835" s="264" t="s">
        <v>1</v>
      </c>
      <c r="F835" s="265" t="s">
        <v>1156</v>
      </c>
      <c r="G835" s="263"/>
      <c r="H835" s="266">
        <v>11.4</v>
      </c>
      <c r="I835" s="267"/>
      <c r="J835" s="263"/>
      <c r="K835" s="263"/>
      <c r="L835" s="268"/>
      <c r="M835" s="269"/>
      <c r="N835" s="270"/>
      <c r="O835" s="270"/>
      <c r="P835" s="270"/>
      <c r="Q835" s="270"/>
      <c r="R835" s="270"/>
      <c r="S835" s="270"/>
      <c r="T835" s="27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72" t="s">
        <v>174</v>
      </c>
      <c r="AU835" s="272" t="s">
        <v>181</v>
      </c>
      <c r="AV835" s="14" t="s">
        <v>87</v>
      </c>
      <c r="AW835" s="14" t="s">
        <v>32</v>
      </c>
      <c r="AX835" s="14" t="s">
        <v>77</v>
      </c>
      <c r="AY835" s="272" t="s">
        <v>163</v>
      </c>
    </row>
    <row r="836" s="14" customFormat="1">
      <c r="A836" s="14"/>
      <c r="B836" s="262"/>
      <c r="C836" s="263"/>
      <c r="D836" s="248" t="s">
        <v>174</v>
      </c>
      <c r="E836" s="264" t="s">
        <v>1</v>
      </c>
      <c r="F836" s="265" t="s">
        <v>1157</v>
      </c>
      <c r="G836" s="263"/>
      <c r="H836" s="266">
        <v>3.6000000000000001</v>
      </c>
      <c r="I836" s="267"/>
      <c r="J836" s="263"/>
      <c r="K836" s="263"/>
      <c r="L836" s="268"/>
      <c r="M836" s="269"/>
      <c r="N836" s="270"/>
      <c r="O836" s="270"/>
      <c r="P836" s="270"/>
      <c r="Q836" s="270"/>
      <c r="R836" s="270"/>
      <c r="S836" s="270"/>
      <c r="T836" s="27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72" t="s">
        <v>174</v>
      </c>
      <c r="AU836" s="272" t="s">
        <v>181</v>
      </c>
      <c r="AV836" s="14" t="s">
        <v>87</v>
      </c>
      <c r="AW836" s="14" t="s">
        <v>32</v>
      </c>
      <c r="AX836" s="14" t="s">
        <v>77</v>
      </c>
      <c r="AY836" s="272" t="s">
        <v>163</v>
      </c>
    </row>
    <row r="837" s="14" customFormat="1">
      <c r="A837" s="14"/>
      <c r="B837" s="262"/>
      <c r="C837" s="263"/>
      <c r="D837" s="248" t="s">
        <v>174</v>
      </c>
      <c r="E837" s="264" t="s">
        <v>1</v>
      </c>
      <c r="F837" s="265" t="s">
        <v>1158</v>
      </c>
      <c r="G837" s="263"/>
      <c r="H837" s="266">
        <v>2</v>
      </c>
      <c r="I837" s="267"/>
      <c r="J837" s="263"/>
      <c r="K837" s="263"/>
      <c r="L837" s="268"/>
      <c r="M837" s="269"/>
      <c r="N837" s="270"/>
      <c r="O837" s="270"/>
      <c r="P837" s="270"/>
      <c r="Q837" s="270"/>
      <c r="R837" s="270"/>
      <c r="S837" s="270"/>
      <c r="T837" s="271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72" t="s">
        <v>174</v>
      </c>
      <c r="AU837" s="272" t="s">
        <v>181</v>
      </c>
      <c r="AV837" s="14" t="s">
        <v>87</v>
      </c>
      <c r="AW837" s="14" t="s">
        <v>32</v>
      </c>
      <c r="AX837" s="14" t="s">
        <v>77</v>
      </c>
      <c r="AY837" s="272" t="s">
        <v>163</v>
      </c>
    </row>
    <row r="838" s="14" customFormat="1">
      <c r="A838" s="14"/>
      <c r="B838" s="262"/>
      <c r="C838" s="263"/>
      <c r="D838" s="248" t="s">
        <v>174</v>
      </c>
      <c r="E838" s="264" t="s">
        <v>1</v>
      </c>
      <c r="F838" s="265" t="s">
        <v>1159</v>
      </c>
      <c r="G838" s="263"/>
      <c r="H838" s="266">
        <v>5</v>
      </c>
      <c r="I838" s="267"/>
      <c r="J838" s="263"/>
      <c r="K838" s="263"/>
      <c r="L838" s="268"/>
      <c r="M838" s="269"/>
      <c r="N838" s="270"/>
      <c r="O838" s="270"/>
      <c r="P838" s="270"/>
      <c r="Q838" s="270"/>
      <c r="R838" s="270"/>
      <c r="S838" s="270"/>
      <c r="T838" s="27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72" t="s">
        <v>174</v>
      </c>
      <c r="AU838" s="272" t="s">
        <v>181</v>
      </c>
      <c r="AV838" s="14" t="s">
        <v>87</v>
      </c>
      <c r="AW838" s="14" t="s">
        <v>32</v>
      </c>
      <c r="AX838" s="14" t="s">
        <v>77</v>
      </c>
      <c r="AY838" s="272" t="s">
        <v>163</v>
      </c>
    </row>
    <row r="839" s="14" customFormat="1">
      <c r="A839" s="14"/>
      <c r="B839" s="262"/>
      <c r="C839" s="263"/>
      <c r="D839" s="248" t="s">
        <v>174</v>
      </c>
      <c r="E839" s="264" t="s">
        <v>1</v>
      </c>
      <c r="F839" s="265" t="s">
        <v>1160</v>
      </c>
      <c r="G839" s="263"/>
      <c r="H839" s="266">
        <v>1.2</v>
      </c>
      <c r="I839" s="267"/>
      <c r="J839" s="263"/>
      <c r="K839" s="263"/>
      <c r="L839" s="268"/>
      <c r="M839" s="269"/>
      <c r="N839" s="270"/>
      <c r="O839" s="270"/>
      <c r="P839" s="270"/>
      <c r="Q839" s="270"/>
      <c r="R839" s="270"/>
      <c r="S839" s="270"/>
      <c r="T839" s="271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72" t="s">
        <v>174</v>
      </c>
      <c r="AU839" s="272" t="s">
        <v>181</v>
      </c>
      <c r="AV839" s="14" t="s">
        <v>87</v>
      </c>
      <c r="AW839" s="14" t="s">
        <v>32</v>
      </c>
      <c r="AX839" s="14" t="s">
        <v>77</v>
      </c>
      <c r="AY839" s="272" t="s">
        <v>163</v>
      </c>
    </row>
    <row r="840" s="12" customFormat="1" ht="22.8" customHeight="1">
      <c r="A840" s="12"/>
      <c r="B840" s="219"/>
      <c r="C840" s="220"/>
      <c r="D840" s="221" t="s">
        <v>76</v>
      </c>
      <c r="E840" s="233" t="s">
        <v>1161</v>
      </c>
      <c r="F840" s="233" t="s">
        <v>1162</v>
      </c>
      <c r="G840" s="220"/>
      <c r="H840" s="220"/>
      <c r="I840" s="223"/>
      <c r="J840" s="234">
        <f>BK840</f>
        <v>0</v>
      </c>
      <c r="K840" s="220"/>
      <c r="L840" s="225"/>
      <c r="M840" s="226"/>
      <c r="N840" s="227"/>
      <c r="O840" s="227"/>
      <c r="P840" s="228">
        <f>SUM(P841:P857)</f>
        <v>0</v>
      </c>
      <c r="Q840" s="227"/>
      <c r="R840" s="228">
        <f>SUM(R841:R857)</f>
        <v>0</v>
      </c>
      <c r="S840" s="227"/>
      <c r="T840" s="229">
        <f>SUM(T841:T857)</f>
        <v>0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30" t="s">
        <v>85</v>
      </c>
      <c r="AT840" s="231" t="s">
        <v>76</v>
      </c>
      <c r="AU840" s="231" t="s">
        <v>85</v>
      </c>
      <c r="AY840" s="230" t="s">
        <v>163</v>
      </c>
      <c r="BK840" s="232">
        <f>SUM(BK841:BK857)</f>
        <v>0</v>
      </c>
    </row>
    <row r="841" s="2" customFormat="1" ht="16.5" customHeight="1">
      <c r="A841" s="38"/>
      <c r="B841" s="39"/>
      <c r="C841" s="235" t="s">
        <v>1163</v>
      </c>
      <c r="D841" s="235" t="s">
        <v>165</v>
      </c>
      <c r="E841" s="236" t="s">
        <v>1164</v>
      </c>
      <c r="F841" s="237" t="s">
        <v>1165</v>
      </c>
      <c r="G841" s="238" t="s">
        <v>219</v>
      </c>
      <c r="H841" s="239">
        <v>41.587000000000003</v>
      </c>
      <c r="I841" s="240"/>
      <c r="J841" s="241">
        <f>ROUND(I841*H841,2)</f>
        <v>0</v>
      </c>
      <c r="K841" s="237" t="s">
        <v>169</v>
      </c>
      <c r="L841" s="44"/>
      <c r="M841" s="242" t="s">
        <v>1</v>
      </c>
      <c r="N841" s="243" t="s">
        <v>42</v>
      </c>
      <c r="O841" s="91"/>
      <c r="P841" s="244">
        <f>O841*H841</f>
        <v>0</v>
      </c>
      <c r="Q841" s="244">
        <v>0</v>
      </c>
      <c r="R841" s="244">
        <f>Q841*H841</f>
        <v>0</v>
      </c>
      <c r="S841" s="244">
        <v>0</v>
      </c>
      <c r="T841" s="245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46" t="s">
        <v>170</v>
      </c>
      <c r="AT841" s="246" t="s">
        <v>165</v>
      </c>
      <c r="AU841" s="246" t="s">
        <v>87</v>
      </c>
      <c r="AY841" s="17" t="s">
        <v>163</v>
      </c>
      <c r="BE841" s="247">
        <f>IF(N841="základní",J841,0)</f>
        <v>0</v>
      </c>
      <c r="BF841" s="247">
        <f>IF(N841="snížená",J841,0)</f>
        <v>0</v>
      </c>
      <c r="BG841" s="247">
        <f>IF(N841="zákl. přenesená",J841,0)</f>
        <v>0</v>
      </c>
      <c r="BH841" s="247">
        <f>IF(N841="sníž. přenesená",J841,0)</f>
        <v>0</v>
      </c>
      <c r="BI841" s="247">
        <f>IF(N841="nulová",J841,0)</f>
        <v>0</v>
      </c>
      <c r="BJ841" s="17" t="s">
        <v>85</v>
      </c>
      <c r="BK841" s="247">
        <f>ROUND(I841*H841,2)</f>
        <v>0</v>
      </c>
      <c r="BL841" s="17" t="s">
        <v>170</v>
      </c>
      <c r="BM841" s="246" t="s">
        <v>1166</v>
      </c>
    </row>
    <row r="842" s="2" customFormat="1">
      <c r="A842" s="38"/>
      <c r="B842" s="39"/>
      <c r="C842" s="40"/>
      <c r="D842" s="248" t="s">
        <v>172</v>
      </c>
      <c r="E842" s="40"/>
      <c r="F842" s="249" t="s">
        <v>1167</v>
      </c>
      <c r="G842" s="40"/>
      <c r="H842" s="40"/>
      <c r="I842" s="144"/>
      <c r="J842" s="40"/>
      <c r="K842" s="40"/>
      <c r="L842" s="44"/>
      <c r="M842" s="250"/>
      <c r="N842" s="251"/>
      <c r="O842" s="91"/>
      <c r="P842" s="91"/>
      <c r="Q842" s="91"/>
      <c r="R842" s="91"/>
      <c r="S842" s="91"/>
      <c r="T842" s="92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T842" s="17" t="s">
        <v>172</v>
      </c>
      <c r="AU842" s="17" t="s">
        <v>87</v>
      </c>
    </row>
    <row r="843" s="2" customFormat="1" ht="16.5" customHeight="1">
      <c r="A843" s="38"/>
      <c r="B843" s="39"/>
      <c r="C843" s="235" t="s">
        <v>1168</v>
      </c>
      <c r="D843" s="235" t="s">
        <v>165</v>
      </c>
      <c r="E843" s="236" t="s">
        <v>1169</v>
      </c>
      <c r="F843" s="237" t="s">
        <v>1170</v>
      </c>
      <c r="G843" s="238" t="s">
        <v>219</v>
      </c>
      <c r="H843" s="239">
        <v>41.838000000000001</v>
      </c>
      <c r="I843" s="240"/>
      <c r="J843" s="241">
        <f>ROUND(I843*H843,2)</f>
        <v>0</v>
      </c>
      <c r="K843" s="237" t="s">
        <v>169</v>
      </c>
      <c r="L843" s="44"/>
      <c r="M843" s="242" t="s">
        <v>1</v>
      </c>
      <c r="N843" s="243" t="s">
        <v>42</v>
      </c>
      <c r="O843" s="91"/>
      <c r="P843" s="244">
        <f>O843*H843</f>
        <v>0</v>
      </c>
      <c r="Q843" s="244">
        <v>0</v>
      </c>
      <c r="R843" s="244">
        <f>Q843*H843</f>
        <v>0</v>
      </c>
      <c r="S843" s="244">
        <v>0</v>
      </c>
      <c r="T843" s="245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46" t="s">
        <v>170</v>
      </c>
      <c r="AT843" s="246" t="s">
        <v>165</v>
      </c>
      <c r="AU843" s="246" t="s">
        <v>87</v>
      </c>
      <c r="AY843" s="17" t="s">
        <v>163</v>
      </c>
      <c r="BE843" s="247">
        <f>IF(N843="základní",J843,0)</f>
        <v>0</v>
      </c>
      <c r="BF843" s="247">
        <f>IF(N843="snížená",J843,0)</f>
        <v>0</v>
      </c>
      <c r="BG843" s="247">
        <f>IF(N843="zákl. přenesená",J843,0)</f>
        <v>0</v>
      </c>
      <c r="BH843" s="247">
        <f>IF(N843="sníž. přenesená",J843,0)</f>
        <v>0</v>
      </c>
      <c r="BI843" s="247">
        <f>IF(N843="nulová",J843,0)</f>
        <v>0</v>
      </c>
      <c r="BJ843" s="17" t="s">
        <v>85</v>
      </c>
      <c r="BK843" s="247">
        <f>ROUND(I843*H843,2)</f>
        <v>0</v>
      </c>
      <c r="BL843" s="17" t="s">
        <v>170</v>
      </c>
      <c r="BM843" s="246" t="s">
        <v>1171</v>
      </c>
    </row>
    <row r="844" s="2" customFormat="1">
      <c r="A844" s="38"/>
      <c r="B844" s="39"/>
      <c r="C844" s="40"/>
      <c r="D844" s="248" t="s">
        <v>172</v>
      </c>
      <c r="E844" s="40"/>
      <c r="F844" s="249" t="s">
        <v>1172</v>
      </c>
      <c r="G844" s="40"/>
      <c r="H844" s="40"/>
      <c r="I844" s="144"/>
      <c r="J844" s="40"/>
      <c r="K844" s="40"/>
      <c r="L844" s="44"/>
      <c r="M844" s="250"/>
      <c r="N844" s="251"/>
      <c r="O844" s="91"/>
      <c r="P844" s="91"/>
      <c r="Q844" s="91"/>
      <c r="R844" s="91"/>
      <c r="S844" s="91"/>
      <c r="T844" s="92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172</v>
      </c>
      <c r="AU844" s="17" t="s">
        <v>87</v>
      </c>
    </row>
    <row r="845" s="14" customFormat="1">
      <c r="A845" s="14"/>
      <c r="B845" s="262"/>
      <c r="C845" s="263"/>
      <c r="D845" s="248" t="s">
        <v>174</v>
      </c>
      <c r="E845" s="264" t="s">
        <v>1</v>
      </c>
      <c r="F845" s="265" t="s">
        <v>1173</v>
      </c>
      <c r="G845" s="263"/>
      <c r="H845" s="266">
        <v>41.902999999999999</v>
      </c>
      <c r="I845" s="267"/>
      <c r="J845" s="263"/>
      <c r="K845" s="263"/>
      <c r="L845" s="268"/>
      <c r="M845" s="269"/>
      <c r="N845" s="270"/>
      <c r="O845" s="270"/>
      <c r="P845" s="270"/>
      <c r="Q845" s="270"/>
      <c r="R845" s="270"/>
      <c r="S845" s="270"/>
      <c r="T845" s="271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72" t="s">
        <v>174</v>
      </c>
      <c r="AU845" s="272" t="s">
        <v>87</v>
      </c>
      <c r="AV845" s="14" t="s">
        <v>87</v>
      </c>
      <c r="AW845" s="14" t="s">
        <v>32</v>
      </c>
      <c r="AX845" s="14" t="s">
        <v>77</v>
      </c>
      <c r="AY845" s="272" t="s">
        <v>163</v>
      </c>
    </row>
    <row r="846" s="14" customFormat="1">
      <c r="A846" s="14"/>
      <c r="B846" s="262"/>
      <c r="C846" s="263"/>
      <c r="D846" s="248" t="s">
        <v>174</v>
      </c>
      <c r="E846" s="264" t="s">
        <v>1</v>
      </c>
      <c r="F846" s="265" t="s">
        <v>1174</v>
      </c>
      <c r="G846" s="263"/>
      <c r="H846" s="266">
        <v>-0.065000000000000002</v>
      </c>
      <c r="I846" s="267"/>
      <c r="J846" s="263"/>
      <c r="K846" s="263"/>
      <c r="L846" s="268"/>
      <c r="M846" s="269"/>
      <c r="N846" s="270"/>
      <c r="O846" s="270"/>
      <c r="P846" s="270"/>
      <c r="Q846" s="270"/>
      <c r="R846" s="270"/>
      <c r="S846" s="270"/>
      <c r="T846" s="27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72" t="s">
        <v>174</v>
      </c>
      <c r="AU846" s="272" t="s">
        <v>87</v>
      </c>
      <c r="AV846" s="14" t="s">
        <v>87</v>
      </c>
      <c r="AW846" s="14" t="s">
        <v>32</v>
      </c>
      <c r="AX846" s="14" t="s">
        <v>77</v>
      </c>
      <c r="AY846" s="272" t="s">
        <v>163</v>
      </c>
    </row>
    <row r="847" s="2" customFormat="1" ht="16.5" customHeight="1">
      <c r="A847" s="38"/>
      <c r="B847" s="39"/>
      <c r="C847" s="235" t="s">
        <v>1175</v>
      </c>
      <c r="D847" s="235" t="s">
        <v>165</v>
      </c>
      <c r="E847" s="236" t="s">
        <v>1176</v>
      </c>
      <c r="F847" s="237" t="s">
        <v>1177</v>
      </c>
      <c r="G847" s="238" t="s">
        <v>219</v>
      </c>
      <c r="H847" s="239">
        <v>1087.788</v>
      </c>
      <c r="I847" s="240"/>
      <c r="J847" s="241">
        <f>ROUND(I847*H847,2)</f>
        <v>0</v>
      </c>
      <c r="K847" s="237" t="s">
        <v>169</v>
      </c>
      <c r="L847" s="44"/>
      <c r="M847" s="242" t="s">
        <v>1</v>
      </c>
      <c r="N847" s="243" t="s">
        <v>42</v>
      </c>
      <c r="O847" s="91"/>
      <c r="P847" s="244">
        <f>O847*H847</f>
        <v>0</v>
      </c>
      <c r="Q847" s="244">
        <v>0</v>
      </c>
      <c r="R847" s="244">
        <f>Q847*H847</f>
        <v>0</v>
      </c>
      <c r="S847" s="244">
        <v>0</v>
      </c>
      <c r="T847" s="245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46" t="s">
        <v>170</v>
      </c>
      <c r="AT847" s="246" t="s">
        <v>165</v>
      </c>
      <c r="AU847" s="246" t="s">
        <v>87</v>
      </c>
      <c r="AY847" s="17" t="s">
        <v>163</v>
      </c>
      <c r="BE847" s="247">
        <f>IF(N847="základní",J847,0)</f>
        <v>0</v>
      </c>
      <c r="BF847" s="247">
        <f>IF(N847="snížená",J847,0)</f>
        <v>0</v>
      </c>
      <c r="BG847" s="247">
        <f>IF(N847="zákl. přenesená",J847,0)</f>
        <v>0</v>
      </c>
      <c r="BH847" s="247">
        <f>IF(N847="sníž. přenesená",J847,0)</f>
        <v>0</v>
      </c>
      <c r="BI847" s="247">
        <f>IF(N847="nulová",J847,0)</f>
        <v>0</v>
      </c>
      <c r="BJ847" s="17" t="s">
        <v>85</v>
      </c>
      <c r="BK847" s="247">
        <f>ROUND(I847*H847,2)</f>
        <v>0</v>
      </c>
      <c r="BL847" s="17" t="s">
        <v>170</v>
      </c>
      <c r="BM847" s="246" t="s">
        <v>1178</v>
      </c>
    </row>
    <row r="848" s="2" customFormat="1">
      <c r="A848" s="38"/>
      <c r="B848" s="39"/>
      <c r="C848" s="40"/>
      <c r="D848" s="248" t="s">
        <v>172</v>
      </c>
      <c r="E848" s="40"/>
      <c r="F848" s="249" t="s">
        <v>1179</v>
      </c>
      <c r="G848" s="40"/>
      <c r="H848" s="40"/>
      <c r="I848" s="144"/>
      <c r="J848" s="40"/>
      <c r="K848" s="40"/>
      <c r="L848" s="44"/>
      <c r="M848" s="250"/>
      <c r="N848" s="251"/>
      <c r="O848" s="91"/>
      <c r="P848" s="91"/>
      <c r="Q848" s="91"/>
      <c r="R848" s="91"/>
      <c r="S848" s="91"/>
      <c r="T848" s="92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T848" s="17" t="s">
        <v>172</v>
      </c>
      <c r="AU848" s="17" t="s">
        <v>87</v>
      </c>
    </row>
    <row r="849" s="13" customFormat="1">
      <c r="A849" s="13"/>
      <c r="B849" s="252"/>
      <c r="C849" s="253"/>
      <c r="D849" s="248" t="s">
        <v>174</v>
      </c>
      <c r="E849" s="254" t="s">
        <v>1</v>
      </c>
      <c r="F849" s="255" t="s">
        <v>1180</v>
      </c>
      <c r="G849" s="253"/>
      <c r="H849" s="254" t="s">
        <v>1</v>
      </c>
      <c r="I849" s="256"/>
      <c r="J849" s="253"/>
      <c r="K849" s="253"/>
      <c r="L849" s="257"/>
      <c r="M849" s="258"/>
      <c r="N849" s="259"/>
      <c r="O849" s="259"/>
      <c r="P849" s="259"/>
      <c r="Q849" s="259"/>
      <c r="R849" s="259"/>
      <c r="S849" s="259"/>
      <c r="T849" s="260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61" t="s">
        <v>174</v>
      </c>
      <c r="AU849" s="261" t="s">
        <v>87</v>
      </c>
      <c r="AV849" s="13" t="s">
        <v>85</v>
      </c>
      <c r="AW849" s="13" t="s">
        <v>32</v>
      </c>
      <c r="AX849" s="13" t="s">
        <v>77</v>
      </c>
      <c r="AY849" s="261" t="s">
        <v>163</v>
      </c>
    </row>
    <row r="850" s="14" customFormat="1">
      <c r="A850" s="14"/>
      <c r="B850" s="262"/>
      <c r="C850" s="263"/>
      <c r="D850" s="248" t="s">
        <v>174</v>
      </c>
      <c r="E850" s="264" t="s">
        <v>1</v>
      </c>
      <c r="F850" s="265" t="s">
        <v>1181</v>
      </c>
      <c r="G850" s="263"/>
      <c r="H850" s="266">
        <v>41.838000000000001</v>
      </c>
      <c r="I850" s="267"/>
      <c r="J850" s="263"/>
      <c r="K850" s="263"/>
      <c r="L850" s="268"/>
      <c r="M850" s="269"/>
      <c r="N850" s="270"/>
      <c r="O850" s="270"/>
      <c r="P850" s="270"/>
      <c r="Q850" s="270"/>
      <c r="R850" s="270"/>
      <c r="S850" s="270"/>
      <c r="T850" s="271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72" t="s">
        <v>174</v>
      </c>
      <c r="AU850" s="272" t="s">
        <v>87</v>
      </c>
      <c r="AV850" s="14" t="s">
        <v>87</v>
      </c>
      <c r="AW850" s="14" t="s">
        <v>32</v>
      </c>
      <c r="AX850" s="14" t="s">
        <v>77</v>
      </c>
      <c r="AY850" s="272" t="s">
        <v>163</v>
      </c>
    </row>
    <row r="851" s="14" customFormat="1">
      <c r="A851" s="14"/>
      <c r="B851" s="262"/>
      <c r="C851" s="263"/>
      <c r="D851" s="248" t="s">
        <v>174</v>
      </c>
      <c r="E851" s="263"/>
      <c r="F851" s="265" t="s">
        <v>1182</v>
      </c>
      <c r="G851" s="263"/>
      <c r="H851" s="266">
        <v>1087.788</v>
      </c>
      <c r="I851" s="267"/>
      <c r="J851" s="263"/>
      <c r="K851" s="263"/>
      <c r="L851" s="268"/>
      <c r="M851" s="269"/>
      <c r="N851" s="270"/>
      <c r="O851" s="270"/>
      <c r="P851" s="270"/>
      <c r="Q851" s="270"/>
      <c r="R851" s="270"/>
      <c r="S851" s="270"/>
      <c r="T851" s="271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72" t="s">
        <v>174</v>
      </c>
      <c r="AU851" s="272" t="s">
        <v>87</v>
      </c>
      <c r="AV851" s="14" t="s">
        <v>87</v>
      </c>
      <c r="AW851" s="14" t="s">
        <v>4</v>
      </c>
      <c r="AX851" s="14" t="s">
        <v>85</v>
      </c>
      <c r="AY851" s="272" t="s">
        <v>163</v>
      </c>
    </row>
    <row r="852" s="2" customFormat="1" ht="16.5" customHeight="1">
      <c r="A852" s="38"/>
      <c r="B852" s="39"/>
      <c r="C852" s="235" t="s">
        <v>1183</v>
      </c>
      <c r="D852" s="235" t="s">
        <v>165</v>
      </c>
      <c r="E852" s="236" t="s">
        <v>1184</v>
      </c>
      <c r="F852" s="237" t="s">
        <v>1185</v>
      </c>
      <c r="G852" s="238" t="s">
        <v>219</v>
      </c>
      <c r="H852" s="239">
        <v>41.543999999999997</v>
      </c>
      <c r="I852" s="240"/>
      <c r="J852" s="241">
        <f>ROUND(I852*H852,2)</f>
        <v>0</v>
      </c>
      <c r="K852" s="237" t="s">
        <v>169</v>
      </c>
      <c r="L852" s="44"/>
      <c r="M852" s="242" t="s">
        <v>1</v>
      </c>
      <c r="N852" s="243" t="s">
        <v>42</v>
      </c>
      <c r="O852" s="91"/>
      <c r="P852" s="244">
        <f>O852*H852</f>
        <v>0</v>
      </c>
      <c r="Q852" s="244">
        <v>0</v>
      </c>
      <c r="R852" s="244">
        <f>Q852*H852</f>
        <v>0</v>
      </c>
      <c r="S852" s="244">
        <v>0</v>
      </c>
      <c r="T852" s="245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46" t="s">
        <v>170</v>
      </c>
      <c r="AT852" s="246" t="s">
        <v>165</v>
      </c>
      <c r="AU852" s="246" t="s">
        <v>87</v>
      </c>
      <c r="AY852" s="17" t="s">
        <v>163</v>
      </c>
      <c r="BE852" s="247">
        <f>IF(N852="základní",J852,0)</f>
        <v>0</v>
      </c>
      <c r="BF852" s="247">
        <f>IF(N852="snížená",J852,0)</f>
        <v>0</v>
      </c>
      <c r="BG852" s="247">
        <f>IF(N852="zákl. přenesená",J852,0)</f>
        <v>0</v>
      </c>
      <c r="BH852" s="247">
        <f>IF(N852="sníž. přenesená",J852,0)</f>
        <v>0</v>
      </c>
      <c r="BI852" s="247">
        <f>IF(N852="nulová",J852,0)</f>
        <v>0</v>
      </c>
      <c r="BJ852" s="17" t="s">
        <v>85</v>
      </c>
      <c r="BK852" s="247">
        <f>ROUND(I852*H852,2)</f>
        <v>0</v>
      </c>
      <c r="BL852" s="17" t="s">
        <v>170</v>
      </c>
      <c r="BM852" s="246" t="s">
        <v>1186</v>
      </c>
    </row>
    <row r="853" s="2" customFormat="1">
      <c r="A853" s="38"/>
      <c r="B853" s="39"/>
      <c r="C853" s="40"/>
      <c r="D853" s="248" t="s">
        <v>172</v>
      </c>
      <c r="E853" s="40"/>
      <c r="F853" s="249" t="s">
        <v>1187</v>
      </c>
      <c r="G853" s="40"/>
      <c r="H853" s="40"/>
      <c r="I853" s="144"/>
      <c r="J853" s="40"/>
      <c r="K853" s="40"/>
      <c r="L853" s="44"/>
      <c r="M853" s="250"/>
      <c r="N853" s="251"/>
      <c r="O853" s="91"/>
      <c r="P853" s="91"/>
      <c r="Q853" s="91"/>
      <c r="R853" s="91"/>
      <c r="S853" s="91"/>
      <c r="T853" s="92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T853" s="17" t="s">
        <v>172</v>
      </c>
      <c r="AU853" s="17" t="s">
        <v>87</v>
      </c>
    </row>
    <row r="854" s="14" customFormat="1">
      <c r="A854" s="14"/>
      <c r="B854" s="262"/>
      <c r="C854" s="263"/>
      <c r="D854" s="248" t="s">
        <v>174</v>
      </c>
      <c r="E854" s="264" t="s">
        <v>1</v>
      </c>
      <c r="F854" s="265" t="s">
        <v>1181</v>
      </c>
      <c r="G854" s="263"/>
      <c r="H854" s="266">
        <v>41.838000000000001</v>
      </c>
      <c r="I854" s="267"/>
      <c r="J854" s="263"/>
      <c r="K854" s="263"/>
      <c r="L854" s="268"/>
      <c r="M854" s="269"/>
      <c r="N854" s="270"/>
      <c r="O854" s="270"/>
      <c r="P854" s="270"/>
      <c r="Q854" s="270"/>
      <c r="R854" s="270"/>
      <c r="S854" s="270"/>
      <c r="T854" s="27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72" t="s">
        <v>174</v>
      </c>
      <c r="AU854" s="272" t="s">
        <v>87</v>
      </c>
      <c r="AV854" s="14" t="s">
        <v>87</v>
      </c>
      <c r="AW854" s="14" t="s">
        <v>32</v>
      </c>
      <c r="AX854" s="14" t="s">
        <v>77</v>
      </c>
      <c r="AY854" s="272" t="s">
        <v>163</v>
      </c>
    </row>
    <row r="855" s="14" customFormat="1">
      <c r="A855" s="14"/>
      <c r="B855" s="262"/>
      <c r="C855" s="263"/>
      <c r="D855" s="248" t="s">
        <v>174</v>
      </c>
      <c r="E855" s="264" t="s">
        <v>1</v>
      </c>
      <c r="F855" s="265" t="s">
        <v>1188</v>
      </c>
      <c r="G855" s="263"/>
      <c r="H855" s="266">
        <v>-0.29399999999999998</v>
      </c>
      <c r="I855" s="267"/>
      <c r="J855" s="263"/>
      <c r="K855" s="263"/>
      <c r="L855" s="268"/>
      <c r="M855" s="269"/>
      <c r="N855" s="270"/>
      <c r="O855" s="270"/>
      <c r="P855" s="270"/>
      <c r="Q855" s="270"/>
      <c r="R855" s="270"/>
      <c r="S855" s="270"/>
      <c r="T855" s="271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72" t="s">
        <v>174</v>
      </c>
      <c r="AU855" s="272" t="s">
        <v>87</v>
      </c>
      <c r="AV855" s="14" t="s">
        <v>87</v>
      </c>
      <c r="AW855" s="14" t="s">
        <v>32</v>
      </c>
      <c r="AX855" s="14" t="s">
        <v>77</v>
      </c>
      <c r="AY855" s="272" t="s">
        <v>163</v>
      </c>
    </row>
    <row r="856" s="2" customFormat="1" ht="16.5" customHeight="1">
      <c r="A856" s="38"/>
      <c r="B856" s="39"/>
      <c r="C856" s="235" t="s">
        <v>1189</v>
      </c>
      <c r="D856" s="235" t="s">
        <v>165</v>
      </c>
      <c r="E856" s="236" t="s">
        <v>1190</v>
      </c>
      <c r="F856" s="237" t="s">
        <v>1191</v>
      </c>
      <c r="G856" s="238" t="s">
        <v>219</v>
      </c>
      <c r="H856" s="239">
        <v>0.29399999999999998</v>
      </c>
      <c r="I856" s="240"/>
      <c r="J856" s="241">
        <f>ROUND(I856*H856,2)</f>
        <v>0</v>
      </c>
      <c r="K856" s="237" t="s">
        <v>169</v>
      </c>
      <c r="L856" s="44"/>
      <c r="M856" s="242" t="s">
        <v>1</v>
      </c>
      <c r="N856" s="243" t="s">
        <v>42</v>
      </c>
      <c r="O856" s="91"/>
      <c r="P856" s="244">
        <f>O856*H856</f>
        <v>0</v>
      </c>
      <c r="Q856" s="244">
        <v>0</v>
      </c>
      <c r="R856" s="244">
        <f>Q856*H856</f>
        <v>0</v>
      </c>
      <c r="S856" s="244">
        <v>0</v>
      </c>
      <c r="T856" s="245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46" t="s">
        <v>170</v>
      </c>
      <c r="AT856" s="246" t="s">
        <v>165</v>
      </c>
      <c r="AU856" s="246" t="s">
        <v>87</v>
      </c>
      <c r="AY856" s="17" t="s">
        <v>163</v>
      </c>
      <c r="BE856" s="247">
        <f>IF(N856="základní",J856,0)</f>
        <v>0</v>
      </c>
      <c r="BF856" s="247">
        <f>IF(N856="snížená",J856,0)</f>
        <v>0</v>
      </c>
      <c r="BG856" s="247">
        <f>IF(N856="zákl. přenesená",J856,0)</f>
        <v>0</v>
      </c>
      <c r="BH856" s="247">
        <f>IF(N856="sníž. přenesená",J856,0)</f>
        <v>0</v>
      </c>
      <c r="BI856" s="247">
        <f>IF(N856="nulová",J856,0)</f>
        <v>0</v>
      </c>
      <c r="BJ856" s="17" t="s">
        <v>85</v>
      </c>
      <c r="BK856" s="247">
        <f>ROUND(I856*H856,2)</f>
        <v>0</v>
      </c>
      <c r="BL856" s="17" t="s">
        <v>170</v>
      </c>
      <c r="BM856" s="246" t="s">
        <v>1192</v>
      </c>
    </row>
    <row r="857" s="2" customFormat="1">
      <c r="A857" s="38"/>
      <c r="B857" s="39"/>
      <c r="C857" s="40"/>
      <c r="D857" s="248" t="s">
        <v>172</v>
      </c>
      <c r="E857" s="40"/>
      <c r="F857" s="249" t="s">
        <v>1193</v>
      </c>
      <c r="G857" s="40"/>
      <c r="H857" s="40"/>
      <c r="I857" s="144"/>
      <c r="J857" s="40"/>
      <c r="K857" s="40"/>
      <c r="L857" s="44"/>
      <c r="M857" s="250"/>
      <c r="N857" s="251"/>
      <c r="O857" s="91"/>
      <c r="P857" s="91"/>
      <c r="Q857" s="91"/>
      <c r="R857" s="91"/>
      <c r="S857" s="91"/>
      <c r="T857" s="92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T857" s="17" t="s">
        <v>172</v>
      </c>
      <c r="AU857" s="17" t="s">
        <v>87</v>
      </c>
    </row>
    <row r="858" s="12" customFormat="1" ht="22.8" customHeight="1">
      <c r="A858" s="12"/>
      <c r="B858" s="219"/>
      <c r="C858" s="220"/>
      <c r="D858" s="221" t="s">
        <v>76</v>
      </c>
      <c r="E858" s="233" t="s">
        <v>1194</v>
      </c>
      <c r="F858" s="233" t="s">
        <v>1195</v>
      </c>
      <c r="G858" s="220"/>
      <c r="H858" s="220"/>
      <c r="I858" s="223"/>
      <c r="J858" s="234">
        <f>BK858</f>
        <v>0</v>
      </c>
      <c r="K858" s="220"/>
      <c r="L858" s="225"/>
      <c r="M858" s="226"/>
      <c r="N858" s="227"/>
      <c r="O858" s="227"/>
      <c r="P858" s="228">
        <f>SUM(P859:P860)</f>
        <v>0</v>
      </c>
      <c r="Q858" s="227"/>
      <c r="R858" s="228">
        <f>SUM(R859:R860)</f>
        <v>0</v>
      </c>
      <c r="S858" s="227"/>
      <c r="T858" s="229">
        <f>SUM(T859:T860)</f>
        <v>0</v>
      </c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R858" s="230" t="s">
        <v>85</v>
      </c>
      <c r="AT858" s="231" t="s">
        <v>76</v>
      </c>
      <c r="AU858" s="231" t="s">
        <v>85</v>
      </c>
      <c r="AY858" s="230" t="s">
        <v>163</v>
      </c>
      <c r="BK858" s="232">
        <f>SUM(BK859:BK860)</f>
        <v>0</v>
      </c>
    </row>
    <row r="859" s="2" customFormat="1" ht="16.5" customHeight="1">
      <c r="A859" s="38"/>
      <c r="B859" s="39"/>
      <c r="C859" s="235" t="s">
        <v>1196</v>
      </c>
      <c r="D859" s="235" t="s">
        <v>165</v>
      </c>
      <c r="E859" s="236" t="s">
        <v>1197</v>
      </c>
      <c r="F859" s="237" t="s">
        <v>1198</v>
      </c>
      <c r="G859" s="238" t="s">
        <v>219</v>
      </c>
      <c r="H859" s="239">
        <v>92.519000000000005</v>
      </c>
      <c r="I859" s="240"/>
      <c r="J859" s="241">
        <f>ROUND(I859*H859,2)</f>
        <v>0</v>
      </c>
      <c r="K859" s="237" t="s">
        <v>169</v>
      </c>
      <c r="L859" s="44"/>
      <c r="M859" s="242" t="s">
        <v>1</v>
      </c>
      <c r="N859" s="243" t="s">
        <v>42</v>
      </c>
      <c r="O859" s="91"/>
      <c r="P859" s="244">
        <f>O859*H859</f>
        <v>0</v>
      </c>
      <c r="Q859" s="244">
        <v>0</v>
      </c>
      <c r="R859" s="244">
        <f>Q859*H859</f>
        <v>0</v>
      </c>
      <c r="S859" s="244">
        <v>0</v>
      </c>
      <c r="T859" s="245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46" t="s">
        <v>170</v>
      </c>
      <c r="AT859" s="246" t="s">
        <v>165</v>
      </c>
      <c r="AU859" s="246" t="s">
        <v>87</v>
      </c>
      <c r="AY859" s="17" t="s">
        <v>163</v>
      </c>
      <c r="BE859" s="247">
        <f>IF(N859="základní",J859,0)</f>
        <v>0</v>
      </c>
      <c r="BF859" s="247">
        <f>IF(N859="snížená",J859,0)</f>
        <v>0</v>
      </c>
      <c r="BG859" s="247">
        <f>IF(N859="zákl. přenesená",J859,0)</f>
        <v>0</v>
      </c>
      <c r="BH859" s="247">
        <f>IF(N859="sníž. přenesená",J859,0)</f>
        <v>0</v>
      </c>
      <c r="BI859" s="247">
        <f>IF(N859="nulová",J859,0)</f>
        <v>0</v>
      </c>
      <c r="BJ859" s="17" t="s">
        <v>85</v>
      </c>
      <c r="BK859" s="247">
        <f>ROUND(I859*H859,2)</f>
        <v>0</v>
      </c>
      <c r="BL859" s="17" t="s">
        <v>170</v>
      </c>
      <c r="BM859" s="246" t="s">
        <v>1199</v>
      </c>
    </row>
    <row r="860" s="2" customFormat="1">
      <c r="A860" s="38"/>
      <c r="B860" s="39"/>
      <c r="C860" s="40"/>
      <c r="D860" s="248" t="s">
        <v>172</v>
      </c>
      <c r="E860" s="40"/>
      <c r="F860" s="249" t="s">
        <v>1200</v>
      </c>
      <c r="G860" s="40"/>
      <c r="H860" s="40"/>
      <c r="I860" s="144"/>
      <c r="J860" s="40"/>
      <c r="K860" s="40"/>
      <c r="L860" s="44"/>
      <c r="M860" s="250"/>
      <c r="N860" s="251"/>
      <c r="O860" s="91"/>
      <c r="P860" s="91"/>
      <c r="Q860" s="91"/>
      <c r="R860" s="91"/>
      <c r="S860" s="91"/>
      <c r="T860" s="92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172</v>
      </c>
      <c r="AU860" s="17" t="s">
        <v>87</v>
      </c>
    </row>
    <row r="861" s="12" customFormat="1" ht="25.92" customHeight="1">
      <c r="A861" s="12"/>
      <c r="B861" s="219"/>
      <c r="C861" s="220"/>
      <c r="D861" s="221" t="s">
        <v>76</v>
      </c>
      <c r="E861" s="222" t="s">
        <v>1201</v>
      </c>
      <c r="F861" s="222" t="s">
        <v>1202</v>
      </c>
      <c r="G861" s="220"/>
      <c r="H861" s="220"/>
      <c r="I861" s="223"/>
      <c r="J861" s="224">
        <f>BK861</f>
        <v>0</v>
      </c>
      <c r="K861" s="220"/>
      <c r="L861" s="225"/>
      <c r="M861" s="226"/>
      <c r="N861" s="227"/>
      <c r="O861" s="227"/>
      <c r="P861" s="228">
        <f>P862+P905+P930+P938+P951+P960+P979+P1092+P1124+P1296+P1386+P1446+P1468+P1483+P1551+P1638+P1705</f>
        <v>0</v>
      </c>
      <c r="Q861" s="227"/>
      <c r="R861" s="228">
        <f>R862+R905+R930+R938+R951+R960+R979+R1092+R1124+R1296+R1386+R1446+R1468+R1483+R1551+R1638+R1705</f>
        <v>16.094021789999999</v>
      </c>
      <c r="S861" s="227"/>
      <c r="T861" s="229">
        <f>T862+T905+T930+T938+T951+T960+T979+T1092+T1124+T1296+T1386+T1446+T1468+T1483+T1551+T1638+T1705</f>
        <v>4.0399320400000001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30" t="s">
        <v>87</v>
      </c>
      <c r="AT861" s="231" t="s">
        <v>76</v>
      </c>
      <c r="AU861" s="231" t="s">
        <v>77</v>
      </c>
      <c r="AY861" s="230" t="s">
        <v>163</v>
      </c>
      <c r="BK861" s="232">
        <f>BK862+BK905+BK930+BK938+BK951+BK960+BK979+BK1092+BK1124+BK1296+BK1386+BK1446+BK1468+BK1483+BK1551+BK1638+BK1705</f>
        <v>0</v>
      </c>
    </row>
    <row r="862" s="12" customFormat="1" ht="22.8" customHeight="1">
      <c r="A862" s="12"/>
      <c r="B862" s="219"/>
      <c r="C862" s="220"/>
      <c r="D862" s="221" t="s">
        <v>76</v>
      </c>
      <c r="E862" s="233" t="s">
        <v>1203</v>
      </c>
      <c r="F862" s="233" t="s">
        <v>1204</v>
      </c>
      <c r="G862" s="220"/>
      <c r="H862" s="220"/>
      <c r="I862" s="223"/>
      <c r="J862" s="234">
        <f>BK862</f>
        <v>0</v>
      </c>
      <c r="K862" s="220"/>
      <c r="L862" s="225"/>
      <c r="M862" s="226"/>
      <c r="N862" s="227"/>
      <c r="O862" s="227"/>
      <c r="P862" s="228">
        <f>SUM(P863:P904)</f>
        <v>0</v>
      </c>
      <c r="Q862" s="227"/>
      <c r="R862" s="228">
        <f>SUM(R863:R904)</f>
        <v>1.03918168</v>
      </c>
      <c r="S862" s="227"/>
      <c r="T862" s="229">
        <f>SUM(T863:T904)</f>
        <v>0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230" t="s">
        <v>87</v>
      </c>
      <c r="AT862" s="231" t="s">
        <v>76</v>
      </c>
      <c r="AU862" s="231" t="s">
        <v>85</v>
      </c>
      <c r="AY862" s="230" t="s">
        <v>163</v>
      </c>
      <c r="BK862" s="232">
        <f>SUM(BK863:BK904)</f>
        <v>0</v>
      </c>
    </row>
    <row r="863" s="2" customFormat="1" ht="16.5" customHeight="1">
      <c r="A863" s="38"/>
      <c r="B863" s="39"/>
      <c r="C863" s="235" t="s">
        <v>1205</v>
      </c>
      <c r="D863" s="235" t="s">
        <v>165</v>
      </c>
      <c r="E863" s="236" t="s">
        <v>1206</v>
      </c>
      <c r="F863" s="237" t="s">
        <v>1207</v>
      </c>
      <c r="G863" s="238" t="s">
        <v>168</v>
      </c>
      <c r="H863" s="239">
        <v>0.66000000000000003</v>
      </c>
      <c r="I863" s="240"/>
      <c r="J863" s="241">
        <f>ROUND(I863*H863,2)</f>
        <v>0</v>
      </c>
      <c r="K863" s="237" t="s">
        <v>169</v>
      </c>
      <c r="L863" s="44"/>
      <c r="M863" s="242" t="s">
        <v>1</v>
      </c>
      <c r="N863" s="243" t="s">
        <v>42</v>
      </c>
      <c r="O863" s="91"/>
      <c r="P863" s="244">
        <f>O863*H863</f>
        <v>0</v>
      </c>
      <c r="Q863" s="244">
        <v>0.0035000000000000001</v>
      </c>
      <c r="R863" s="244">
        <f>Q863*H863</f>
        <v>0.00231</v>
      </c>
      <c r="S863" s="244">
        <v>0</v>
      </c>
      <c r="T863" s="245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46" t="s">
        <v>264</v>
      </c>
      <c r="AT863" s="246" t="s">
        <v>165</v>
      </c>
      <c r="AU863" s="246" t="s">
        <v>87</v>
      </c>
      <c r="AY863" s="17" t="s">
        <v>163</v>
      </c>
      <c r="BE863" s="247">
        <f>IF(N863="základní",J863,0)</f>
        <v>0</v>
      </c>
      <c r="BF863" s="247">
        <f>IF(N863="snížená",J863,0)</f>
        <v>0</v>
      </c>
      <c r="BG863" s="247">
        <f>IF(N863="zákl. přenesená",J863,0)</f>
        <v>0</v>
      </c>
      <c r="BH863" s="247">
        <f>IF(N863="sníž. přenesená",J863,0)</f>
        <v>0</v>
      </c>
      <c r="BI863" s="247">
        <f>IF(N863="nulová",J863,0)</f>
        <v>0</v>
      </c>
      <c r="BJ863" s="17" t="s">
        <v>85</v>
      </c>
      <c r="BK863" s="247">
        <f>ROUND(I863*H863,2)</f>
        <v>0</v>
      </c>
      <c r="BL863" s="17" t="s">
        <v>264</v>
      </c>
      <c r="BM863" s="246" t="s">
        <v>1208</v>
      </c>
    </row>
    <row r="864" s="2" customFormat="1">
      <c r="A864" s="38"/>
      <c r="B864" s="39"/>
      <c r="C864" s="40"/>
      <c r="D864" s="248" t="s">
        <v>172</v>
      </c>
      <c r="E864" s="40"/>
      <c r="F864" s="249" t="s">
        <v>1209</v>
      </c>
      <c r="G864" s="40"/>
      <c r="H864" s="40"/>
      <c r="I864" s="144"/>
      <c r="J864" s="40"/>
      <c r="K864" s="40"/>
      <c r="L864" s="44"/>
      <c r="M864" s="250"/>
      <c r="N864" s="251"/>
      <c r="O864" s="91"/>
      <c r="P864" s="91"/>
      <c r="Q864" s="91"/>
      <c r="R864" s="91"/>
      <c r="S864" s="91"/>
      <c r="T864" s="92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T864" s="17" t="s">
        <v>172</v>
      </c>
      <c r="AU864" s="17" t="s">
        <v>87</v>
      </c>
    </row>
    <row r="865" s="13" customFormat="1">
      <c r="A865" s="13"/>
      <c r="B865" s="252"/>
      <c r="C865" s="253"/>
      <c r="D865" s="248" t="s">
        <v>174</v>
      </c>
      <c r="E865" s="254" t="s">
        <v>1</v>
      </c>
      <c r="F865" s="255" t="s">
        <v>744</v>
      </c>
      <c r="G865" s="253"/>
      <c r="H865" s="254" t="s">
        <v>1</v>
      </c>
      <c r="I865" s="256"/>
      <c r="J865" s="253"/>
      <c r="K865" s="253"/>
      <c r="L865" s="257"/>
      <c r="M865" s="258"/>
      <c r="N865" s="259"/>
      <c r="O865" s="259"/>
      <c r="P865" s="259"/>
      <c r="Q865" s="259"/>
      <c r="R865" s="259"/>
      <c r="S865" s="259"/>
      <c r="T865" s="26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61" t="s">
        <v>174</v>
      </c>
      <c r="AU865" s="261" t="s">
        <v>87</v>
      </c>
      <c r="AV865" s="13" t="s">
        <v>85</v>
      </c>
      <c r="AW865" s="13" t="s">
        <v>32</v>
      </c>
      <c r="AX865" s="13" t="s">
        <v>77</v>
      </c>
      <c r="AY865" s="261" t="s">
        <v>163</v>
      </c>
    </row>
    <row r="866" s="14" customFormat="1">
      <c r="A866" s="14"/>
      <c r="B866" s="262"/>
      <c r="C866" s="263"/>
      <c r="D866" s="248" t="s">
        <v>174</v>
      </c>
      <c r="E866" s="264" t="s">
        <v>1</v>
      </c>
      <c r="F866" s="265" t="s">
        <v>745</v>
      </c>
      <c r="G866" s="263"/>
      <c r="H866" s="266">
        <v>0.66000000000000003</v>
      </c>
      <c r="I866" s="267"/>
      <c r="J866" s="263"/>
      <c r="K866" s="263"/>
      <c r="L866" s="268"/>
      <c r="M866" s="269"/>
      <c r="N866" s="270"/>
      <c r="O866" s="270"/>
      <c r="P866" s="270"/>
      <c r="Q866" s="270"/>
      <c r="R866" s="270"/>
      <c r="S866" s="270"/>
      <c r="T866" s="271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72" t="s">
        <v>174</v>
      </c>
      <c r="AU866" s="272" t="s">
        <v>87</v>
      </c>
      <c r="AV866" s="14" t="s">
        <v>87</v>
      </c>
      <c r="AW866" s="14" t="s">
        <v>32</v>
      </c>
      <c r="AX866" s="14" t="s">
        <v>77</v>
      </c>
      <c r="AY866" s="272" t="s">
        <v>163</v>
      </c>
    </row>
    <row r="867" s="2" customFormat="1" ht="16.5" customHeight="1">
      <c r="A867" s="38"/>
      <c r="B867" s="39"/>
      <c r="C867" s="235" t="s">
        <v>1210</v>
      </c>
      <c r="D867" s="235" t="s">
        <v>165</v>
      </c>
      <c r="E867" s="236" t="s">
        <v>1211</v>
      </c>
      <c r="F867" s="237" t="s">
        <v>1212</v>
      </c>
      <c r="G867" s="238" t="s">
        <v>168</v>
      </c>
      <c r="H867" s="239">
        <v>57.366</v>
      </c>
      <c r="I867" s="240"/>
      <c r="J867" s="241">
        <f>ROUND(I867*H867,2)</f>
        <v>0</v>
      </c>
      <c r="K867" s="237" t="s">
        <v>169</v>
      </c>
      <c r="L867" s="44"/>
      <c r="M867" s="242" t="s">
        <v>1</v>
      </c>
      <c r="N867" s="243" t="s">
        <v>42</v>
      </c>
      <c r="O867" s="91"/>
      <c r="P867" s="244">
        <f>O867*H867</f>
        <v>0</v>
      </c>
      <c r="Q867" s="244">
        <v>0.0035000000000000001</v>
      </c>
      <c r="R867" s="244">
        <f>Q867*H867</f>
        <v>0.20078100000000002</v>
      </c>
      <c r="S867" s="244">
        <v>0</v>
      </c>
      <c r="T867" s="245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46" t="s">
        <v>264</v>
      </c>
      <c r="AT867" s="246" t="s">
        <v>165</v>
      </c>
      <c r="AU867" s="246" t="s">
        <v>87</v>
      </c>
      <c r="AY867" s="17" t="s">
        <v>163</v>
      </c>
      <c r="BE867" s="247">
        <f>IF(N867="základní",J867,0)</f>
        <v>0</v>
      </c>
      <c r="BF867" s="247">
        <f>IF(N867="snížená",J867,0)</f>
        <v>0</v>
      </c>
      <c r="BG867" s="247">
        <f>IF(N867="zákl. přenesená",J867,0)</f>
        <v>0</v>
      </c>
      <c r="BH867" s="247">
        <f>IF(N867="sníž. přenesená",J867,0)</f>
        <v>0</v>
      </c>
      <c r="BI867" s="247">
        <f>IF(N867="nulová",J867,0)</f>
        <v>0</v>
      </c>
      <c r="BJ867" s="17" t="s">
        <v>85</v>
      </c>
      <c r="BK867" s="247">
        <f>ROUND(I867*H867,2)</f>
        <v>0</v>
      </c>
      <c r="BL867" s="17" t="s">
        <v>264</v>
      </c>
      <c r="BM867" s="246" t="s">
        <v>1213</v>
      </c>
    </row>
    <row r="868" s="2" customFormat="1">
      <c r="A868" s="38"/>
      <c r="B868" s="39"/>
      <c r="C868" s="40"/>
      <c r="D868" s="248" t="s">
        <v>172</v>
      </c>
      <c r="E868" s="40"/>
      <c r="F868" s="249" t="s">
        <v>1214</v>
      </c>
      <c r="G868" s="40"/>
      <c r="H868" s="40"/>
      <c r="I868" s="144"/>
      <c r="J868" s="40"/>
      <c r="K868" s="40"/>
      <c r="L868" s="44"/>
      <c r="M868" s="250"/>
      <c r="N868" s="251"/>
      <c r="O868" s="91"/>
      <c r="P868" s="91"/>
      <c r="Q868" s="91"/>
      <c r="R868" s="91"/>
      <c r="S868" s="91"/>
      <c r="T868" s="92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T868" s="17" t="s">
        <v>172</v>
      </c>
      <c r="AU868" s="17" t="s">
        <v>87</v>
      </c>
    </row>
    <row r="869" s="13" customFormat="1">
      <c r="A869" s="13"/>
      <c r="B869" s="252"/>
      <c r="C869" s="253"/>
      <c r="D869" s="248" t="s">
        <v>174</v>
      </c>
      <c r="E869" s="254" t="s">
        <v>1</v>
      </c>
      <c r="F869" s="255" t="s">
        <v>1215</v>
      </c>
      <c r="G869" s="253"/>
      <c r="H869" s="254" t="s">
        <v>1</v>
      </c>
      <c r="I869" s="256"/>
      <c r="J869" s="253"/>
      <c r="K869" s="253"/>
      <c r="L869" s="257"/>
      <c r="M869" s="258"/>
      <c r="N869" s="259"/>
      <c r="O869" s="259"/>
      <c r="P869" s="259"/>
      <c r="Q869" s="259"/>
      <c r="R869" s="259"/>
      <c r="S869" s="259"/>
      <c r="T869" s="26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61" t="s">
        <v>174</v>
      </c>
      <c r="AU869" s="261" t="s">
        <v>87</v>
      </c>
      <c r="AV869" s="13" t="s">
        <v>85</v>
      </c>
      <c r="AW869" s="13" t="s">
        <v>32</v>
      </c>
      <c r="AX869" s="13" t="s">
        <v>77</v>
      </c>
      <c r="AY869" s="261" t="s">
        <v>163</v>
      </c>
    </row>
    <row r="870" s="14" customFormat="1">
      <c r="A870" s="14"/>
      <c r="B870" s="262"/>
      <c r="C870" s="263"/>
      <c r="D870" s="248" t="s">
        <v>174</v>
      </c>
      <c r="E870" s="264" t="s">
        <v>1</v>
      </c>
      <c r="F870" s="265" t="s">
        <v>590</v>
      </c>
      <c r="G870" s="263"/>
      <c r="H870" s="266">
        <v>37.951999999999998</v>
      </c>
      <c r="I870" s="267"/>
      <c r="J870" s="263"/>
      <c r="K870" s="263"/>
      <c r="L870" s="268"/>
      <c r="M870" s="269"/>
      <c r="N870" s="270"/>
      <c r="O870" s="270"/>
      <c r="P870" s="270"/>
      <c r="Q870" s="270"/>
      <c r="R870" s="270"/>
      <c r="S870" s="270"/>
      <c r="T870" s="271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72" t="s">
        <v>174</v>
      </c>
      <c r="AU870" s="272" t="s">
        <v>87</v>
      </c>
      <c r="AV870" s="14" t="s">
        <v>87</v>
      </c>
      <c r="AW870" s="14" t="s">
        <v>32</v>
      </c>
      <c r="AX870" s="14" t="s">
        <v>77</v>
      </c>
      <c r="AY870" s="272" t="s">
        <v>163</v>
      </c>
    </row>
    <row r="871" s="13" customFormat="1">
      <c r="A871" s="13"/>
      <c r="B871" s="252"/>
      <c r="C871" s="253"/>
      <c r="D871" s="248" t="s">
        <v>174</v>
      </c>
      <c r="E871" s="254" t="s">
        <v>1</v>
      </c>
      <c r="F871" s="255" t="s">
        <v>591</v>
      </c>
      <c r="G871" s="253"/>
      <c r="H871" s="254" t="s">
        <v>1</v>
      </c>
      <c r="I871" s="256"/>
      <c r="J871" s="253"/>
      <c r="K871" s="253"/>
      <c r="L871" s="257"/>
      <c r="M871" s="258"/>
      <c r="N871" s="259"/>
      <c r="O871" s="259"/>
      <c r="P871" s="259"/>
      <c r="Q871" s="259"/>
      <c r="R871" s="259"/>
      <c r="S871" s="259"/>
      <c r="T871" s="260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61" t="s">
        <v>174</v>
      </c>
      <c r="AU871" s="261" t="s">
        <v>87</v>
      </c>
      <c r="AV871" s="13" t="s">
        <v>85</v>
      </c>
      <c r="AW871" s="13" t="s">
        <v>32</v>
      </c>
      <c r="AX871" s="13" t="s">
        <v>77</v>
      </c>
      <c r="AY871" s="261" t="s">
        <v>163</v>
      </c>
    </row>
    <row r="872" s="14" customFormat="1">
      <c r="A872" s="14"/>
      <c r="B872" s="262"/>
      <c r="C872" s="263"/>
      <c r="D872" s="248" t="s">
        <v>174</v>
      </c>
      <c r="E872" s="264" t="s">
        <v>1</v>
      </c>
      <c r="F872" s="265" t="s">
        <v>543</v>
      </c>
      <c r="G872" s="263"/>
      <c r="H872" s="266">
        <v>1.752</v>
      </c>
      <c r="I872" s="267"/>
      <c r="J872" s="263"/>
      <c r="K872" s="263"/>
      <c r="L872" s="268"/>
      <c r="M872" s="269"/>
      <c r="N872" s="270"/>
      <c r="O872" s="270"/>
      <c r="P872" s="270"/>
      <c r="Q872" s="270"/>
      <c r="R872" s="270"/>
      <c r="S872" s="270"/>
      <c r="T872" s="27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72" t="s">
        <v>174</v>
      </c>
      <c r="AU872" s="272" t="s">
        <v>87</v>
      </c>
      <c r="AV872" s="14" t="s">
        <v>87</v>
      </c>
      <c r="AW872" s="14" t="s">
        <v>32</v>
      </c>
      <c r="AX872" s="14" t="s">
        <v>77</v>
      </c>
      <c r="AY872" s="272" t="s">
        <v>163</v>
      </c>
    </row>
    <row r="873" s="14" customFormat="1">
      <c r="A873" s="14"/>
      <c r="B873" s="262"/>
      <c r="C873" s="263"/>
      <c r="D873" s="248" t="s">
        <v>174</v>
      </c>
      <c r="E873" s="264" t="s">
        <v>1</v>
      </c>
      <c r="F873" s="265" t="s">
        <v>544</v>
      </c>
      <c r="G873" s="263"/>
      <c r="H873" s="266">
        <v>6.4189999999999996</v>
      </c>
      <c r="I873" s="267"/>
      <c r="J873" s="263"/>
      <c r="K873" s="263"/>
      <c r="L873" s="268"/>
      <c r="M873" s="269"/>
      <c r="N873" s="270"/>
      <c r="O873" s="270"/>
      <c r="P873" s="270"/>
      <c r="Q873" s="270"/>
      <c r="R873" s="270"/>
      <c r="S873" s="270"/>
      <c r="T873" s="27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72" t="s">
        <v>174</v>
      </c>
      <c r="AU873" s="272" t="s">
        <v>87</v>
      </c>
      <c r="AV873" s="14" t="s">
        <v>87</v>
      </c>
      <c r="AW873" s="14" t="s">
        <v>32</v>
      </c>
      <c r="AX873" s="14" t="s">
        <v>77</v>
      </c>
      <c r="AY873" s="272" t="s">
        <v>163</v>
      </c>
    </row>
    <row r="874" s="14" customFormat="1">
      <c r="A874" s="14"/>
      <c r="B874" s="262"/>
      <c r="C874" s="263"/>
      <c r="D874" s="248" t="s">
        <v>174</v>
      </c>
      <c r="E874" s="264" t="s">
        <v>1</v>
      </c>
      <c r="F874" s="265" t="s">
        <v>545</v>
      </c>
      <c r="G874" s="263"/>
      <c r="H874" s="266">
        <v>4.4749999999999996</v>
      </c>
      <c r="I874" s="267"/>
      <c r="J874" s="263"/>
      <c r="K874" s="263"/>
      <c r="L874" s="268"/>
      <c r="M874" s="269"/>
      <c r="N874" s="270"/>
      <c r="O874" s="270"/>
      <c r="P874" s="270"/>
      <c r="Q874" s="270"/>
      <c r="R874" s="270"/>
      <c r="S874" s="270"/>
      <c r="T874" s="271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72" t="s">
        <v>174</v>
      </c>
      <c r="AU874" s="272" t="s">
        <v>87</v>
      </c>
      <c r="AV874" s="14" t="s">
        <v>87</v>
      </c>
      <c r="AW874" s="14" t="s">
        <v>32</v>
      </c>
      <c r="AX874" s="14" t="s">
        <v>77</v>
      </c>
      <c r="AY874" s="272" t="s">
        <v>163</v>
      </c>
    </row>
    <row r="875" s="14" customFormat="1">
      <c r="A875" s="14"/>
      <c r="B875" s="262"/>
      <c r="C875" s="263"/>
      <c r="D875" s="248" t="s">
        <v>174</v>
      </c>
      <c r="E875" s="264" t="s">
        <v>1</v>
      </c>
      <c r="F875" s="265" t="s">
        <v>546</v>
      </c>
      <c r="G875" s="263"/>
      <c r="H875" s="266">
        <v>6.7679999999999998</v>
      </c>
      <c r="I875" s="267"/>
      <c r="J875" s="263"/>
      <c r="K875" s="263"/>
      <c r="L875" s="268"/>
      <c r="M875" s="269"/>
      <c r="N875" s="270"/>
      <c r="O875" s="270"/>
      <c r="P875" s="270"/>
      <c r="Q875" s="270"/>
      <c r="R875" s="270"/>
      <c r="S875" s="270"/>
      <c r="T875" s="271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72" t="s">
        <v>174</v>
      </c>
      <c r="AU875" s="272" t="s">
        <v>87</v>
      </c>
      <c r="AV875" s="14" t="s">
        <v>87</v>
      </c>
      <c r="AW875" s="14" t="s">
        <v>32</v>
      </c>
      <c r="AX875" s="14" t="s">
        <v>77</v>
      </c>
      <c r="AY875" s="272" t="s">
        <v>163</v>
      </c>
    </row>
    <row r="876" s="2" customFormat="1" ht="16.5" customHeight="1">
      <c r="A876" s="38"/>
      <c r="B876" s="39"/>
      <c r="C876" s="235" t="s">
        <v>1216</v>
      </c>
      <c r="D876" s="235" t="s">
        <v>165</v>
      </c>
      <c r="E876" s="236" t="s">
        <v>1217</v>
      </c>
      <c r="F876" s="237" t="s">
        <v>1218</v>
      </c>
      <c r="G876" s="238" t="s">
        <v>168</v>
      </c>
      <c r="H876" s="239">
        <v>37.951999999999998</v>
      </c>
      <c r="I876" s="240"/>
      <c r="J876" s="241">
        <f>ROUND(I876*H876,2)</f>
        <v>0</v>
      </c>
      <c r="K876" s="237" t="s">
        <v>169</v>
      </c>
      <c r="L876" s="44"/>
      <c r="M876" s="242" t="s">
        <v>1</v>
      </c>
      <c r="N876" s="243" t="s">
        <v>42</v>
      </c>
      <c r="O876" s="91"/>
      <c r="P876" s="244">
        <f>O876*H876</f>
        <v>0</v>
      </c>
      <c r="Q876" s="244">
        <v>0</v>
      </c>
      <c r="R876" s="244">
        <f>Q876*H876</f>
        <v>0</v>
      </c>
      <c r="S876" s="244">
        <v>0</v>
      </c>
      <c r="T876" s="245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46" t="s">
        <v>264</v>
      </c>
      <c r="AT876" s="246" t="s">
        <v>165</v>
      </c>
      <c r="AU876" s="246" t="s">
        <v>87</v>
      </c>
      <c r="AY876" s="17" t="s">
        <v>163</v>
      </c>
      <c r="BE876" s="247">
        <f>IF(N876="základní",J876,0)</f>
        <v>0</v>
      </c>
      <c r="BF876" s="247">
        <f>IF(N876="snížená",J876,0)</f>
        <v>0</v>
      </c>
      <c r="BG876" s="247">
        <f>IF(N876="zákl. přenesená",J876,0)</f>
        <v>0</v>
      </c>
      <c r="BH876" s="247">
        <f>IF(N876="sníž. přenesená",J876,0)</f>
        <v>0</v>
      </c>
      <c r="BI876" s="247">
        <f>IF(N876="nulová",J876,0)</f>
        <v>0</v>
      </c>
      <c r="BJ876" s="17" t="s">
        <v>85</v>
      </c>
      <c r="BK876" s="247">
        <f>ROUND(I876*H876,2)</f>
        <v>0</v>
      </c>
      <c r="BL876" s="17" t="s">
        <v>264</v>
      </c>
      <c r="BM876" s="246" t="s">
        <v>1219</v>
      </c>
    </row>
    <row r="877" s="2" customFormat="1">
      <c r="A877" s="38"/>
      <c r="B877" s="39"/>
      <c r="C877" s="40"/>
      <c r="D877" s="248" t="s">
        <v>172</v>
      </c>
      <c r="E877" s="40"/>
      <c r="F877" s="249" t="s">
        <v>1220</v>
      </c>
      <c r="G877" s="40"/>
      <c r="H877" s="40"/>
      <c r="I877" s="144"/>
      <c r="J877" s="40"/>
      <c r="K877" s="40"/>
      <c r="L877" s="44"/>
      <c r="M877" s="250"/>
      <c r="N877" s="251"/>
      <c r="O877" s="91"/>
      <c r="P877" s="91"/>
      <c r="Q877" s="91"/>
      <c r="R877" s="91"/>
      <c r="S877" s="91"/>
      <c r="T877" s="92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T877" s="17" t="s">
        <v>172</v>
      </c>
      <c r="AU877" s="17" t="s">
        <v>87</v>
      </c>
    </row>
    <row r="878" s="13" customFormat="1">
      <c r="A878" s="13"/>
      <c r="B878" s="252"/>
      <c r="C878" s="253"/>
      <c r="D878" s="248" t="s">
        <v>174</v>
      </c>
      <c r="E878" s="254" t="s">
        <v>1</v>
      </c>
      <c r="F878" s="255" t="s">
        <v>1215</v>
      </c>
      <c r="G878" s="253"/>
      <c r="H878" s="254" t="s">
        <v>1</v>
      </c>
      <c r="I878" s="256"/>
      <c r="J878" s="253"/>
      <c r="K878" s="253"/>
      <c r="L878" s="257"/>
      <c r="M878" s="258"/>
      <c r="N878" s="259"/>
      <c r="O878" s="259"/>
      <c r="P878" s="259"/>
      <c r="Q878" s="259"/>
      <c r="R878" s="259"/>
      <c r="S878" s="259"/>
      <c r="T878" s="26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61" t="s">
        <v>174</v>
      </c>
      <c r="AU878" s="261" t="s">
        <v>87</v>
      </c>
      <c r="AV878" s="13" t="s">
        <v>85</v>
      </c>
      <c r="AW878" s="13" t="s">
        <v>32</v>
      </c>
      <c r="AX878" s="13" t="s">
        <v>77</v>
      </c>
      <c r="AY878" s="261" t="s">
        <v>163</v>
      </c>
    </row>
    <row r="879" s="14" customFormat="1">
      <c r="A879" s="14"/>
      <c r="B879" s="262"/>
      <c r="C879" s="263"/>
      <c r="D879" s="248" t="s">
        <v>174</v>
      </c>
      <c r="E879" s="264" t="s">
        <v>1</v>
      </c>
      <c r="F879" s="265" t="s">
        <v>590</v>
      </c>
      <c r="G879" s="263"/>
      <c r="H879" s="266">
        <v>37.951999999999998</v>
      </c>
      <c r="I879" s="267"/>
      <c r="J879" s="263"/>
      <c r="K879" s="263"/>
      <c r="L879" s="268"/>
      <c r="M879" s="269"/>
      <c r="N879" s="270"/>
      <c r="O879" s="270"/>
      <c r="P879" s="270"/>
      <c r="Q879" s="270"/>
      <c r="R879" s="270"/>
      <c r="S879" s="270"/>
      <c r="T879" s="271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72" t="s">
        <v>174</v>
      </c>
      <c r="AU879" s="272" t="s">
        <v>87</v>
      </c>
      <c r="AV879" s="14" t="s">
        <v>87</v>
      </c>
      <c r="AW879" s="14" t="s">
        <v>32</v>
      </c>
      <c r="AX879" s="14" t="s">
        <v>77</v>
      </c>
      <c r="AY879" s="272" t="s">
        <v>163</v>
      </c>
    </row>
    <row r="880" s="2" customFormat="1" ht="16.5" customHeight="1">
      <c r="A880" s="38"/>
      <c r="B880" s="39"/>
      <c r="C880" s="273" t="s">
        <v>1221</v>
      </c>
      <c r="D880" s="273" t="s">
        <v>230</v>
      </c>
      <c r="E880" s="274" t="s">
        <v>1222</v>
      </c>
      <c r="F880" s="275" t="s">
        <v>1223</v>
      </c>
      <c r="G880" s="276" t="s">
        <v>168</v>
      </c>
      <c r="H880" s="277">
        <v>39.850000000000001</v>
      </c>
      <c r="I880" s="278"/>
      <c r="J880" s="279">
        <f>ROUND(I880*H880,2)</f>
        <v>0</v>
      </c>
      <c r="K880" s="275" t="s">
        <v>169</v>
      </c>
      <c r="L880" s="280"/>
      <c r="M880" s="281" t="s">
        <v>1</v>
      </c>
      <c r="N880" s="282" t="s">
        <v>42</v>
      </c>
      <c r="O880" s="91"/>
      <c r="P880" s="244">
        <f>O880*H880</f>
        <v>0</v>
      </c>
      <c r="Q880" s="244">
        <v>0.00050000000000000001</v>
      </c>
      <c r="R880" s="244">
        <f>Q880*H880</f>
        <v>0.019925000000000002</v>
      </c>
      <c r="S880" s="244">
        <v>0</v>
      </c>
      <c r="T880" s="245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46" t="s">
        <v>379</v>
      </c>
      <c r="AT880" s="246" t="s">
        <v>230</v>
      </c>
      <c r="AU880" s="246" t="s">
        <v>87</v>
      </c>
      <c r="AY880" s="17" t="s">
        <v>163</v>
      </c>
      <c r="BE880" s="247">
        <f>IF(N880="základní",J880,0)</f>
        <v>0</v>
      </c>
      <c r="BF880" s="247">
        <f>IF(N880="snížená",J880,0)</f>
        <v>0</v>
      </c>
      <c r="BG880" s="247">
        <f>IF(N880="zákl. přenesená",J880,0)</f>
        <v>0</v>
      </c>
      <c r="BH880" s="247">
        <f>IF(N880="sníž. přenesená",J880,0)</f>
        <v>0</v>
      </c>
      <c r="BI880" s="247">
        <f>IF(N880="nulová",J880,0)</f>
        <v>0</v>
      </c>
      <c r="BJ880" s="17" t="s">
        <v>85</v>
      </c>
      <c r="BK880" s="247">
        <f>ROUND(I880*H880,2)</f>
        <v>0</v>
      </c>
      <c r="BL880" s="17" t="s">
        <v>264</v>
      </c>
      <c r="BM880" s="246" t="s">
        <v>1224</v>
      </c>
    </row>
    <row r="881" s="2" customFormat="1">
      <c r="A881" s="38"/>
      <c r="B881" s="39"/>
      <c r="C881" s="40"/>
      <c r="D881" s="248" t="s">
        <v>172</v>
      </c>
      <c r="E881" s="40"/>
      <c r="F881" s="249" t="s">
        <v>1223</v>
      </c>
      <c r="G881" s="40"/>
      <c r="H881" s="40"/>
      <c r="I881" s="144"/>
      <c r="J881" s="40"/>
      <c r="K881" s="40"/>
      <c r="L881" s="44"/>
      <c r="M881" s="250"/>
      <c r="N881" s="251"/>
      <c r="O881" s="91"/>
      <c r="P881" s="91"/>
      <c r="Q881" s="91"/>
      <c r="R881" s="91"/>
      <c r="S881" s="91"/>
      <c r="T881" s="92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T881" s="17" t="s">
        <v>172</v>
      </c>
      <c r="AU881" s="17" t="s">
        <v>87</v>
      </c>
    </row>
    <row r="882" s="14" customFormat="1">
      <c r="A882" s="14"/>
      <c r="B882" s="262"/>
      <c r="C882" s="263"/>
      <c r="D882" s="248" t="s">
        <v>174</v>
      </c>
      <c r="E882" s="264" t="s">
        <v>1</v>
      </c>
      <c r="F882" s="265" t="s">
        <v>1225</v>
      </c>
      <c r="G882" s="263"/>
      <c r="H882" s="266">
        <v>37.951999999999998</v>
      </c>
      <c r="I882" s="267"/>
      <c r="J882" s="263"/>
      <c r="K882" s="263"/>
      <c r="L882" s="268"/>
      <c r="M882" s="269"/>
      <c r="N882" s="270"/>
      <c r="O882" s="270"/>
      <c r="P882" s="270"/>
      <c r="Q882" s="270"/>
      <c r="R882" s="270"/>
      <c r="S882" s="270"/>
      <c r="T882" s="27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72" t="s">
        <v>174</v>
      </c>
      <c r="AU882" s="272" t="s">
        <v>87</v>
      </c>
      <c r="AV882" s="14" t="s">
        <v>87</v>
      </c>
      <c r="AW882" s="14" t="s">
        <v>32</v>
      </c>
      <c r="AX882" s="14" t="s">
        <v>77</v>
      </c>
      <c r="AY882" s="272" t="s">
        <v>163</v>
      </c>
    </row>
    <row r="883" s="14" customFormat="1">
      <c r="A883" s="14"/>
      <c r="B883" s="262"/>
      <c r="C883" s="263"/>
      <c r="D883" s="248" t="s">
        <v>174</v>
      </c>
      <c r="E883" s="263"/>
      <c r="F883" s="265" t="s">
        <v>1226</v>
      </c>
      <c r="G883" s="263"/>
      <c r="H883" s="266">
        <v>39.850000000000001</v>
      </c>
      <c r="I883" s="267"/>
      <c r="J883" s="263"/>
      <c r="K883" s="263"/>
      <c r="L883" s="268"/>
      <c r="M883" s="269"/>
      <c r="N883" s="270"/>
      <c r="O883" s="270"/>
      <c r="P883" s="270"/>
      <c r="Q883" s="270"/>
      <c r="R883" s="270"/>
      <c r="S883" s="270"/>
      <c r="T883" s="271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72" t="s">
        <v>174</v>
      </c>
      <c r="AU883" s="272" t="s">
        <v>87</v>
      </c>
      <c r="AV883" s="14" t="s">
        <v>87</v>
      </c>
      <c r="AW883" s="14" t="s">
        <v>4</v>
      </c>
      <c r="AX883" s="14" t="s">
        <v>85</v>
      </c>
      <c r="AY883" s="272" t="s">
        <v>163</v>
      </c>
    </row>
    <row r="884" s="2" customFormat="1" ht="16.5" customHeight="1">
      <c r="A884" s="38"/>
      <c r="B884" s="39"/>
      <c r="C884" s="235" t="s">
        <v>1227</v>
      </c>
      <c r="D884" s="235" t="s">
        <v>165</v>
      </c>
      <c r="E884" s="236" t="s">
        <v>1228</v>
      </c>
      <c r="F884" s="237" t="s">
        <v>1229</v>
      </c>
      <c r="G884" s="238" t="s">
        <v>168</v>
      </c>
      <c r="H884" s="239">
        <v>162.5</v>
      </c>
      <c r="I884" s="240"/>
      <c r="J884" s="241">
        <f>ROUND(I884*H884,2)</f>
        <v>0</v>
      </c>
      <c r="K884" s="237" t="s">
        <v>169</v>
      </c>
      <c r="L884" s="44"/>
      <c r="M884" s="242" t="s">
        <v>1</v>
      </c>
      <c r="N884" s="243" t="s">
        <v>42</v>
      </c>
      <c r="O884" s="91"/>
      <c r="P884" s="244">
        <f>O884*H884</f>
        <v>0</v>
      </c>
      <c r="Q884" s="244">
        <v>0.0045100000000000001</v>
      </c>
      <c r="R884" s="244">
        <f>Q884*H884</f>
        <v>0.73287500000000005</v>
      </c>
      <c r="S884" s="244">
        <v>0</v>
      </c>
      <c r="T884" s="245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46" t="s">
        <v>264</v>
      </c>
      <c r="AT884" s="246" t="s">
        <v>165</v>
      </c>
      <c r="AU884" s="246" t="s">
        <v>87</v>
      </c>
      <c r="AY884" s="17" t="s">
        <v>163</v>
      </c>
      <c r="BE884" s="247">
        <f>IF(N884="základní",J884,0)</f>
        <v>0</v>
      </c>
      <c r="BF884" s="247">
        <f>IF(N884="snížená",J884,0)</f>
        <v>0</v>
      </c>
      <c r="BG884" s="247">
        <f>IF(N884="zákl. přenesená",J884,0)</f>
        <v>0</v>
      </c>
      <c r="BH884" s="247">
        <f>IF(N884="sníž. přenesená",J884,0)</f>
        <v>0</v>
      </c>
      <c r="BI884" s="247">
        <f>IF(N884="nulová",J884,0)</f>
        <v>0</v>
      </c>
      <c r="BJ884" s="17" t="s">
        <v>85</v>
      </c>
      <c r="BK884" s="247">
        <f>ROUND(I884*H884,2)</f>
        <v>0</v>
      </c>
      <c r="BL884" s="17" t="s">
        <v>264</v>
      </c>
      <c r="BM884" s="246" t="s">
        <v>1230</v>
      </c>
    </row>
    <row r="885" s="2" customFormat="1">
      <c r="A885" s="38"/>
      <c r="B885" s="39"/>
      <c r="C885" s="40"/>
      <c r="D885" s="248" t="s">
        <v>172</v>
      </c>
      <c r="E885" s="40"/>
      <c r="F885" s="249" t="s">
        <v>1231</v>
      </c>
      <c r="G885" s="40"/>
      <c r="H885" s="40"/>
      <c r="I885" s="144"/>
      <c r="J885" s="40"/>
      <c r="K885" s="40"/>
      <c r="L885" s="44"/>
      <c r="M885" s="250"/>
      <c r="N885" s="251"/>
      <c r="O885" s="91"/>
      <c r="P885" s="91"/>
      <c r="Q885" s="91"/>
      <c r="R885" s="91"/>
      <c r="S885" s="91"/>
      <c r="T885" s="92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T885" s="17" t="s">
        <v>172</v>
      </c>
      <c r="AU885" s="17" t="s">
        <v>87</v>
      </c>
    </row>
    <row r="886" s="13" customFormat="1">
      <c r="A886" s="13"/>
      <c r="B886" s="252"/>
      <c r="C886" s="253"/>
      <c r="D886" s="248" t="s">
        <v>174</v>
      </c>
      <c r="E886" s="254" t="s">
        <v>1</v>
      </c>
      <c r="F886" s="255" t="s">
        <v>1095</v>
      </c>
      <c r="G886" s="253"/>
      <c r="H886" s="254" t="s">
        <v>1</v>
      </c>
      <c r="I886" s="256"/>
      <c r="J886" s="253"/>
      <c r="K886" s="253"/>
      <c r="L886" s="257"/>
      <c r="M886" s="258"/>
      <c r="N886" s="259"/>
      <c r="O886" s="259"/>
      <c r="P886" s="259"/>
      <c r="Q886" s="259"/>
      <c r="R886" s="259"/>
      <c r="S886" s="259"/>
      <c r="T886" s="26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61" t="s">
        <v>174</v>
      </c>
      <c r="AU886" s="261" t="s">
        <v>87</v>
      </c>
      <c r="AV886" s="13" t="s">
        <v>85</v>
      </c>
      <c r="AW886" s="13" t="s">
        <v>32</v>
      </c>
      <c r="AX886" s="13" t="s">
        <v>77</v>
      </c>
      <c r="AY886" s="261" t="s">
        <v>163</v>
      </c>
    </row>
    <row r="887" s="14" customFormat="1">
      <c r="A887" s="14"/>
      <c r="B887" s="262"/>
      <c r="C887" s="263"/>
      <c r="D887" s="248" t="s">
        <v>174</v>
      </c>
      <c r="E887" s="264" t="s">
        <v>1</v>
      </c>
      <c r="F887" s="265" t="s">
        <v>1096</v>
      </c>
      <c r="G887" s="263"/>
      <c r="H887" s="266">
        <v>111.75</v>
      </c>
      <c r="I887" s="267"/>
      <c r="J887" s="263"/>
      <c r="K887" s="263"/>
      <c r="L887" s="268"/>
      <c r="M887" s="269"/>
      <c r="N887" s="270"/>
      <c r="O887" s="270"/>
      <c r="P887" s="270"/>
      <c r="Q887" s="270"/>
      <c r="R887" s="270"/>
      <c r="S887" s="270"/>
      <c r="T887" s="27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72" t="s">
        <v>174</v>
      </c>
      <c r="AU887" s="272" t="s">
        <v>87</v>
      </c>
      <c r="AV887" s="14" t="s">
        <v>87</v>
      </c>
      <c r="AW887" s="14" t="s">
        <v>32</v>
      </c>
      <c r="AX887" s="14" t="s">
        <v>77</v>
      </c>
      <c r="AY887" s="272" t="s">
        <v>163</v>
      </c>
    </row>
    <row r="888" s="13" customFormat="1">
      <c r="A888" s="13"/>
      <c r="B888" s="252"/>
      <c r="C888" s="253"/>
      <c r="D888" s="248" t="s">
        <v>174</v>
      </c>
      <c r="E888" s="254" t="s">
        <v>1</v>
      </c>
      <c r="F888" s="255" t="s">
        <v>1097</v>
      </c>
      <c r="G888" s="253"/>
      <c r="H888" s="254" t="s">
        <v>1</v>
      </c>
      <c r="I888" s="256"/>
      <c r="J888" s="253"/>
      <c r="K888" s="253"/>
      <c r="L888" s="257"/>
      <c r="M888" s="258"/>
      <c r="N888" s="259"/>
      <c r="O888" s="259"/>
      <c r="P888" s="259"/>
      <c r="Q888" s="259"/>
      <c r="R888" s="259"/>
      <c r="S888" s="259"/>
      <c r="T888" s="26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61" t="s">
        <v>174</v>
      </c>
      <c r="AU888" s="261" t="s">
        <v>87</v>
      </c>
      <c r="AV888" s="13" t="s">
        <v>85</v>
      </c>
      <c r="AW888" s="13" t="s">
        <v>32</v>
      </c>
      <c r="AX888" s="13" t="s">
        <v>77</v>
      </c>
      <c r="AY888" s="261" t="s">
        <v>163</v>
      </c>
    </row>
    <row r="889" s="14" customFormat="1">
      <c r="A889" s="14"/>
      <c r="B889" s="262"/>
      <c r="C889" s="263"/>
      <c r="D889" s="248" t="s">
        <v>174</v>
      </c>
      <c r="E889" s="264" t="s">
        <v>1</v>
      </c>
      <c r="F889" s="265" t="s">
        <v>1098</v>
      </c>
      <c r="G889" s="263"/>
      <c r="H889" s="266">
        <v>42.039999999999999</v>
      </c>
      <c r="I889" s="267"/>
      <c r="J889" s="263"/>
      <c r="K889" s="263"/>
      <c r="L889" s="268"/>
      <c r="M889" s="269"/>
      <c r="N889" s="270"/>
      <c r="O889" s="270"/>
      <c r="P889" s="270"/>
      <c r="Q889" s="270"/>
      <c r="R889" s="270"/>
      <c r="S889" s="270"/>
      <c r="T889" s="27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72" t="s">
        <v>174</v>
      </c>
      <c r="AU889" s="272" t="s">
        <v>87</v>
      </c>
      <c r="AV889" s="14" t="s">
        <v>87</v>
      </c>
      <c r="AW889" s="14" t="s">
        <v>32</v>
      </c>
      <c r="AX889" s="14" t="s">
        <v>77</v>
      </c>
      <c r="AY889" s="272" t="s">
        <v>163</v>
      </c>
    </row>
    <row r="890" s="13" customFormat="1">
      <c r="A890" s="13"/>
      <c r="B890" s="252"/>
      <c r="C890" s="253"/>
      <c r="D890" s="248" t="s">
        <v>174</v>
      </c>
      <c r="E890" s="254" t="s">
        <v>1</v>
      </c>
      <c r="F890" s="255" t="s">
        <v>1232</v>
      </c>
      <c r="G890" s="253"/>
      <c r="H890" s="254" t="s">
        <v>1</v>
      </c>
      <c r="I890" s="256"/>
      <c r="J890" s="253"/>
      <c r="K890" s="253"/>
      <c r="L890" s="257"/>
      <c r="M890" s="258"/>
      <c r="N890" s="259"/>
      <c r="O890" s="259"/>
      <c r="P890" s="259"/>
      <c r="Q890" s="259"/>
      <c r="R890" s="259"/>
      <c r="S890" s="259"/>
      <c r="T890" s="260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61" t="s">
        <v>174</v>
      </c>
      <c r="AU890" s="261" t="s">
        <v>87</v>
      </c>
      <c r="AV890" s="13" t="s">
        <v>85</v>
      </c>
      <c r="AW890" s="13" t="s">
        <v>32</v>
      </c>
      <c r="AX890" s="13" t="s">
        <v>77</v>
      </c>
      <c r="AY890" s="261" t="s">
        <v>163</v>
      </c>
    </row>
    <row r="891" s="14" customFormat="1">
      <c r="A891" s="14"/>
      <c r="B891" s="262"/>
      <c r="C891" s="263"/>
      <c r="D891" s="248" t="s">
        <v>174</v>
      </c>
      <c r="E891" s="264" t="s">
        <v>1</v>
      </c>
      <c r="F891" s="265" t="s">
        <v>1233</v>
      </c>
      <c r="G891" s="263"/>
      <c r="H891" s="266">
        <v>4.4000000000000004</v>
      </c>
      <c r="I891" s="267"/>
      <c r="J891" s="263"/>
      <c r="K891" s="263"/>
      <c r="L891" s="268"/>
      <c r="M891" s="269"/>
      <c r="N891" s="270"/>
      <c r="O891" s="270"/>
      <c r="P891" s="270"/>
      <c r="Q891" s="270"/>
      <c r="R891" s="270"/>
      <c r="S891" s="270"/>
      <c r="T891" s="271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72" t="s">
        <v>174</v>
      </c>
      <c r="AU891" s="272" t="s">
        <v>87</v>
      </c>
      <c r="AV891" s="14" t="s">
        <v>87</v>
      </c>
      <c r="AW891" s="14" t="s">
        <v>32</v>
      </c>
      <c r="AX891" s="14" t="s">
        <v>77</v>
      </c>
      <c r="AY891" s="272" t="s">
        <v>163</v>
      </c>
    </row>
    <row r="892" s="13" customFormat="1">
      <c r="A892" s="13"/>
      <c r="B892" s="252"/>
      <c r="C892" s="253"/>
      <c r="D892" s="248" t="s">
        <v>174</v>
      </c>
      <c r="E892" s="254" t="s">
        <v>1</v>
      </c>
      <c r="F892" s="255" t="s">
        <v>751</v>
      </c>
      <c r="G892" s="253"/>
      <c r="H892" s="254" t="s">
        <v>1</v>
      </c>
      <c r="I892" s="256"/>
      <c r="J892" s="253"/>
      <c r="K892" s="253"/>
      <c r="L892" s="257"/>
      <c r="M892" s="258"/>
      <c r="N892" s="259"/>
      <c r="O892" s="259"/>
      <c r="P892" s="259"/>
      <c r="Q892" s="259"/>
      <c r="R892" s="259"/>
      <c r="S892" s="259"/>
      <c r="T892" s="26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61" t="s">
        <v>174</v>
      </c>
      <c r="AU892" s="261" t="s">
        <v>87</v>
      </c>
      <c r="AV892" s="13" t="s">
        <v>85</v>
      </c>
      <c r="AW892" s="13" t="s">
        <v>32</v>
      </c>
      <c r="AX892" s="13" t="s">
        <v>77</v>
      </c>
      <c r="AY892" s="261" t="s">
        <v>163</v>
      </c>
    </row>
    <row r="893" s="14" customFormat="1">
      <c r="A893" s="14"/>
      <c r="B893" s="262"/>
      <c r="C893" s="263"/>
      <c r="D893" s="248" t="s">
        <v>174</v>
      </c>
      <c r="E893" s="264" t="s">
        <v>1</v>
      </c>
      <c r="F893" s="265" t="s">
        <v>752</v>
      </c>
      <c r="G893" s="263"/>
      <c r="H893" s="266">
        <v>4.3099999999999996</v>
      </c>
      <c r="I893" s="267"/>
      <c r="J893" s="263"/>
      <c r="K893" s="263"/>
      <c r="L893" s="268"/>
      <c r="M893" s="269"/>
      <c r="N893" s="270"/>
      <c r="O893" s="270"/>
      <c r="P893" s="270"/>
      <c r="Q893" s="270"/>
      <c r="R893" s="270"/>
      <c r="S893" s="270"/>
      <c r="T893" s="271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72" t="s">
        <v>174</v>
      </c>
      <c r="AU893" s="272" t="s">
        <v>87</v>
      </c>
      <c r="AV893" s="14" t="s">
        <v>87</v>
      </c>
      <c r="AW893" s="14" t="s">
        <v>32</v>
      </c>
      <c r="AX893" s="14" t="s">
        <v>77</v>
      </c>
      <c r="AY893" s="272" t="s">
        <v>163</v>
      </c>
    </row>
    <row r="894" s="2" customFormat="1" ht="16.5" customHeight="1">
      <c r="A894" s="38"/>
      <c r="B894" s="39"/>
      <c r="C894" s="235" t="s">
        <v>1234</v>
      </c>
      <c r="D894" s="235" t="s">
        <v>165</v>
      </c>
      <c r="E894" s="236" t="s">
        <v>1235</v>
      </c>
      <c r="F894" s="237" t="s">
        <v>1236</v>
      </c>
      <c r="G894" s="238" t="s">
        <v>168</v>
      </c>
      <c r="H894" s="239">
        <v>18.468</v>
      </c>
      <c r="I894" s="240"/>
      <c r="J894" s="241">
        <f>ROUND(I894*H894,2)</f>
        <v>0</v>
      </c>
      <c r="K894" s="237" t="s">
        <v>169</v>
      </c>
      <c r="L894" s="44"/>
      <c r="M894" s="242" t="s">
        <v>1</v>
      </c>
      <c r="N894" s="243" t="s">
        <v>42</v>
      </c>
      <c r="O894" s="91"/>
      <c r="P894" s="244">
        <f>O894*H894</f>
        <v>0</v>
      </c>
      <c r="Q894" s="244">
        <v>0.0045100000000000001</v>
      </c>
      <c r="R894" s="244">
        <f>Q894*H894</f>
        <v>0.083290680000000006</v>
      </c>
      <c r="S894" s="244">
        <v>0</v>
      </c>
      <c r="T894" s="245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46" t="s">
        <v>264</v>
      </c>
      <c r="AT894" s="246" t="s">
        <v>165</v>
      </c>
      <c r="AU894" s="246" t="s">
        <v>87</v>
      </c>
      <c r="AY894" s="17" t="s">
        <v>163</v>
      </c>
      <c r="BE894" s="247">
        <f>IF(N894="základní",J894,0)</f>
        <v>0</v>
      </c>
      <c r="BF894" s="247">
        <f>IF(N894="snížená",J894,0)</f>
        <v>0</v>
      </c>
      <c r="BG894" s="247">
        <f>IF(N894="zákl. přenesená",J894,0)</f>
        <v>0</v>
      </c>
      <c r="BH894" s="247">
        <f>IF(N894="sníž. přenesená",J894,0)</f>
        <v>0</v>
      </c>
      <c r="BI894" s="247">
        <f>IF(N894="nulová",J894,0)</f>
        <v>0</v>
      </c>
      <c r="BJ894" s="17" t="s">
        <v>85</v>
      </c>
      <c r="BK894" s="247">
        <f>ROUND(I894*H894,2)</f>
        <v>0</v>
      </c>
      <c r="BL894" s="17" t="s">
        <v>264</v>
      </c>
      <c r="BM894" s="246" t="s">
        <v>1237</v>
      </c>
    </row>
    <row r="895" s="2" customFormat="1">
      <c r="A895" s="38"/>
      <c r="B895" s="39"/>
      <c r="C895" s="40"/>
      <c r="D895" s="248" t="s">
        <v>172</v>
      </c>
      <c r="E895" s="40"/>
      <c r="F895" s="249" t="s">
        <v>1238</v>
      </c>
      <c r="G895" s="40"/>
      <c r="H895" s="40"/>
      <c r="I895" s="144"/>
      <c r="J895" s="40"/>
      <c r="K895" s="40"/>
      <c r="L895" s="44"/>
      <c r="M895" s="250"/>
      <c r="N895" s="251"/>
      <c r="O895" s="91"/>
      <c r="P895" s="91"/>
      <c r="Q895" s="91"/>
      <c r="R895" s="91"/>
      <c r="S895" s="91"/>
      <c r="T895" s="92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17" t="s">
        <v>172</v>
      </c>
      <c r="AU895" s="17" t="s">
        <v>87</v>
      </c>
    </row>
    <row r="896" s="13" customFormat="1">
      <c r="A896" s="13"/>
      <c r="B896" s="252"/>
      <c r="C896" s="253"/>
      <c r="D896" s="248" t="s">
        <v>174</v>
      </c>
      <c r="E896" s="254" t="s">
        <v>1</v>
      </c>
      <c r="F896" s="255" t="s">
        <v>1239</v>
      </c>
      <c r="G896" s="253"/>
      <c r="H896" s="254" t="s">
        <v>1</v>
      </c>
      <c r="I896" s="256"/>
      <c r="J896" s="253"/>
      <c r="K896" s="253"/>
      <c r="L896" s="257"/>
      <c r="M896" s="258"/>
      <c r="N896" s="259"/>
      <c r="O896" s="259"/>
      <c r="P896" s="259"/>
      <c r="Q896" s="259"/>
      <c r="R896" s="259"/>
      <c r="S896" s="259"/>
      <c r="T896" s="26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61" t="s">
        <v>174</v>
      </c>
      <c r="AU896" s="261" t="s">
        <v>87</v>
      </c>
      <c r="AV896" s="13" t="s">
        <v>85</v>
      </c>
      <c r="AW896" s="13" t="s">
        <v>32</v>
      </c>
      <c r="AX896" s="13" t="s">
        <v>77</v>
      </c>
      <c r="AY896" s="261" t="s">
        <v>163</v>
      </c>
    </row>
    <row r="897" s="14" customFormat="1">
      <c r="A897" s="14"/>
      <c r="B897" s="262"/>
      <c r="C897" s="263"/>
      <c r="D897" s="248" t="s">
        <v>174</v>
      </c>
      <c r="E897" s="264" t="s">
        <v>1</v>
      </c>
      <c r="F897" s="265" t="s">
        <v>1240</v>
      </c>
      <c r="G897" s="263"/>
      <c r="H897" s="266">
        <v>4.2750000000000004</v>
      </c>
      <c r="I897" s="267"/>
      <c r="J897" s="263"/>
      <c r="K897" s="263"/>
      <c r="L897" s="268"/>
      <c r="M897" s="269"/>
      <c r="N897" s="270"/>
      <c r="O897" s="270"/>
      <c r="P897" s="270"/>
      <c r="Q897" s="270"/>
      <c r="R897" s="270"/>
      <c r="S897" s="270"/>
      <c r="T897" s="27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72" t="s">
        <v>174</v>
      </c>
      <c r="AU897" s="272" t="s">
        <v>87</v>
      </c>
      <c r="AV897" s="14" t="s">
        <v>87</v>
      </c>
      <c r="AW897" s="14" t="s">
        <v>32</v>
      </c>
      <c r="AX897" s="14" t="s">
        <v>77</v>
      </c>
      <c r="AY897" s="272" t="s">
        <v>163</v>
      </c>
    </row>
    <row r="898" s="13" customFormat="1">
      <c r="A898" s="13"/>
      <c r="B898" s="252"/>
      <c r="C898" s="253"/>
      <c r="D898" s="248" t="s">
        <v>174</v>
      </c>
      <c r="E898" s="254" t="s">
        <v>1</v>
      </c>
      <c r="F898" s="255" t="s">
        <v>1241</v>
      </c>
      <c r="G898" s="253"/>
      <c r="H898" s="254" t="s">
        <v>1</v>
      </c>
      <c r="I898" s="256"/>
      <c r="J898" s="253"/>
      <c r="K898" s="253"/>
      <c r="L898" s="257"/>
      <c r="M898" s="258"/>
      <c r="N898" s="259"/>
      <c r="O898" s="259"/>
      <c r="P898" s="259"/>
      <c r="Q898" s="259"/>
      <c r="R898" s="259"/>
      <c r="S898" s="259"/>
      <c r="T898" s="26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61" t="s">
        <v>174</v>
      </c>
      <c r="AU898" s="261" t="s">
        <v>87</v>
      </c>
      <c r="AV898" s="13" t="s">
        <v>85</v>
      </c>
      <c r="AW898" s="13" t="s">
        <v>32</v>
      </c>
      <c r="AX898" s="13" t="s">
        <v>77</v>
      </c>
      <c r="AY898" s="261" t="s">
        <v>163</v>
      </c>
    </row>
    <row r="899" s="14" customFormat="1">
      <c r="A899" s="14"/>
      <c r="B899" s="262"/>
      <c r="C899" s="263"/>
      <c r="D899" s="248" t="s">
        <v>174</v>
      </c>
      <c r="E899" s="264" t="s">
        <v>1</v>
      </c>
      <c r="F899" s="265" t="s">
        <v>1242</v>
      </c>
      <c r="G899" s="263"/>
      <c r="H899" s="266">
        <v>12.6</v>
      </c>
      <c r="I899" s="267"/>
      <c r="J899" s="263"/>
      <c r="K899" s="263"/>
      <c r="L899" s="268"/>
      <c r="M899" s="269"/>
      <c r="N899" s="270"/>
      <c r="O899" s="270"/>
      <c r="P899" s="270"/>
      <c r="Q899" s="270"/>
      <c r="R899" s="270"/>
      <c r="S899" s="270"/>
      <c r="T899" s="27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72" t="s">
        <v>174</v>
      </c>
      <c r="AU899" s="272" t="s">
        <v>87</v>
      </c>
      <c r="AV899" s="14" t="s">
        <v>87</v>
      </c>
      <c r="AW899" s="14" t="s">
        <v>32</v>
      </c>
      <c r="AX899" s="14" t="s">
        <v>77</v>
      </c>
      <c r="AY899" s="272" t="s">
        <v>163</v>
      </c>
    </row>
    <row r="900" s="14" customFormat="1">
      <c r="A900" s="14"/>
      <c r="B900" s="262"/>
      <c r="C900" s="263"/>
      <c r="D900" s="248" t="s">
        <v>174</v>
      </c>
      <c r="E900" s="264" t="s">
        <v>1</v>
      </c>
      <c r="F900" s="265" t="s">
        <v>1243</v>
      </c>
      <c r="G900" s="263"/>
      <c r="H900" s="266">
        <v>0.59299999999999997</v>
      </c>
      <c r="I900" s="267"/>
      <c r="J900" s="263"/>
      <c r="K900" s="263"/>
      <c r="L900" s="268"/>
      <c r="M900" s="269"/>
      <c r="N900" s="270"/>
      <c r="O900" s="270"/>
      <c r="P900" s="270"/>
      <c r="Q900" s="270"/>
      <c r="R900" s="270"/>
      <c r="S900" s="270"/>
      <c r="T900" s="27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72" t="s">
        <v>174</v>
      </c>
      <c r="AU900" s="272" t="s">
        <v>87</v>
      </c>
      <c r="AV900" s="14" t="s">
        <v>87</v>
      </c>
      <c r="AW900" s="14" t="s">
        <v>32</v>
      </c>
      <c r="AX900" s="14" t="s">
        <v>77</v>
      </c>
      <c r="AY900" s="272" t="s">
        <v>163</v>
      </c>
    </row>
    <row r="901" s="13" customFormat="1">
      <c r="A901" s="13"/>
      <c r="B901" s="252"/>
      <c r="C901" s="253"/>
      <c r="D901" s="248" t="s">
        <v>174</v>
      </c>
      <c r="E901" s="254" t="s">
        <v>1</v>
      </c>
      <c r="F901" s="255" t="s">
        <v>1244</v>
      </c>
      <c r="G901" s="253"/>
      <c r="H901" s="254" t="s">
        <v>1</v>
      </c>
      <c r="I901" s="256"/>
      <c r="J901" s="253"/>
      <c r="K901" s="253"/>
      <c r="L901" s="257"/>
      <c r="M901" s="258"/>
      <c r="N901" s="259"/>
      <c r="O901" s="259"/>
      <c r="P901" s="259"/>
      <c r="Q901" s="259"/>
      <c r="R901" s="259"/>
      <c r="S901" s="259"/>
      <c r="T901" s="260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61" t="s">
        <v>174</v>
      </c>
      <c r="AU901" s="261" t="s">
        <v>87</v>
      </c>
      <c r="AV901" s="13" t="s">
        <v>85</v>
      </c>
      <c r="AW901" s="13" t="s">
        <v>32</v>
      </c>
      <c r="AX901" s="13" t="s">
        <v>77</v>
      </c>
      <c r="AY901" s="261" t="s">
        <v>163</v>
      </c>
    </row>
    <row r="902" s="14" customFormat="1">
      <c r="A902" s="14"/>
      <c r="B902" s="262"/>
      <c r="C902" s="263"/>
      <c r="D902" s="248" t="s">
        <v>174</v>
      </c>
      <c r="E902" s="264" t="s">
        <v>1</v>
      </c>
      <c r="F902" s="265" t="s">
        <v>1245</v>
      </c>
      <c r="G902" s="263"/>
      <c r="H902" s="266">
        <v>1</v>
      </c>
      <c r="I902" s="267"/>
      <c r="J902" s="263"/>
      <c r="K902" s="263"/>
      <c r="L902" s="268"/>
      <c r="M902" s="269"/>
      <c r="N902" s="270"/>
      <c r="O902" s="270"/>
      <c r="P902" s="270"/>
      <c r="Q902" s="270"/>
      <c r="R902" s="270"/>
      <c r="S902" s="270"/>
      <c r="T902" s="271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72" t="s">
        <v>174</v>
      </c>
      <c r="AU902" s="272" t="s">
        <v>87</v>
      </c>
      <c r="AV902" s="14" t="s">
        <v>87</v>
      </c>
      <c r="AW902" s="14" t="s">
        <v>32</v>
      </c>
      <c r="AX902" s="14" t="s">
        <v>77</v>
      </c>
      <c r="AY902" s="272" t="s">
        <v>163</v>
      </c>
    </row>
    <row r="903" s="2" customFormat="1" ht="16.5" customHeight="1">
      <c r="A903" s="38"/>
      <c r="B903" s="39"/>
      <c r="C903" s="235" t="s">
        <v>1246</v>
      </c>
      <c r="D903" s="235" t="s">
        <v>165</v>
      </c>
      <c r="E903" s="236" t="s">
        <v>1247</v>
      </c>
      <c r="F903" s="237" t="s">
        <v>1248</v>
      </c>
      <c r="G903" s="238" t="s">
        <v>219</v>
      </c>
      <c r="H903" s="239">
        <v>1.0389999999999999</v>
      </c>
      <c r="I903" s="240"/>
      <c r="J903" s="241">
        <f>ROUND(I903*H903,2)</f>
        <v>0</v>
      </c>
      <c r="K903" s="237" t="s">
        <v>169</v>
      </c>
      <c r="L903" s="44"/>
      <c r="M903" s="242" t="s">
        <v>1</v>
      </c>
      <c r="N903" s="243" t="s">
        <v>42</v>
      </c>
      <c r="O903" s="91"/>
      <c r="P903" s="244">
        <f>O903*H903</f>
        <v>0</v>
      </c>
      <c r="Q903" s="244">
        <v>0</v>
      </c>
      <c r="R903" s="244">
        <f>Q903*H903</f>
        <v>0</v>
      </c>
      <c r="S903" s="244">
        <v>0</v>
      </c>
      <c r="T903" s="245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46" t="s">
        <v>264</v>
      </c>
      <c r="AT903" s="246" t="s">
        <v>165</v>
      </c>
      <c r="AU903" s="246" t="s">
        <v>87</v>
      </c>
      <c r="AY903" s="17" t="s">
        <v>163</v>
      </c>
      <c r="BE903" s="247">
        <f>IF(N903="základní",J903,0)</f>
        <v>0</v>
      </c>
      <c r="BF903" s="247">
        <f>IF(N903="snížená",J903,0)</f>
        <v>0</v>
      </c>
      <c r="BG903" s="247">
        <f>IF(N903="zákl. přenesená",J903,0)</f>
        <v>0</v>
      </c>
      <c r="BH903" s="247">
        <f>IF(N903="sníž. přenesená",J903,0)</f>
        <v>0</v>
      </c>
      <c r="BI903" s="247">
        <f>IF(N903="nulová",J903,0)</f>
        <v>0</v>
      </c>
      <c r="BJ903" s="17" t="s">
        <v>85</v>
      </c>
      <c r="BK903" s="247">
        <f>ROUND(I903*H903,2)</f>
        <v>0</v>
      </c>
      <c r="BL903" s="17" t="s">
        <v>264</v>
      </c>
      <c r="BM903" s="246" t="s">
        <v>1249</v>
      </c>
    </row>
    <row r="904" s="2" customFormat="1">
      <c r="A904" s="38"/>
      <c r="B904" s="39"/>
      <c r="C904" s="40"/>
      <c r="D904" s="248" t="s">
        <v>172</v>
      </c>
      <c r="E904" s="40"/>
      <c r="F904" s="249" t="s">
        <v>1250</v>
      </c>
      <c r="G904" s="40"/>
      <c r="H904" s="40"/>
      <c r="I904" s="144"/>
      <c r="J904" s="40"/>
      <c r="K904" s="40"/>
      <c r="L904" s="44"/>
      <c r="M904" s="250"/>
      <c r="N904" s="251"/>
      <c r="O904" s="91"/>
      <c r="P904" s="91"/>
      <c r="Q904" s="91"/>
      <c r="R904" s="91"/>
      <c r="S904" s="91"/>
      <c r="T904" s="92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T904" s="17" t="s">
        <v>172</v>
      </c>
      <c r="AU904" s="17" t="s">
        <v>87</v>
      </c>
    </row>
    <row r="905" s="12" customFormat="1" ht="22.8" customHeight="1">
      <c r="A905" s="12"/>
      <c r="B905" s="219"/>
      <c r="C905" s="220"/>
      <c r="D905" s="221" t="s">
        <v>76</v>
      </c>
      <c r="E905" s="233" t="s">
        <v>1251</v>
      </c>
      <c r="F905" s="233" t="s">
        <v>1252</v>
      </c>
      <c r="G905" s="220"/>
      <c r="H905" s="220"/>
      <c r="I905" s="223"/>
      <c r="J905" s="234">
        <f>BK905</f>
        <v>0</v>
      </c>
      <c r="K905" s="220"/>
      <c r="L905" s="225"/>
      <c r="M905" s="226"/>
      <c r="N905" s="227"/>
      <c r="O905" s="227"/>
      <c r="P905" s="228">
        <f>SUM(P906:P929)</f>
        <v>0</v>
      </c>
      <c r="Q905" s="227"/>
      <c r="R905" s="228">
        <f>SUM(R906:R929)</f>
        <v>0.2452049</v>
      </c>
      <c r="S905" s="227"/>
      <c r="T905" s="229">
        <f>SUM(T906:T929)</f>
        <v>0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30" t="s">
        <v>87</v>
      </c>
      <c r="AT905" s="231" t="s">
        <v>76</v>
      </c>
      <c r="AU905" s="231" t="s">
        <v>85</v>
      </c>
      <c r="AY905" s="230" t="s">
        <v>163</v>
      </c>
      <c r="BK905" s="232">
        <f>SUM(BK906:BK929)</f>
        <v>0</v>
      </c>
    </row>
    <row r="906" s="2" customFormat="1" ht="16.5" customHeight="1">
      <c r="A906" s="38"/>
      <c r="B906" s="39"/>
      <c r="C906" s="235" t="s">
        <v>1253</v>
      </c>
      <c r="D906" s="235" t="s">
        <v>165</v>
      </c>
      <c r="E906" s="236" t="s">
        <v>1254</v>
      </c>
      <c r="F906" s="237" t="s">
        <v>1255</v>
      </c>
      <c r="G906" s="238" t="s">
        <v>168</v>
      </c>
      <c r="H906" s="239">
        <v>2.0499999999999998</v>
      </c>
      <c r="I906" s="240"/>
      <c r="J906" s="241">
        <f>ROUND(I906*H906,2)</f>
        <v>0</v>
      </c>
      <c r="K906" s="237" t="s">
        <v>169</v>
      </c>
      <c r="L906" s="44"/>
      <c r="M906" s="242" t="s">
        <v>1</v>
      </c>
      <c r="N906" s="243" t="s">
        <v>42</v>
      </c>
      <c r="O906" s="91"/>
      <c r="P906" s="244">
        <f>O906*H906</f>
        <v>0</v>
      </c>
      <c r="Q906" s="244">
        <v>0</v>
      </c>
      <c r="R906" s="244">
        <f>Q906*H906</f>
        <v>0</v>
      </c>
      <c r="S906" s="244">
        <v>0</v>
      </c>
      <c r="T906" s="245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46" t="s">
        <v>264</v>
      </c>
      <c r="AT906" s="246" t="s">
        <v>165</v>
      </c>
      <c r="AU906" s="246" t="s">
        <v>87</v>
      </c>
      <c r="AY906" s="17" t="s">
        <v>163</v>
      </c>
      <c r="BE906" s="247">
        <f>IF(N906="základní",J906,0)</f>
        <v>0</v>
      </c>
      <c r="BF906" s="247">
        <f>IF(N906="snížená",J906,0)</f>
        <v>0</v>
      </c>
      <c r="BG906" s="247">
        <f>IF(N906="zákl. přenesená",J906,0)</f>
        <v>0</v>
      </c>
      <c r="BH906" s="247">
        <f>IF(N906="sníž. přenesená",J906,0)</f>
        <v>0</v>
      </c>
      <c r="BI906" s="247">
        <f>IF(N906="nulová",J906,0)</f>
        <v>0</v>
      </c>
      <c r="BJ906" s="17" t="s">
        <v>85</v>
      </c>
      <c r="BK906" s="247">
        <f>ROUND(I906*H906,2)</f>
        <v>0</v>
      </c>
      <c r="BL906" s="17" t="s">
        <v>264</v>
      </c>
      <c r="BM906" s="246" t="s">
        <v>1256</v>
      </c>
    </row>
    <row r="907" s="2" customFormat="1">
      <c r="A907" s="38"/>
      <c r="B907" s="39"/>
      <c r="C907" s="40"/>
      <c r="D907" s="248" t="s">
        <v>172</v>
      </c>
      <c r="E907" s="40"/>
      <c r="F907" s="249" t="s">
        <v>1257</v>
      </c>
      <c r="G907" s="40"/>
      <c r="H907" s="40"/>
      <c r="I907" s="144"/>
      <c r="J907" s="40"/>
      <c r="K907" s="40"/>
      <c r="L907" s="44"/>
      <c r="M907" s="250"/>
      <c r="N907" s="251"/>
      <c r="O907" s="91"/>
      <c r="P907" s="91"/>
      <c r="Q907" s="91"/>
      <c r="R907" s="91"/>
      <c r="S907" s="91"/>
      <c r="T907" s="92"/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T907" s="17" t="s">
        <v>172</v>
      </c>
      <c r="AU907" s="17" t="s">
        <v>87</v>
      </c>
    </row>
    <row r="908" s="13" customFormat="1">
      <c r="A908" s="13"/>
      <c r="B908" s="252"/>
      <c r="C908" s="253"/>
      <c r="D908" s="248" t="s">
        <v>174</v>
      </c>
      <c r="E908" s="254" t="s">
        <v>1</v>
      </c>
      <c r="F908" s="255" t="s">
        <v>1258</v>
      </c>
      <c r="G908" s="253"/>
      <c r="H908" s="254" t="s">
        <v>1</v>
      </c>
      <c r="I908" s="256"/>
      <c r="J908" s="253"/>
      <c r="K908" s="253"/>
      <c r="L908" s="257"/>
      <c r="M908" s="258"/>
      <c r="N908" s="259"/>
      <c r="O908" s="259"/>
      <c r="P908" s="259"/>
      <c r="Q908" s="259"/>
      <c r="R908" s="259"/>
      <c r="S908" s="259"/>
      <c r="T908" s="26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61" t="s">
        <v>174</v>
      </c>
      <c r="AU908" s="261" t="s">
        <v>87</v>
      </c>
      <c r="AV908" s="13" t="s">
        <v>85</v>
      </c>
      <c r="AW908" s="13" t="s">
        <v>32</v>
      </c>
      <c r="AX908" s="13" t="s">
        <v>77</v>
      </c>
      <c r="AY908" s="261" t="s">
        <v>163</v>
      </c>
    </row>
    <row r="909" s="14" customFormat="1">
      <c r="A909" s="14"/>
      <c r="B909" s="262"/>
      <c r="C909" s="263"/>
      <c r="D909" s="248" t="s">
        <v>174</v>
      </c>
      <c r="E909" s="264" t="s">
        <v>1</v>
      </c>
      <c r="F909" s="265" t="s">
        <v>1259</v>
      </c>
      <c r="G909" s="263"/>
      <c r="H909" s="266">
        <v>2.0499999999999998</v>
      </c>
      <c r="I909" s="267"/>
      <c r="J909" s="263"/>
      <c r="K909" s="263"/>
      <c r="L909" s="268"/>
      <c r="M909" s="269"/>
      <c r="N909" s="270"/>
      <c r="O909" s="270"/>
      <c r="P909" s="270"/>
      <c r="Q909" s="270"/>
      <c r="R909" s="270"/>
      <c r="S909" s="270"/>
      <c r="T909" s="27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72" t="s">
        <v>174</v>
      </c>
      <c r="AU909" s="272" t="s">
        <v>87</v>
      </c>
      <c r="AV909" s="14" t="s">
        <v>87</v>
      </c>
      <c r="AW909" s="14" t="s">
        <v>32</v>
      </c>
      <c r="AX909" s="14" t="s">
        <v>77</v>
      </c>
      <c r="AY909" s="272" t="s">
        <v>163</v>
      </c>
    </row>
    <row r="910" s="2" customFormat="1" ht="16.5" customHeight="1">
      <c r="A910" s="38"/>
      <c r="B910" s="39"/>
      <c r="C910" s="273" t="s">
        <v>1260</v>
      </c>
      <c r="D910" s="273" t="s">
        <v>230</v>
      </c>
      <c r="E910" s="274" t="s">
        <v>1261</v>
      </c>
      <c r="F910" s="275" t="s">
        <v>1262</v>
      </c>
      <c r="G910" s="276" t="s">
        <v>168</v>
      </c>
      <c r="H910" s="277">
        <v>2.0910000000000002</v>
      </c>
      <c r="I910" s="278"/>
      <c r="J910" s="279">
        <f>ROUND(I910*H910,2)</f>
        <v>0</v>
      </c>
      <c r="K910" s="275" t="s">
        <v>169</v>
      </c>
      <c r="L910" s="280"/>
      <c r="M910" s="281" t="s">
        <v>1</v>
      </c>
      <c r="N910" s="282" t="s">
        <v>42</v>
      </c>
      <c r="O910" s="91"/>
      <c r="P910" s="244">
        <f>O910*H910</f>
        <v>0</v>
      </c>
      <c r="Q910" s="244">
        <v>0.032000000000000001</v>
      </c>
      <c r="R910" s="244">
        <f>Q910*H910</f>
        <v>0.066912000000000013</v>
      </c>
      <c r="S910" s="244">
        <v>0</v>
      </c>
      <c r="T910" s="245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46" t="s">
        <v>379</v>
      </c>
      <c r="AT910" s="246" t="s">
        <v>230</v>
      </c>
      <c r="AU910" s="246" t="s">
        <v>87</v>
      </c>
      <c r="AY910" s="17" t="s">
        <v>163</v>
      </c>
      <c r="BE910" s="247">
        <f>IF(N910="základní",J910,0)</f>
        <v>0</v>
      </c>
      <c r="BF910" s="247">
        <f>IF(N910="snížená",J910,0)</f>
        <v>0</v>
      </c>
      <c r="BG910" s="247">
        <f>IF(N910="zákl. přenesená",J910,0)</f>
        <v>0</v>
      </c>
      <c r="BH910" s="247">
        <f>IF(N910="sníž. přenesená",J910,0)</f>
        <v>0</v>
      </c>
      <c r="BI910" s="247">
        <f>IF(N910="nulová",J910,0)</f>
        <v>0</v>
      </c>
      <c r="BJ910" s="17" t="s">
        <v>85</v>
      </c>
      <c r="BK910" s="247">
        <f>ROUND(I910*H910,2)</f>
        <v>0</v>
      </c>
      <c r="BL910" s="17" t="s">
        <v>264</v>
      </c>
      <c r="BM910" s="246" t="s">
        <v>1263</v>
      </c>
    </row>
    <row r="911" s="2" customFormat="1">
      <c r="A911" s="38"/>
      <c r="B911" s="39"/>
      <c r="C911" s="40"/>
      <c r="D911" s="248" t="s">
        <v>172</v>
      </c>
      <c r="E911" s="40"/>
      <c r="F911" s="249" t="s">
        <v>1262</v>
      </c>
      <c r="G911" s="40"/>
      <c r="H911" s="40"/>
      <c r="I911" s="144"/>
      <c r="J911" s="40"/>
      <c r="K911" s="40"/>
      <c r="L911" s="44"/>
      <c r="M911" s="250"/>
      <c r="N911" s="251"/>
      <c r="O911" s="91"/>
      <c r="P911" s="91"/>
      <c r="Q911" s="91"/>
      <c r="R911" s="91"/>
      <c r="S911" s="91"/>
      <c r="T911" s="92"/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T911" s="17" t="s">
        <v>172</v>
      </c>
      <c r="AU911" s="17" t="s">
        <v>87</v>
      </c>
    </row>
    <row r="912" s="14" customFormat="1">
      <c r="A912" s="14"/>
      <c r="B912" s="262"/>
      <c r="C912" s="263"/>
      <c r="D912" s="248" t="s">
        <v>174</v>
      </c>
      <c r="E912" s="263"/>
      <c r="F912" s="265" t="s">
        <v>1264</v>
      </c>
      <c r="G912" s="263"/>
      <c r="H912" s="266">
        <v>2.0910000000000002</v>
      </c>
      <c r="I912" s="267"/>
      <c r="J912" s="263"/>
      <c r="K912" s="263"/>
      <c r="L912" s="268"/>
      <c r="M912" s="269"/>
      <c r="N912" s="270"/>
      <c r="O912" s="270"/>
      <c r="P912" s="270"/>
      <c r="Q912" s="270"/>
      <c r="R912" s="270"/>
      <c r="S912" s="270"/>
      <c r="T912" s="27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72" t="s">
        <v>174</v>
      </c>
      <c r="AU912" s="272" t="s">
        <v>87</v>
      </c>
      <c r="AV912" s="14" t="s">
        <v>87</v>
      </c>
      <c r="AW912" s="14" t="s">
        <v>4</v>
      </c>
      <c r="AX912" s="14" t="s">
        <v>85</v>
      </c>
      <c r="AY912" s="272" t="s">
        <v>163</v>
      </c>
    </row>
    <row r="913" s="2" customFormat="1" ht="16.5" customHeight="1">
      <c r="A913" s="38"/>
      <c r="B913" s="39"/>
      <c r="C913" s="235" t="s">
        <v>1265</v>
      </c>
      <c r="D913" s="235" t="s">
        <v>165</v>
      </c>
      <c r="E913" s="236" t="s">
        <v>1266</v>
      </c>
      <c r="F913" s="237" t="s">
        <v>1267</v>
      </c>
      <c r="G913" s="238" t="s">
        <v>168</v>
      </c>
      <c r="H913" s="239">
        <v>4.3099999999999996</v>
      </c>
      <c r="I913" s="240"/>
      <c r="J913" s="241">
        <f>ROUND(I913*H913,2)</f>
        <v>0</v>
      </c>
      <c r="K913" s="237" t="s">
        <v>169</v>
      </c>
      <c r="L913" s="44"/>
      <c r="M913" s="242" t="s">
        <v>1</v>
      </c>
      <c r="N913" s="243" t="s">
        <v>42</v>
      </c>
      <c r="O913" s="91"/>
      <c r="P913" s="244">
        <f>O913*H913</f>
        <v>0</v>
      </c>
      <c r="Q913" s="244">
        <v>0</v>
      </c>
      <c r="R913" s="244">
        <f>Q913*H913</f>
        <v>0</v>
      </c>
      <c r="S913" s="244">
        <v>0</v>
      </c>
      <c r="T913" s="245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46" t="s">
        <v>264</v>
      </c>
      <c r="AT913" s="246" t="s">
        <v>165</v>
      </c>
      <c r="AU913" s="246" t="s">
        <v>87</v>
      </c>
      <c r="AY913" s="17" t="s">
        <v>163</v>
      </c>
      <c r="BE913" s="247">
        <f>IF(N913="základní",J913,0)</f>
        <v>0</v>
      </c>
      <c r="BF913" s="247">
        <f>IF(N913="snížená",J913,0)</f>
        <v>0</v>
      </c>
      <c r="BG913" s="247">
        <f>IF(N913="zákl. přenesená",J913,0)</f>
        <v>0</v>
      </c>
      <c r="BH913" s="247">
        <f>IF(N913="sníž. přenesená",J913,0)</f>
        <v>0</v>
      </c>
      <c r="BI913" s="247">
        <f>IF(N913="nulová",J913,0)</f>
        <v>0</v>
      </c>
      <c r="BJ913" s="17" t="s">
        <v>85</v>
      </c>
      <c r="BK913" s="247">
        <f>ROUND(I913*H913,2)</f>
        <v>0</v>
      </c>
      <c r="BL913" s="17" t="s">
        <v>264</v>
      </c>
      <c r="BM913" s="246" t="s">
        <v>1268</v>
      </c>
    </row>
    <row r="914" s="2" customFormat="1">
      <c r="A914" s="38"/>
      <c r="B914" s="39"/>
      <c r="C914" s="40"/>
      <c r="D914" s="248" t="s">
        <v>172</v>
      </c>
      <c r="E914" s="40"/>
      <c r="F914" s="249" t="s">
        <v>1269</v>
      </c>
      <c r="G914" s="40"/>
      <c r="H914" s="40"/>
      <c r="I914" s="144"/>
      <c r="J914" s="40"/>
      <c r="K914" s="40"/>
      <c r="L914" s="44"/>
      <c r="M914" s="250"/>
      <c r="N914" s="251"/>
      <c r="O914" s="91"/>
      <c r="P914" s="91"/>
      <c r="Q914" s="91"/>
      <c r="R914" s="91"/>
      <c r="S914" s="91"/>
      <c r="T914" s="92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172</v>
      </c>
      <c r="AU914" s="17" t="s">
        <v>87</v>
      </c>
    </row>
    <row r="915" s="13" customFormat="1">
      <c r="A915" s="13"/>
      <c r="B915" s="252"/>
      <c r="C915" s="253"/>
      <c r="D915" s="248" t="s">
        <v>174</v>
      </c>
      <c r="E915" s="254" t="s">
        <v>1</v>
      </c>
      <c r="F915" s="255" t="s">
        <v>1270</v>
      </c>
      <c r="G915" s="253"/>
      <c r="H915" s="254" t="s">
        <v>1</v>
      </c>
      <c r="I915" s="256"/>
      <c r="J915" s="253"/>
      <c r="K915" s="253"/>
      <c r="L915" s="257"/>
      <c r="M915" s="258"/>
      <c r="N915" s="259"/>
      <c r="O915" s="259"/>
      <c r="P915" s="259"/>
      <c r="Q915" s="259"/>
      <c r="R915" s="259"/>
      <c r="S915" s="259"/>
      <c r="T915" s="26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61" t="s">
        <v>174</v>
      </c>
      <c r="AU915" s="261" t="s">
        <v>87</v>
      </c>
      <c r="AV915" s="13" t="s">
        <v>85</v>
      </c>
      <c r="AW915" s="13" t="s">
        <v>32</v>
      </c>
      <c r="AX915" s="13" t="s">
        <v>77</v>
      </c>
      <c r="AY915" s="261" t="s">
        <v>163</v>
      </c>
    </row>
    <row r="916" s="14" customFormat="1">
      <c r="A916" s="14"/>
      <c r="B916" s="262"/>
      <c r="C916" s="263"/>
      <c r="D916" s="248" t="s">
        <v>174</v>
      </c>
      <c r="E916" s="264" t="s">
        <v>1</v>
      </c>
      <c r="F916" s="265" t="s">
        <v>752</v>
      </c>
      <c r="G916" s="263"/>
      <c r="H916" s="266">
        <v>4.3099999999999996</v>
      </c>
      <c r="I916" s="267"/>
      <c r="J916" s="263"/>
      <c r="K916" s="263"/>
      <c r="L916" s="268"/>
      <c r="M916" s="269"/>
      <c r="N916" s="270"/>
      <c r="O916" s="270"/>
      <c r="P916" s="270"/>
      <c r="Q916" s="270"/>
      <c r="R916" s="270"/>
      <c r="S916" s="270"/>
      <c r="T916" s="27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72" t="s">
        <v>174</v>
      </c>
      <c r="AU916" s="272" t="s">
        <v>87</v>
      </c>
      <c r="AV916" s="14" t="s">
        <v>87</v>
      </c>
      <c r="AW916" s="14" t="s">
        <v>32</v>
      </c>
      <c r="AX916" s="14" t="s">
        <v>77</v>
      </c>
      <c r="AY916" s="272" t="s">
        <v>163</v>
      </c>
    </row>
    <row r="917" s="2" customFormat="1" ht="16.5" customHeight="1">
      <c r="A917" s="38"/>
      <c r="B917" s="39"/>
      <c r="C917" s="273" t="s">
        <v>1271</v>
      </c>
      <c r="D917" s="273" t="s">
        <v>230</v>
      </c>
      <c r="E917" s="274" t="s">
        <v>1272</v>
      </c>
      <c r="F917" s="275" t="s">
        <v>1273</v>
      </c>
      <c r="G917" s="276" t="s">
        <v>168</v>
      </c>
      <c r="H917" s="277">
        <v>4.3959999999999999</v>
      </c>
      <c r="I917" s="278"/>
      <c r="J917" s="279">
        <f>ROUND(I917*H917,2)</f>
        <v>0</v>
      </c>
      <c r="K917" s="275" t="s">
        <v>169</v>
      </c>
      <c r="L917" s="280"/>
      <c r="M917" s="281" t="s">
        <v>1</v>
      </c>
      <c r="N917" s="282" t="s">
        <v>42</v>
      </c>
      <c r="O917" s="91"/>
      <c r="P917" s="244">
        <f>O917*H917</f>
        <v>0</v>
      </c>
      <c r="Q917" s="244">
        <v>0.0028999999999999998</v>
      </c>
      <c r="R917" s="244">
        <f>Q917*H917</f>
        <v>0.012748399999999998</v>
      </c>
      <c r="S917" s="244">
        <v>0</v>
      </c>
      <c r="T917" s="245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46" t="s">
        <v>379</v>
      </c>
      <c r="AT917" s="246" t="s">
        <v>230</v>
      </c>
      <c r="AU917" s="246" t="s">
        <v>87</v>
      </c>
      <c r="AY917" s="17" t="s">
        <v>163</v>
      </c>
      <c r="BE917" s="247">
        <f>IF(N917="základní",J917,0)</f>
        <v>0</v>
      </c>
      <c r="BF917" s="247">
        <f>IF(N917="snížená",J917,0)</f>
        <v>0</v>
      </c>
      <c r="BG917" s="247">
        <f>IF(N917="zákl. přenesená",J917,0)</f>
        <v>0</v>
      </c>
      <c r="BH917" s="247">
        <f>IF(N917="sníž. přenesená",J917,0)</f>
        <v>0</v>
      </c>
      <c r="BI917" s="247">
        <f>IF(N917="nulová",J917,0)</f>
        <v>0</v>
      </c>
      <c r="BJ917" s="17" t="s">
        <v>85</v>
      </c>
      <c r="BK917" s="247">
        <f>ROUND(I917*H917,2)</f>
        <v>0</v>
      </c>
      <c r="BL917" s="17" t="s">
        <v>264</v>
      </c>
      <c r="BM917" s="246" t="s">
        <v>1274</v>
      </c>
    </row>
    <row r="918" s="2" customFormat="1">
      <c r="A918" s="38"/>
      <c r="B918" s="39"/>
      <c r="C918" s="40"/>
      <c r="D918" s="248" t="s">
        <v>172</v>
      </c>
      <c r="E918" s="40"/>
      <c r="F918" s="249" t="s">
        <v>1273</v>
      </c>
      <c r="G918" s="40"/>
      <c r="H918" s="40"/>
      <c r="I918" s="144"/>
      <c r="J918" s="40"/>
      <c r="K918" s="40"/>
      <c r="L918" s="44"/>
      <c r="M918" s="250"/>
      <c r="N918" s="251"/>
      <c r="O918" s="91"/>
      <c r="P918" s="91"/>
      <c r="Q918" s="91"/>
      <c r="R918" s="91"/>
      <c r="S918" s="91"/>
      <c r="T918" s="92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172</v>
      </c>
      <c r="AU918" s="17" t="s">
        <v>87</v>
      </c>
    </row>
    <row r="919" s="14" customFormat="1">
      <c r="A919" s="14"/>
      <c r="B919" s="262"/>
      <c r="C919" s="263"/>
      <c r="D919" s="248" t="s">
        <v>174</v>
      </c>
      <c r="E919" s="263"/>
      <c r="F919" s="265" t="s">
        <v>1275</v>
      </c>
      <c r="G919" s="263"/>
      <c r="H919" s="266">
        <v>4.3959999999999999</v>
      </c>
      <c r="I919" s="267"/>
      <c r="J919" s="263"/>
      <c r="K919" s="263"/>
      <c r="L919" s="268"/>
      <c r="M919" s="269"/>
      <c r="N919" s="270"/>
      <c r="O919" s="270"/>
      <c r="P919" s="270"/>
      <c r="Q919" s="270"/>
      <c r="R919" s="270"/>
      <c r="S919" s="270"/>
      <c r="T919" s="271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72" t="s">
        <v>174</v>
      </c>
      <c r="AU919" s="272" t="s">
        <v>87</v>
      </c>
      <c r="AV919" s="14" t="s">
        <v>87</v>
      </c>
      <c r="AW919" s="14" t="s">
        <v>4</v>
      </c>
      <c r="AX919" s="14" t="s">
        <v>85</v>
      </c>
      <c r="AY919" s="272" t="s">
        <v>163</v>
      </c>
    </row>
    <row r="920" s="2" customFormat="1" ht="16.5" customHeight="1">
      <c r="A920" s="38"/>
      <c r="B920" s="39"/>
      <c r="C920" s="235" t="s">
        <v>1276</v>
      </c>
      <c r="D920" s="235" t="s">
        <v>165</v>
      </c>
      <c r="E920" s="236" t="s">
        <v>1277</v>
      </c>
      <c r="F920" s="237" t="s">
        <v>1278</v>
      </c>
      <c r="G920" s="238" t="s">
        <v>168</v>
      </c>
      <c r="H920" s="239">
        <v>105.18000000000001</v>
      </c>
      <c r="I920" s="240"/>
      <c r="J920" s="241">
        <f>ROUND(I920*H920,2)</f>
        <v>0</v>
      </c>
      <c r="K920" s="237" t="s">
        <v>169</v>
      </c>
      <c r="L920" s="44"/>
      <c r="M920" s="242" t="s">
        <v>1</v>
      </c>
      <c r="N920" s="243" t="s">
        <v>42</v>
      </c>
      <c r="O920" s="91"/>
      <c r="P920" s="244">
        <f>O920*H920</f>
        <v>0</v>
      </c>
      <c r="Q920" s="244">
        <v>0</v>
      </c>
      <c r="R920" s="244">
        <f>Q920*H920</f>
        <v>0</v>
      </c>
      <c r="S920" s="244">
        <v>0</v>
      </c>
      <c r="T920" s="245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246" t="s">
        <v>264</v>
      </c>
      <c r="AT920" s="246" t="s">
        <v>165</v>
      </c>
      <c r="AU920" s="246" t="s">
        <v>87</v>
      </c>
      <c r="AY920" s="17" t="s">
        <v>163</v>
      </c>
      <c r="BE920" s="247">
        <f>IF(N920="základní",J920,0)</f>
        <v>0</v>
      </c>
      <c r="BF920" s="247">
        <f>IF(N920="snížená",J920,0)</f>
        <v>0</v>
      </c>
      <c r="BG920" s="247">
        <f>IF(N920="zákl. přenesená",J920,0)</f>
        <v>0</v>
      </c>
      <c r="BH920" s="247">
        <f>IF(N920="sníž. přenesená",J920,0)</f>
        <v>0</v>
      </c>
      <c r="BI920" s="247">
        <f>IF(N920="nulová",J920,0)</f>
        <v>0</v>
      </c>
      <c r="BJ920" s="17" t="s">
        <v>85</v>
      </c>
      <c r="BK920" s="247">
        <f>ROUND(I920*H920,2)</f>
        <v>0</v>
      </c>
      <c r="BL920" s="17" t="s">
        <v>264</v>
      </c>
      <c r="BM920" s="246" t="s">
        <v>1279</v>
      </c>
    </row>
    <row r="921" s="2" customFormat="1">
      <c r="A921" s="38"/>
      <c r="B921" s="39"/>
      <c r="C921" s="40"/>
      <c r="D921" s="248" t="s">
        <v>172</v>
      </c>
      <c r="E921" s="40"/>
      <c r="F921" s="249" t="s">
        <v>1280</v>
      </c>
      <c r="G921" s="40"/>
      <c r="H921" s="40"/>
      <c r="I921" s="144"/>
      <c r="J921" s="40"/>
      <c r="K921" s="40"/>
      <c r="L921" s="44"/>
      <c r="M921" s="250"/>
      <c r="N921" s="251"/>
      <c r="O921" s="91"/>
      <c r="P921" s="91"/>
      <c r="Q921" s="91"/>
      <c r="R921" s="91"/>
      <c r="S921" s="91"/>
      <c r="T921" s="92"/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T921" s="17" t="s">
        <v>172</v>
      </c>
      <c r="AU921" s="17" t="s">
        <v>87</v>
      </c>
    </row>
    <row r="922" s="13" customFormat="1">
      <c r="A922" s="13"/>
      <c r="B922" s="252"/>
      <c r="C922" s="253"/>
      <c r="D922" s="248" t="s">
        <v>174</v>
      </c>
      <c r="E922" s="254" t="s">
        <v>1</v>
      </c>
      <c r="F922" s="255" t="s">
        <v>1281</v>
      </c>
      <c r="G922" s="253"/>
      <c r="H922" s="254" t="s">
        <v>1</v>
      </c>
      <c r="I922" s="256"/>
      <c r="J922" s="253"/>
      <c r="K922" s="253"/>
      <c r="L922" s="257"/>
      <c r="M922" s="258"/>
      <c r="N922" s="259"/>
      <c r="O922" s="259"/>
      <c r="P922" s="259"/>
      <c r="Q922" s="259"/>
      <c r="R922" s="259"/>
      <c r="S922" s="259"/>
      <c r="T922" s="26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61" t="s">
        <v>174</v>
      </c>
      <c r="AU922" s="261" t="s">
        <v>87</v>
      </c>
      <c r="AV922" s="13" t="s">
        <v>85</v>
      </c>
      <c r="AW922" s="13" t="s">
        <v>32</v>
      </c>
      <c r="AX922" s="13" t="s">
        <v>77</v>
      </c>
      <c r="AY922" s="261" t="s">
        <v>163</v>
      </c>
    </row>
    <row r="923" s="14" customFormat="1">
      <c r="A923" s="14"/>
      <c r="B923" s="262"/>
      <c r="C923" s="263"/>
      <c r="D923" s="248" t="s">
        <v>174</v>
      </c>
      <c r="E923" s="264" t="s">
        <v>1</v>
      </c>
      <c r="F923" s="265" t="s">
        <v>1282</v>
      </c>
      <c r="G923" s="263"/>
      <c r="H923" s="266">
        <v>105.18000000000001</v>
      </c>
      <c r="I923" s="267"/>
      <c r="J923" s="263"/>
      <c r="K923" s="263"/>
      <c r="L923" s="268"/>
      <c r="M923" s="269"/>
      <c r="N923" s="270"/>
      <c r="O923" s="270"/>
      <c r="P923" s="270"/>
      <c r="Q923" s="270"/>
      <c r="R923" s="270"/>
      <c r="S923" s="270"/>
      <c r="T923" s="271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72" t="s">
        <v>174</v>
      </c>
      <c r="AU923" s="272" t="s">
        <v>87</v>
      </c>
      <c r="AV923" s="14" t="s">
        <v>87</v>
      </c>
      <c r="AW923" s="14" t="s">
        <v>32</v>
      </c>
      <c r="AX923" s="14" t="s">
        <v>77</v>
      </c>
      <c r="AY923" s="272" t="s">
        <v>163</v>
      </c>
    </row>
    <row r="924" s="2" customFormat="1" ht="16.5" customHeight="1">
      <c r="A924" s="38"/>
      <c r="B924" s="39"/>
      <c r="C924" s="273" t="s">
        <v>1283</v>
      </c>
      <c r="D924" s="273" t="s">
        <v>230</v>
      </c>
      <c r="E924" s="274" t="s">
        <v>1284</v>
      </c>
      <c r="F924" s="275" t="s">
        <v>1285</v>
      </c>
      <c r="G924" s="276" t="s">
        <v>168</v>
      </c>
      <c r="H924" s="277">
        <v>110.363</v>
      </c>
      <c r="I924" s="278"/>
      <c r="J924" s="279">
        <f>ROUND(I924*H924,2)</f>
        <v>0</v>
      </c>
      <c r="K924" s="275" t="s">
        <v>169</v>
      </c>
      <c r="L924" s="280"/>
      <c r="M924" s="281" t="s">
        <v>1</v>
      </c>
      <c r="N924" s="282" t="s">
        <v>42</v>
      </c>
      <c r="O924" s="91"/>
      <c r="P924" s="244">
        <f>O924*H924</f>
        <v>0</v>
      </c>
      <c r="Q924" s="244">
        <v>0.0015</v>
      </c>
      <c r="R924" s="244">
        <f>Q924*H924</f>
        <v>0.16554450000000001</v>
      </c>
      <c r="S924" s="244">
        <v>0</v>
      </c>
      <c r="T924" s="245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46" t="s">
        <v>379</v>
      </c>
      <c r="AT924" s="246" t="s">
        <v>230</v>
      </c>
      <c r="AU924" s="246" t="s">
        <v>87</v>
      </c>
      <c r="AY924" s="17" t="s">
        <v>163</v>
      </c>
      <c r="BE924" s="247">
        <f>IF(N924="základní",J924,0)</f>
        <v>0</v>
      </c>
      <c r="BF924" s="247">
        <f>IF(N924="snížená",J924,0)</f>
        <v>0</v>
      </c>
      <c r="BG924" s="247">
        <f>IF(N924="zákl. přenesená",J924,0)</f>
        <v>0</v>
      </c>
      <c r="BH924" s="247">
        <f>IF(N924="sníž. přenesená",J924,0)</f>
        <v>0</v>
      </c>
      <c r="BI924" s="247">
        <f>IF(N924="nulová",J924,0)</f>
        <v>0</v>
      </c>
      <c r="BJ924" s="17" t="s">
        <v>85</v>
      </c>
      <c r="BK924" s="247">
        <f>ROUND(I924*H924,2)</f>
        <v>0</v>
      </c>
      <c r="BL924" s="17" t="s">
        <v>264</v>
      </c>
      <c r="BM924" s="246" t="s">
        <v>1286</v>
      </c>
    </row>
    <row r="925" s="2" customFormat="1">
      <c r="A925" s="38"/>
      <c r="B925" s="39"/>
      <c r="C925" s="40"/>
      <c r="D925" s="248" t="s">
        <v>172</v>
      </c>
      <c r="E925" s="40"/>
      <c r="F925" s="249" t="s">
        <v>1285</v>
      </c>
      <c r="G925" s="40"/>
      <c r="H925" s="40"/>
      <c r="I925" s="144"/>
      <c r="J925" s="40"/>
      <c r="K925" s="40"/>
      <c r="L925" s="44"/>
      <c r="M925" s="250"/>
      <c r="N925" s="251"/>
      <c r="O925" s="91"/>
      <c r="P925" s="91"/>
      <c r="Q925" s="91"/>
      <c r="R925" s="91"/>
      <c r="S925" s="91"/>
      <c r="T925" s="92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17" t="s">
        <v>172</v>
      </c>
      <c r="AU925" s="17" t="s">
        <v>87</v>
      </c>
    </row>
    <row r="926" s="14" customFormat="1">
      <c r="A926" s="14"/>
      <c r="B926" s="262"/>
      <c r="C926" s="263"/>
      <c r="D926" s="248" t="s">
        <v>174</v>
      </c>
      <c r="E926" s="264" t="s">
        <v>1</v>
      </c>
      <c r="F926" s="265" t="s">
        <v>1287</v>
      </c>
      <c r="G926" s="263"/>
      <c r="H926" s="266">
        <v>105.108</v>
      </c>
      <c r="I926" s="267"/>
      <c r="J926" s="263"/>
      <c r="K926" s="263"/>
      <c r="L926" s="268"/>
      <c r="M926" s="269"/>
      <c r="N926" s="270"/>
      <c r="O926" s="270"/>
      <c r="P926" s="270"/>
      <c r="Q926" s="270"/>
      <c r="R926" s="270"/>
      <c r="S926" s="270"/>
      <c r="T926" s="27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72" t="s">
        <v>174</v>
      </c>
      <c r="AU926" s="272" t="s">
        <v>87</v>
      </c>
      <c r="AV926" s="14" t="s">
        <v>87</v>
      </c>
      <c r="AW926" s="14" t="s">
        <v>32</v>
      </c>
      <c r="AX926" s="14" t="s">
        <v>77</v>
      </c>
      <c r="AY926" s="272" t="s">
        <v>163</v>
      </c>
    </row>
    <row r="927" s="14" customFormat="1">
      <c r="A927" s="14"/>
      <c r="B927" s="262"/>
      <c r="C927" s="263"/>
      <c r="D927" s="248" t="s">
        <v>174</v>
      </c>
      <c r="E927" s="263"/>
      <c r="F927" s="265" t="s">
        <v>1288</v>
      </c>
      <c r="G927" s="263"/>
      <c r="H927" s="266">
        <v>110.363</v>
      </c>
      <c r="I927" s="267"/>
      <c r="J927" s="263"/>
      <c r="K927" s="263"/>
      <c r="L927" s="268"/>
      <c r="M927" s="269"/>
      <c r="N927" s="270"/>
      <c r="O927" s="270"/>
      <c r="P927" s="270"/>
      <c r="Q927" s="270"/>
      <c r="R927" s="270"/>
      <c r="S927" s="270"/>
      <c r="T927" s="271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72" t="s">
        <v>174</v>
      </c>
      <c r="AU927" s="272" t="s">
        <v>87</v>
      </c>
      <c r="AV927" s="14" t="s">
        <v>87</v>
      </c>
      <c r="AW927" s="14" t="s">
        <v>4</v>
      </c>
      <c r="AX927" s="14" t="s">
        <v>85</v>
      </c>
      <c r="AY927" s="272" t="s">
        <v>163</v>
      </c>
    </row>
    <row r="928" s="2" customFormat="1" ht="16.5" customHeight="1">
      <c r="A928" s="38"/>
      <c r="B928" s="39"/>
      <c r="C928" s="235" t="s">
        <v>1289</v>
      </c>
      <c r="D928" s="235" t="s">
        <v>165</v>
      </c>
      <c r="E928" s="236" t="s">
        <v>1290</v>
      </c>
      <c r="F928" s="237" t="s">
        <v>1291</v>
      </c>
      <c r="G928" s="238" t="s">
        <v>219</v>
      </c>
      <c r="H928" s="239">
        <v>0.245</v>
      </c>
      <c r="I928" s="240"/>
      <c r="J928" s="241">
        <f>ROUND(I928*H928,2)</f>
        <v>0</v>
      </c>
      <c r="K928" s="237" t="s">
        <v>169</v>
      </c>
      <c r="L928" s="44"/>
      <c r="M928" s="242" t="s">
        <v>1</v>
      </c>
      <c r="N928" s="243" t="s">
        <v>42</v>
      </c>
      <c r="O928" s="91"/>
      <c r="P928" s="244">
        <f>O928*H928</f>
        <v>0</v>
      </c>
      <c r="Q928" s="244">
        <v>0</v>
      </c>
      <c r="R928" s="244">
        <f>Q928*H928</f>
        <v>0</v>
      </c>
      <c r="S928" s="244">
        <v>0</v>
      </c>
      <c r="T928" s="245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46" t="s">
        <v>264</v>
      </c>
      <c r="AT928" s="246" t="s">
        <v>165</v>
      </c>
      <c r="AU928" s="246" t="s">
        <v>87</v>
      </c>
      <c r="AY928" s="17" t="s">
        <v>163</v>
      </c>
      <c r="BE928" s="247">
        <f>IF(N928="základní",J928,0)</f>
        <v>0</v>
      </c>
      <c r="BF928" s="247">
        <f>IF(N928="snížená",J928,0)</f>
        <v>0</v>
      </c>
      <c r="BG928" s="247">
        <f>IF(N928="zákl. přenesená",J928,0)</f>
        <v>0</v>
      </c>
      <c r="BH928" s="247">
        <f>IF(N928="sníž. přenesená",J928,0)</f>
        <v>0</v>
      </c>
      <c r="BI928" s="247">
        <f>IF(N928="nulová",J928,0)</f>
        <v>0</v>
      </c>
      <c r="BJ928" s="17" t="s">
        <v>85</v>
      </c>
      <c r="BK928" s="247">
        <f>ROUND(I928*H928,2)</f>
        <v>0</v>
      </c>
      <c r="BL928" s="17" t="s">
        <v>264</v>
      </c>
      <c r="BM928" s="246" t="s">
        <v>1292</v>
      </c>
    </row>
    <row r="929" s="2" customFormat="1">
      <c r="A929" s="38"/>
      <c r="B929" s="39"/>
      <c r="C929" s="40"/>
      <c r="D929" s="248" t="s">
        <v>172</v>
      </c>
      <c r="E929" s="40"/>
      <c r="F929" s="249" t="s">
        <v>1293</v>
      </c>
      <c r="G929" s="40"/>
      <c r="H929" s="40"/>
      <c r="I929" s="144"/>
      <c r="J929" s="40"/>
      <c r="K929" s="40"/>
      <c r="L929" s="44"/>
      <c r="M929" s="250"/>
      <c r="N929" s="251"/>
      <c r="O929" s="91"/>
      <c r="P929" s="91"/>
      <c r="Q929" s="91"/>
      <c r="R929" s="91"/>
      <c r="S929" s="91"/>
      <c r="T929" s="92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T929" s="17" t="s">
        <v>172</v>
      </c>
      <c r="AU929" s="17" t="s">
        <v>87</v>
      </c>
    </row>
    <row r="930" s="12" customFormat="1" ht="22.8" customHeight="1">
      <c r="A930" s="12"/>
      <c r="B930" s="219"/>
      <c r="C930" s="220"/>
      <c r="D930" s="221" t="s">
        <v>76</v>
      </c>
      <c r="E930" s="233" t="s">
        <v>1294</v>
      </c>
      <c r="F930" s="233" t="s">
        <v>1295</v>
      </c>
      <c r="G930" s="220"/>
      <c r="H930" s="220"/>
      <c r="I930" s="223"/>
      <c r="J930" s="234">
        <f>BK930</f>
        <v>0</v>
      </c>
      <c r="K930" s="220"/>
      <c r="L930" s="225"/>
      <c r="M930" s="226"/>
      <c r="N930" s="227"/>
      <c r="O930" s="227"/>
      <c r="P930" s="228">
        <f>SUM(P931:P937)</f>
        <v>0</v>
      </c>
      <c r="Q930" s="227"/>
      <c r="R930" s="228">
        <f>SUM(R931:R937)</f>
        <v>0</v>
      </c>
      <c r="S930" s="227"/>
      <c r="T930" s="229">
        <f>SUM(T931:T937)</f>
        <v>0.28802440000000001</v>
      </c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R930" s="230" t="s">
        <v>87</v>
      </c>
      <c r="AT930" s="231" t="s">
        <v>76</v>
      </c>
      <c r="AU930" s="231" t="s">
        <v>85</v>
      </c>
      <c r="AY930" s="230" t="s">
        <v>163</v>
      </c>
      <c r="BK930" s="232">
        <f>SUM(BK931:BK937)</f>
        <v>0</v>
      </c>
    </row>
    <row r="931" s="2" customFormat="1" ht="16.5" customHeight="1">
      <c r="A931" s="38"/>
      <c r="B931" s="39"/>
      <c r="C931" s="235" t="s">
        <v>1296</v>
      </c>
      <c r="D931" s="235" t="s">
        <v>165</v>
      </c>
      <c r="E931" s="236" t="s">
        <v>1297</v>
      </c>
      <c r="F931" s="237" t="s">
        <v>1298</v>
      </c>
      <c r="G931" s="238" t="s">
        <v>444</v>
      </c>
      <c r="H931" s="239">
        <v>17.32</v>
      </c>
      <c r="I931" s="240"/>
      <c r="J931" s="241">
        <f>ROUND(I931*H931,2)</f>
        <v>0</v>
      </c>
      <c r="K931" s="237" t="s">
        <v>169</v>
      </c>
      <c r="L931" s="44"/>
      <c r="M931" s="242" t="s">
        <v>1</v>
      </c>
      <c r="N931" s="243" t="s">
        <v>42</v>
      </c>
      <c r="O931" s="91"/>
      <c r="P931" s="244">
        <f>O931*H931</f>
        <v>0</v>
      </c>
      <c r="Q931" s="244">
        <v>0</v>
      </c>
      <c r="R931" s="244">
        <f>Q931*H931</f>
        <v>0</v>
      </c>
      <c r="S931" s="244">
        <v>0.014919999999999999</v>
      </c>
      <c r="T931" s="245">
        <f>S931*H931</f>
        <v>0.25841439999999999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46" t="s">
        <v>264</v>
      </c>
      <c r="AT931" s="246" t="s">
        <v>165</v>
      </c>
      <c r="AU931" s="246" t="s">
        <v>87</v>
      </c>
      <c r="AY931" s="17" t="s">
        <v>163</v>
      </c>
      <c r="BE931" s="247">
        <f>IF(N931="základní",J931,0)</f>
        <v>0</v>
      </c>
      <c r="BF931" s="247">
        <f>IF(N931="snížená",J931,0)</f>
        <v>0</v>
      </c>
      <c r="BG931" s="247">
        <f>IF(N931="zákl. přenesená",J931,0)</f>
        <v>0</v>
      </c>
      <c r="BH931" s="247">
        <f>IF(N931="sníž. přenesená",J931,0)</f>
        <v>0</v>
      </c>
      <c r="BI931" s="247">
        <f>IF(N931="nulová",J931,0)</f>
        <v>0</v>
      </c>
      <c r="BJ931" s="17" t="s">
        <v>85</v>
      </c>
      <c r="BK931" s="247">
        <f>ROUND(I931*H931,2)</f>
        <v>0</v>
      </c>
      <c r="BL931" s="17" t="s">
        <v>264</v>
      </c>
      <c r="BM931" s="246" t="s">
        <v>1299</v>
      </c>
    </row>
    <row r="932" s="2" customFormat="1">
      <c r="A932" s="38"/>
      <c r="B932" s="39"/>
      <c r="C932" s="40"/>
      <c r="D932" s="248" t="s">
        <v>172</v>
      </c>
      <c r="E932" s="40"/>
      <c r="F932" s="249" t="s">
        <v>1300</v>
      </c>
      <c r="G932" s="40"/>
      <c r="H932" s="40"/>
      <c r="I932" s="144"/>
      <c r="J932" s="40"/>
      <c r="K932" s="40"/>
      <c r="L932" s="44"/>
      <c r="M932" s="250"/>
      <c r="N932" s="251"/>
      <c r="O932" s="91"/>
      <c r="P932" s="91"/>
      <c r="Q932" s="91"/>
      <c r="R932" s="91"/>
      <c r="S932" s="91"/>
      <c r="T932" s="92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T932" s="17" t="s">
        <v>172</v>
      </c>
      <c r="AU932" s="17" t="s">
        <v>87</v>
      </c>
    </row>
    <row r="933" s="13" customFormat="1">
      <c r="A933" s="13"/>
      <c r="B933" s="252"/>
      <c r="C933" s="253"/>
      <c r="D933" s="248" t="s">
        <v>174</v>
      </c>
      <c r="E933" s="254" t="s">
        <v>1</v>
      </c>
      <c r="F933" s="255" t="s">
        <v>1301</v>
      </c>
      <c r="G933" s="253"/>
      <c r="H933" s="254" t="s">
        <v>1</v>
      </c>
      <c r="I933" s="256"/>
      <c r="J933" s="253"/>
      <c r="K933" s="253"/>
      <c r="L933" s="257"/>
      <c r="M933" s="258"/>
      <c r="N933" s="259"/>
      <c r="O933" s="259"/>
      <c r="P933" s="259"/>
      <c r="Q933" s="259"/>
      <c r="R933" s="259"/>
      <c r="S933" s="259"/>
      <c r="T933" s="26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61" t="s">
        <v>174</v>
      </c>
      <c r="AU933" s="261" t="s">
        <v>87</v>
      </c>
      <c r="AV933" s="13" t="s">
        <v>85</v>
      </c>
      <c r="AW933" s="13" t="s">
        <v>32</v>
      </c>
      <c r="AX933" s="13" t="s">
        <v>77</v>
      </c>
      <c r="AY933" s="261" t="s">
        <v>163</v>
      </c>
    </row>
    <row r="934" s="14" customFormat="1">
      <c r="A934" s="14"/>
      <c r="B934" s="262"/>
      <c r="C934" s="263"/>
      <c r="D934" s="248" t="s">
        <v>174</v>
      </c>
      <c r="E934" s="264" t="s">
        <v>1</v>
      </c>
      <c r="F934" s="265" t="s">
        <v>1302</v>
      </c>
      <c r="G934" s="263"/>
      <c r="H934" s="266">
        <v>17.32</v>
      </c>
      <c r="I934" s="267"/>
      <c r="J934" s="263"/>
      <c r="K934" s="263"/>
      <c r="L934" s="268"/>
      <c r="M934" s="269"/>
      <c r="N934" s="270"/>
      <c r="O934" s="270"/>
      <c r="P934" s="270"/>
      <c r="Q934" s="270"/>
      <c r="R934" s="270"/>
      <c r="S934" s="270"/>
      <c r="T934" s="271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72" t="s">
        <v>174</v>
      </c>
      <c r="AU934" s="272" t="s">
        <v>87</v>
      </c>
      <c r="AV934" s="14" t="s">
        <v>87</v>
      </c>
      <c r="AW934" s="14" t="s">
        <v>32</v>
      </c>
      <c r="AX934" s="14" t="s">
        <v>77</v>
      </c>
      <c r="AY934" s="272" t="s">
        <v>163</v>
      </c>
    </row>
    <row r="935" s="2" customFormat="1" ht="16.5" customHeight="1">
      <c r="A935" s="38"/>
      <c r="B935" s="39"/>
      <c r="C935" s="235" t="s">
        <v>1303</v>
      </c>
      <c r="D935" s="235" t="s">
        <v>165</v>
      </c>
      <c r="E935" s="236" t="s">
        <v>1304</v>
      </c>
      <c r="F935" s="237" t="s">
        <v>1305</v>
      </c>
      <c r="G935" s="238" t="s">
        <v>781</v>
      </c>
      <c r="H935" s="239">
        <v>1</v>
      </c>
      <c r="I935" s="240"/>
      <c r="J935" s="241">
        <f>ROUND(I935*H935,2)</f>
        <v>0</v>
      </c>
      <c r="K935" s="237" t="s">
        <v>169</v>
      </c>
      <c r="L935" s="44"/>
      <c r="M935" s="242" t="s">
        <v>1</v>
      </c>
      <c r="N935" s="243" t="s">
        <v>42</v>
      </c>
      <c r="O935" s="91"/>
      <c r="P935" s="244">
        <f>O935*H935</f>
        <v>0</v>
      </c>
      <c r="Q935" s="244">
        <v>0</v>
      </c>
      <c r="R935" s="244">
        <f>Q935*H935</f>
        <v>0</v>
      </c>
      <c r="S935" s="244">
        <v>0.029610000000000001</v>
      </c>
      <c r="T935" s="245">
        <f>S935*H935</f>
        <v>0.029610000000000001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46" t="s">
        <v>264</v>
      </c>
      <c r="AT935" s="246" t="s">
        <v>165</v>
      </c>
      <c r="AU935" s="246" t="s">
        <v>87</v>
      </c>
      <c r="AY935" s="17" t="s">
        <v>163</v>
      </c>
      <c r="BE935" s="247">
        <f>IF(N935="základní",J935,0)</f>
        <v>0</v>
      </c>
      <c r="BF935" s="247">
        <f>IF(N935="snížená",J935,0)</f>
        <v>0</v>
      </c>
      <c r="BG935" s="247">
        <f>IF(N935="zákl. přenesená",J935,0)</f>
        <v>0</v>
      </c>
      <c r="BH935" s="247">
        <f>IF(N935="sníž. přenesená",J935,0)</f>
        <v>0</v>
      </c>
      <c r="BI935" s="247">
        <f>IF(N935="nulová",J935,0)</f>
        <v>0</v>
      </c>
      <c r="BJ935" s="17" t="s">
        <v>85</v>
      </c>
      <c r="BK935" s="247">
        <f>ROUND(I935*H935,2)</f>
        <v>0</v>
      </c>
      <c r="BL935" s="17" t="s">
        <v>264</v>
      </c>
      <c r="BM935" s="246" t="s">
        <v>1306</v>
      </c>
    </row>
    <row r="936" s="2" customFormat="1">
      <c r="A936" s="38"/>
      <c r="B936" s="39"/>
      <c r="C936" s="40"/>
      <c r="D936" s="248" t="s">
        <v>172</v>
      </c>
      <c r="E936" s="40"/>
      <c r="F936" s="249" t="s">
        <v>1307</v>
      </c>
      <c r="G936" s="40"/>
      <c r="H936" s="40"/>
      <c r="I936" s="144"/>
      <c r="J936" s="40"/>
      <c r="K936" s="40"/>
      <c r="L936" s="44"/>
      <c r="M936" s="250"/>
      <c r="N936" s="251"/>
      <c r="O936" s="91"/>
      <c r="P936" s="91"/>
      <c r="Q936" s="91"/>
      <c r="R936" s="91"/>
      <c r="S936" s="91"/>
      <c r="T936" s="92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T936" s="17" t="s">
        <v>172</v>
      </c>
      <c r="AU936" s="17" t="s">
        <v>87</v>
      </c>
    </row>
    <row r="937" s="14" customFormat="1">
      <c r="A937" s="14"/>
      <c r="B937" s="262"/>
      <c r="C937" s="263"/>
      <c r="D937" s="248" t="s">
        <v>174</v>
      </c>
      <c r="E937" s="264" t="s">
        <v>1</v>
      </c>
      <c r="F937" s="265" t="s">
        <v>1308</v>
      </c>
      <c r="G937" s="263"/>
      <c r="H937" s="266">
        <v>1</v>
      </c>
      <c r="I937" s="267"/>
      <c r="J937" s="263"/>
      <c r="K937" s="263"/>
      <c r="L937" s="268"/>
      <c r="M937" s="269"/>
      <c r="N937" s="270"/>
      <c r="O937" s="270"/>
      <c r="P937" s="270"/>
      <c r="Q937" s="270"/>
      <c r="R937" s="270"/>
      <c r="S937" s="270"/>
      <c r="T937" s="27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72" t="s">
        <v>174</v>
      </c>
      <c r="AU937" s="272" t="s">
        <v>87</v>
      </c>
      <c r="AV937" s="14" t="s">
        <v>87</v>
      </c>
      <c r="AW937" s="14" t="s">
        <v>32</v>
      </c>
      <c r="AX937" s="14" t="s">
        <v>77</v>
      </c>
      <c r="AY937" s="272" t="s">
        <v>163</v>
      </c>
    </row>
    <row r="938" s="12" customFormat="1" ht="22.8" customHeight="1">
      <c r="A938" s="12"/>
      <c r="B938" s="219"/>
      <c r="C938" s="220"/>
      <c r="D938" s="221" t="s">
        <v>76</v>
      </c>
      <c r="E938" s="233" t="s">
        <v>1309</v>
      </c>
      <c r="F938" s="233" t="s">
        <v>1310</v>
      </c>
      <c r="G938" s="220"/>
      <c r="H938" s="220"/>
      <c r="I938" s="223"/>
      <c r="J938" s="234">
        <f>BK938</f>
        <v>0</v>
      </c>
      <c r="K938" s="220"/>
      <c r="L938" s="225"/>
      <c r="M938" s="226"/>
      <c r="N938" s="227"/>
      <c r="O938" s="227"/>
      <c r="P938" s="228">
        <f>SUM(P939:P950)</f>
        <v>0</v>
      </c>
      <c r="Q938" s="227"/>
      <c r="R938" s="228">
        <f>SUM(R939:R950)</f>
        <v>0</v>
      </c>
      <c r="S938" s="227"/>
      <c r="T938" s="229">
        <f>SUM(T939:T950)</f>
        <v>0.023289999999999998</v>
      </c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R938" s="230" t="s">
        <v>87</v>
      </c>
      <c r="AT938" s="231" t="s">
        <v>76</v>
      </c>
      <c r="AU938" s="231" t="s">
        <v>85</v>
      </c>
      <c r="AY938" s="230" t="s">
        <v>163</v>
      </c>
      <c r="BK938" s="232">
        <f>SUM(BK939:BK950)</f>
        <v>0</v>
      </c>
    </row>
    <row r="939" s="2" customFormat="1" ht="16.5" customHeight="1">
      <c r="A939" s="38"/>
      <c r="B939" s="39"/>
      <c r="C939" s="235" t="s">
        <v>1311</v>
      </c>
      <c r="D939" s="235" t="s">
        <v>165</v>
      </c>
      <c r="E939" s="236" t="s">
        <v>1312</v>
      </c>
      <c r="F939" s="237" t="s">
        <v>1313</v>
      </c>
      <c r="G939" s="238" t="s">
        <v>1314</v>
      </c>
      <c r="H939" s="239">
        <v>1</v>
      </c>
      <c r="I939" s="240"/>
      <c r="J939" s="241">
        <f>ROUND(I939*H939,2)</f>
        <v>0</v>
      </c>
      <c r="K939" s="237" t="s">
        <v>169</v>
      </c>
      <c r="L939" s="44"/>
      <c r="M939" s="242" t="s">
        <v>1</v>
      </c>
      <c r="N939" s="243" t="s">
        <v>42</v>
      </c>
      <c r="O939" s="91"/>
      <c r="P939" s="244">
        <f>O939*H939</f>
        <v>0</v>
      </c>
      <c r="Q939" s="244">
        <v>0</v>
      </c>
      <c r="R939" s="244">
        <f>Q939*H939</f>
        <v>0</v>
      </c>
      <c r="S939" s="244">
        <v>0.01933</v>
      </c>
      <c r="T939" s="245">
        <f>S939*H939</f>
        <v>0.01933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46" t="s">
        <v>264</v>
      </c>
      <c r="AT939" s="246" t="s">
        <v>165</v>
      </c>
      <c r="AU939" s="246" t="s">
        <v>87</v>
      </c>
      <c r="AY939" s="17" t="s">
        <v>163</v>
      </c>
      <c r="BE939" s="247">
        <f>IF(N939="základní",J939,0)</f>
        <v>0</v>
      </c>
      <c r="BF939" s="247">
        <f>IF(N939="snížená",J939,0)</f>
        <v>0</v>
      </c>
      <c r="BG939" s="247">
        <f>IF(N939="zákl. přenesená",J939,0)</f>
        <v>0</v>
      </c>
      <c r="BH939" s="247">
        <f>IF(N939="sníž. přenesená",J939,0)</f>
        <v>0</v>
      </c>
      <c r="BI939" s="247">
        <f>IF(N939="nulová",J939,0)</f>
        <v>0</v>
      </c>
      <c r="BJ939" s="17" t="s">
        <v>85</v>
      </c>
      <c r="BK939" s="247">
        <f>ROUND(I939*H939,2)</f>
        <v>0</v>
      </c>
      <c r="BL939" s="17" t="s">
        <v>264</v>
      </c>
      <c r="BM939" s="246" t="s">
        <v>1315</v>
      </c>
    </row>
    <row r="940" s="2" customFormat="1">
      <c r="A940" s="38"/>
      <c r="B940" s="39"/>
      <c r="C940" s="40"/>
      <c r="D940" s="248" t="s">
        <v>172</v>
      </c>
      <c r="E940" s="40"/>
      <c r="F940" s="249" t="s">
        <v>1316</v>
      </c>
      <c r="G940" s="40"/>
      <c r="H940" s="40"/>
      <c r="I940" s="144"/>
      <c r="J940" s="40"/>
      <c r="K940" s="40"/>
      <c r="L940" s="44"/>
      <c r="M940" s="250"/>
      <c r="N940" s="251"/>
      <c r="O940" s="91"/>
      <c r="P940" s="91"/>
      <c r="Q940" s="91"/>
      <c r="R940" s="91"/>
      <c r="S940" s="91"/>
      <c r="T940" s="92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T940" s="17" t="s">
        <v>172</v>
      </c>
      <c r="AU940" s="17" t="s">
        <v>87</v>
      </c>
    </row>
    <row r="941" s="14" customFormat="1">
      <c r="A941" s="14"/>
      <c r="B941" s="262"/>
      <c r="C941" s="263"/>
      <c r="D941" s="248" t="s">
        <v>174</v>
      </c>
      <c r="E941" s="264" t="s">
        <v>1</v>
      </c>
      <c r="F941" s="265" t="s">
        <v>1308</v>
      </c>
      <c r="G941" s="263"/>
      <c r="H941" s="266">
        <v>1</v>
      </c>
      <c r="I941" s="267"/>
      <c r="J941" s="263"/>
      <c r="K941" s="263"/>
      <c r="L941" s="268"/>
      <c r="M941" s="269"/>
      <c r="N941" s="270"/>
      <c r="O941" s="270"/>
      <c r="P941" s="270"/>
      <c r="Q941" s="270"/>
      <c r="R941" s="270"/>
      <c r="S941" s="270"/>
      <c r="T941" s="27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72" t="s">
        <v>174</v>
      </c>
      <c r="AU941" s="272" t="s">
        <v>87</v>
      </c>
      <c r="AV941" s="14" t="s">
        <v>87</v>
      </c>
      <c r="AW941" s="14" t="s">
        <v>32</v>
      </c>
      <c r="AX941" s="14" t="s">
        <v>77</v>
      </c>
      <c r="AY941" s="272" t="s">
        <v>163</v>
      </c>
    </row>
    <row r="942" s="2" customFormat="1" ht="16.5" customHeight="1">
      <c r="A942" s="38"/>
      <c r="B942" s="39"/>
      <c r="C942" s="235" t="s">
        <v>1317</v>
      </c>
      <c r="D942" s="235" t="s">
        <v>165</v>
      </c>
      <c r="E942" s="236" t="s">
        <v>1318</v>
      </c>
      <c r="F942" s="237" t="s">
        <v>1319</v>
      </c>
      <c r="G942" s="238" t="s">
        <v>781</v>
      </c>
      <c r="H942" s="239">
        <v>1</v>
      </c>
      <c r="I942" s="240"/>
      <c r="J942" s="241">
        <f>ROUND(I942*H942,2)</f>
        <v>0</v>
      </c>
      <c r="K942" s="237" t="s">
        <v>169</v>
      </c>
      <c r="L942" s="44"/>
      <c r="M942" s="242" t="s">
        <v>1</v>
      </c>
      <c r="N942" s="243" t="s">
        <v>42</v>
      </c>
      <c r="O942" s="91"/>
      <c r="P942" s="244">
        <f>O942*H942</f>
        <v>0</v>
      </c>
      <c r="Q942" s="244">
        <v>0</v>
      </c>
      <c r="R942" s="244">
        <f>Q942*H942</f>
        <v>0</v>
      </c>
      <c r="S942" s="244">
        <v>0.0022499999999999998</v>
      </c>
      <c r="T942" s="245">
        <f>S942*H942</f>
        <v>0.0022499999999999998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46" t="s">
        <v>264</v>
      </c>
      <c r="AT942" s="246" t="s">
        <v>165</v>
      </c>
      <c r="AU942" s="246" t="s">
        <v>87</v>
      </c>
      <c r="AY942" s="17" t="s">
        <v>163</v>
      </c>
      <c r="BE942" s="247">
        <f>IF(N942="základní",J942,0)</f>
        <v>0</v>
      </c>
      <c r="BF942" s="247">
        <f>IF(N942="snížená",J942,0)</f>
        <v>0</v>
      </c>
      <c r="BG942" s="247">
        <f>IF(N942="zákl. přenesená",J942,0)</f>
        <v>0</v>
      </c>
      <c r="BH942" s="247">
        <f>IF(N942="sníž. přenesená",J942,0)</f>
        <v>0</v>
      </c>
      <c r="BI942" s="247">
        <f>IF(N942="nulová",J942,0)</f>
        <v>0</v>
      </c>
      <c r="BJ942" s="17" t="s">
        <v>85</v>
      </c>
      <c r="BK942" s="247">
        <f>ROUND(I942*H942,2)</f>
        <v>0</v>
      </c>
      <c r="BL942" s="17" t="s">
        <v>264</v>
      </c>
      <c r="BM942" s="246" t="s">
        <v>1320</v>
      </c>
    </row>
    <row r="943" s="2" customFormat="1">
      <c r="A943" s="38"/>
      <c r="B943" s="39"/>
      <c r="C943" s="40"/>
      <c r="D943" s="248" t="s">
        <v>172</v>
      </c>
      <c r="E943" s="40"/>
      <c r="F943" s="249" t="s">
        <v>1321</v>
      </c>
      <c r="G943" s="40"/>
      <c r="H943" s="40"/>
      <c r="I943" s="144"/>
      <c r="J943" s="40"/>
      <c r="K943" s="40"/>
      <c r="L943" s="44"/>
      <c r="M943" s="250"/>
      <c r="N943" s="251"/>
      <c r="O943" s="91"/>
      <c r="P943" s="91"/>
      <c r="Q943" s="91"/>
      <c r="R943" s="91"/>
      <c r="S943" s="91"/>
      <c r="T943" s="92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172</v>
      </c>
      <c r="AU943" s="17" t="s">
        <v>87</v>
      </c>
    </row>
    <row r="944" s="14" customFormat="1">
      <c r="A944" s="14"/>
      <c r="B944" s="262"/>
      <c r="C944" s="263"/>
      <c r="D944" s="248" t="s">
        <v>174</v>
      </c>
      <c r="E944" s="264" t="s">
        <v>1</v>
      </c>
      <c r="F944" s="265" t="s">
        <v>1308</v>
      </c>
      <c r="G944" s="263"/>
      <c r="H944" s="266">
        <v>1</v>
      </c>
      <c r="I944" s="267"/>
      <c r="J944" s="263"/>
      <c r="K944" s="263"/>
      <c r="L944" s="268"/>
      <c r="M944" s="269"/>
      <c r="N944" s="270"/>
      <c r="O944" s="270"/>
      <c r="P944" s="270"/>
      <c r="Q944" s="270"/>
      <c r="R944" s="270"/>
      <c r="S944" s="270"/>
      <c r="T944" s="271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72" t="s">
        <v>174</v>
      </c>
      <c r="AU944" s="272" t="s">
        <v>87</v>
      </c>
      <c r="AV944" s="14" t="s">
        <v>87</v>
      </c>
      <c r="AW944" s="14" t="s">
        <v>32</v>
      </c>
      <c r="AX944" s="14" t="s">
        <v>77</v>
      </c>
      <c r="AY944" s="272" t="s">
        <v>163</v>
      </c>
    </row>
    <row r="945" s="2" customFormat="1" ht="16.5" customHeight="1">
      <c r="A945" s="38"/>
      <c r="B945" s="39"/>
      <c r="C945" s="235" t="s">
        <v>1322</v>
      </c>
      <c r="D945" s="235" t="s">
        <v>165</v>
      </c>
      <c r="E945" s="236" t="s">
        <v>1323</v>
      </c>
      <c r="F945" s="237" t="s">
        <v>1324</v>
      </c>
      <c r="G945" s="238" t="s">
        <v>781</v>
      </c>
      <c r="H945" s="239">
        <v>1</v>
      </c>
      <c r="I945" s="240"/>
      <c r="J945" s="241">
        <f>ROUND(I945*H945,2)</f>
        <v>0</v>
      </c>
      <c r="K945" s="237" t="s">
        <v>169</v>
      </c>
      <c r="L945" s="44"/>
      <c r="M945" s="242" t="s">
        <v>1</v>
      </c>
      <c r="N945" s="243" t="s">
        <v>42</v>
      </c>
      <c r="O945" s="91"/>
      <c r="P945" s="244">
        <f>O945*H945</f>
        <v>0</v>
      </c>
      <c r="Q945" s="244">
        <v>0</v>
      </c>
      <c r="R945" s="244">
        <f>Q945*H945</f>
        <v>0</v>
      </c>
      <c r="S945" s="244">
        <v>0.00085999999999999998</v>
      </c>
      <c r="T945" s="245">
        <f>S945*H945</f>
        <v>0.00085999999999999998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46" t="s">
        <v>264</v>
      </c>
      <c r="AT945" s="246" t="s">
        <v>165</v>
      </c>
      <c r="AU945" s="246" t="s">
        <v>87</v>
      </c>
      <c r="AY945" s="17" t="s">
        <v>163</v>
      </c>
      <c r="BE945" s="247">
        <f>IF(N945="základní",J945,0)</f>
        <v>0</v>
      </c>
      <c r="BF945" s="247">
        <f>IF(N945="snížená",J945,0)</f>
        <v>0</v>
      </c>
      <c r="BG945" s="247">
        <f>IF(N945="zákl. přenesená",J945,0)</f>
        <v>0</v>
      </c>
      <c r="BH945" s="247">
        <f>IF(N945="sníž. přenesená",J945,0)</f>
        <v>0</v>
      </c>
      <c r="BI945" s="247">
        <f>IF(N945="nulová",J945,0)</f>
        <v>0</v>
      </c>
      <c r="BJ945" s="17" t="s">
        <v>85</v>
      </c>
      <c r="BK945" s="247">
        <f>ROUND(I945*H945,2)</f>
        <v>0</v>
      </c>
      <c r="BL945" s="17" t="s">
        <v>264</v>
      </c>
      <c r="BM945" s="246" t="s">
        <v>1325</v>
      </c>
    </row>
    <row r="946" s="2" customFormat="1">
      <c r="A946" s="38"/>
      <c r="B946" s="39"/>
      <c r="C946" s="40"/>
      <c r="D946" s="248" t="s">
        <v>172</v>
      </c>
      <c r="E946" s="40"/>
      <c r="F946" s="249" t="s">
        <v>1326</v>
      </c>
      <c r="G946" s="40"/>
      <c r="H946" s="40"/>
      <c r="I946" s="144"/>
      <c r="J946" s="40"/>
      <c r="K946" s="40"/>
      <c r="L946" s="44"/>
      <c r="M946" s="250"/>
      <c r="N946" s="251"/>
      <c r="O946" s="91"/>
      <c r="P946" s="91"/>
      <c r="Q946" s="91"/>
      <c r="R946" s="91"/>
      <c r="S946" s="91"/>
      <c r="T946" s="92"/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T946" s="17" t="s">
        <v>172</v>
      </c>
      <c r="AU946" s="17" t="s">
        <v>87</v>
      </c>
    </row>
    <row r="947" s="14" customFormat="1">
      <c r="A947" s="14"/>
      <c r="B947" s="262"/>
      <c r="C947" s="263"/>
      <c r="D947" s="248" t="s">
        <v>174</v>
      </c>
      <c r="E947" s="264" t="s">
        <v>1</v>
      </c>
      <c r="F947" s="265" t="s">
        <v>1308</v>
      </c>
      <c r="G947" s="263"/>
      <c r="H947" s="266">
        <v>1</v>
      </c>
      <c r="I947" s="267"/>
      <c r="J947" s="263"/>
      <c r="K947" s="263"/>
      <c r="L947" s="268"/>
      <c r="M947" s="269"/>
      <c r="N947" s="270"/>
      <c r="O947" s="270"/>
      <c r="P947" s="270"/>
      <c r="Q947" s="270"/>
      <c r="R947" s="270"/>
      <c r="S947" s="270"/>
      <c r="T947" s="271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72" t="s">
        <v>174</v>
      </c>
      <c r="AU947" s="272" t="s">
        <v>87</v>
      </c>
      <c r="AV947" s="14" t="s">
        <v>87</v>
      </c>
      <c r="AW947" s="14" t="s">
        <v>32</v>
      </c>
      <c r="AX947" s="14" t="s">
        <v>77</v>
      </c>
      <c r="AY947" s="272" t="s">
        <v>163</v>
      </c>
    </row>
    <row r="948" s="2" customFormat="1" ht="16.5" customHeight="1">
      <c r="A948" s="38"/>
      <c r="B948" s="39"/>
      <c r="C948" s="235" t="s">
        <v>1327</v>
      </c>
      <c r="D948" s="235" t="s">
        <v>165</v>
      </c>
      <c r="E948" s="236" t="s">
        <v>1328</v>
      </c>
      <c r="F948" s="237" t="s">
        <v>1329</v>
      </c>
      <c r="G948" s="238" t="s">
        <v>781</v>
      </c>
      <c r="H948" s="239">
        <v>1</v>
      </c>
      <c r="I948" s="240"/>
      <c r="J948" s="241">
        <f>ROUND(I948*H948,2)</f>
        <v>0</v>
      </c>
      <c r="K948" s="237" t="s">
        <v>169</v>
      </c>
      <c r="L948" s="44"/>
      <c r="M948" s="242" t="s">
        <v>1</v>
      </c>
      <c r="N948" s="243" t="s">
        <v>42</v>
      </c>
      <c r="O948" s="91"/>
      <c r="P948" s="244">
        <f>O948*H948</f>
        <v>0</v>
      </c>
      <c r="Q948" s="244">
        <v>0</v>
      </c>
      <c r="R948" s="244">
        <f>Q948*H948</f>
        <v>0</v>
      </c>
      <c r="S948" s="244">
        <v>0.00084999999999999995</v>
      </c>
      <c r="T948" s="245">
        <f>S948*H948</f>
        <v>0.00084999999999999995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46" t="s">
        <v>264</v>
      </c>
      <c r="AT948" s="246" t="s">
        <v>165</v>
      </c>
      <c r="AU948" s="246" t="s">
        <v>87</v>
      </c>
      <c r="AY948" s="17" t="s">
        <v>163</v>
      </c>
      <c r="BE948" s="247">
        <f>IF(N948="základní",J948,0)</f>
        <v>0</v>
      </c>
      <c r="BF948" s="247">
        <f>IF(N948="snížená",J948,0)</f>
        <v>0</v>
      </c>
      <c r="BG948" s="247">
        <f>IF(N948="zákl. přenesená",J948,0)</f>
        <v>0</v>
      </c>
      <c r="BH948" s="247">
        <f>IF(N948="sníž. přenesená",J948,0)</f>
        <v>0</v>
      </c>
      <c r="BI948" s="247">
        <f>IF(N948="nulová",J948,0)</f>
        <v>0</v>
      </c>
      <c r="BJ948" s="17" t="s">
        <v>85</v>
      </c>
      <c r="BK948" s="247">
        <f>ROUND(I948*H948,2)</f>
        <v>0</v>
      </c>
      <c r="BL948" s="17" t="s">
        <v>264</v>
      </c>
      <c r="BM948" s="246" t="s">
        <v>1330</v>
      </c>
    </row>
    <row r="949" s="2" customFormat="1">
      <c r="A949" s="38"/>
      <c r="B949" s="39"/>
      <c r="C949" s="40"/>
      <c r="D949" s="248" t="s">
        <v>172</v>
      </c>
      <c r="E949" s="40"/>
      <c r="F949" s="249" t="s">
        <v>1331</v>
      </c>
      <c r="G949" s="40"/>
      <c r="H949" s="40"/>
      <c r="I949" s="144"/>
      <c r="J949" s="40"/>
      <c r="K949" s="40"/>
      <c r="L949" s="44"/>
      <c r="M949" s="250"/>
      <c r="N949" s="251"/>
      <c r="O949" s="91"/>
      <c r="P949" s="91"/>
      <c r="Q949" s="91"/>
      <c r="R949" s="91"/>
      <c r="S949" s="91"/>
      <c r="T949" s="92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172</v>
      </c>
      <c r="AU949" s="17" t="s">
        <v>87</v>
      </c>
    </row>
    <row r="950" s="14" customFormat="1">
      <c r="A950" s="14"/>
      <c r="B950" s="262"/>
      <c r="C950" s="263"/>
      <c r="D950" s="248" t="s">
        <v>174</v>
      </c>
      <c r="E950" s="264" t="s">
        <v>1</v>
      </c>
      <c r="F950" s="265" t="s">
        <v>1308</v>
      </c>
      <c r="G950" s="263"/>
      <c r="H950" s="266">
        <v>1</v>
      </c>
      <c r="I950" s="267"/>
      <c r="J950" s="263"/>
      <c r="K950" s="263"/>
      <c r="L950" s="268"/>
      <c r="M950" s="269"/>
      <c r="N950" s="270"/>
      <c r="O950" s="270"/>
      <c r="P950" s="270"/>
      <c r="Q950" s="270"/>
      <c r="R950" s="270"/>
      <c r="S950" s="270"/>
      <c r="T950" s="271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72" t="s">
        <v>174</v>
      </c>
      <c r="AU950" s="272" t="s">
        <v>87</v>
      </c>
      <c r="AV950" s="14" t="s">
        <v>87</v>
      </c>
      <c r="AW950" s="14" t="s">
        <v>32</v>
      </c>
      <c r="AX950" s="14" t="s">
        <v>77</v>
      </c>
      <c r="AY950" s="272" t="s">
        <v>163</v>
      </c>
    </row>
    <row r="951" s="12" customFormat="1" ht="22.8" customHeight="1">
      <c r="A951" s="12"/>
      <c r="B951" s="219"/>
      <c r="C951" s="220"/>
      <c r="D951" s="221" t="s">
        <v>76</v>
      </c>
      <c r="E951" s="233" t="s">
        <v>1332</v>
      </c>
      <c r="F951" s="233" t="s">
        <v>89</v>
      </c>
      <c r="G951" s="220"/>
      <c r="H951" s="220"/>
      <c r="I951" s="223"/>
      <c r="J951" s="234">
        <f>BK951</f>
        <v>0</v>
      </c>
      <c r="K951" s="220"/>
      <c r="L951" s="225"/>
      <c r="M951" s="226"/>
      <c r="N951" s="227"/>
      <c r="O951" s="227"/>
      <c r="P951" s="228">
        <f>SUM(P952:P959)</f>
        <v>0</v>
      </c>
      <c r="Q951" s="227"/>
      <c r="R951" s="228">
        <f>SUM(R952:R959)</f>
        <v>0</v>
      </c>
      <c r="S951" s="227"/>
      <c r="T951" s="229">
        <f>SUM(T952:T959)</f>
        <v>0.012714999999999999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30" t="s">
        <v>87</v>
      </c>
      <c r="AT951" s="231" t="s">
        <v>76</v>
      </c>
      <c r="AU951" s="231" t="s">
        <v>85</v>
      </c>
      <c r="AY951" s="230" t="s">
        <v>163</v>
      </c>
      <c r="BK951" s="232">
        <f>SUM(BK952:BK959)</f>
        <v>0</v>
      </c>
    </row>
    <row r="952" s="2" customFormat="1" ht="16.5" customHeight="1">
      <c r="A952" s="38"/>
      <c r="B952" s="39"/>
      <c r="C952" s="235" t="s">
        <v>1333</v>
      </c>
      <c r="D952" s="235" t="s">
        <v>165</v>
      </c>
      <c r="E952" s="236" t="s">
        <v>1334</v>
      </c>
      <c r="F952" s="237" t="s">
        <v>1335</v>
      </c>
      <c r="G952" s="238" t="s">
        <v>781</v>
      </c>
      <c r="H952" s="239">
        <v>4</v>
      </c>
      <c r="I952" s="240"/>
      <c r="J952" s="241">
        <f>ROUND(I952*H952,2)</f>
        <v>0</v>
      </c>
      <c r="K952" s="237" t="s">
        <v>169</v>
      </c>
      <c r="L952" s="44"/>
      <c r="M952" s="242" t="s">
        <v>1</v>
      </c>
      <c r="N952" s="243" t="s">
        <v>42</v>
      </c>
      <c r="O952" s="91"/>
      <c r="P952" s="244">
        <f>O952*H952</f>
        <v>0</v>
      </c>
      <c r="Q952" s="244">
        <v>0</v>
      </c>
      <c r="R952" s="244">
        <f>Q952*H952</f>
        <v>0</v>
      </c>
      <c r="S952" s="244">
        <v>0.00010000000000000001</v>
      </c>
      <c r="T952" s="245">
        <f>S952*H952</f>
        <v>0.00040000000000000002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46" t="s">
        <v>264</v>
      </c>
      <c r="AT952" s="246" t="s">
        <v>165</v>
      </c>
      <c r="AU952" s="246" t="s">
        <v>87</v>
      </c>
      <c r="AY952" s="17" t="s">
        <v>163</v>
      </c>
      <c r="BE952" s="247">
        <f>IF(N952="základní",J952,0)</f>
        <v>0</v>
      </c>
      <c r="BF952" s="247">
        <f>IF(N952="snížená",J952,0)</f>
        <v>0</v>
      </c>
      <c r="BG952" s="247">
        <f>IF(N952="zákl. přenesená",J952,0)</f>
        <v>0</v>
      </c>
      <c r="BH952" s="247">
        <f>IF(N952="sníž. přenesená",J952,0)</f>
        <v>0</v>
      </c>
      <c r="BI952" s="247">
        <f>IF(N952="nulová",J952,0)</f>
        <v>0</v>
      </c>
      <c r="BJ952" s="17" t="s">
        <v>85</v>
      </c>
      <c r="BK952" s="247">
        <f>ROUND(I952*H952,2)</f>
        <v>0</v>
      </c>
      <c r="BL952" s="17" t="s">
        <v>264</v>
      </c>
      <c r="BM952" s="246" t="s">
        <v>1336</v>
      </c>
    </row>
    <row r="953" s="2" customFormat="1">
      <c r="A953" s="38"/>
      <c r="B953" s="39"/>
      <c r="C953" s="40"/>
      <c r="D953" s="248" t="s">
        <v>172</v>
      </c>
      <c r="E953" s="40"/>
      <c r="F953" s="249" t="s">
        <v>1337</v>
      </c>
      <c r="G953" s="40"/>
      <c r="H953" s="40"/>
      <c r="I953" s="144"/>
      <c r="J953" s="40"/>
      <c r="K953" s="40"/>
      <c r="L953" s="44"/>
      <c r="M953" s="250"/>
      <c r="N953" s="251"/>
      <c r="O953" s="91"/>
      <c r="P953" s="91"/>
      <c r="Q953" s="91"/>
      <c r="R953" s="91"/>
      <c r="S953" s="91"/>
      <c r="T953" s="92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172</v>
      </c>
      <c r="AU953" s="17" t="s">
        <v>87</v>
      </c>
    </row>
    <row r="954" s="13" customFormat="1">
      <c r="A954" s="13"/>
      <c r="B954" s="252"/>
      <c r="C954" s="253"/>
      <c r="D954" s="248" t="s">
        <v>174</v>
      </c>
      <c r="E954" s="254" t="s">
        <v>1</v>
      </c>
      <c r="F954" s="255" t="s">
        <v>1338</v>
      </c>
      <c r="G954" s="253"/>
      <c r="H954" s="254" t="s">
        <v>1</v>
      </c>
      <c r="I954" s="256"/>
      <c r="J954" s="253"/>
      <c r="K954" s="253"/>
      <c r="L954" s="257"/>
      <c r="M954" s="258"/>
      <c r="N954" s="259"/>
      <c r="O954" s="259"/>
      <c r="P954" s="259"/>
      <c r="Q954" s="259"/>
      <c r="R954" s="259"/>
      <c r="S954" s="259"/>
      <c r="T954" s="260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61" t="s">
        <v>174</v>
      </c>
      <c r="AU954" s="261" t="s">
        <v>87</v>
      </c>
      <c r="AV954" s="13" t="s">
        <v>85</v>
      </c>
      <c r="AW954" s="13" t="s">
        <v>32</v>
      </c>
      <c r="AX954" s="13" t="s">
        <v>77</v>
      </c>
      <c r="AY954" s="261" t="s">
        <v>163</v>
      </c>
    </row>
    <row r="955" s="14" customFormat="1">
      <c r="A955" s="14"/>
      <c r="B955" s="262"/>
      <c r="C955" s="263"/>
      <c r="D955" s="248" t="s">
        <v>174</v>
      </c>
      <c r="E955" s="264" t="s">
        <v>1</v>
      </c>
      <c r="F955" s="265" t="s">
        <v>1339</v>
      </c>
      <c r="G955" s="263"/>
      <c r="H955" s="266">
        <v>4</v>
      </c>
      <c r="I955" s="267"/>
      <c r="J955" s="263"/>
      <c r="K955" s="263"/>
      <c r="L955" s="268"/>
      <c r="M955" s="269"/>
      <c r="N955" s="270"/>
      <c r="O955" s="270"/>
      <c r="P955" s="270"/>
      <c r="Q955" s="270"/>
      <c r="R955" s="270"/>
      <c r="S955" s="270"/>
      <c r="T955" s="271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72" t="s">
        <v>174</v>
      </c>
      <c r="AU955" s="272" t="s">
        <v>87</v>
      </c>
      <c r="AV955" s="14" t="s">
        <v>87</v>
      </c>
      <c r="AW955" s="14" t="s">
        <v>32</v>
      </c>
      <c r="AX955" s="14" t="s">
        <v>77</v>
      </c>
      <c r="AY955" s="272" t="s">
        <v>163</v>
      </c>
    </row>
    <row r="956" s="2" customFormat="1" ht="16.5" customHeight="1">
      <c r="A956" s="38"/>
      <c r="B956" s="39"/>
      <c r="C956" s="235" t="s">
        <v>1340</v>
      </c>
      <c r="D956" s="235" t="s">
        <v>165</v>
      </c>
      <c r="E956" s="236" t="s">
        <v>1341</v>
      </c>
      <c r="F956" s="237" t="s">
        <v>1342</v>
      </c>
      <c r="G956" s="238" t="s">
        <v>444</v>
      </c>
      <c r="H956" s="239">
        <v>1.5</v>
      </c>
      <c r="I956" s="240"/>
      <c r="J956" s="241">
        <f>ROUND(I956*H956,2)</f>
        <v>0</v>
      </c>
      <c r="K956" s="237" t="s">
        <v>169</v>
      </c>
      <c r="L956" s="44"/>
      <c r="M956" s="242" t="s">
        <v>1</v>
      </c>
      <c r="N956" s="243" t="s">
        <v>42</v>
      </c>
      <c r="O956" s="91"/>
      <c r="P956" s="244">
        <f>O956*H956</f>
        <v>0</v>
      </c>
      <c r="Q956" s="244">
        <v>0</v>
      </c>
      <c r="R956" s="244">
        <f>Q956*H956</f>
        <v>0</v>
      </c>
      <c r="S956" s="244">
        <v>0.0082100000000000003</v>
      </c>
      <c r="T956" s="245">
        <f>S956*H956</f>
        <v>0.012315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46" t="s">
        <v>264</v>
      </c>
      <c r="AT956" s="246" t="s">
        <v>165</v>
      </c>
      <c r="AU956" s="246" t="s">
        <v>87</v>
      </c>
      <c r="AY956" s="17" t="s">
        <v>163</v>
      </c>
      <c r="BE956" s="247">
        <f>IF(N956="základní",J956,0)</f>
        <v>0</v>
      </c>
      <c r="BF956" s="247">
        <f>IF(N956="snížená",J956,0)</f>
        <v>0</v>
      </c>
      <c r="BG956" s="247">
        <f>IF(N956="zákl. přenesená",J956,0)</f>
        <v>0</v>
      </c>
      <c r="BH956" s="247">
        <f>IF(N956="sníž. přenesená",J956,0)</f>
        <v>0</v>
      </c>
      <c r="BI956" s="247">
        <f>IF(N956="nulová",J956,0)</f>
        <v>0</v>
      </c>
      <c r="BJ956" s="17" t="s">
        <v>85</v>
      </c>
      <c r="BK956" s="247">
        <f>ROUND(I956*H956,2)</f>
        <v>0</v>
      </c>
      <c r="BL956" s="17" t="s">
        <v>264</v>
      </c>
      <c r="BM956" s="246" t="s">
        <v>1343</v>
      </c>
    </row>
    <row r="957" s="2" customFormat="1">
      <c r="A957" s="38"/>
      <c r="B957" s="39"/>
      <c r="C957" s="40"/>
      <c r="D957" s="248" t="s">
        <v>172</v>
      </c>
      <c r="E957" s="40"/>
      <c r="F957" s="249" t="s">
        <v>1344</v>
      </c>
      <c r="G957" s="40"/>
      <c r="H957" s="40"/>
      <c r="I957" s="144"/>
      <c r="J957" s="40"/>
      <c r="K957" s="40"/>
      <c r="L957" s="44"/>
      <c r="M957" s="250"/>
      <c r="N957" s="251"/>
      <c r="O957" s="91"/>
      <c r="P957" s="91"/>
      <c r="Q957" s="91"/>
      <c r="R957" s="91"/>
      <c r="S957" s="91"/>
      <c r="T957" s="92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T957" s="17" t="s">
        <v>172</v>
      </c>
      <c r="AU957" s="17" t="s">
        <v>87</v>
      </c>
    </row>
    <row r="958" s="13" customFormat="1">
      <c r="A958" s="13"/>
      <c r="B958" s="252"/>
      <c r="C958" s="253"/>
      <c r="D958" s="248" t="s">
        <v>174</v>
      </c>
      <c r="E958" s="254" t="s">
        <v>1</v>
      </c>
      <c r="F958" s="255" t="s">
        <v>1338</v>
      </c>
      <c r="G958" s="253"/>
      <c r="H958" s="254" t="s">
        <v>1</v>
      </c>
      <c r="I958" s="256"/>
      <c r="J958" s="253"/>
      <c r="K958" s="253"/>
      <c r="L958" s="257"/>
      <c r="M958" s="258"/>
      <c r="N958" s="259"/>
      <c r="O958" s="259"/>
      <c r="P958" s="259"/>
      <c r="Q958" s="259"/>
      <c r="R958" s="259"/>
      <c r="S958" s="259"/>
      <c r="T958" s="260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61" t="s">
        <v>174</v>
      </c>
      <c r="AU958" s="261" t="s">
        <v>87</v>
      </c>
      <c r="AV958" s="13" t="s">
        <v>85</v>
      </c>
      <c r="AW958" s="13" t="s">
        <v>32</v>
      </c>
      <c r="AX958" s="13" t="s">
        <v>77</v>
      </c>
      <c r="AY958" s="261" t="s">
        <v>163</v>
      </c>
    </row>
    <row r="959" s="14" customFormat="1">
      <c r="A959" s="14"/>
      <c r="B959" s="262"/>
      <c r="C959" s="263"/>
      <c r="D959" s="248" t="s">
        <v>174</v>
      </c>
      <c r="E959" s="264" t="s">
        <v>1</v>
      </c>
      <c r="F959" s="265" t="s">
        <v>1345</v>
      </c>
      <c r="G959" s="263"/>
      <c r="H959" s="266">
        <v>1.5</v>
      </c>
      <c r="I959" s="267"/>
      <c r="J959" s="263"/>
      <c r="K959" s="263"/>
      <c r="L959" s="268"/>
      <c r="M959" s="269"/>
      <c r="N959" s="270"/>
      <c r="O959" s="270"/>
      <c r="P959" s="270"/>
      <c r="Q959" s="270"/>
      <c r="R959" s="270"/>
      <c r="S959" s="270"/>
      <c r="T959" s="271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72" t="s">
        <v>174</v>
      </c>
      <c r="AU959" s="272" t="s">
        <v>87</v>
      </c>
      <c r="AV959" s="14" t="s">
        <v>87</v>
      </c>
      <c r="AW959" s="14" t="s">
        <v>32</v>
      </c>
      <c r="AX959" s="14" t="s">
        <v>77</v>
      </c>
      <c r="AY959" s="272" t="s">
        <v>163</v>
      </c>
    </row>
    <row r="960" s="12" customFormat="1" ht="22.8" customHeight="1">
      <c r="A960" s="12"/>
      <c r="B960" s="219"/>
      <c r="C960" s="220"/>
      <c r="D960" s="221" t="s">
        <v>76</v>
      </c>
      <c r="E960" s="233" t="s">
        <v>1346</v>
      </c>
      <c r="F960" s="233" t="s">
        <v>1347</v>
      </c>
      <c r="G960" s="220"/>
      <c r="H960" s="220"/>
      <c r="I960" s="223"/>
      <c r="J960" s="234">
        <f>BK960</f>
        <v>0</v>
      </c>
      <c r="K960" s="220"/>
      <c r="L960" s="225"/>
      <c r="M960" s="226"/>
      <c r="N960" s="227"/>
      <c r="O960" s="227"/>
      <c r="P960" s="228">
        <f>SUM(P961:P978)</f>
        <v>0</v>
      </c>
      <c r="Q960" s="227"/>
      <c r="R960" s="228">
        <f>SUM(R961:R978)</f>
        <v>1.5626540500000004</v>
      </c>
      <c r="S960" s="227"/>
      <c r="T960" s="229">
        <f>SUM(T961:T978)</f>
        <v>0</v>
      </c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R960" s="230" t="s">
        <v>87</v>
      </c>
      <c r="AT960" s="231" t="s">
        <v>76</v>
      </c>
      <c r="AU960" s="231" t="s">
        <v>85</v>
      </c>
      <c r="AY960" s="230" t="s">
        <v>163</v>
      </c>
      <c r="BK960" s="232">
        <f>SUM(BK961:BK978)</f>
        <v>0</v>
      </c>
    </row>
    <row r="961" s="2" customFormat="1" ht="16.5" customHeight="1">
      <c r="A961" s="38"/>
      <c r="B961" s="39"/>
      <c r="C961" s="235" t="s">
        <v>1348</v>
      </c>
      <c r="D961" s="235" t="s">
        <v>165</v>
      </c>
      <c r="E961" s="236" t="s">
        <v>1349</v>
      </c>
      <c r="F961" s="237" t="s">
        <v>1350</v>
      </c>
      <c r="G961" s="238" t="s">
        <v>168</v>
      </c>
      <c r="H961" s="239">
        <v>52.590000000000003</v>
      </c>
      <c r="I961" s="240"/>
      <c r="J961" s="241">
        <f>ROUND(I961*H961,2)</f>
        <v>0</v>
      </c>
      <c r="K961" s="237" t="s">
        <v>169</v>
      </c>
      <c r="L961" s="44"/>
      <c r="M961" s="242" t="s">
        <v>1</v>
      </c>
      <c r="N961" s="243" t="s">
        <v>42</v>
      </c>
      <c r="O961" s="91"/>
      <c r="P961" s="244">
        <f>O961*H961</f>
        <v>0</v>
      </c>
      <c r="Q961" s="244">
        <v>0.01129</v>
      </c>
      <c r="R961" s="244">
        <f>Q961*H961</f>
        <v>0.59374110000000002</v>
      </c>
      <c r="S961" s="244">
        <v>0</v>
      </c>
      <c r="T961" s="245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46" t="s">
        <v>264</v>
      </c>
      <c r="AT961" s="246" t="s">
        <v>165</v>
      </c>
      <c r="AU961" s="246" t="s">
        <v>87</v>
      </c>
      <c r="AY961" s="17" t="s">
        <v>163</v>
      </c>
      <c r="BE961" s="247">
        <f>IF(N961="základní",J961,0)</f>
        <v>0</v>
      </c>
      <c r="BF961" s="247">
        <f>IF(N961="snížená",J961,0)</f>
        <v>0</v>
      </c>
      <c r="BG961" s="247">
        <f>IF(N961="zákl. přenesená",J961,0)</f>
        <v>0</v>
      </c>
      <c r="BH961" s="247">
        <f>IF(N961="sníž. přenesená",J961,0)</f>
        <v>0</v>
      </c>
      <c r="BI961" s="247">
        <f>IF(N961="nulová",J961,0)</f>
        <v>0</v>
      </c>
      <c r="BJ961" s="17" t="s">
        <v>85</v>
      </c>
      <c r="BK961" s="247">
        <f>ROUND(I961*H961,2)</f>
        <v>0</v>
      </c>
      <c r="BL961" s="17" t="s">
        <v>264</v>
      </c>
      <c r="BM961" s="246" t="s">
        <v>1351</v>
      </c>
    </row>
    <row r="962" s="2" customFormat="1">
      <c r="A962" s="38"/>
      <c r="B962" s="39"/>
      <c r="C962" s="40"/>
      <c r="D962" s="248" t="s">
        <v>172</v>
      </c>
      <c r="E962" s="40"/>
      <c r="F962" s="249" t="s">
        <v>1352</v>
      </c>
      <c r="G962" s="40"/>
      <c r="H962" s="40"/>
      <c r="I962" s="144"/>
      <c r="J962" s="40"/>
      <c r="K962" s="40"/>
      <c r="L962" s="44"/>
      <c r="M962" s="250"/>
      <c r="N962" s="251"/>
      <c r="O962" s="91"/>
      <c r="P962" s="91"/>
      <c r="Q962" s="91"/>
      <c r="R962" s="91"/>
      <c r="S962" s="91"/>
      <c r="T962" s="92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172</v>
      </c>
      <c r="AU962" s="17" t="s">
        <v>87</v>
      </c>
    </row>
    <row r="963" s="13" customFormat="1">
      <c r="A963" s="13"/>
      <c r="B963" s="252"/>
      <c r="C963" s="253"/>
      <c r="D963" s="248" t="s">
        <v>174</v>
      </c>
      <c r="E963" s="254" t="s">
        <v>1</v>
      </c>
      <c r="F963" s="255" t="s">
        <v>1281</v>
      </c>
      <c r="G963" s="253"/>
      <c r="H963" s="254" t="s">
        <v>1</v>
      </c>
      <c r="I963" s="256"/>
      <c r="J963" s="253"/>
      <c r="K963" s="253"/>
      <c r="L963" s="257"/>
      <c r="M963" s="258"/>
      <c r="N963" s="259"/>
      <c r="O963" s="259"/>
      <c r="P963" s="259"/>
      <c r="Q963" s="259"/>
      <c r="R963" s="259"/>
      <c r="S963" s="259"/>
      <c r="T963" s="26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61" t="s">
        <v>174</v>
      </c>
      <c r="AU963" s="261" t="s">
        <v>87</v>
      </c>
      <c r="AV963" s="13" t="s">
        <v>85</v>
      </c>
      <c r="AW963" s="13" t="s">
        <v>32</v>
      </c>
      <c r="AX963" s="13" t="s">
        <v>77</v>
      </c>
      <c r="AY963" s="261" t="s">
        <v>163</v>
      </c>
    </row>
    <row r="964" s="14" customFormat="1">
      <c r="A964" s="14"/>
      <c r="B964" s="262"/>
      <c r="C964" s="263"/>
      <c r="D964" s="248" t="s">
        <v>174</v>
      </c>
      <c r="E964" s="264" t="s">
        <v>1</v>
      </c>
      <c r="F964" s="265" t="s">
        <v>1353</v>
      </c>
      <c r="G964" s="263"/>
      <c r="H964" s="266">
        <v>52.590000000000003</v>
      </c>
      <c r="I964" s="267"/>
      <c r="J964" s="263"/>
      <c r="K964" s="263"/>
      <c r="L964" s="268"/>
      <c r="M964" s="269"/>
      <c r="N964" s="270"/>
      <c r="O964" s="270"/>
      <c r="P964" s="270"/>
      <c r="Q964" s="270"/>
      <c r="R964" s="270"/>
      <c r="S964" s="270"/>
      <c r="T964" s="27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72" t="s">
        <v>174</v>
      </c>
      <c r="AU964" s="272" t="s">
        <v>87</v>
      </c>
      <c r="AV964" s="14" t="s">
        <v>87</v>
      </c>
      <c r="AW964" s="14" t="s">
        <v>32</v>
      </c>
      <c r="AX964" s="14" t="s">
        <v>77</v>
      </c>
      <c r="AY964" s="272" t="s">
        <v>163</v>
      </c>
    </row>
    <row r="965" s="2" customFormat="1" ht="16.5" customHeight="1">
      <c r="A965" s="38"/>
      <c r="B965" s="39"/>
      <c r="C965" s="235" t="s">
        <v>1354</v>
      </c>
      <c r="D965" s="235" t="s">
        <v>165</v>
      </c>
      <c r="E965" s="236" t="s">
        <v>1355</v>
      </c>
      <c r="F965" s="237" t="s">
        <v>1356</v>
      </c>
      <c r="G965" s="238" t="s">
        <v>168</v>
      </c>
      <c r="H965" s="239">
        <v>52.590000000000003</v>
      </c>
      <c r="I965" s="240"/>
      <c r="J965" s="241">
        <f>ROUND(I965*H965,2)</f>
        <v>0</v>
      </c>
      <c r="K965" s="237" t="s">
        <v>169</v>
      </c>
      <c r="L965" s="44"/>
      <c r="M965" s="242" t="s">
        <v>1</v>
      </c>
      <c r="N965" s="243" t="s">
        <v>42</v>
      </c>
      <c r="O965" s="91"/>
      <c r="P965" s="244">
        <f>O965*H965</f>
        <v>0</v>
      </c>
      <c r="Q965" s="244">
        <v>0.0097800000000000005</v>
      </c>
      <c r="R965" s="244">
        <f>Q965*H965</f>
        <v>0.51433020000000007</v>
      </c>
      <c r="S965" s="244">
        <v>0</v>
      </c>
      <c r="T965" s="245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46" t="s">
        <v>264</v>
      </c>
      <c r="AT965" s="246" t="s">
        <v>165</v>
      </c>
      <c r="AU965" s="246" t="s">
        <v>87</v>
      </c>
      <c r="AY965" s="17" t="s">
        <v>163</v>
      </c>
      <c r="BE965" s="247">
        <f>IF(N965="základní",J965,0)</f>
        <v>0</v>
      </c>
      <c r="BF965" s="247">
        <f>IF(N965="snížená",J965,0)</f>
        <v>0</v>
      </c>
      <c r="BG965" s="247">
        <f>IF(N965="zákl. přenesená",J965,0)</f>
        <v>0</v>
      </c>
      <c r="BH965" s="247">
        <f>IF(N965="sníž. přenesená",J965,0)</f>
        <v>0</v>
      </c>
      <c r="BI965" s="247">
        <f>IF(N965="nulová",J965,0)</f>
        <v>0</v>
      </c>
      <c r="BJ965" s="17" t="s">
        <v>85</v>
      </c>
      <c r="BK965" s="247">
        <f>ROUND(I965*H965,2)</f>
        <v>0</v>
      </c>
      <c r="BL965" s="17" t="s">
        <v>264</v>
      </c>
      <c r="BM965" s="246" t="s">
        <v>1357</v>
      </c>
    </row>
    <row r="966" s="2" customFormat="1">
      <c r="A966" s="38"/>
      <c r="B966" s="39"/>
      <c r="C966" s="40"/>
      <c r="D966" s="248" t="s">
        <v>172</v>
      </c>
      <c r="E966" s="40"/>
      <c r="F966" s="249" t="s">
        <v>1358</v>
      </c>
      <c r="G966" s="40"/>
      <c r="H966" s="40"/>
      <c r="I966" s="144"/>
      <c r="J966" s="40"/>
      <c r="K966" s="40"/>
      <c r="L966" s="44"/>
      <c r="M966" s="250"/>
      <c r="N966" s="251"/>
      <c r="O966" s="91"/>
      <c r="P966" s="91"/>
      <c r="Q966" s="91"/>
      <c r="R966" s="91"/>
      <c r="S966" s="91"/>
      <c r="T966" s="92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172</v>
      </c>
      <c r="AU966" s="17" t="s">
        <v>87</v>
      </c>
    </row>
    <row r="967" s="2" customFormat="1" ht="16.5" customHeight="1">
      <c r="A967" s="38"/>
      <c r="B967" s="39"/>
      <c r="C967" s="235" t="s">
        <v>1359</v>
      </c>
      <c r="D967" s="235" t="s">
        <v>165</v>
      </c>
      <c r="E967" s="236" t="s">
        <v>1360</v>
      </c>
      <c r="F967" s="237" t="s">
        <v>1361</v>
      </c>
      <c r="G967" s="238" t="s">
        <v>444</v>
      </c>
      <c r="H967" s="239">
        <v>131.47499999999999</v>
      </c>
      <c r="I967" s="240"/>
      <c r="J967" s="241">
        <f>ROUND(I967*H967,2)</f>
        <v>0</v>
      </c>
      <c r="K967" s="237" t="s">
        <v>169</v>
      </c>
      <c r="L967" s="44"/>
      <c r="M967" s="242" t="s">
        <v>1</v>
      </c>
      <c r="N967" s="243" t="s">
        <v>42</v>
      </c>
      <c r="O967" s="91"/>
      <c r="P967" s="244">
        <f>O967*H967</f>
        <v>0</v>
      </c>
      <c r="Q967" s="244">
        <v>1.0000000000000001E-05</v>
      </c>
      <c r="R967" s="244">
        <f>Q967*H967</f>
        <v>0.00131475</v>
      </c>
      <c r="S967" s="244">
        <v>0</v>
      </c>
      <c r="T967" s="245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46" t="s">
        <v>264</v>
      </c>
      <c r="AT967" s="246" t="s">
        <v>165</v>
      </c>
      <c r="AU967" s="246" t="s">
        <v>87</v>
      </c>
      <c r="AY967" s="17" t="s">
        <v>163</v>
      </c>
      <c r="BE967" s="247">
        <f>IF(N967="základní",J967,0)</f>
        <v>0</v>
      </c>
      <c r="BF967" s="247">
        <f>IF(N967="snížená",J967,0)</f>
        <v>0</v>
      </c>
      <c r="BG967" s="247">
        <f>IF(N967="zákl. přenesená",J967,0)</f>
        <v>0</v>
      </c>
      <c r="BH967" s="247">
        <f>IF(N967="sníž. přenesená",J967,0)</f>
        <v>0</v>
      </c>
      <c r="BI967" s="247">
        <f>IF(N967="nulová",J967,0)</f>
        <v>0</v>
      </c>
      <c r="BJ967" s="17" t="s">
        <v>85</v>
      </c>
      <c r="BK967" s="247">
        <f>ROUND(I967*H967,2)</f>
        <v>0</v>
      </c>
      <c r="BL967" s="17" t="s">
        <v>264</v>
      </c>
      <c r="BM967" s="246" t="s">
        <v>1362</v>
      </c>
    </row>
    <row r="968" s="2" customFormat="1">
      <c r="A968" s="38"/>
      <c r="B968" s="39"/>
      <c r="C968" s="40"/>
      <c r="D968" s="248" t="s">
        <v>172</v>
      </c>
      <c r="E968" s="40"/>
      <c r="F968" s="249" t="s">
        <v>1363</v>
      </c>
      <c r="G968" s="40"/>
      <c r="H968" s="40"/>
      <c r="I968" s="144"/>
      <c r="J968" s="40"/>
      <c r="K968" s="40"/>
      <c r="L968" s="44"/>
      <c r="M968" s="250"/>
      <c r="N968" s="251"/>
      <c r="O968" s="91"/>
      <c r="P968" s="91"/>
      <c r="Q968" s="91"/>
      <c r="R968" s="91"/>
      <c r="S968" s="91"/>
      <c r="T968" s="92"/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T968" s="17" t="s">
        <v>172</v>
      </c>
      <c r="AU968" s="17" t="s">
        <v>87</v>
      </c>
    </row>
    <row r="969" s="13" customFormat="1">
      <c r="A969" s="13"/>
      <c r="B969" s="252"/>
      <c r="C969" s="253"/>
      <c r="D969" s="248" t="s">
        <v>174</v>
      </c>
      <c r="E969" s="254" t="s">
        <v>1</v>
      </c>
      <c r="F969" s="255" t="s">
        <v>1364</v>
      </c>
      <c r="G969" s="253"/>
      <c r="H969" s="254" t="s">
        <v>1</v>
      </c>
      <c r="I969" s="256"/>
      <c r="J969" s="253"/>
      <c r="K969" s="253"/>
      <c r="L969" s="257"/>
      <c r="M969" s="258"/>
      <c r="N969" s="259"/>
      <c r="O969" s="259"/>
      <c r="P969" s="259"/>
      <c r="Q969" s="259"/>
      <c r="R969" s="259"/>
      <c r="S969" s="259"/>
      <c r="T969" s="26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61" t="s">
        <v>174</v>
      </c>
      <c r="AU969" s="261" t="s">
        <v>87</v>
      </c>
      <c r="AV969" s="13" t="s">
        <v>85</v>
      </c>
      <c r="AW969" s="13" t="s">
        <v>32</v>
      </c>
      <c r="AX969" s="13" t="s">
        <v>77</v>
      </c>
      <c r="AY969" s="261" t="s">
        <v>163</v>
      </c>
    </row>
    <row r="970" s="14" customFormat="1">
      <c r="A970" s="14"/>
      <c r="B970" s="262"/>
      <c r="C970" s="263"/>
      <c r="D970" s="248" t="s">
        <v>174</v>
      </c>
      <c r="E970" s="264" t="s">
        <v>1</v>
      </c>
      <c r="F970" s="265" t="s">
        <v>1365</v>
      </c>
      <c r="G970" s="263"/>
      <c r="H970" s="266">
        <v>131.47499999999999</v>
      </c>
      <c r="I970" s="267"/>
      <c r="J970" s="263"/>
      <c r="K970" s="263"/>
      <c r="L970" s="268"/>
      <c r="M970" s="269"/>
      <c r="N970" s="270"/>
      <c r="O970" s="270"/>
      <c r="P970" s="270"/>
      <c r="Q970" s="270"/>
      <c r="R970" s="270"/>
      <c r="S970" s="270"/>
      <c r="T970" s="271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72" t="s">
        <v>174</v>
      </c>
      <c r="AU970" s="272" t="s">
        <v>87</v>
      </c>
      <c r="AV970" s="14" t="s">
        <v>87</v>
      </c>
      <c r="AW970" s="14" t="s">
        <v>32</v>
      </c>
      <c r="AX970" s="14" t="s">
        <v>77</v>
      </c>
      <c r="AY970" s="272" t="s">
        <v>163</v>
      </c>
    </row>
    <row r="971" s="2" customFormat="1" ht="16.5" customHeight="1">
      <c r="A971" s="38"/>
      <c r="B971" s="39"/>
      <c r="C971" s="273" t="s">
        <v>1366</v>
      </c>
      <c r="D971" s="273" t="s">
        <v>230</v>
      </c>
      <c r="E971" s="274" t="s">
        <v>1367</v>
      </c>
      <c r="F971" s="275" t="s">
        <v>1368</v>
      </c>
      <c r="G971" s="276" t="s">
        <v>190</v>
      </c>
      <c r="H971" s="277">
        <v>0.80500000000000005</v>
      </c>
      <c r="I971" s="278"/>
      <c r="J971" s="279">
        <f>ROUND(I971*H971,2)</f>
        <v>0</v>
      </c>
      <c r="K971" s="275" t="s">
        <v>169</v>
      </c>
      <c r="L971" s="280"/>
      <c r="M971" s="281" t="s">
        <v>1</v>
      </c>
      <c r="N971" s="282" t="s">
        <v>42</v>
      </c>
      <c r="O971" s="91"/>
      <c r="P971" s="244">
        <f>O971*H971</f>
        <v>0</v>
      </c>
      <c r="Q971" s="244">
        <v>0.55000000000000004</v>
      </c>
      <c r="R971" s="244">
        <f>Q971*H971</f>
        <v>0.44275000000000009</v>
      </c>
      <c r="S971" s="244">
        <v>0</v>
      </c>
      <c r="T971" s="245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46" t="s">
        <v>379</v>
      </c>
      <c r="AT971" s="246" t="s">
        <v>230</v>
      </c>
      <c r="AU971" s="246" t="s">
        <v>87</v>
      </c>
      <c r="AY971" s="17" t="s">
        <v>163</v>
      </c>
      <c r="BE971" s="247">
        <f>IF(N971="základní",J971,0)</f>
        <v>0</v>
      </c>
      <c r="BF971" s="247">
        <f>IF(N971="snížená",J971,0)</f>
        <v>0</v>
      </c>
      <c r="BG971" s="247">
        <f>IF(N971="zákl. přenesená",J971,0)</f>
        <v>0</v>
      </c>
      <c r="BH971" s="247">
        <f>IF(N971="sníž. přenesená",J971,0)</f>
        <v>0</v>
      </c>
      <c r="BI971" s="247">
        <f>IF(N971="nulová",J971,0)</f>
        <v>0</v>
      </c>
      <c r="BJ971" s="17" t="s">
        <v>85</v>
      </c>
      <c r="BK971" s="247">
        <f>ROUND(I971*H971,2)</f>
        <v>0</v>
      </c>
      <c r="BL971" s="17" t="s">
        <v>264</v>
      </c>
      <c r="BM971" s="246" t="s">
        <v>1369</v>
      </c>
    </row>
    <row r="972" s="2" customFormat="1">
      <c r="A972" s="38"/>
      <c r="B972" s="39"/>
      <c r="C972" s="40"/>
      <c r="D972" s="248" t="s">
        <v>172</v>
      </c>
      <c r="E972" s="40"/>
      <c r="F972" s="249" t="s">
        <v>1368</v>
      </c>
      <c r="G972" s="40"/>
      <c r="H972" s="40"/>
      <c r="I972" s="144"/>
      <c r="J972" s="40"/>
      <c r="K972" s="40"/>
      <c r="L972" s="44"/>
      <c r="M972" s="250"/>
      <c r="N972" s="251"/>
      <c r="O972" s="91"/>
      <c r="P972" s="91"/>
      <c r="Q972" s="91"/>
      <c r="R972" s="91"/>
      <c r="S972" s="91"/>
      <c r="T972" s="92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T972" s="17" t="s">
        <v>172</v>
      </c>
      <c r="AU972" s="17" t="s">
        <v>87</v>
      </c>
    </row>
    <row r="973" s="14" customFormat="1">
      <c r="A973" s="14"/>
      <c r="B973" s="262"/>
      <c r="C973" s="263"/>
      <c r="D973" s="248" t="s">
        <v>174</v>
      </c>
      <c r="E973" s="264" t="s">
        <v>1</v>
      </c>
      <c r="F973" s="265" t="s">
        <v>1370</v>
      </c>
      <c r="G973" s="263"/>
      <c r="H973" s="266">
        <v>0.78900000000000003</v>
      </c>
      <c r="I973" s="267"/>
      <c r="J973" s="263"/>
      <c r="K973" s="263"/>
      <c r="L973" s="268"/>
      <c r="M973" s="269"/>
      <c r="N973" s="270"/>
      <c r="O973" s="270"/>
      <c r="P973" s="270"/>
      <c r="Q973" s="270"/>
      <c r="R973" s="270"/>
      <c r="S973" s="270"/>
      <c r="T973" s="271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72" t="s">
        <v>174</v>
      </c>
      <c r="AU973" s="272" t="s">
        <v>87</v>
      </c>
      <c r="AV973" s="14" t="s">
        <v>87</v>
      </c>
      <c r="AW973" s="14" t="s">
        <v>32</v>
      </c>
      <c r="AX973" s="14" t="s">
        <v>77</v>
      </c>
      <c r="AY973" s="272" t="s">
        <v>163</v>
      </c>
    </row>
    <row r="974" s="14" customFormat="1">
      <c r="A974" s="14"/>
      <c r="B974" s="262"/>
      <c r="C974" s="263"/>
      <c r="D974" s="248" t="s">
        <v>174</v>
      </c>
      <c r="E974" s="263"/>
      <c r="F974" s="265" t="s">
        <v>1371</v>
      </c>
      <c r="G974" s="263"/>
      <c r="H974" s="266">
        <v>0.80500000000000005</v>
      </c>
      <c r="I974" s="267"/>
      <c r="J974" s="263"/>
      <c r="K974" s="263"/>
      <c r="L974" s="268"/>
      <c r="M974" s="269"/>
      <c r="N974" s="270"/>
      <c r="O974" s="270"/>
      <c r="P974" s="270"/>
      <c r="Q974" s="270"/>
      <c r="R974" s="270"/>
      <c r="S974" s="270"/>
      <c r="T974" s="271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72" t="s">
        <v>174</v>
      </c>
      <c r="AU974" s="272" t="s">
        <v>87</v>
      </c>
      <c r="AV974" s="14" t="s">
        <v>87</v>
      </c>
      <c r="AW974" s="14" t="s">
        <v>4</v>
      </c>
      <c r="AX974" s="14" t="s">
        <v>85</v>
      </c>
      <c r="AY974" s="272" t="s">
        <v>163</v>
      </c>
    </row>
    <row r="975" s="2" customFormat="1" ht="16.5" customHeight="1">
      <c r="A975" s="38"/>
      <c r="B975" s="39"/>
      <c r="C975" s="235" t="s">
        <v>1372</v>
      </c>
      <c r="D975" s="235" t="s">
        <v>165</v>
      </c>
      <c r="E975" s="236" t="s">
        <v>1373</v>
      </c>
      <c r="F975" s="237" t="s">
        <v>1374</v>
      </c>
      <c r="G975" s="238" t="s">
        <v>168</v>
      </c>
      <c r="H975" s="239">
        <v>52.590000000000003</v>
      </c>
      <c r="I975" s="240"/>
      <c r="J975" s="241">
        <f>ROUND(I975*H975,2)</f>
        <v>0</v>
      </c>
      <c r="K975" s="237" t="s">
        <v>169</v>
      </c>
      <c r="L975" s="44"/>
      <c r="M975" s="242" t="s">
        <v>1</v>
      </c>
      <c r="N975" s="243" t="s">
        <v>42</v>
      </c>
      <c r="O975" s="91"/>
      <c r="P975" s="244">
        <f>O975*H975</f>
        <v>0</v>
      </c>
      <c r="Q975" s="244">
        <v>0.00020000000000000001</v>
      </c>
      <c r="R975" s="244">
        <f>Q975*H975</f>
        <v>0.010518000000000001</v>
      </c>
      <c r="S975" s="244">
        <v>0</v>
      </c>
      <c r="T975" s="245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46" t="s">
        <v>264</v>
      </c>
      <c r="AT975" s="246" t="s">
        <v>165</v>
      </c>
      <c r="AU975" s="246" t="s">
        <v>87</v>
      </c>
      <c r="AY975" s="17" t="s">
        <v>163</v>
      </c>
      <c r="BE975" s="247">
        <f>IF(N975="základní",J975,0)</f>
        <v>0</v>
      </c>
      <c r="BF975" s="247">
        <f>IF(N975="snížená",J975,0)</f>
        <v>0</v>
      </c>
      <c r="BG975" s="247">
        <f>IF(N975="zákl. přenesená",J975,0)</f>
        <v>0</v>
      </c>
      <c r="BH975" s="247">
        <f>IF(N975="sníž. přenesená",J975,0)</f>
        <v>0</v>
      </c>
      <c r="BI975" s="247">
        <f>IF(N975="nulová",J975,0)</f>
        <v>0</v>
      </c>
      <c r="BJ975" s="17" t="s">
        <v>85</v>
      </c>
      <c r="BK975" s="247">
        <f>ROUND(I975*H975,2)</f>
        <v>0</v>
      </c>
      <c r="BL975" s="17" t="s">
        <v>264</v>
      </c>
      <c r="BM975" s="246" t="s">
        <v>1375</v>
      </c>
    </row>
    <row r="976" s="2" customFormat="1">
      <c r="A976" s="38"/>
      <c r="B976" s="39"/>
      <c r="C976" s="40"/>
      <c r="D976" s="248" t="s">
        <v>172</v>
      </c>
      <c r="E976" s="40"/>
      <c r="F976" s="249" t="s">
        <v>1376</v>
      </c>
      <c r="G976" s="40"/>
      <c r="H976" s="40"/>
      <c r="I976" s="144"/>
      <c r="J976" s="40"/>
      <c r="K976" s="40"/>
      <c r="L976" s="44"/>
      <c r="M976" s="250"/>
      <c r="N976" s="251"/>
      <c r="O976" s="91"/>
      <c r="P976" s="91"/>
      <c r="Q976" s="91"/>
      <c r="R976" s="91"/>
      <c r="S976" s="91"/>
      <c r="T976" s="92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T976" s="17" t="s">
        <v>172</v>
      </c>
      <c r="AU976" s="17" t="s">
        <v>87</v>
      </c>
    </row>
    <row r="977" s="2" customFormat="1" ht="16.5" customHeight="1">
      <c r="A977" s="38"/>
      <c r="B977" s="39"/>
      <c r="C977" s="235" t="s">
        <v>1377</v>
      </c>
      <c r="D977" s="235" t="s">
        <v>165</v>
      </c>
      <c r="E977" s="236" t="s">
        <v>1378</v>
      </c>
      <c r="F977" s="237" t="s">
        <v>1379</v>
      </c>
      <c r="G977" s="238" t="s">
        <v>219</v>
      </c>
      <c r="H977" s="239">
        <v>1.5629999999999999</v>
      </c>
      <c r="I977" s="240"/>
      <c r="J977" s="241">
        <f>ROUND(I977*H977,2)</f>
        <v>0</v>
      </c>
      <c r="K977" s="237" t="s">
        <v>169</v>
      </c>
      <c r="L977" s="44"/>
      <c r="M977" s="242" t="s">
        <v>1</v>
      </c>
      <c r="N977" s="243" t="s">
        <v>42</v>
      </c>
      <c r="O977" s="91"/>
      <c r="P977" s="244">
        <f>O977*H977</f>
        <v>0</v>
      </c>
      <c r="Q977" s="244">
        <v>0</v>
      </c>
      <c r="R977" s="244">
        <f>Q977*H977</f>
        <v>0</v>
      </c>
      <c r="S977" s="244">
        <v>0</v>
      </c>
      <c r="T977" s="245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46" t="s">
        <v>264</v>
      </c>
      <c r="AT977" s="246" t="s">
        <v>165</v>
      </c>
      <c r="AU977" s="246" t="s">
        <v>87</v>
      </c>
      <c r="AY977" s="17" t="s">
        <v>163</v>
      </c>
      <c r="BE977" s="247">
        <f>IF(N977="základní",J977,0)</f>
        <v>0</v>
      </c>
      <c r="BF977" s="247">
        <f>IF(N977="snížená",J977,0)</f>
        <v>0</v>
      </c>
      <c r="BG977" s="247">
        <f>IF(N977="zákl. přenesená",J977,0)</f>
        <v>0</v>
      </c>
      <c r="BH977" s="247">
        <f>IF(N977="sníž. přenesená",J977,0)</f>
        <v>0</v>
      </c>
      <c r="BI977" s="247">
        <f>IF(N977="nulová",J977,0)</f>
        <v>0</v>
      </c>
      <c r="BJ977" s="17" t="s">
        <v>85</v>
      </c>
      <c r="BK977" s="247">
        <f>ROUND(I977*H977,2)</f>
        <v>0</v>
      </c>
      <c r="BL977" s="17" t="s">
        <v>264</v>
      </c>
      <c r="BM977" s="246" t="s">
        <v>1380</v>
      </c>
    </row>
    <row r="978" s="2" customFormat="1">
      <c r="A978" s="38"/>
      <c r="B978" s="39"/>
      <c r="C978" s="40"/>
      <c r="D978" s="248" t="s">
        <v>172</v>
      </c>
      <c r="E978" s="40"/>
      <c r="F978" s="249" t="s">
        <v>1381</v>
      </c>
      <c r="G978" s="40"/>
      <c r="H978" s="40"/>
      <c r="I978" s="144"/>
      <c r="J978" s="40"/>
      <c r="K978" s="40"/>
      <c r="L978" s="44"/>
      <c r="M978" s="250"/>
      <c r="N978" s="251"/>
      <c r="O978" s="91"/>
      <c r="P978" s="91"/>
      <c r="Q978" s="91"/>
      <c r="R978" s="91"/>
      <c r="S978" s="91"/>
      <c r="T978" s="92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T978" s="17" t="s">
        <v>172</v>
      </c>
      <c r="AU978" s="17" t="s">
        <v>87</v>
      </c>
    </row>
    <row r="979" s="12" customFormat="1" ht="22.8" customHeight="1">
      <c r="A979" s="12"/>
      <c r="B979" s="219"/>
      <c r="C979" s="220"/>
      <c r="D979" s="221" t="s">
        <v>76</v>
      </c>
      <c r="E979" s="233" t="s">
        <v>1382</v>
      </c>
      <c r="F979" s="233" t="s">
        <v>1383</v>
      </c>
      <c r="G979" s="220"/>
      <c r="H979" s="220"/>
      <c r="I979" s="223"/>
      <c r="J979" s="234">
        <f>BK979</f>
        <v>0</v>
      </c>
      <c r="K979" s="220"/>
      <c r="L979" s="225"/>
      <c r="M979" s="226"/>
      <c r="N979" s="227"/>
      <c r="O979" s="227"/>
      <c r="P979" s="228">
        <f>SUM(P980:P1091)</f>
        <v>0</v>
      </c>
      <c r="Q979" s="227"/>
      <c r="R979" s="228">
        <f>SUM(R980:R1091)</f>
        <v>3.7349907000000004</v>
      </c>
      <c r="S979" s="227"/>
      <c r="T979" s="229">
        <f>SUM(T980:T1091)</f>
        <v>0.44983624999999999</v>
      </c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R979" s="230" t="s">
        <v>87</v>
      </c>
      <c r="AT979" s="231" t="s">
        <v>76</v>
      </c>
      <c r="AU979" s="231" t="s">
        <v>85</v>
      </c>
      <c r="AY979" s="230" t="s">
        <v>163</v>
      </c>
      <c r="BK979" s="232">
        <f>SUM(BK980:BK1091)</f>
        <v>0</v>
      </c>
    </row>
    <row r="980" s="2" customFormat="1" ht="16.5" customHeight="1">
      <c r="A980" s="38"/>
      <c r="B980" s="39"/>
      <c r="C980" s="235" t="s">
        <v>1384</v>
      </c>
      <c r="D980" s="235" t="s">
        <v>165</v>
      </c>
      <c r="E980" s="236" t="s">
        <v>1385</v>
      </c>
      <c r="F980" s="237" t="s">
        <v>1386</v>
      </c>
      <c r="G980" s="238" t="s">
        <v>168</v>
      </c>
      <c r="H980" s="239">
        <v>81.784000000000006</v>
      </c>
      <c r="I980" s="240"/>
      <c r="J980" s="241">
        <f>ROUND(I980*H980,2)</f>
        <v>0</v>
      </c>
      <c r="K980" s="237" t="s">
        <v>169</v>
      </c>
      <c r="L980" s="44"/>
      <c r="M980" s="242" t="s">
        <v>1</v>
      </c>
      <c r="N980" s="243" t="s">
        <v>42</v>
      </c>
      <c r="O980" s="91"/>
      <c r="P980" s="244">
        <f>O980*H980</f>
        <v>0</v>
      </c>
      <c r="Q980" s="244">
        <v>0.02614</v>
      </c>
      <c r="R980" s="244">
        <f>Q980*H980</f>
        <v>2.1378337600000004</v>
      </c>
      <c r="S980" s="244">
        <v>0</v>
      </c>
      <c r="T980" s="245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46" t="s">
        <v>170</v>
      </c>
      <c r="AT980" s="246" t="s">
        <v>165</v>
      </c>
      <c r="AU980" s="246" t="s">
        <v>87</v>
      </c>
      <c r="AY980" s="17" t="s">
        <v>163</v>
      </c>
      <c r="BE980" s="247">
        <f>IF(N980="základní",J980,0)</f>
        <v>0</v>
      </c>
      <c r="BF980" s="247">
        <f>IF(N980="snížená",J980,0)</f>
        <v>0</v>
      </c>
      <c r="BG980" s="247">
        <f>IF(N980="zákl. přenesená",J980,0)</f>
        <v>0</v>
      </c>
      <c r="BH980" s="247">
        <f>IF(N980="sníž. přenesená",J980,0)</f>
        <v>0</v>
      </c>
      <c r="BI980" s="247">
        <f>IF(N980="nulová",J980,0)</f>
        <v>0</v>
      </c>
      <c r="BJ980" s="17" t="s">
        <v>85</v>
      </c>
      <c r="BK980" s="247">
        <f>ROUND(I980*H980,2)</f>
        <v>0</v>
      </c>
      <c r="BL980" s="17" t="s">
        <v>170</v>
      </c>
      <c r="BM980" s="246" t="s">
        <v>1387</v>
      </c>
    </row>
    <row r="981" s="2" customFormat="1">
      <c r="A981" s="38"/>
      <c r="B981" s="39"/>
      <c r="C981" s="40"/>
      <c r="D981" s="248" t="s">
        <v>172</v>
      </c>
      <c r="E981" s="40"/>
      <c r="F981" s="249" t="s">
        <v>1388</v>
      </c>
      <c r="G981" s="40"/>
      <c r="H981" s="40"/>
      <c r="I981" s="144"/>
      <c r="J981" s="40"/>
      <c r="K981" s="40"/>
      <c r="L981" s="44"/>
      <c r="M981" s="250"/>
      <c r="N981" s="251"/>
      <c r="O981" s="91"/>
      <c r="P981" s="91"/>
      <c r="Q981" s="91"/>
      <c r="R981" s="91"/>
      <c r="S981" s="91"/>
      <c r="T981" s="92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T981" s="17" t="s">
        <v>172</v>
      </c>
      <c r="AU981" s="17" t="s">
        <v>87</v>
      </c>
    </row>
    <row r="982" s="14" customFormat="1">
      <c r="A982" s="14"/>
      <c r="B982" s="262"/>
      <c r="C982" s="263"/>
      <c r="D982" s="248" t="s">
        <v>174</v>
      </c>
      <c r="E982" s="264" t="s">
        <v>1</v>
      </c>
      <c r="F982" s="265" t="s">
        <v>1389</v>
      </c>
      <c r="G982" s="263"/>
      <c r="H982" s="266">
        <v>93.406999999999996</v>
      </c>
      <c r="I982" s="267"/>
      <c r="J982" s="263"/>
      <c r="K982" s="263"/>
      <c r="L982" s="268"/>
      <c r="M982" s="269"/>
      <c r="N982" s="270"/>
      <c r="O982" s="270"/>
      <c r="P982" s="270"/>
      <c r="Q982" s="270"/>
      <c r="R982" s="270"/>
      <c r="S982" s="270"/>
      <c r="T982" s="27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72" t="s">
        <v>174</v>
      </c>
      <c r="AU982" s="272" t="s">
        <v>87</v>
      </c>
      <c r="AV982" s="14" t="s">
        <v>87</v>
      </c>
      <c r="AW982" s="14" t="s">
        <v>32</v>
      </c>
      <c r="AX982" s="14" t="s">
        <v>77</v>
      </c>
      <c r="AY982" s="272" t="s">
        <v>163</v>
      </c>
    </row>
    <row r="983" s="14" customFormat="1">
      <c r="A983" s="14"/>
      <c r="B983" s="262"/>
      <c r="C983" s="263"/>
      <c r="D983" s="248" t="s">
        <v>174</v>
      </c>
      <c r="E983" s="264" t="s">
        <v>1</v>
      </c>
      <c r="F983" s="265" t="s">
        <v>1390</v>
      </c>
      <c r="G983" s="263"/>
      <c r="H983" s="266">
        <v>-11.622999999999999</v>
      </c>
      <c r="I983" s="267"/>
      <c r="J983" s="263"/>
      <c r="K983" s="263"/>
      <c r="L983" s="268"/>
      <c r="M983" s="269"/>
      <c r="N983" s="270"/>
      <c r="O983" s="270"/>
      <c r="P983" s="270"/>
      <c r="Q983" s="270"/>
      <c r="R983" s="270"/>
      <c r="S983" s="270"/>
      <c r="T983" s="271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72" t="s">
        <v>174</v>
      </c>
      <c r="AU983" s="272" t="s">
        <v>87</v>
      </c>
      <c r="AV983" s="14" t="s">
        <v>87</v>
      </c>
      <c r="AW983" s="14" t="s">
        <v>32</v>
      </c>
      <c r="AX983" s="14" t="s">
        <v>77</v>
      </c>
      <c r="AY983" s="272" t="s">
        <v>163</v>
      </c>
    </row>
    <row r="984" s="2" customFormat="1" ht="16.5" customHeight="1">
      <c r="A984" s="38"/>
      <c r="B984" s="39"/>
      <c r="C984" s="235" t="s">
        <v>1391</v>
      </c>
      <c r="D984" s="235" t="s">
        <v>165</v>
      </c>
      <c r="E984" s="236" t="s">
        <v>1392</v>
      </c>
      <c r="F984" s="237" t="s">
        <v>1393</v>
      </c>
      <c r="G984" s="238" t="s">
        <v>168</v>
      </c>
      <c r="H984" s="239">
        <v>5.4180000000000001</v>
      </c>
      <c r="I984" s="240"/>
      <c r="J984" s="241">
        <f>ROUND(I984*H984,2)</f>
        <v>0</v>
      </c>
      <c r="K984" s="237" t="s">
        <v>169</v>
      </c>
      <c r="L984" s="44"/>
      <c r="M984" s="242" t="s">
        <v>1</v>
      </c>
      <c r="N984" s="243" t="s">
        <v>42</v>
      </c>
      <c r="O984" s="91"/>
      <c r="P984" s="244">
        <f>O984*H984</f>
        <v>0</v>
      </c>
      <c r="Q984" s="244">
        <v>0.02681</v>
      </c>
      <c r="R984" s="244">
        <f>Q984*H984</f>
        <v>0.14525658</v>
      </c>
      <c r="S984" s="244">
        <v>0</v>
      </c>
      <c r="T984" s="245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46" t="s">
        <v>264</v>
      </c>
      <c r="AT984" s="246" t="s">
        <v>165</v>
      </c>
      <c r="AU984" s="246" t="s">
        <v>87</v>
      </c>
      <c r="AY984" s="17" t="s">
        <v>163</v>
      </c>
      <c r="BE984" s="247">
        <f>IF(N984="základní",J984,0)</f>
        <v>0</v>
      </c>
      <c r="BF984" s="247">
        <f>IF(N984="snížená",J984,0)</f>
        <v>0</v>
      </c>
      <c r="BG984" s="247">
        <f>IF(N984="zákl. přenesená",J984,0)</f>
        <v>0</v>
      </c>
      <c r="BH984" s="247">
        <f>IF(N984="sníž. přenesená",J984,0)</f>
        <v>0</v>
      </c>
      <c r="BI984" s="247">
        <f>IF(N984="nulová",J984,0)</f>
        <v>0</v>
      </c>
      <c r="BJ984" s="17" t="s">
        <v>85</v>
      </c>
      <c r="BK984" s="247">
        <f>ROUND(I984*H984,2)</f>
        <v>0</v>
      </c>
      <c r="BL984" s="17" t="s">
        <v>264</v>
      </c>
      <c r="BM984" s="246" t="s">
        <v>1394</v>
      </c>
    </row>
    <row r="985" s="2" customFormat="1">
      <c r="A985" s="38"/>
      <c r="B985" s="39"/>
      <c r="C985" s="40"/>
      <c r="D985" s="248" t="s">
        <v>172</v>
      </c>
      <c r="E985" s="40"/>
      <c r="F985" s="249" t="s">
        <v>1395</v>
      </c>
      <c r="G985" s="40"/>
      <c r="H985" s="40"/>
      <c r="I985" s="144"/>
      <c r="J985" s="40"/>
      <c r="K985" s="40"/>
      <c r="L985" s="44"/>
      <c r="M985" s="250"/>
      <c r="N985" s="251"/>
      <c r="O985" s="91"/>
      <c r="P985" s="91"/>
      <c r="Q985" s="91"/>
      <c r="R985" s="91"/>
      <c r="S985" s="91"/>
      <c r="T985" s="92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T985" s="17" t="s">
        <v>172</v>
      </c>
      <c r="AU985" s="17" t="s">
        <v>87</v>
      </c>
    </row>
    <row r="986" s="14" customFormat="1">
      <c r="A986" s="14"/>
      <c r="B986" s="262"/>
      <c r="C986" s="263"/>
      <c r="D986" s="248" t="s">
        <v>174</v>
      </c>
      <c r="E986" s="264" t="s">
        <v>1</v>
      </c>
      <c r="F986" s="265" t="s">
        <v>1396</v>
      </c>
      <c r="G986" s="263"/>
      <c r="H986" s="266">
        <v>5.4180000000000001</v>
      </c>
      <c r="I986" s="267"/>
      <c r="J986" s="263"/>
      <c r="K986" s="263"/>
      <c r="L986" s="268"/>
      <c r="M986" s="269"/>
      <c r="N986" s="270"/>
      <c r="O986" s="270"/>
      <c r="P986" s="270"/>
      <c r="Q986" s="270"/>
      <c r="R986" s="270"/>
      <c r="S986" s="270"/>
      <c r="T986" s="27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72" t="s">
        <v>174</v>
      </c>
      <c r="AU986" s="272" t="s">
        <v>87</v>
      </c>
      <c r="AV986" s="14" t="s">
        <v>87</v>
      </c>
      <c r="AW986" s="14" t="s">
        <v>32</v>
      </c>
      <c r="AX986" s="14" t="s">
        <v>77</v>
      </c>
      <c r="AY986" s="272" t="s">
        <v>163</v>
      </c>
    </row>
    <row r="987" s="2" customFormat="1" ht="16.5" customHeight="1">
      <c r="A987" s="38"/>
      <c r="B987" s="39"/>
      <c r="C987" s="235" t="s">
        <v>1397</v>
      </c>
      <c r="D987" s="235" t="s">
        <v>165</v>
      </c>
      <c r="E987" s="236" t="s">
        <v>1398</v>
      </c>
      <c r="F987" s="237" t="s">
        <v>1399</v>
      </c>
      <c r="G987" s="238" t="s">
        <v>168</v>
      </c>
      <c r="H987" s="239">
        <v>4.7919999999999998</v>
      </c>
      <c r="I987" s="240"/>
      <c r="J987" s="241">
        <f>ROUND(I987*H987,2)</f>
        <v>0</v>
      </c>
      <c r="K987" s="237" t="s">
        <v>169</v>
      </c>
      <c r="L987" s="44"/>
      <c r="M987" s="242" t="s">
        <v>1</v>
      </c>
      <c r="N987" s="243" t="s">
        <v>42</v>
      </c>
      <c r="O987" s="91"/>
      <c r="P987" s="244">
        <f>O987*H987</f>
        <v>0</v>
      </c>
      <c r="Q987" s="244">
        <v>0.046960000000000002</v>
      </c>
      <c r="R987" s="244">
        <f>Q987*H987</f>
        <v>0.22503232000000001</v>
      </c>
      <c r="S987" s="244">
        <v>0</v>
      </c>
      <c r="T987" s="245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46" t="s">
        <v>264</v>
      </c>
      <c r="AT987" s="246" t="s">
        <v>165</v>
      </c>
      <c r="AU987" s="246" t="s">
        <v>87</v>
      </c>
      <c r="AY987" s="17" t="s">
        <v>163</v>
      </c>
      <c r="BE987" s="247">
        <f>IF(N987="základní",J987,0)</f>
        <v>0</v>
      </c>
      <c r="BF987" s="247">
        <f>IF(N987="snížená",J987,0)</f>
        <v>0</v>
      </c>
      <c r="BG987" s="247">
        <f>IF(N987="zákl. přenesená",J987,0)</f>
        <v>0</v>
      </c>
      <c r="BH987" s="247">
        <f>IF(N987="sníž. přenesená",J987,0)</f>
        <v>0</v>
      </c>
      <c r="BI987" s="247">
        <f>IF(N987="nulová",J987,0)</f>
        <v>0</v>
      </c>
      <c r="BJ987" s="17" t="s">
        <v>85</v>
      </c>
      <c r="BK987" s="247">
        <f>ROUND(I987*H987,2)</f>
        <v>0</v>
      </c>
      <c r="BL987" s="17" t="s">
        <v>264</v>
      </c>
      <c r="BM987" s="246" t="s">
        <v>1400</v>
      </c>
    </row>
    <row r="988" s="2" customFormat="1">
      <c r="A988" s="38"/>
      <c r="B988" s="39"/>
      <c r="C988" s="40"/>
      <c r="D988" s="248" t="s">
        <v>172</v>
      </c>
      <c r="E988" s="40"/>
      <c r="F988" s="249" t="s">
        <v>1401</v>
      </c>
      <c r="G988" s="40"/>
      <c r="H988" s="40"/>
      <c r="I988" s="144"/>
      <c r="J988" s="40"/>
      <c r="K988" s="40"/>
      <c r="L988" s="44"/>
      <c r="M988" s="250"/>
      <c r="N988" s="251"/>
      <c r="O988" s="91"/>
      <c r="P988" s="91"/>
      <c r="Q988" s="91"/>
      <c r="R988" s="91"/>
      <c r="S988" s="91"/>
      <c r="T988" s="92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172</v>
      </c>
      <c r="AU988" s="17" t="s">
        <v>87</v>
      </c>
    </row>
    <row r="989" s="14" customFormat="1">
      <c r="A989" s="14"/>
      <c r="B989" s="262"/>
      <c r="C989" s="263"/>
      <c r="D989" s="248" t="s">
        <v>174</v>
      </c>
      <c r="E989" s="264" t="s">
        <v>1</v>
      </c>
      <c r="F989" s="265" t="s">
        <v>1402</v>
      </c>
      <c r="G989" s="263"/>
      <c r="H989" s="266">
        <v>6.2699999999999996</v>
      </c>
      <c r="I989" s="267"/>
      <c r="J989" s="263"/>
      <c r="K989" s="263"/>
      <c r="L989" s="268"/>
      <c r="M989" s="269"/>
      <c r="N989" s="270"/>
      <c r="O989" s="270"/>
      <c r="P989" s="270"/>
      <c r="Q989" s="270"/>
      <c r="R989" s="270"/>
      <c r="S989" s="270"/>
      <c r="T989" s="271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72" t="s">
        <v>174</v>
      </c>
      <c r="AU989" s="272" t="s">
        <v>87</v>
      </c>
      <c r="AV989" s="14" t="s">
        <v>87</v>
      </c>
      <c r="AW989" s="14" t="s">
        <v>32</v>
      </c>
      <c r="AX989" s="14" t="s">
        <v>77</v>
      </c>
      <c r="AY989" s="272" t="s">
        <v>163</v>
      </c>
    </row>
    <row r="990" s="14" customFormat="1">
      <c r="A990" s="14"/>
      <c r="B990" s="262"/>
      <c r="C990" s="263"/>
      <c r="D990" s="248" t="s">
        <v>174</v>
      </c>
      <c r="E990" s="264" t="s">
        <v>1</v>
      </c>
      <c r="F990" s="265" t="s">
        <v>1403</v>
      </c>
      <c r="G990" s="263"/>
      <c r="H990" s="266">
        <v>-1.478</v>
      </c>
      <c r="I990" s="267"/>
      <c r="J990" s="263"/>
      <c r="K990" s="263"/>
      <c r="L990" s="268"/>
      <c r="M990" s="269"/>
      <c r="N990" s="270"/>
      <c r="O990" s="270"/>
      <c r="P990" s="270"/>
      <c r="Q990" s="270"/>
      <c r="R990" s="270"/>
      <c r="S990" s="270"/>
      <c r="T990" s="27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72" t="s">
        <v>174</v>
      </c>
      <c r="AU990" s="272" t="s">
        <v>87</v>
      </c>
      <c r="AV990" s="14" t="s">
        <v>87</v>
      </c>
      <c r="AW990" s="14" t="s">
        <v>32</v>
      </c>
      <c r="AX990" s="14" t="s">
        <v>77</v>
      </c>
      <c r="AY990" s="272" t="s">
        <v>163</v>
      </c>
    </row>
    <row r="991" s="2" customFormat="1" ht="16.5" customHeight="1">
      <c r="A991" s="38"/>
      <c r="B991" s="39"/>
      <c r="C991" s="235" t="s">
        <v>1404</v>
      </c>
      <c r="D991" s="235" t="s">
        <v>165</v>
      </c>
      <c r="E991" s="236" t="s">
        <v>1405</v>
      </c>
      <c r="F991" s="237" t="s">
        <v>1406</v>
      </c>
      <c r="G991" s="238" t="s">
        <v>444</v>
      </c>
      <c r="H991" s="239">
        <v>1.6000000000000001</v>
      </c>
      <c r="I991" s="240"/>
      <c r="J991" s="241">
        <f>ROUND(I991*H991,2)</f>
        <v>0</v>
      </c>
      <c r="K991" s="237" t="s">
        <v>169</v>
      </c>
      <c r="L991" s="44"/>
      <c r="M991" s="242" t="s">
        <v>1</v>
      </c>
      <c r="N991" s="243" t="s">
        <v>42</v>
      </c>
      <c r="O991" s="91"/>
      <c r="P991" s="244">
        <f>O991*H991</f>
        <v>0</v>
      </c>
      <c r="Q991" s="244">
        <v>0.00092000000000000003</v>
      </c>
      <c r="R991" s="244">
        <f>Q991*H991</f>
        <v>0.0014720000000000002</v>
      </c>
      <c r="S991" s="244">
        <v>0</v>
      </c>
      <c r="T991" s="245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46" t="s">
        <v>264</v>
      </c>
      <c r="AT991" s="246" t="s">
        <v>165</v>
      </c>
      <c r="AU991" s="246" t="s">
        <v>87</v>
      </c>
      <c r="AY991" s="17" t="s">
        <v>163</v>
      </c>
      <c r="BE991" s="247">
        <f>IF(N991="základní",J991,0)</f>
        <v>0</v>
      </c>
      <c r="BF991" s="247">
        <f>IF(N991="snížená",J991,0)</f>
        <v>0</v>
      </c>
      <c r="BG991" s="247">
        <f>IF(N991="zákl. přenesená",J991,0)</f>
        <v>0</v>
      </c>
      <c r="BH991" s="247">
        <f>IF(N991="sníž. přenesená",J991,0)</f>
        <v>0</v>
      </c>
      <c r="BI991" s="247">
        <f>IF(N991="nulová",J991,0)</f>
        <v>0</v>
      </c>
      <c r="BJ991" s="17" t="s">
        <v>85</v>
      </c>
      <c r="BK991" s="247">
        <f>ROUND(I991*H991,2)</f>
        <v>0</v>
      </c>
      <c r="BL991" s="17" t="s">
        <v>264</v>
      </c>
      <c r="BM991" s="246" t="s">
        <v>1407</v>
      </c>
    </row>
    <row r="992" s="2" customFormat="1">
      <c r="A992" s="38"/>
      <c r="B992" s="39"/>
      <c r="C992" s="40"/>
      <c r="D992" s="248" t="s">
        <v>172</v>
      </c>
      <c r="E992" s="40"/>
      <c r="F992" s="249" t="s">
        <v>1408</v>
      </c>
      <c r="G992" s="40"/>
      <c r="H992" s="40"/>
      <c r="I992" s="144"/>
      <c r="J992" s="40"/>
      <c r="K992" s="40"/>
      <c r="L992" s="44"/>
      <c r="M992" s="250"/>
      <c r="N992" s="251"/>
      <c r="O992" s="91"/>
      <c r="P992" s="91"/>
      <c r="Q992" s="91"/>
      <c r="R992" s="91"/>
      <c r="S992" s="91"/>
      <c r="T992" s="92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T992" s="17" t="s">
        <v>172</v>
      </c>
      <c r="AU992" s="17" t="s">
        <v>87</v>
      </c>
    </row>
    <row r="993" s="14" customFormat="1">
      <c r="A993" s="14"/>
      <c r="B993" s="262"/>
      <c r="C993" s="263"/>
      <c r="D993" s="248" t="s">
        <v>174</v>
      </c>
      <c r="E993" s="264" t="s">
        <v>1</v>
      </c>
      <c r="F993" s="265" t="s">
        <v>1409</v>
      </c>
      <c r="G993" s="263"/>
      <c r="H993" s="266">
        <v>1.6000000000000001</v>
      </c>
      <c r="I993" s="267"/>
      <c r="J993" s="263"/>
      <c r="K993" s="263"/>
      <c r="L993" s="268"/>
      <c r="M993" s="269"/>
      <c r="N993" s="270"/>
      <c r="O993" s="270"/>
      <c r="P993" s="270"/>
      <c r="Q993" s="270"/>
      <c r="R993" s="270"/>
      <c r="S993" s="270"/>
      <c r="T993" s="271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72" t="s">
        <v>174</v>
      </c>
      <c r="AU993" s="272" t="s">
        <v>87</v>
      </c>
      <c r="AV993" s="14" t="s">
        <v>87</v>
      </c>
      <c r="AW993" s="14" t="s">
        <v>32</v>
      </c>
      <c r="AX993" s="14" t="s">
        <v>77</v>
      </c>
      <c r="AY993" s="272" t="s">
        <v>163</v>
      </c>
    </row>
    <row r="994" s="2" customFormat="1" ht="16.5" customHeight="1">
      <c r="A994" s="38"/>
      <c r="B994" s="39"/>
      <c r="C994" s="235" t="s">
        <v>1410</v>
      </c>
      <c r="D994" s="235" t="s">
        <v>165</v>
      </c>
      <c r="E994" s="236" t="s">
        <v>1411</v>
      </c>
      <c r="F994" s="237" t="s">
        <v>1412</v>
      </c>
      <c r="G994" s="238" t="s">
        <v>168</v>
      </c>
      <c r="H994" s="239">
        <v>91.994</v>
      </c>
      <c r="I994" s="240"/>
      <c r="J994" s="241">
        <f>ROUND(I994*H994,2)</f>
        <v>0</v>
      </c>
      <c r="K994" s="237" t="s">
        <v>169</v>
      </c>
      <c r="L994" s="44"/>
      <c r="M994" s="242" t="s">
        <v>1</v>
      </c>
      <c r="N994" s="243" t="s">
        <v>42</v>
      </c>
      <c r="O994" s="91"/>
      <c r="P994" s="244">
        <f>O994*H994</f>
        <v>0</v>
      </c>
      <c r="Q994" s="244">
        <v>0.00020000000000000001</v>
      </c>
      <c r="R994" s="244">
        <f>Q994*H994</f>
        <v>0.0183988</v>
      </c>
      <c r="S994" s="244">
        <v>0</v>
      </c>
      <c r="T994" s="245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46" t="s">
        <v>264</v>
      </c>
      <c r="AT994" s="246" t="s">
        <v>165</v>
      </c>
      <c r="AU994" s="246" t="s">
        <v>87</v>
      </c>
      <c r="AY994" s="17" t="s">
        <v>163</v>
      </c>
      <c r="BE994" s="247">
        <f>IF(N994="základní",J994,0)</f>
        <v>0</v>
      </c>
      <c r="BF994" s="247">
        <f>IF(N994="snížená",J994,0)</f>
        <v>0</v>
      </c>
      <c r="BG994" s="247">
        <f>IF(N994="zákl. přenesená",J994,0)</f>
        <v>0</v>
      </c>
      <c r="BH994" s="247">
        <f>IF(N994="sníž. přenesená",J994,0)</f>
        <v>0</v>
      </c>
      <c r="BI994" s="247">
        <f>IF(N994="nulová",J994,0)</f>
        <v>0</v>
      </c>
      <c r="BJ994" s="17" t="s">
        <v>85</v>
      </c>
      <c r="BK994" s="247">
        <f>ROUND(I994*H994,2)</f>
        <v>0</v>
      </c>
      <c r="BL994" s="17" t="s">
        <v>264</v>
      </c>
      <c r="BM994" s="246" t="s">
        <v>1413</v>
      </c>
    </row>
    <row r="995" s="2" customFormat="1">
      <c r="A995" s="38"/>
      <c r="B995" s="39"/>
      <c r="C995" s="40"/>
      <c r="D995" s="248" t="s">
        <v>172</v>
      </c>
      <c r="E995" s="40"/>
      <c r="F995" s="249" t="s">
        <v>1414</v>
      </c>
      <c r="G995" s="40"/>
      <c r="H995" s="40"/>
      <c r="I995" s="144"/>
      <c r="J995" s="40"/>
      <c r="K995" s="40"/>
      <c r="L995" s="44"/>
      <c r="M995" s="250"/>
      <c r="N995" s="251"/>
      <c r="O995" s="91"/>
      <c r="P995" s="91"/>
      <c r="Q995" s="91"/>
      <c r="R995" s="91"/>
      <c r="S995" s="91"/>
      <c r="T995" s="92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T995" s="17" t="s">
        <v>172</v>
      </c>
      <c r="AU995" s="17" t="s">
        <v>87</v>
      </c>
    </row>
    <row r="996" s="14" customFormat="1">
      <c r="A996" s="14"/>
      <c r="B996" s="262"/>
      <c r="C996" s="263"/>
      <c r="D996" s="248" t="s">
        <v>174</v>
      </c>
      <c r="E996" s="264" t="s">
        <v>1</v>
      </c>
      <c r="F996" s="265" t="s">
        <v>1415</v>
      </c>
      <c r="G996" s="263"/>
      <c r="H996" s="266">
        <v>93.406999999999996</v>
      </c>
      <c r="I996" s="267"/>
      <c r="J996" s="263"/>
      <c r="K996" s="263"/>
      <c r="L996" s="268"/>
      <c r="M996" s="269"/>
      <c r="N996" s="270"/>
      <c r="O996" s="270"/>
      <c r="P996" s="270"/>
      <c r="Q996" s="270"/>
      <c r="R996" s="270"/>
      <c r="S996" s="270"/>
      <c r="T996" s="271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72" t="s">
        <v>174</v>
      </c>
      <c r="AU996" s="272" t="s">
        <v>87</v>
      </c>
      <c r="AV996" s="14" t="s">
        <v>87</v>
      </c>
      <c r="AW996" s="14" t="s">
        <v>32</v>
      </c>
      <c r="AX996" s="14" t="s">
        <v>77</v>
      </c>
      <c r="AY996" s="272" t="s">
        <v>163</v>
      </c>
    </row>
    <row r="997" s="14" customFormat="1">
      <c r="A997" s="14"/>
      <c r="B997" s="262"/>
      <c r="C997" s="263"/>
      <c r="D997" s="248" t="s">
        <v>174</v>
      </c>
      <c r="E997" s="264" t="s">
        <v>1</v>
      </c>
      <c r="F997" s="265" t="s">
        <v>1390</v>
      </c>
      <c r="G997" s="263"/>
      <c r="H997" s="266">
        <v>-11.622999999999999</v>
      </c>
      <c r="I997" s="267"/>
      <c r="J997" s="263"/>
      <c r="K997" s="263"/>
      <c r="L997" s="268"/>
      <c r="M997" s="269"/>
      <c r="N997" s="270"/>
      <c r="O997" s="270"/>
      <c r="P997" s="270"/>
      <c r="Q997" s="270"/>
      <c r="R997" s="270"/>
      <c r="S997" s="270"/>
      <c r="T997" s="271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72" t="s">
        <v>174</v>
      </c>
      <c r="AU997" s="272" t="s">
        <v>87</v>
      </c>
      <c r="AV997" s="14" t="s">
        <v>87</v>
      </c>
      <c r="AW997" s="14" t="s">
        <v>32</v>
      </c>
      <c r="AX997" s="14" t="s">
        <v>77</v>
      </c>
      <c r="AY997" s="272" t="s">
        <v>163</v>
      </c>
    </row>
    <row r="998" s="14" customFormat="1">
      <c r="A998" s="14"/>
      <c r="B998" s="262"/>
      <c r="C998" s="263"/>
      <c r="D998" s="248" t="s">
        <v>174</v>
      </c>
      <c r="E998" s="264" t="s">
        <v>1</v>
      </c>
      <c r="F998" s="265" t="s">
        <v>1416</v>
      </c>
      <c r="G998" s="263"/>
      <c r="H998" s="266">
        <v>5.4180000000000001</v>
      </c>
      <c r="I998" s="267"/>
      <c r="J998" s="263"/>
      <c r="K998" s="263"/>
      <c r="L998" s="268"/>
      <c r="M998" s="269"/>
      <c r="N998" s="270"/>
      <c r="O998" s="270"/>
      <c r="P998" s="270"/>
      <c r="Q998" s="270"/>
      <c r="R998" s="270"/>
      <c r="S998" s="270"/>
      <c r="T998" s="27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72" t="s">
        <v>174</v>
      </c>
      <c r="AU998" s="272" t="s">
        <v>87</v>
      </c>
      <c r="AV998" s="14" t="s">
        <v>87</v>
      </c>
      <c r="AW998" s="14" t="s">
        <v>32</v>
      </c>
      <c r="AX998" s="14" t="s">
        <v>77</v>
      </c>
      <c r="AY998" s="272" t="s">
        <v>163</v>
      </c>
    </row>
    <row r="999" s="14" customFormat="1">
      <c r="A999" s="14"/>
      <c r="B999" s="262"/>
      <c r="C999" s="263"/>
      <c r="D999" s="248" t="s">
        <v>174</v>
      </c>
      <c r="E999" s="264" t="s">
        <v>1</v>
      </c>
      <c r="F999" s="265" t="s">
        <v>1417</v>
      </c>
      <c r="G999" s="263"/>
      <c r="H999" s="266">
        <v>6.2699999999999996</v>
      </c>
      <c r="I999" s="267"/>
      <c r="J999" s="263"/>
      <c r="K999" s="263"/>
      <c r="L999" s="268"/>
      <c r="M999" s="269"/>
      <c r="N999" s="270"/>
      <c r="O999" s="270"/>
      <c r="P999" s="270"/>
      <c r="Q999" s="270"/>
      <c r="R999" s="270"/>
      <c r="S999" s="270"/>
      <c r="T999" s="271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72" t="s">
        <v>174</v>
      </c>
      <c r="AU999" s="272" t="s">
        <v>87</v>
      </c>
      <c r="AV999" s="14" t="s">
        <v>87</v>
      </c>
      <c r="AW999" s="14" t="s">
        <v>32</v>
      </c>
      <c r="AX999" s="14" t="s">
        <v>77</v>
      </c>
      <c r="AY999" s="272" t="s">
        <v>163</v>
      </c>
    </row>
    <row r="1000" s="14" customFormat="1">
      <c r="A1000" s="14"/>
      <c r="B1000" s="262"/>
      <c r="C1000" s="263"/>
      <c r="D1000" s="248" t="s">
        <v>174</v>
      </c>
      <c r="E1000" s="264" t="s">
        <v>1</v>
      </c>
      <c r="F1000" s="265" t="s">
        <v>1403</v>
      </c>
      <c r="G1000" s="263"/>
      <c r="H1000" s="266">
        <v>-1.478</v>
      </c>
      <c r="I1000" s="267"/>
      <c r="J1000" s="263"/>
      <c r="K1000" s="263"/>
      <c r="L1000" s="268"/>
      <c r="M1000" s="269"/>
      <c r="N1000" s="270"/>
      <c r="O1000" s="270"/>
      <c r="P1000" s="270"/>
      <c r="Q1000" s="270"/>
      <c r="R1000" s="270"/>
      <c r="S1000" s="270"/>
      <c r="T1000" s="271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72" t="s">
        <v>174</v>
      </c>
      <c r="AU1000" s="272" t="s">
        <v>87</v>
      </c>
      <c r="AV1000" s="14" t="s">
        <v>87</v>
      </c>
      <c r="AW1000" s="14" t="s">
        <v>32</v>
      </c>
      <c r="AX1000" s="14" t="s">
        <v>77</v>
      </c>
      <c r="AY1000" s="272" t="s">
        <v>163</v>
      </c>
    </row>
    <row r="1001" s="2" customFormat="1" ht="16.5" customHeight="1">
      <c r="A1001" s="38"/>
      <c r="B1001" s="39"/>
      <c r="C1001" s="235" t="s">
        <v>1418</v>
      </c>
      <c r="D1001" s="235" t="s">
        <v>165</v>
      </c>
      <c r="E1001" s="236" t="s">
        <v>1419</v>
      </c>
      <c r="F1001" s="237" t="s">
        <v>1420</v>
      </c>
      <c r="G1001" s="238" t="s">
        <v>444</v>
      </c>
      <c r="H1001" s="239">
        <v>6.5999999999999996</v>
      </c>
      <c r="I1001" s="240"/>
      <c r="J1001" s="241">
        <f>ROUND(I1001*H1001,2)</f>
        <v>0</v>
      </c>
      <c r="K1001" s="237" t="s">
        <v>169</v>
      </c>
      <c r="L1001" s="44"/>
      <c r="M1001" s="242" t="s">
        <v>1</v>
      </c>
      <c r="N1001" s="243" t="s">
        <v>42</v>
      </c>
      <c r="O1001" s="91"/>
      <c r="P1001" s="244">
        <f>O1001*H1001</f>
        <v>0</v>
      </c>
      <c r="Q1001" s="244">
        <v>0.00017000000000000001</v>
      </c>
      <c r="R1001" s="244">
        <f>Q1001*H1001</f>
        <v>0.001122</v>
      </c>
      <c r="S1001" s="244">
        <v>0</v>
      </c>
      <c r="T1001" s="245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46" t="s">
        <v>264</v>
      </c>
      <c r="AT1001" s="246" t="s">
        <v>165</v>
      </c>
      <c r="AU1001" s="246" t="s">
        <v>87</v>
      </c>
      <c r="AY1001" s="17" t="s">
        <v>163</v>
      </c>
      <c r="BE1001" s="247">
        <f>IF(N1001="základní",J1001,0)</f>
        <v>0</v>
      </c>
      <c r="BF1001" s="247">
        <f>IF(N1001="snížená",J1001,0)</f>
        <v>0</v>
      </c>
      <c r="BG1001" s="247">
        <f>IF(N1001="zákl. přenesená",J1001,0)</f>
        <v>0</v>
      </c>
      <c r="BH1001" s="247">
        <f>IF(N1001="sníž. přenesená",J1001,0)</f>
        <v>0</v>
      </c>
      <c r="BI1001" s="247">
        <f>IF(N1001="nulová",J1001,0)</f>
        <v>0</v>
      </c>
      <c r="BJ1001" s="17" t="s">
        <v>85</v>
      </c>
      <c r="BK1001" s="247">
        <f>ROUND(I1001*H1001,2)</f>
        <v>0</v>
      </c>
      <c r="BL1001" s="17" t="s">
        <v>264</v>
      </c>
      <c r="BM1001" s="246" t="s">
        <v>1421</v>
      </c>
    </row>
    <row r="1002" s="2" customFormat="1">
      <c r="A1002" s="38"/>
      <c r="B1002" s="39"/>
      <c r="C1002" s="40"/>
      <c r="D1002" s="248" t="s">
        <v>172</v>
      </c>
      <c r="E1002" s="40"/>
      <c r="F1002" s="249" t="s">
        <v>1422</v>
      </c>
      <c r="G1002" s="40"/>
      <c r="H1002" s="40"/>
      <c r="I1002" s="144"/>
      <c r="J1002" s="40"/>
      <c r="K1002" s="40"/>
      <c r="L1002" s="44"/>
      <c r="M1002" s="250"/>
      <c r="N1002" s="251"/>
      <c r="O1002" s="91"/>
      <c r="P1002" s="91"/>
      <c r="Q1002" s="91"/>
      <c r="R1002" s="91"/>
      <c r="S1002" s="91"/>
      <c r="T1002" s="92"/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T1002" s="17" t="s">
        <v>172</v>
      </c>
      <c r="AU1002" s="17" t="s">
        <v>87</v>
      </c>
    </row>
    <row r="1003" s="14" customFormat="1">
      <c r="A1003" s="14"/>
      <c r="B1003" s="262"/>
      <c r="C1003" s="263"/>
      <c r="D1003" s="248" t="s">
        <v>174</v>
      </c>
      <c r="E1003" s="264" t="s">
        <v>1</v>
      </c>
      <c r="F1003" s="265" t="s">
        <v>1423</v>
      </c>
      <c r="G1003" s="263"/>
      <c r="H1003" s="266">
        <v>6.5999999999999996</v>
      </c>
      <c r="I1003" s="267"/>
      <c r="J1003" s="263"/>
      <c r="K1003" s="263"/>
      <c r="L1003" s="268"/>
      <c r="M1003" s="269"/>
      <c r="N1003" s="270"/>
      <c r="O1003" s="270"/>
      <c r="P1003" s="270"/>
      <c r="Q1003" s="270"/>
      <c r="R1003" s="270"/>
      <c r="S1003" s="270"/>
      <c r="T1003" s="271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72" t="s">
        <v>174</v>
      </c>
      <c r="AU1003" s="272" t="s">
        <v>87</v>
      </c>
      <c r="AV1003" s="14" t="s">
        <v>87</v>
      </c>
      <c r="AW1003" s="14" t="s">
        <v>32</v>
      </c>
      <c r="AX1003" s="14" t="s">
        <v>77</v>
      </c>
      <c r="AY1003" s="272" t="s">
        <v>163</v>
      </c>
    </row>
    <row r="1004" s="2" customFormat="1" ht="16.5" customHeight="1">
      <c r="A1004" s="38"/>
      <c r="B1004" s="39"/>
      <c r="C1004" s="235" t="s">
        <v>1424</v>
      </c>
      <c r="D1004" s="235" t="s">
        <v>165</v>
      </c>
      <c r="E1004" s="236" t="s">
        <v>1425</v>
      </c>
      <c r="F1004" s="237" t="s">
        <v>1426</v>
      </c>
      <c r="G1004" s="238" t="s">
        <v>168</v>
      </c>
      <c r="H1004" s="239">
        <v>91.994</v>
      </c>
      <c r="I1004" s="240"/>
      <c r="J1004" s="241">
        <f>ROUND(I1004*H1004,2)</f>
        <v>0</v>
      </c>
      <c r="K1004" s="237" t="s">
        <v>169</v>
      </c>
      <c r="L1004" s="44"/>
      <c r="M1004" s="242" t="s">
        <v>1</v>
      </c>
      <c r="N1004" s="243" t="s">
        <v>42</v>
      </c>
      <c r="O1004" s="91"/>
      <c r="P1004" s="244">
        <f>O1004*H1004</f>
        <v>0</v>
      </c>
      <c r="Q1004" s="244">
        <v>0.0032000000000000002</v>
      </c>
      <c r="R1004" s="244">
        <f>Q1004*H1004</f>
        <v>0.2943808</v>
      </c>
      <c r="S1004" s="244">
        <v>0</v>
      </c>
      <c r="T1004" s="245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46" t="s">
        <v>264</v>
      </c>
      <c r="AT1004" s="246" t="s">
        <v>165</v>
      </c>
      <c r="AU1004" s="246" t="s">
        <v>87</v>
      </c>
      <c r="AY1004" s="17" t="s">
        <v>163</v>
      </c>
      <c r="BE1004" s="247">
        <f>IF(N1004="základní",J1004,0)</f>
        <v>0</v>
      </c>
      <c r="BF1004" s="247">
        <f>IF(N1004="snížená",J1004,0)</f>
        <v>0</v>
      </c>
      <c r="BG1004" s="247">
        <f>IF(N1004="zákl. přenesená",J1004,0)</f>
        <v>0</v>
      </c>
      <c r="BH1004" s="247">
        <f>IF(N1004="sníž. přenesená",J1004,0)</f>
        <v>0</v>
      </c>
      <c r="BI1004" s="247">
        <f>IF(N1004="nulová",J1004,0)</f>
        <v>0</v>
      </c>
      <c r="BJ1004" s="17" t="s">
        <v>85</v>
      </c>
      <c r="BK1004" s="247">
        <f>ROUND(I1004*H1004,2)</f>
        <v>0</v>
      </c>
      <c r="BL1004" s="17" t="s">
        <v>264</v>
      </c>
      <c r="BM1004" s="246" t="s">
        <v>1427</v>
      </c>
    </row>
    <row r="1005" s="2" customFormat="1">
      <c r="A1005" s="38"/>
      <c r="B1005" s="39"/>
      <c r="C1005" s="40"/>
      <c r="D1005" s="248" t="s">
        <v>172</v>
      </c>
      <c r="E1005" s="40"/>
      <c r="F1005" s="249" t="s">
        <v>1428</v>
      </c>
      <c r="G1005" s="40"/>
      <c r="H1005" s="40"/>
      <c r="I1005" s="144"/>
      <c r="J1005" s="40"/>
      <c r="K1005" s="40"/>
      <c r="L1005" s="44"/>
      <c r="M1005" s="250"/>
      <c r="N1005" s="251"/>
      <c r="O1005" s="91"/>
      <c r="P1005" s="91"/>
      <c r="Q1005" s="91"/>
      <c r="R1005" s="91"/>
      <c r="S1005" s="91"/>
      <c r="T1005" s="92"/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T1005" s="17" t="s">
        <v>172</v>
      </c>
      <c r="AU1005" s="17" t="s">
        <v>87</v>
      </c>
    </row>
    <row r="1006" s="14" customFormat="1">
      <c r="A1006" s="14"/>
      <c r="B1006" s="262"/>
      <c r="C1006" s="263"/>
      <c r="D1006" s="248" t="s">
        <v>174</v>
      </c>
      <c r="E1006" s="264" t="s">
        <v>1</v>
      </c>
      <c r="F1006" s="265" t="s">
        <v>1389</v>
      </c>
      <c r="G1006" s="263"/>
      <c r="H1006" s="266">
        <v>93.406999999999996</v>
      </c>
      <c r="I1006" s="267"/>
      <c r="J1006" s="263"/>
      <c r="K1006" s="263"/>
      <c r="L1006" s="268"/>
      <c r="M1006" s="269"/>
      <c r="N1006" s="270"/>
      <c r="O1006" s="270"/>
      <c r="P1006" s="270"/>
      <c r="Q1006" s="270"/>
      <c r="R1006" s="270"/>
      <c r="S1006" s="270"/>
      <c r="T1006" s="27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72" t="s">
        <v>174</v>
      </c>
      <c r="AU1006" s="272" t="s">
        <v>87</v>
      </c>
      <c r="AV1006" s="14" t="s">
        <v>87</v>
      </c>
      <c r="AW1006" s="14" t="s">
        <v>32</v>
      </c>
      <c r="AX1006" s="14" t="s">
        <v>77</v>
      </c>
      <c r="AY1006" s="272" t="s">
        <v>163</v>
      </c>
    </row>
    <row r="1007" s="14" customFormat="1">
      <c r="A1007" s="14"/>
      <c r="B1007" s="262"/>
      <c r="C1007" s="263"/>
      <c r="D1007" s="248" t="s">
        <v>174</v>
      </c>
      <c r="E1007" s="264" t="s">
        <v>1</v>
      </c>
      <c r="F1007" s="265" t="s">
        <v>1390</v>
      </c>
      <c r="G1007" s="263"/>
      <c r="H1007" s="266">
        <v>-11.622999999999999</v>
      </c>
      <c r="I1007" s="267"/>
      <c r="J1007" s="263"/>
      <c r="K1007" s="263"/>
      <c r="L1007" s="268"/>
      <c r="M1007" s="269"/>
      <c r="N1007" s="270"/>
      <c r="O1007" s="270"/>
      <c r="P1007" s="270"/>
      <c r="Q1007" s="270"/>
      <c r="R1007" s="270"/>
      <c r="S1007" s="270"/>
      <c r="T1007" s="271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72" t="s">
        <v>174</v>
      </c>
      <c r="AU1007" s="272" t="s">
        <v>87</v>
      </c>
      <c r="AV1007" s="14" t="s">
        <v>87</v>
      </c>
      <c r="AW1007" s="14" t="s">
        <v>32</v>
      </c>
      <c r="AX1007" s="14" t="s">
        <v>77</v>
      </c>
      <c r="AY1007" s="272" t="s">
        <v>163</v>
      </c>
    </row>
    <row r="1008" s="14" customFormat="1">
      <c r="A1008" s="14"/>
      <c r="B1008" s="262"/>
      <c r="C1008" s="263"/>
      <c r="D1008" s="248" t="s">
        <v>174</v>
      </c>
      <c r="E1008" s="264" t="s">
        <v>1</v>
      </c>
      <c r="F1008" s="265" t="s">
        <v>1396</v>
      </c>
      <c r="G1008" s="263"/>
      <c r="H1008" s="266">
        <v>5.4180000000000001</v>
      </c>
      <c r="I1008" s="267"/>
      <c r="J1008" s="263"/>
      <c r="K1008" s="263"/>
      <c r="L1008" s="268"/>
      <c r="M1008" s="269"/>
      <c r="N1008" s="270"/>
      <c r="O1008" s="270"/>
      <c r="P1008" s="270"/>
      <c r="Q1008" s="270"/>
      <c r="R1008" s="270"/>
      <c r="S1008" s="270"/>
      <c r="T1008" s="271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72" t="s">
        <v>174</v>
      </c>
      <c r="AU1008" s="272" t="s">
        <v>87</v>
      </c>
      <c r="AV1008" s="14" t="s">
        <v>87</v>
      </c>
      <c r="AW1008" s="14" t="s">
        <v>32</v>
      </c>
      <c r="AX1008" s="14" t="s">
        <v>77</v>
      </c>
      <c r="AY1008" s="272" t="s">
        <v>163</v>
      </c>
    </row>
    <row r="1009" s="14" customFormat="1">
      <c r="A1009" s="14"/>
      <c r="B1009" s="262"/>
      <c r="C1009" s="263"/>
      <c r="D1009" s="248" t="s">
        <v>174</v>
      </c>
      <c r="E1009" s="264" t="s">
        <v>1</v>
      </c>
      <c r="F1009" s="265" t="s">
        <v>1402</v>
      </c>
      <c r="G1009" s="263"/>
      <c r="H1009" s="266">
        <v>6.2699999999999996</v>
      </c>
      <c r="I1009" s="267"/>
      <c r="J1009" s="263"/>
      <c r="K1009" s="263"/>
      <c r="L1009" s="268"/>
      <c r="M1009" s="269"/>
      <c r="N1009" s="270"/>
      <c r="O1009" s="270"/>
      <c r="P1009" s="270"/>
      <c r="Q1009" s="270"/>
      <c r="R1009" s="270"/>
      <c r="S1009" s="270"/>
      <c r="T1009" s="27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72" t="s">
        <v>174</v>
      </c>
      <c r="AU1009" s="272" t="s">
        <v>87</v>
      </c>
      <c r="AV1009" s="14" t="s">
        <v>87</v>
      </c>
      <c r="AW1009" s="14" t="s">
        <v>32</v>
      </c>
      <c r="AX1009" s="14" t="s">
        <v>77</v>
      </c>
      <c r="AY1009" s="272" t="s">
        <v>163</v>
      </c>
    </row>
    <row r="1010" s="14" customFormat="1">
      <c r="A1010" s="14"/>
      <c r="B1010" s="262"/>
      <c r="C1010" s="263"/>
      <c r="D1010" s="248" t="s">
        <v>174</v>
      </c>
      <c r="E1010" s="264" t="s">
        <v>1</v>
      </c>
      <c r="F1010" s="265" t="s">
        <v>1403</v>
      </c>
      <c r="G1010" s="263"/>
      <c r="H1010" s="266">
        <v>-1.478</v>
      </c>
      <c r="I1010" s="267"/>
      <c r="J1010" s="263"/>
      <c r="K1010" s="263"/>
      <c r="L1010" s="268"/>
      <c r="M1010" s="269"/>
      <c r="N1010" s="270"/>
      <c r="O1010" s="270"/>
      <c r="P1010" s="270"/>
      <c r="Q1010" s="270"/>
      <c r="R1010" s="270"/>
      <c r="S1010" s="270"/>
      <c r="T1010" s="27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72" t="s">
        <v>174</v>
      </c>
      <c r="AU1010" s="272" t="s">
        <v>87</v>
      </c>
      <c r="AV1010" s="14" t="s">
        <v>87</v>
      </c>
      <c r="AW1010" s="14" t="s">
        <v>32</v>
      </c>
      <c r="AX1010" s="14" t="s">
        <v>77</v>
      </c>
      <c r="AY1010" s="272" t="s">
        <v>163</v>
      </c>
    </row>
    <row r="1011" s="2" customFormat="1" ht="16.5" customHeight="1">
      <c r="A1011" s="38"/>
      <c r="B1011" s="39"/>
      <c r="C1011" s="235" t="s">
        <v>1429</v>
      </c>
      <c r="D1011" s="235" t="s">
        <v>165</v>
      </c>
      <c r="E1011" s="236" t="s">
        <v>1430</v>
      </c>
      <c r="F1011" s="237" t="s">
        <v>1431</v>
      </c>
      <c r="G1011" s="238" t="s">
        <v>168</v>
      </c>
      <c r="H1011" s="239">
        <v>4.1399999999999997</v>
      </c>
      <c r="I1011" s="240"/>
      <c r="J1011" s="241">
        <f>ROUND(I1011*H1011,2)</f>
        <v>0</v>
      </c>
      <c r="K1011" s="237" t="s">
        <v>169</v>
      </c>
      <c r="L1011" s="44"/>
      <c r="M1011" s="242" t="s">
        <v>1</v>
      </c>
      <c r="N1011" s="243" t="s">
        <v>42</v>
      </c>
      <c r="O1011" s="91"/>
      <c r="P1011" s="244">
        <f>O1011*H1011</f>
        <v>0</v>
      </c>
      <c r="Q1011" s="244">
        <v>0.048320000000000002</v>
      </c>
      <c r="R1011" s="244">
        <f>Q1011*H1011</f>
        <v>0.2000448</v>
      </c>
      <c r="S1011" s="244">
        <v>0</v>
      </c>
      <c r="T1011" s="245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46" t="s">
        <v>264</v>
      </c>
      <c r="AT1011" s="246" t="s">
        <v>165</v>
      </c>
      <c r="AU1011" s="246" t="s">
        <v>87</v>
      </c>
      <c r="AY1011" s="17" t="s">
        <v>163</v>
      </c>
      <c r="BE1011" s="247">
        <f>IF(N1011="základní",J1011,0)</f>
        <v>0</v>
      </c>
      <c r="BF1011" s="247">
        <f>IF(N1011="snížená",J1011,0)</f>
        <v>0</v>
      </c>
      <c r="BG1011" s="247">
        <f>IF(N1011="zákl. přenesená",J1011,0)</f>
        <v>0</v>
      </c>
      <c r="BH1011" s="247">
        <f>IF(N1011="sníž. přenesená",J1011,0)</f>
        <v>0</v>
      </c>
      <c r="BI1011" s="247">
        <f>IF(N1011="nulová",J1011,0)</f>
        <v>0</v>
      </c>
      <c r="BJ1011" s="17" t="s">
        <v>85</v>
      </c>
      <c r="BK1011" s="247">
        <f>ROUND(I1011*H1011,2)</f>
        <v>0</v>
      </c>
      <c r="BL1011" s="17" t="s">
        <v>264</v>
      </c>
      <c r="BM1011" s="246" t="s">
        <v>1432</v>
      </c>
    </row>
    <row r="1012" s="2" customFormat="1">
      <c r="A1012" s="38"/>
      <c r="B1012" s="39"/>
      <c r="C1012" s="40"/>
      <c r="D1012" s="248" t="s">
        <v>172</v>
      </c>
      <c r="E1012" s="40"/>
      <c r="F1012" s="249" t="s">
        <v>1433</v>
      </c>
      <c r="G1012" s="40"/>
      <c r="H1012" s="40"/>
      <c r="I1012" s="144"/>
      <c r="J1012" s="40"/>
      <c r="K1012" s="40"/>
      <c r="L1012" s="44"/>
      <c r="M1012" s="250"/>
      <c r="N1012" s="251"/>
      <c r="O1012" s="91"/>
      <c r="P1012" s="91"/>
      <c r="Q1012" s="91"/>
      <c r="R1012" s="91"/>
      <c r="S1012" s="91"/>
      <c r="T1012" s="92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172</v>
      </c>
      <c r="AU1012" s="17" t="s">
        <v>87</v>
      </c>
    </row>
    <row r="1013" s="13" customFormat="1">
      <c r="A1013" s="13"/>
      <c r="B1013" s="252"/>
      <c r="C1013" s="253"/>
      <c r="D1013" s="248" t="s">
        <v>174</v>
      </c>
      <c r="E1013" s="254" t="s">
        <v>1</v>
      </c>
      <c r="F1013" s="255" t="s">
        <v>1434</v>
      </c>
      <c r="G1013" s="253"/>
      <c r="H1013" s="254" t="s">
        <v>1</v>
      </c>
      <c r="I1013" s="256"/>
      <c r="J1013" s="253"/>
      <c r="K1013" s="253"/>
      <c r="L1013" s="257"/>
      <c r="M1013" s="258"/>
      <c r="N1013" s="259"/>
      <c r="O1013" s="259"/>
      <c r="P1013" s="259"/>
      <c r="Q1013" s="259"/>
      <c r="R1013" s="259"/>
      <c r="S1013" s="259"/>
      <c r="T1013" s="26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61" t="s">
        <v>174</v>
      </c>
      <c r="AU1013" s="261" t="s">
        <v>87</v>
      </c>
      <c r="AV1013" s="13" t="s">
        <v>85</v>
      </c>
      <c r="AW1013" s="13" t="s">
        <v>32</v>
      </c>
      <c r="AX1013" s="13" t="s">
        <v>77</v>
      </c>
      <c r="AY1013" s="261" t="s">
        <v>163</v>
      </c>
    </row>
    <row r="1014" s="14" customFormat="1">
      <c r="A1014" s="14"/>
      <c r="B1014" s="262"/>
      <c r="C1014" s="263"/>
      <c r="D1014" s="248" t="s">
        <v>174</v>
      </c>
      <c r="E1014" s="264" t="s">
        <v>1</v>
      </c>
      <c r="F1014" s="265" t="s">
        <v>1435</v>
      </c>
      <c r="G1014" s="263"/>
      <c r="H1014" s="266">
        <v>4.1399999999999997</v>
      </c>
      <c r="I1014" s="267"/>
      <c r="J1014" s="263"/>
      <c r="K1014" s="263"/>
      <c r="L1014" s="268"/>
      <c r="M1014" s="269"/>
      <c r="N1014" s="270"/>
      <c r="O1014" s="270"/>
      <c r="P1014" s="270"/>
      <c r="Q1014" s="270"/>
      <c r="R1014" s="270"/>
      <c r="S1014" s="270"/>
      <c r="T1014" s="27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72" t="s">
        <v>174</v>
      </c>
      <c r="AU1014" s="272" t="s">
        <v>87</v>
      </c>
      <c r="AV1014" s="14" t="s">
        <v>87</v>
      </c>
      <c r="AW1014" s="14" t="s">
        <v>32</v>
      </c>
      <c r="AX1014" s="14" t="s">
        <v>77</v>
      </c>
      <c r="AY1014" s="272" t="s">
        <v>163</v>
      </c>
    </row>
    <row r="1015" s="2" customFormat="1" ht="16.5" customHeight="1">
      <c r="A1015" s="38"/>
      <c r="B1015" s="39"/>
      <c r="C1015" s="235" t="s">
        <v>1436</v>
      </c>
      <c r="D1015" s="235" t="s">
        <v>165</v>
      </c>
      <c r="E1015" s="236" t="s">
        <v>1437</v>
      </c>
      <c r="F1015" s="237" t="s">
        <v>1438</v>
      </c>
      <c r="G1015" s="238" t="s">
        <v>168</v>
      </c>
      <c r="H1015" s="239">
        <v>4.1399999999999997</v>
      </c>
      <c r="I1015" s="240"/>
      <c r="J1015" s="241">
        <f>ROUND(I1015*H1015,2)</f>
        <v>0</v>
      </c>
      <c r="K1015" s="237" t="s">
        <v>169</v>
      </c>
      <c r="L1015" s="44"/>
      <c r="M1015" s="242" t="s">
        <v>1</v>
      </c>
      <c r="N1015" s="243" t="s">
        <v>42</v>
      </c>
      <c r="O1015" s="91"/>
      <c r="P1015" s="244">
        <f>O1015*H1015</f>
        <v>0</v>
      </c>
      <c r="Q1015" s="244">
        <v>0.00010000000000000001</v>
      </c>
      <c r="R1015" s="244">
        <f>Q1015*H1015</f>
        <v>0.00041399999999999998</v>
      </c>
      <c r="S1015" s="244">
        <v>0</v>
      </c>
      <c r="T1015" s="245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46" t="s">
        <v>264</v>
      </c>
      <c r="AT1015" s="246" t="s">
        <v>165</v>
      </c>
      <c r="AU1015" s="246" t="s">
        <v>87</v>
      </c>
      <c r="AY1015" s="17" t="s">
        <v>163</v>
      </c>
      <c r="BE1015" s="247">
        <f>IF(N1015="základní",J1015,0)</f>
        <v>0</v>
      </c>
      <c r="BF1015" s="247">
        <f>IF(N1015="snížená",J1015,0)</f>
        <v>0</v>
      </c>
      <c r="BG1015" s="247">
        <f>IF(N1015="zákl. přenesená",J1015,0)</f>
        <v>0</v>
      </c>
      <c r="BH1015" s="247">
        <f>IF(N1015="sníž. přenesená",J1015,0)</f>
        <v>0</v>
      </c>
      <c r="BI1015" s="247">
        <f>IF(N1015="nulová",J1015,0)</f>
        <v>0</v>
      </c>
      <c r="BJ1015" s="17" t="s">
        <v>85</v>
      </c>
      <c r="BK1015" s="247">
        <f>ROUND(I1015*H1015,2)</f>
        <v>0</v>
      </c>
      <c r="BL1015" s="17" t="s">
        <v>264</v>
      </c>
      <c r="BM1015" s="246" t="s">
        <v>1439</v>
      </c>
    </row>
    <row r="1016" s="2" customFormat="1">
      <c r="A1016" s="38"/>
      <c r="B1016" s="39"/>
      <c r="C1016" s="40"/>
      <c r="D1016" s="248" t="s">
        <v>172</v>
      </c>
      <c r="E1016" s="40"/>
      <c r="F1016" s="249" t="s">
        <v>1440</v>
      </c>
      <c r="G1016" s="40"/>
      <c r="H1016" s="40"/>
      <c r="I1016" s="144"/>
      <c r="J1016" s="40"/>
      <c r="K1016" s="40"/>
      <c r="L1016" s="44"/>
      <c r="M1016" s="250"/>
      <c r="N1016" s="251"/>
      <c r="O1016" s="91"/>
      <c r="P1016" s="91"/>
      <c r="Q1016" s="91"/>
      <c r="R1016" s="91"/>
      <c r="S1016" s="91"/>
      <c r="T1016" s="92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172</v>
      </c>
      <c r="AU1016" s="17" t="s">
        <v>87</v>
      </c>
    </row>
    <row r="1017" s="2" customFormat="1" ht="16.5" customHeight="1">
      <c r="A1017" s="38"/>
      <c r="B1017" s="39"/>
      <c r="C1017" s="235" t="s">
        <v>1441</v>
      </c>
      <c r="D1017" s="235" t="s">
        <v>165</v>
      </c>
      <c r="E1017" s="236" t="s">
        <v>1442</v>
      </c>
      <c r="F1017" s="237" t="s">
        <v>1443</v>
      </c>
      <c r="G1017" s="238" t="s">
        <v>168</v>
      </c>
      <c r="H1017" s="239">
        <v>4.1399999999999997</v>
      </c>
      <c r="I1017" s="240"/>
      <c r="J1017" s="241">
        <f>ROUND(I1017*H1017,2)</f>
        <v>0</v>
      </c>
      <c r="K1017" s="237" t="s">
        <v>169</v>
      </c>
      <c r="L1017" s="44"/>
      <c r="M1017" s="242" t="s">
        <v>1</v>
      </c>
      <c r="N1017" s="243" t="s">
        <v>42</v>
      </c>
      <c r="O1017" s="91"/>
      <c r="P1017" s="244">
        <f>O1017*H1017</f>
        <v>0</v>
      </c>
      <c r="Q1017" s="244">
        <v>0</v>
      </c>
      <c r="R1017" s="244">
        <f>Q1017*H1017</f>
        <v>0</v>
      </c>
      <c r="S1017" s="244">
        <v>0</v>
      </c>
      <c r="T1017" s="245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46" t="s">
        <v>264</v>
      </c>
      <c r="AT1017" s="246" t="s">
        <v>165</v>
      </c>
      <c r="AU1017" s="246" t="s">
        <v>87</v>
      </c>
      <c r="AY1017" s="17" t="s">
        <v>163</v>
      </c>
      <c r="BE1017" s="247">
        <f>IF(N1017="základní",J1017,0)</f>
        <v>0</v>
      </c>
      <c r="BF1017" s="247">
        <f>IF(N1017="snížená",J1017,0)</f>
        <v>0</v>
      </c>
      <c r="BG1017" s="247">
        <f>IF(N1017="zákl. přenesená",J1017,0)</f>
        <v>0</v>
      </c>
      <c r="BH1017" s="247">
        <f>IF(N1017="sníž. přenesená",J1017,0)</f>
        <v>0</v>
      </c>
      <c r="BI1017" s="247">
        <f>IF(N1017="nulová",J1017,0)</f>
        <v>0</v>
      </c>
      <c r="BJ1017" s="17" t="s">
        <v>85</v>
      </c>
      <c r="BK1017" s="247">
        <f>ROUND(I1017*H1017,2)</f>
        <v>0</v>
      </c>
      <c r="BL1017" s="17" t="s">
        <v>264</v>
      </c>
      <c r="BM1017" s="246" t="s">
        <v>1444</v>
      </c>
    </row>
    <row r="1018" s="2" customFormat="1">
      <c r="A1018" s="38"/>
      <c r="B1018" s="39"/>
      <c r="C1018" s="40"/>
      <c r="D1018" s="248" t="s">
        <v>172</v>
      </c>
      <c r="E1018" s="40"/>
      <c r="F1018" s="249" t="s">
        <v>1445</v>
      </c>
      <c r="G1018" s="40"/>
      <c r="H1018" s="40"/>
      <c r="I1018" s="144"/>
      <c r="J1018" s="40"/>
      <c r="K1018" s="40"/>
      <c r="L1018" s="44"/>
      <c r="M1018" s="250"/>
      <c r="N1018" s="251"/>
      <c r="O1018" s="91"/>
      <c r="P1018" s="91"/>
      <c r="Q1018" s="91"/>
      <c r="R1018" s="91"/>
      <c r="S1018" s="91"/>
      <c r="T1018" s="92"/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T1018" s="17" t="s">
        <v>172</v>
      </c>
      <c r="AU1018" s="17" t="s">
        <v>87</v>
      </c>
    </row>
    <row r="1019" s="2" customFormat="1" ht="16.5" customHeight="1">
      <c r="A1019" s="38"/>
      <c r="B1019" s="39"/>
      <c r="C1019" s="235" t="s">
        <v>1446</v>
      </c>
      <c r="D1019" s="235" t="s">
        <v>165</v>
      </c>
      <c r="E1019" s="236" t="s">
        <v>1447</v>
      </c>
      <c r="F1019" s="237" t="s">
        <v>1448</v>
      </c>
      <c r="G1019" s="238" t="s">
        <v>168</v>
      </c>
      <c r="H1019" s="239">
        <v>4.1399999999999997</v>
      </c>
      <c r="I1019" s="240"/>
      <c r="J1019" s="241">
        <f>ROUND(I1019*H1019,2)</f>
        <v>0</v>
      </c>
      <c r="K1019" s="237" t="s">
        <v>169</v>
      </c>
      <c r="L1019" s="44"/>
      <c r="M1019" s="242" t="s">
        <v>1</v>
      </c>
      <c r="N1019" s="243" t="s">
        <v>42</v>
      </c>
      <c r="O1019" s="91"/>
      <c r="P1019" s="244">
        <f>O1019*H1019</f>
        <v>0</v>
      </c>
      <c r="Q1019" s="244">
        <v>0.0016000000000000001</v>
      </c>
      <c r="R1019" s="244">
        <f>Q1019*H1019</f>
        <v>0.0066239999999999997</v>
      </c>
      <c r="S1019" s="244">
        <v>0</v>
      </c>
      <c r="T1019" s="245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46" t="s">
        <v>264</v>
      </c>
      <c r="AT1019" s="246" t="s">
        <v>165</v>
      </c>
      <c r="AU1019" s="246" t="s">
        <v>87</v>
      </c>
      <c r="AY1019" s="17" t="s">
        <v>163</v>
      </c>
      <c r="BE1019" s="247">
        <f>IF(N1019="základní",J1019,0)</f>
        <v>0</v>
      </c>
      <c r="BF1019" s="247">
        <f>IF(N1019="snížená",J1019,0)</f>
        <v>0</v>
      </c>
      <c r="BG1019" s="247">
        <f>IF(N1019="zákl. přenesená",J1019,0)</f>
        <v>0</v>
      </c>
      <c r="BH1019" s="247">
        <f>IF(N1019="sníž. přenesená",J1019,0)</f>
        <v>0</v>
      </c>
      <c r="BI1019" s="247">
        <f>IF(N1019="nulová",J1019,0)</f>
        <v>0</v>
      </c>
      <c r="BJ1019" s="17" t="s">
        <v>85</v>
      </c>
      <c r="BK1019" s="247">
        <f>ROUND(I1019*H1019,2)</f>
        <v>0</v>
      </c>
      <c r="BL1019" s="17" t="s">
        <v>264</v>
      </c>
      <c r="BM1019" s="246" t="s">
        <v>1449</v>
      </c>
    </row>
    <row r="1020" s="2" customFormat="1">
      <c r="A1020" s="38"/>
      <c r="B1020" s="39"/>
      <c r="C1020" s="40"/>
      <c r="D1020" s="248" t="s">
        <v>172</v>
      </c>
      <c r="E1020" s="40"/>
      <c r="F1020" s="249" t="s">
        <v>1450</v>
      </c>
      <c r="G1020" s="40"/>
      <c r="H1020" s="40"/>
      <c r="I1020" s="144"/>
      <c r="J1020" s="40"/>
      <c r="K1020" s="40"/>
      <c r="L1020" s="44"/>
      <c r="M1020" s="250"/>
      <c r="N1020" s="251"/>
      <c r="O1020" s="91"/>
      <c r="P1020" s="91"/>
      <c r="Q1020" s="91"/>
      <c r="R1020" s="91"/>
      <c r="S1020" s="91"/>
      <c r="T1020" s="92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17" t="s">
        <v>172</v>
      </c>
      <c r="AU1020" s="17" t="s">
        <v>87</v>
      </c>
    </row>
    <row r="1021" s="2" customFormat="1" ht="16.5" customHeight="1">
      <c r="A1021" s="38"/>
      <c r="B1021" s="39"/>
      <c r="C1021" s="235" t="s">
        <v>1451</v>
      </c>
      <c r="D1021" s="235" t="s">
        <v>165</v>
      </c>
      <c r="E1021" s="236" t="s">
        <v>1452</v>
      </c>
      <c r="F1021" s="237" t="s">
        <v>1453</v>
      </c>
      <c r="G1021" s="238" t="s">
        <v>168</v>
      </c>
      <c r="H1021" s="239">
        <v>27.379999999999999</v>
      </c>
      <c r="I1021" s="240"/>
      <c r="J1021" s="241">
        <f>ROUND(I1021*H1021,2)</f>
        <v>0</v>
      </c>
      <c r="K1021" s="237" t="s">
        <v>169</v>
      </c>
      <c r="L1021" s="44"/>
      <c r="M1021" s="242" t="s">
        <v>1</v>
      </c>
      <c r="N1021" s="243" t="s">
        <v>42</v>
      </c>
      <c r="O1021" s="91"/>
      <c r="P1021" s="244">
        <f>O1021*H1021</f>
        <v>0</v>
      </c>
      <c r="Q1021" s="244">
        <v>0.012590000000000001</v>
      </c>
      <c r="R1021" s="244">
        <f>Q1021*H1021</f>
        <v>0.34471420000000003</v>
      </c>
      <c r="S1021" s="244">
        <v>0</v>
      </c>
      <c r="T1021" s="245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46" t="s">
        <v>264</v>
      </c>
      <c r="AT1021" s="246" t="s">
        <v>165</v>
      </c>
      <c r="AU1021" s="246" t="s">
        <v>87</v>
      </c>
      <c r="AY1021" s="17" t="s">
        <v>163</v>
      </c>
      <c r="BE1021" s="247">
        <f>IF(N1021="základní",J1021,0)</f>
        <v>0</v>
      </c>
      <c r="BF1021" s="247">
        <f>IF(N1021="snížená",J1021,0)</f>
        <v>0</v>
      </c>
      <c r="BG1021" s="247">
        <f>IF(N1021="zákl. přenesená",J1021,0)</f>
        <v>0</v>
      </c>
      <c r="BH1021" s="247">
        <f>IF(N1021="sníž. přenesená",J1021,0)</f>
        <v>0</v>
      </c>
      <c r="BI1021" s="247">
        <f>IF(N1021="nulová",J1021,0)</f>
        <v>0</v>
      </c>
      <c r="BJ1021" s="17" t="s">
        <v>85</v>
      </c>
      <c r="BK1021" s="247">
        <f>ROUND(I1021*H1021,2)</f>
        <v>0</v>
      </c>
      <c r="BL1021" s="17" t="s">
        <v>264</v>
      </c>
      <c r="BM1021" s="246" t="s">
        <v>1454</v>
      </c>
    </row>
    <row r="1022" s="2" customFormat="1">
      <c r="A1022" s="38"/>
      <c r="B1022" s="39"/>
      <c r="C1022" s="40"/>
      <c r="D1022" s="248" t="s">
        <v>172</v>
      </c>
      <c r="E1022" s="40"/>
      <c r="F1022" s="249" t="s">
        <v>1455</v>
      </c>
      <c r="G1022" s="40"/>
      <c r="H1022" s="40"/>
      <c r="I1022" s="144"/>
      <c r="J1022" s="40"/>
      <c r="K1022" s="40"/>
      <c r="L1022" s="44"/>
      <c r="M1022" s="250"/>
      <c r="N1022" s="251"/>
      <c r="O1022" s="91"/>
      <c r="P1022" s="91"/>
      <c r="Q1022" s="91"/>
      <c r="R1022" s="91"/>
      <c r="S1022" s="91"/>
      <c r="T1022" s="92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T1022" s="17" t="s">
        <v>172</v>
      </c>
      <c r="AU1022" s="17" t="s">
        <v>87</v>
      </c>
    </row>
    <row r="1023" s="14" customFormat="1">
      <c r="A1023" s="14"/>
      <c r="B1023" s="262"/>
      <c r="C1023" s="263"/>
      <c r="D1023" s="248" t="s">
        <v>174</v>
      </c>
      <c r="E1023" s="264" t="s">
        <v>1</v>
      </c>
      <c r="F1023" s="265" t="s">
        <v>1456</v>
      </c>
      <c r="G1023" s="263"/>
      <c r="H1023" s="266">
        <v>27.379999999999999</v>
      </c>
      <c r="I1023" s="267"/>
      <c r="J1023" s="263"/>
      <c r="K1023" s="263"/>
      <c r="L1023" s="268"/>
      <c r="M1023" s="269"/>
      <c r="N1023" s="270"/>
      <c r="O1023" s="270"/>
      <c r="P1023" s="270"/>
      <c r="Q1023" s="270"/>
      <c r="R1023" s="270"/>
      <c r="S1023" s="270"/>
      <c r="T1023" s="271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72" t="s">
        <v>174</v>
      </c>
      <c r="AU1023" s="272" t="s">
        <v>87</v>
      </c>
      <c r="AV1023" s="14" t="s">
        <v>87</v>
      </c>
      <c r="AW1023" s="14" t="s">
        <v>32</v>
      </c>
      <c r="AX1023" s="14" t="s">
        <v>77</v>
      </c>
      <c r="AY1023" s="272" t="s">
        <v>163</v>
      </c>
    </row>
    <row r="1024" s="2" customFormat="1" ht="16.5" customHeight="1">
      <c r="A1024" s="38"/>
      <c r="B1024" s="39"/>
      <c r="C1024" s="235" t="s">
        <v>1457</v>
      </c>
      <c r="D1024" s="235" t="s">
        <v>165</v>
      </c>
      <c r="E1024" s="236" t="s">
        <v>1458</v>
      </c>
      <c r="F1024" s="237" t="s">
        <v>1459</v>
      </c>
      <c r="G1024" s="238" t="s">
        <v>444</v>
      </c>
      <c r="H1024" s="239">
        <v>65.171999999999997</v>
      </c>
      <c r="I1024" s="240"/>
      <c r="J1024" s="241">
        <f>ROUND(I1024*H1024,2)</f>
        <v>0</v>
      </c>
      <c r="K1024" s="237" t="s">
        <v>169</v>
      </c>
      <c r="L1024" s="44"/>
      <c r="M1024" s="242" t="s">
        <v>1</v>
      </c>
      <c r="N1024" s="243" t="s">
        <v>42</v>
      </c>
      <c r="O1024" s="91"/>
      <c r="P1024" s="244">
        <f>O1024*H1024</f>
        <v>0</v>
      </c>
      <c r="Q1024" s="244">
        <v>0.00051999999999999995</v>
      </c>
      <c r="R1024" s="244">
        <f>Q1024*H1024</f>
        <v>0.033889439999999993</v>
      </c>
      <c r="S1024" s="244">
        <v>0</v>
      </c>
      <c r="T1024" s="245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46" t="s">
        <v>264</v>
      </c>
      <c r="AT1024" s="246" t="s">
        <v>165</v>
      </c>
      <c r="AU1024" s="246" t="s">
        <v>87</v>
      </c>
      <c r="AY1024" s="17" t="s">
        <v>163</v>
      </c>
      <c r="BE1024" s="247">
        <f>IF(N1024="základní",J1024,0)</f>
        <v>0</v>
      </c>
      <c r="BF1024" s="247">
        <f>IF(N1024="snížená",J1024,0)</f>
        <v>0</v>
      </c>
      <c r="BG1024" s="247">
        <f>IF(N1024="zákl. přenesená",J1024,0)</f>
        <v>0</v>
      </c>
      <c r="BH1024" s="247">
        <f>IF(N1024="sníž. přenesená",J1024,0)</f>
        <v>0</v>
      </c>
      <c r="BI1024" s="247">
        <f>IF(N1024="nulová",J1024,0)</f>
        <v>0</v>
      </c>
      <c r="BJ1024" s="17" t="s">
        <v>85</v>
      </c>
      <c r="BK1024" s="247">
        <f>ROUND(I1024*H1024,2)</f>
        <v>0</v>
      </c>
      <c r="BL1024" s="17" t="s">
        <v>264</v>
      </c>
      <c r="BM1024" s="246" t="s">
        <v>1460</v>
      </c>
    </row>
    <row r="1025" s="2" customFormat="1">
      <c r="A1025" s="38"/>
      <c r="B1025" s="39"/>
      <c r="C1025" s="40"/>
      <c r="D1025" s="248" t="s">
        <v>172</v>
      </c>
      <c r="E1025" s="40"/>
      <c r="F1025" s="249" t="s">
        <v>1461</v>
      </c>
      <c r="G1025" s="40"/>
      <c r="H1025" s="40"/>
      <c r="I1025" s="144"/>
      <c r="J1025" s="40"/>
      <c r="K1025" s="40"/>
      <c r="L1025" s="44"/>
      <c r="M1025" s="250"/>
      <c r="N1025" s="251"/>
      <c r="O1025" s="91"/>
      <c r="P1025" s="91"/>
      <c r="Q1025" s="91"/>
      <c r="R1025" s="91"/>
      <c r="S1025" s="91"/>
      <c r="T1025" s="92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172</v>
      </c>
      <c r="AU1025" s="17" t="s">
        <v>87</v>
      </c>
    </row>
    <row r="1026" s="14" customFormat="1">
      <c r="A1026" s="14"/>
      <c r="B1026" s="262"/>
      <c r="C1026" s="263"/>
      <c r="D1026" s="248" t="s">
        <v>174</v>
      </c>
      <c r="E1026" s="264" t="s">
        <v>1</v>
      </c>
      <c r="F1026" s="265" t="s">
        <v>1462</v>
      </c>
      <c r="G1026" s="263"/>
      <c r="H1026" s="266">
        <v>65.171999999999997</v>
      </c>
      <c r="I1026" s="267"/>
      <c r="J1026" s="263"/>
      <c r="K1026" s="263"/>
      <c r="L1026" s="268"/>
      <c r="M1026" s="269"/>
      <c r="N1026" s="270"/>
      <c r="O1026" s="270"/>
      <c r="P1026" s="270"/>
      <c r="Q1026" s="270"/>
      <c r="R1026" s="270"/>
      <c r="S1026" s="270"/>
      <c r="T1026" s="271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72" t="s">
        <v>174</v>
      </c>
      <c r="AU1026" s="272" t="s">
        <v>87</v>
      </c>
      <c r="AV1026" s="14" t="s">
        <v>87</v>
      </c>
      <c r="AW1026" s="14" t="s">
        <v>32</v>
      </c>
      <c r="AX1026" s="14" t="s">
        <v>77</v>
      </c>
      <c r="AY1026" s="272" t="s">
        <v>163</v>
      </c>
    </row>
    <row r="1027" s="2" customFormat="1" ht="16.5" customHeight="1">
      <c r="A1027" s="38"/>
      <c r="B1027" s="39"/>
      <c r="C1027" s="235" t="s">
        <v>1463</v>
      </c>
      <c r="D1027" s="235" t="s">
        <v>165</v>
      </c>
      <c r="E1027" s="236" t="s">
        <v>1464</v>
      </c>
      <c r="F1027" s="237" t="s">
        <v>1465</v>
      </c>
      <c r="G1027" s="238" t="s">
        <v>168</v>
      </c>
      <c r="H1027" s="239">
        <v>27.379999999999999</v>
      </c>
      <c r="I1027" s="240"/>
      <c r="J1027" s="241">
        <f>ROUND(I1027*H1027,2)</f>
        <v>0</v>
      </c>
      <c r="K1027" s="237" t="s">
        <v>169</v>
      </c>
      <c r="L1027" s="44"/>
      <c r="M1027" s="242" t="s">
        <v>1</v>
      </c>
      <c r="N1027" s="243" t="s">
        <v>42</v>
      </c>
      <c r="O1027" s="91"/>
      <c r="P1027" s="244">
        <f>O1027*H1027</f>
        <v>0</v>
      </c>
      <c r="Q1027" s="244">
        <v>0.00010000000000000001</v>
      </c>
      <c r="R1027" s="244">
        <f>Q1027*H1027</f>
        <v>0.002738</v>
      </c>
      <c r="S1027" s="244">
        <v>0</v>
      </c>
      <c r="T1027" s="245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46" t="s">
        <v>264</v>
      </c>
      <c r="AT1027" s="246" t="s">
        <v>165</v>
      </c>
      <c r="AU1027" s="246" t="s">
        <v>87</v>
      </c>
      <c r="AY1027" s="17" t="s">
        <v>163</v>
      </c>
      <c r="BE1027" s="247">
        <f>IF(N1027="základní",J1027,0)</f>
        <v>0</v>
      </c>
      <c r="BF1027" s="247">
        <f>IF(N1027="snížená",J1027,0)</f>
        <v>0</v>
      </c>
      <c r="BG1027" s="247">
        <f>IF(N1027="zákl. přenesená",J1027,0)</f>
        <v>0</v>
      </c>
      <c r="BH1027" s="247">
        <f>IF(N1027="sníž. přenesená",J1027,0)</f>
        <v>0</v>
      </c>
      <c r="BI1027" s="247">
        <f>IF(N1027="nulová",J1027,0)</f>
        <v>0</v>
      </c>
      <c r="BJ1027" s="17" t="s">
        <v>85</v>
      </c>
      <c r="BK1027" s="247">
        <f>ROUND(I1027*H1027,2)</f>
        <v>0</v>
      </c>
      <c r="BL1027" s="17" t="s">
        <v>264</v>
      </c>
      <c r="BM1027" s="246" t="s">
        <v>1466</v>
      </c>
    </row>
    <row r="1028" s="2" customFormat="1">
      <c r="A1028" s="38"/>
      <c r="B1028" s="39"/>
      <c r="C1028" s="40"/>
      <c r="D1028" s="248" t="s">
        <v>172</v>
      </c>
      <c r="E1028" s="40"/>
      <c r="F1028" s="249" t="s">
        <v>1467</v>
      </c>
      <c r="G1028" s="40"/>
      <c r="H1028" s="40"/>
      <c r="I1028" s="144"/>
      <c r="J1028" s="40"/>
      <c r="K1028" s="40"/>
      <c r="L1028" s="44"/>
      <c r="M1028" s="250"/>
      <c r="N1028" s="251"/>
      <c r="O1028" s="91"/>
      <c r="P1028" s="91"/>
      <c r="Q1028" s="91"/>
      <c r="R1028" s="91"/>
      <c r="S1028" s="91"/>
      <c r="T1028" s="92"/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T1028" s="17" t="s">
        <v>172</v>
      </c>
      <c r="AU1028" s="17" t="s">
        <v>87</v>
      </c>
    </row>
    <row r="1029" s="14" customFormat="1">
      <c r="A1029" s="14"/>
      <c r="B1029" s="262"/>
      <c r="C1029" s="263"/>
      <c r="D1029" s="248" t="s">
        <v>174</v>
      </c>
      <c r="E1029" s="264" t="s">
        <v>1</v>
      </c>
      <c r="F1029" s="265" t="s">
        <v>1456</v>
      </c>
      <c r="G1029" s="263"/>
      <c r="H1029" s="266">
        <v>27.379999999999999</v>
      </c>
      <c r="I1029" s="267"/>
      <c r="J1029" s="263"/>
      <c r="K1029" s="263"/>
      <c r="L1029" s="268"/>
      <c r="M1029" s="269"/>
      <c r="N1029" s="270"/>
      <c r="O1029" s="270"/>
      <c r="P1029" s="270"/>
      <c r="Q1029" s="270"/>
      <c r="R1029" s="270"/>
      <c r="S1029" s="270"/>
      <c r="T1029" s="27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72" t="s">
        <v>174</v>
      </c>
      <c r="AU1029" s="272" t="s">
        <v>87</v>
      </c>
      <c r="AV1029" s="14" t="s">
        <v>87</v>
      </c>
      <c r="AW1029" s="14" t="s">
        <v>32</v>
      </c>
      <c r="AX1029" s="14" t="s">
        <v>77</v>
      </c>
      <c r="AY1029" s="272" t="s">
        <v>163</v>
      </c>
    </row>
    <row r="1030" s="2" customFormat="1" ht="16.5" customHeight="1">
      <c r="A1030" s="38"/>
      <c r="B1030" s="39"/>
      <c r="C1030" s="235" t="s">
        <v>1468</v>
      </c>
      <c r="D1030" s="235" t="s">
        <v>165</v>
      </c>
      <c r="E1030" s="236" t="s">
        <v>1469</v>
      </c>
      <c r="F1030" s="237" t="s">
        <v>1470</v>
      </c>
      <c r="G1030" s="238" t="s">
        <v>168</v>
      </c>
      <c r="H1030" s="239">
        <v>11.51</v>
      </c>
      <c r="I1030" s="240"/>
      <c r="J1030" s="241">
        <f>ROUND(I1030*H1030,2)</f>
        <v>0</v>
      </c>
      <c r="K1030" s="237" t="s">
        <v>169</v>
      </c>
      <c r="L1030" s="44"/>
      <c r="M1030" s="242" t="s">
        <v>1</v>
      </c>
      <c r="N1030" s="243" t="s">
        <v>42</v>
      </c>
      <c r="O1030" s="91"/>
      <c r="P1030" s="244">
        <f>O1030*H1030</f>
        <v>0</v>
      </c>
      <c r="Q1030" s="244">
        <v>0</v>
      </c>
      <c r="R1030" s="244">
        <f>Q1030*H1030</f>
        <v>0</v>
      </c>
      <c r="S1030" s="244">
        <v>0</v>
      </c>
      <c r="T1030" s="245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46" t="s">
        <v>264</v>
      </c>
      <c r="AT1030" s="246" t="s">
        <v>165</v>
      </c>
      <c r="AU1030" s="246" t="s">
        <v>87</v>
      </c>
      <c r="AY1030" s="17" t="s">
        <v>163</v>
      </c>
      <c r="BE1030" s="247">
        <f>IF(N1030="základní",J1030,0)</f>
        <v>0</v>
      </c>
      <c r="BF1030" s="247">
        <f>IF(N1030="snížená",J1030,0)</f>
        <v>0</v>
      </c>
      <c r="BG1030" s="247">
        <f>IF(N1030="zákl. přenesená",J1030,0)</f>
        <v>0</v>
      </c>
      <c r="BH1030" s="247">
        <f>IF(N1030="sníž. přenesená",J1030,0)</f>
        <v>0</v>
      </c>
      <c r="BI1030" s="247">
        <f>IF(N1030="nulová",J1030,0)</f>
        <v>0</v>
      </c>
      <c r="BJ1030" s="17" t="s">
        <v>85</v>
      </c>
      <c r="BK1030" s="247">
        <f>ROUND(I1030*H1030,2)</f>
        <v>0</v>
      </c>
      <c r="BL1030" s="17" t="s">
        <v>264</v>
      </c>
      <c r="BM1030" s="246" t="s">
        <v>1471</v>
      </c>
    </row>
    <row r="1031" s="2" customFormat="1">
      <c r="A1031" s="38"/>
      <c r="B1031" s="39"/>
      <c r="C1031" s="40"/>
      <c r="D1031" s="248" t="s">
        <v>172</v>
      </c>
      <c r="E1031" s="40"/>
      <c r="F1031" s="249" t="s">
        <v>1472</v>
      </c>
      <c r="G1031" s="40"/>
      <c r="H1031" s="40"/>
      <c r="I1031" s="144"/>
      <c r="J1031" s="40"/>
      <c r="K1031" s="40"/>
      <c r="L1031" s="44"/>
      <c r="M1031" s="250"/>
      <c r="N1031" s="251"/>
      <c r="O1031" s="91"/>
      <c r="P1031" s="91"/>
      <c r="Q1031" s="91"/>
      <c r="R1031" s="91"/>
      <c r="S1031" s="91"/>
      <c r="T1031" s="92"/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T1031" s="17" t="s">
        <v>172</v>
      </c>
      <c r="AU1031" s="17" t="s">
        <v>87</v>
      </c>
    </row>
    <row r="1032" s="14" customFormat="1">
      <c r="A1032" s="14"/>
      <c r="B1032" s="262"/>
      <c r="C1032" s="263"/>
      <c r="D1032" s="248" t="s">
        <v>174</v>
      </c>
      <c r="E1032" s="264" t="s">
        <v>1</v>
      </c>
      <c r="F1032" s="265" t="s">
        <v>1473</v>
      </c>
      <c r="G1032" s="263"/>
      <c r="H1032" s="266">
        <v>11.51</v>
      </c>
      <c r="I1032" s="267"/>
      <c r="J1032" s="263"/>
      <c r="K1032" s="263"/>
      <c r="L1032" s="268"/>
      <c r="M1032" s="269"/>
      <c r="N1032" s="270"/>
      <c r="O1032" s="270"/>
      <c r="P1032" s="270"/>
      <c r="Q1032" s="270"/>
      <c r="R1032" s="270"/>
      <c r="S1032" s="270"/>
      <c r="T1032" s="271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72" t="s">
        <v>174</v>
      </c>
      <c r="AU1032" s="272" t="s">
        <v>87</v>
      </c>
      <c r="AV1032" s="14" t="s">
        <v>87</v>
      </c>
      <c r="AW1032" s="14" t="s">
        <v>32</v>
      </c>
      <c r="AX1032" s="14" t="s">
        <v>77</v>
      </c>
      <c r="AY1032" s="272" t="s">
        <v>163</v>
      </c>
    </row>
    <row r="1033" s="2" customFormat="1" ht="16.5" customHeight="1">
      <c r="A1033" s="38"/>
      <c r="B1033" s="39"/>
      <c r="C1033" s="235" t="s">
        <v>1474</v>
      </c>
      <c r="D1033" s="235" t="s">
        <v>165</v>
      </c>
      <c r="E1033" s="236" t="s">
        <v>1475</v>
      </c>
      <c r="F1033" s="237" t="s">
        <v>1476</v>
      </c>
      <c r="G1033" s="238" t="s">
        <v>168</v>
      </c>
      <c r="H1033" s="239">
        <v>16.899999999999999</v>
      </c>
      <c r="I1033" s="240"/>
      <c r="J1033" s="241">
        <f>ROUND(I1033*H1033,2)</f>
        <v>0</v>
      </c>
      <c r="K1033" s="237" t="s">
        <v>169</v>
      </c>
      <c r="L1033" s="44"/>
      <c r="M1033" s="242" t="s">
        <v>1</v>
      </c>
      <c r="N1033" s="243" t="s">
        <v>42</v>
      </c>
      <c r="O1033" s="91"/>
      <c r="P1033" s="244">
        <f>O1033*H1033</f>
        <v>0</v>
      </c>
      <c r="Q1033" s="244">
        <v>0.00010000000000000001</v>
      </c>
      <c r="R1033" s="244">
        <f>Q1033*H1033</f>
        <v>0.0016899999999999999</v>
      </c>
      <c r="S1033" s="244">
        <v>0</v>
      </c>
      <c r="T1033" s="245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46" t="s">
        <v>264</v>
      </c>
      <c r="AT1033" s="246" t="s">
        <v>165</v>
      </c>
      <c r="AU1033" s="246" t="s">
        <v>87</v>
      </c>
      <c r="AY1033" s="17" t="s">
        <v>163</v>
      </c>
      <c r="BE1033" s="247">
        <f>IF(N1033="základní",J1033,0)</f>
        <v>0</v>
      </c>
      <c r="BF1033" s="247">
        <f>IF(N1033="snížená",J1033,0)</f>
        <v>0</v>
      </c>
      <c r="BG1033" s="247">
        <f>IF(N1033="zákl. přenesená",J1033,0)</f>
        <v>0</v>
      </c>
      <c r="BH1033" s="247">
        <f>IF(N1033="sníž. přenesená",J1033,0)</f>
        <v>0</v>
      </c>
      <c r="BI1033" s="247">
        <f>IF(N1033="nulová",J1033,0)</f>
        <v>0</v>
      </c>
      <c r="BJ1033" s="17" t="s">
        <v>85</v>
      </c>
      <c r="BK1033" s="247">
        <f>ROUND(I1033*H1033,2)</f>
        <v>0</v>
      </c>
      <c r="BL1033" s="17" t="s">
        <v>264</v>
      </c>
      <c r="BM1033" s="246" t="s">
        <v>1477</v>
      </c>
    </row>
    <row r="1034" s="2" customFormat="1">
      <c r="A1034" s="38"/>
      <c r="B1034" s="39"/>
      <c r="C1034" s="40"/>
      <c r="D1034" s="248" t="s">
        <v>172</v>
      </c>
      <c r="E1034" s="40"/>
      <c r="F1034" s="249" t="s">
        <v>1478</v>
      </c>
      <c r="G1034" s="40"/>
      <c r="H1034" s="40"/>
      <c r="I1034" s="144"/>
      <c r="J1034" s="40"/>
      <c r="K1034" s="40"/>
      <c r="L1034" s="44"/>
      <c r="M1034" s="250"/>
      <c r="N1034" s="251"/>
      <c r="O1034" s="91"/>
      <c r="P1034" s="91"/>
      <c r="Q1034" s="91"/>
      <c r="R1034" s="91"/>
      <c r="S1034" s="91"/>
      <c r="T1034" s="92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172</v>
      </c>
      <c r="AU1034" s="17" t="s">
        <v>87</v>
      </c>
    </row>
    <row r="1035" s="14" customFormat="1">
      <c r="A1035" s="14"/>
      <c r="B1035" s="262"/>
      <c r="C1035" s="263"/>
      <c r="D1035" s="248" t="s">
        <v>174</v>
      </c>
      <c r="E1035" s="264" t="s">
        <v>1</v>
      </c>
      <c r="F1035" s="265" t="s">
        <v>1479</v>
      </c>
      <c r="G1035" s="263"/>
      <c r="H1035" s="266">
        <v>16.899999999999999</v>
      </c>
      <c r="I1035" s="267"/>
      <c r="J1035" s="263"/>
      <c r="K1035" s="263"/>
      <c r="L1035" s="268"/>
      <c r="M1035" s="269"/>
      <c r="N1035" s="270"/>
      <c r="O1035" s="270"/>
      <c r="P1035" s="270"/>
      <c r="Q1035" s="270"/>
      <c r="R1035" s="270"/>
      <c r="S1035" s="270"/>
      <c r="T1035" s="271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72" t="s">
        <v>174</v>
      </c>
      <c r="AU1035" s="272" t="s">
        <v>87</v>
      </c>
      <c r="AV1035" s="14" t="s">
        <v>87</v>
      </c>
      <c r="AW1035" s="14" t="s">
        <v>32</v>
      </c>
      <c r="AX1035" s="14" t="s">
        <v>77</v>
      </c>
      <c r="AY1035" s="272" t="s">
        <v>163</v>
      </c>
    </row>
    <row r="1036" s="2" customFormat="1" ht="16.5" customHeight="1">
      <c r="A1036" s="38"/>
      <c r="B1036" s="39"/>
      <c r="C1036" s="235" t="s">
        <v>1480</v>
      </c>
      <c r="D1036" s="235" t="s">
        <v>165</v>
      </c>
      <c r="E1036" s="236" t="s">
        <v>1481</v>
      </c>
      <c r="F1036" s="237" t="s">
        <v>1482</v>
      </c>
      <c r="G1036" s="238" t="s">
        <v>444</v>
      </c>
      <c r="H1036" s="239">
        <v>4.2000000000000002</v>
      </c>
      <c r="I1036" s="240"/>
      <c r="J1036" s="241">
        <f>ROUND(I1036*H1036,2)</f>
        <v>0</v>
      </c>
      <c r="K1036" s="237" t="s">
        <v>169</v>
      </c>
      <c r="L1036" s="44"/>
      <c r="M1036" s="242" t="s">
        <v>1</v>
      </c>
      <c r="N1036" s="243" t="s">
        <v>42</v>
      </c>
      <c r="O1036" s="91"/>
      <c r="P1036" s="244">
        <f>O1036*H1036</f>
        <v>0</v>
      </c>
      <c r="Q1036" s="244">
        <v>0.0051500000000000001</v>
      </c>
      <c r="R1036" s="244">
        <f>Q1036*H1036</f>
        <v>0.02163</v>
      </c>
      <c r="S1036" s="244">
        <v>0</v>
      </c>
      <c r="T1036" s="245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46" t="s">
        <v>264</v>
      </c>
      <c r="AT1036" s="246" t="s">
        <v>165</v>
      </c>
      <c r="AU1036" s="246" t="s">
        <v>87</v>
      </c>
      <c r="AY1036" s="17" t="s">
        <v>163</v>
      </c>
      <c r="BE1036" s="247">
        <f>IF(N1036="základní",J1036,0)</f>
        <v>0</v>
      </c>
      <c r="BF1036" s="247">
        <f>IF(N1036="snížená",J1036,0)</f>
        <v>0</v>
      </c>
      <c r="BG1036" s="247">
        <f>IF(N1036="zákl. přenesená",J1036,0)</f>
        <v>0</v>
      </c>
      <c r="BH1036" s="247">
        <f>IF(N1036="sníž. přenesená",J1036,0)</f>
        <v>0</v>
      </c>
      <c r="BI1036" s="247">
        <f>IF(N1036="nulová",J1036,0)</f>
        <v>0</v>
      </c>
      <c r="BJ1036" s="17" t="s">
        <v>85</v>
      </c>
      <c r="BK1036" s="247">
        <f>ROUND(I1036*H1036,2)</f>
        <v>0</v>
      </c>
      <c r="BL1036" s="17" t="s">
        <v>264</v>
      </c>
      <c r="BM1036" s="246" t="s">
        <v>1483</v>
      </c>
    </row>
    <row r="1037" s="2" customFormat="1">
      <c r="A1037" s="38"/>
      <c r="B1037" s="39"/>
      <c r="C1037" s="40"/>
      <c r="D1037" s="248" t="s">
        <v>172</v>
      </c>
      <c r="E1037" s="40"/>
      <c r="F1037" s="249" t="s">
        <v>1484</v>
      </c>
      <c r="G1037" s="40"/>
      <c r="H1037" s="40"/>
      <c r="I1037" s="144"/>
      <c r="J1037" s="40"/>
      <c r="K1037" s="40"/>
      <c r="L1037" s="44"/>
      <c r="M1037" s="250"/>
      <c r="N1037" s="251"/>
      <c r="O1037" s="91"/>
      <c r="P1037" s="91"/>
      <c r="Q1037" s="91"/>
      <c r="R1037" s="91"/>
      <c r="S1037" s="91"/>
      <c r="T1037" s="92"/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T1037" s="17" t="s">
        <v>172</v>
      </c>
      <c r="AU1037" s="17" t="s">
        <v>87</v>
      </c>
    </row>
    <row r="1038" s="13" customFormat="1">
      <c r="A1038" s="13"/>
      <c r="B1038" s="252"/>
      <c r="C1038" s="253"/>
      <c r="D1038" s="248" t="s">
        <v>174</v>
      </c>
      <c r="E1038" s="254" t="s">
        <v>1</v>
      </c>
      <c r="F1038" s="255" t="s">
        <v>1485</v>
      </c>
      <c r="G1038" s="253"/>
      <c r="H1038" s="254" t="s">
        <v>1</v>
      </c>
      <c r="I1038" s="256"/>
      <c r="J1038" s="253"/>
      <c r="K1038" s="253"/>
      <c r="L1038" s="257"/>
      <c r="M1038" s="258"/>
      <c r="N1038" s="259"/>
      <c r="O1038" s="259"/>
      <c r="P1038" s="259"/>
      <c r="Q1038" s="259"/>
      <c r="R1038" s="259"/>
      <c r="S1038" s="259"/>
      <c r="T1038" s="26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61" t="s">
        <v>174</v>
      </c>
      <c r="AU1038" s="261" t="s">
        <v>87</v>
      </c>
      <c r="AV1038" s="13" t="s">
        <v>85</v>
      </c>
      <c r="AW1038" s="13" t="s">
        <v>32</v>
      </c>
      <c r="AX1038" s="13" t="s">
        <v>77</v>
      </c>
      <c r="AY1038" s="261" t="s">
        <v>163</v>
      </c>
    </row>
    <row r="1039" s="14" customFormat="1">
      <c r="A1039" s="14"/>
      <c r="B1039" s="262"/>
      <c r="C1039" s="263"/>
      <c r="D1039" s="248" t="s">
        <v>174</v>
      </c>
      <c r="E1039" s="264" t="s">
        <v>1</v>
      </c>
      <c r="F1039" s="265" t="s">
        <v>1486</v>
      </c>
      <c r="G1039" s="263"/>
      <c r="H1039" s="266">
        <v>4.2000000000000002</v>
      </c>
      <c r="I1039" s="267"/>
      <c r="J1039" s="263"/>
      <c r="K1039" s="263"/>
      <c r="L1039" s="268"/>
      <c r="M1039" s="269"/>
      <c r="N1039" s="270"/>
      <c r="O1039" s="270"/>
      <c r="P1039" s="270"/>
      <c r="Q1039" s="270"/>
      <c r="R1039" s="270"/>
      <c r="S1039" s="270"/>
      <c r="T1039" s="271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72" t="s">
        <v>174</v>
      </c>
      <c r="AU1039" s="272" t="s">
        <v>87</v>
      </c>
      <c r="AV1039" s="14" t="s">
        <v>87</v>
      </c>
      <c r="AW1039" s="14" t="s">
        <v>32</v>
      </c>
      <c r="AX1039" s="14" t="s">
        <v>77</v>
      </c>
      <c r="AY1039" s="272" t="s">
        <v>163</v>
      </c>
    </row>
    <row r="1040" s="2" customFormat="1" ht="16.5" customHeight="1">
      <c r="A1040" s="38"/>
      <c r="B1040" s="39"/>
      <c r="C1040" s="235" t="s">
        <v>1487</v>
      </c>
      <c r="D1040" s="235" t="s">
        <v>165</v>
      </c>
      <c r="E1040" s="236" t="s">
        <v>1488</v>
      </c>
      <c r="F1040" s="237" t="s">
        <v>1489</v>
      </c>
      <c r="G1040" s="238" t="s">
        <v>781</v>
      </c>
      <c r="H1040" s="239">
        <v>4</v>
      </c>
      <c r="I1040" s="240"/>
      <c r="J1040" s="241">
        <f>ROUND(I1040*H1040,2)</f>
        <v>0</v>
      </c>
      <c r="K1040" s="237" t="s">
        <v>169</v>
      </c>
      <c r="L1040" s="44"/>
      <c r="M1040" s="242" t="s">
        <v>1</v>
      </c>
      <c r="N1040" s="243" t="s">
        <v>42</v>
      </c>
      <c r="O1040" s="91"/>
      <c r="P1040" s="244">
        <f>O1040*H1040</f>
        <v>0</v>
      </c>
      <c r="Q1040" s="244">
        <v>1.0000000000000001E-05</v>
      </c>
      <c r="R1040" s="244">
        <f>Q1040*H1040</f>
        <v>4.0000000000000003E-05</v>
      </c>
      <c r="S1040" s="244">
        <v>0</v>
      </c>
      <c r="T1040" s="245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46" t="s">
        <v>264</v>
      </c>
      <c r="AT1040" s="246" t="s">
        <v>165</v>
      </c>
      <c r="AU1040" s="246" t="s">
        <v>87</v>
      </c>
      <c r="AY1040" s="17" t="s">
        <v>163</v>
      </c>
      <c r="BE1040" s="247">
        <f>IF(N1040="základní",J1040,0)</f>
        <v>0</v>
      </c>
      <c r="BF1040" s="247">
        <f>IF(N1040="snížená",J1040,0)</f>
        <v>0</v>
      </c>
      <c r="BG1040" s="247">
        <f>IF(N1040="zákl. přenesená",J1040,0)</f>
        <v>0</v>
      </c>
      <c r="BH1040" s="247">
        <f>IF(N1040="sníž. přenesená",J1040,0)</f>
        <v>0</v>
      </c>
      <c r="BI1040" s="247">
        <f>IF(N1040="nulová",J1040,0)</f>
        <v>0</v>
      </c>
      <c r="BJ1040" s="17" t="s">
        <v>85</v>
      </c>
      <c r="BK1040" s="247">
        <f>ROUND(I1040*H1040,2)</f>
        <v>0</v>
      </c>
      <c r="BL1040" s="17" t="s">
        <v>264</v>
      </c>
      <c r="BM1040" s="246" t="s">
        <v>1490</v>
      </c>
    </row>
    <row r="1041" s="2" customFormat="1">
      <c r="A1041" s="38"/>
      <c r="B1041" s="39"/>
      <c r="C1041" s="40"/>
      <c r="D1041" s="248" t="s">
        <v>172</v>
      </c>
      <c r="E1041" s="40"/>
      <c r="F1041" s="249" t="s">
        <v>1491</v>
      </c>
      <c r="G1041" s="40"/>
      <c r="H1041" s="40"/>
      <c r="I1041" s="144"/>
      <c r="J1041" s="40"/>
      <c r="K1041" s="40"/>
      <c r="L1041" s="44"/>
      <c r="M1041" s="250"/>
      <c r="N1041" s="251"/>
      <c r="O1041" s="91"/>
      <c r="P1041" s="91"/>
      <c r="Q1041" s="91"/>
      <c r="R1041" s="91"/>
      <c r="S1041" s="91"/>
      <c r="T1041" s="92"/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T1041" s="17" t="s">
        <v>172</v>
      </c>
      <c r="AU1041" s="17" t="s">
        <v>87</v>
      </c>
    </row>
    <row r="1042" s="14" customFormat="1">
      <c r="A1042" s="14"/>
      <c r="B1042" s="262"/>
      <c r="C1042" s="263"/>
      <c r="D1042" s="248" t="s">
        <v>174</v>
      </c>
      <c r="E1042" s="264" t="s">
        <v>1</v>
      </c>
      <c r="F1042" s="265" t="s">
        <v>1492</v>
      </c>
      <c r="G1042" s="263"/>
      <c r="H1042" s="266">
        <v>4</v>
      </c>
      <c r="I1042" s="267"/>
      <c r="J1042" s="263"/>
      <c r="K1042" s="263"/>
      <c r="L1042" s="268"/>
      <c r="M1042" s="269"/>
      <c r="N1042" s="270"/>
      <c r="O1042" s="270"/>
      <c r="P1042" s="270"/>
      <c r="Q1042" s="270"/>
      <c r="R1042" s="270"/>
      <c r="S1042" s="270"/>
      <c r="T1042" s="27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72" t="s">
        <v>174</v>
      </c>
      <c r="AU1042" s="272" t="s">
        <v>87</v>
      </c>
      <c r="AV1042" s="14" t="s">
        <v>87</v>
      </c>
      <c r="AW1042" s="14" t="s">
        <v>32</v>
      </c>
      <c r="AX1042" s="14" t="s">
        <v>77</v>
      </c>
      <c r="AY1042" s="272" t="s">
        <v>163</v>
      </c>
    </row>
    <row r="1043" s="2" customFormat="1" ht="16.5" customHeight="1">
      <c r="A1043" s="38"/>
      <c r="B1043" s="39"/>
      <c r="C1043" s="273" t="s">
        <v>1493</v>
      </c>
      <c r="D1043" s="273" t="s">
        <v>230</v>
      </c>
      <c r="E1043" s="274" t="s">
        <v>1494</v>
      </c>
      <c r="F1043" s="275" t="s">
        <v>1495</v>
      </c>
      <c r="G1043" s="276" t="s">
        <v>781</v>
      </c>
      <c r="H1043" s="277">
        <v>4</v>
      </c>
      <c r="I1043" s="278"/>
      <c r="J1043" s="279">
        <f>ROUND(I1043*H1043,2)</f>
        <v>0</v>
      </c>
      <c r="K1043" s="275" t="s">
        <v>169</v>
      </c>
      <c r="L1043" s="280"/>
      <c r="M1043" s="281" t="s">
        <v>1</v>
      </c>
      <c r="N1043" s="282" t="s">
        <v>42</v>
      </c>
      <c r="O1043" s="91"/>
      <c r="P1043" s="244">
        <f>O1043*H1043</f>
        <v>0</v>
      </c>
      <c r="Q1043" s="244">
        <v>0.0025000000000000001</v>
      </c>
      <c r="R1043" s="244">
        <f>Q1043*H1043</f>
        <v>0.01</v>
      </c>
      <c r="S1043" s="244">
        <v>0</v>
      </c>
      <c r="T1043" s="245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46" t="s">
        <v>379</v>
      </c>
      <c r="AT1043" s="246" t="s">
        <v>230</v>
      </c>
      <c r="AU1043" s="246" t="s">
        <v>87</v>
      </c>
      <c r="AY1043" s="17" t="s">
        <v>163</v>
      </c>
      <c r="BE1043" s="247">
        <f>IF(N1043="základní",J1043,0)</f>
        <v>0</v>
      </c>
      <c r="BF1043" s="247">
        <f>IF(N1043="snížená",J1043,0)</f>
        <v>0</v>
      </c>
      <c r="BG1043" s="247">
        <f>IF(N1043="zákl. přenesená",J1043,0)</f>
        <v>0</v>
      </c>
      <c r="BH1043" s="247">
        <f>IF(N1043="sníž. přenesená",J1043,0)</f>
        <v>0</v>
      </c>
      <c r="BI1043" s="247">
        <f>IF(N1043="nulová",J1043,0)</f>
        <v>0</v>
      </c>
      <c r="BJ1043" s="17" t="s">
        <v>85</v>
      </c>
      <c r="BK1043" s="247">
        <f>ROUND(I1043*H1043,2)</f>
        <v>0</v>
      </c>
      <c r="BL1043" s="17" t="s">
        <v>264</v>
      </c>
      <c r="BM1043" s="246" t="s">
        <v>1496</v>
      </c>
    </row>
    <row r="1044" s="2" customFormat="1">
      <c r="A1044" s="38"/>
      <c r="B1044" s="39"/>
      <c r="C1044" s="40"/>
      <c r="D1044" s="248" t="s">
        <v>172</v>
      </c>
      <c r="E1044" s="40"/>
      <c r="F1044" s="249" t="s">
        <v>1495</v>
      </c>
      <c r="G1044" s="40"/>
      <c r="H1044" s="40"/>
      <c r="I1044" s="144"/>
      <c r="J1044" s="40"/>
      <c r="K1044" s="40"/>
      <c r="L1044" s="44"/>
      <c r="M1044" s="250"/>
      <c r="N1044" s="251"/>
      <c r="O1044" s="91"/>
      <c r="P1044" s="91"/>
      <c r="Q1044" s="91"/>
      <c r="R1044" s="91"/>
      <c r="S1044" s="91"/>
      <c r="T1044" s="92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T1044" s="17" t="s">
        <v>172</v>
      </c>
      <c r="AU1044" s="17" t="s">
        <v>87</v>
      </c>
    </row>
    <row r="1045" s="2" customFormat="1" ht="16.5" customHeight="1">
      <c r="A1045" s="38"/>
      <c r="B1045" s="39"/>
      <c r="C1045" s="235" t="s">
        <v>1497</v>
      </c>
      <c r="D1045" s="235" t="s">
        <v>165</v>
      </c>
      <c r="E1045" s="236" t="s">
        <v>1498</v>
      </c>
      <c r="F1045" s="237" t="s">
        <v>1499</v>
      </c>
      <c r="G1045" s="238" t="s">
        <v>781</v>
      </c>
      <c r="H1045" s="239">
        <v>2</v>
      </c>
      <c r="I1045" s="240"/>
      <c r="J1045" s="241">
        <f>ROUND(I1045*H1045,2)</f>
        <v>0</v>
      </c>
      <c r="K1045" s="237" t="s">
        <v>169</v>
      </c>
      <c r="L1045" s="44"/>
      <c r="M1045" s="242" t="s">
        <v>1</v>
      </c>
      <c r="N1045" s="243" t="s">
        <v>42</v>
      </c>
      <c r="O1045" s="91"/>
      <c r="P1045" s="244">
        <f>O1045*H1045</f>
        <v>0</v>
      </c>
      <c r="Q1045" s="244">
        <v>1.0000000000000001E-05</v>
      </c>
      <c r="R1045" s="244">
        <f>Q1045*H1045</f>
        <v>2.0000000000000002E-05</v>
      </c>
      <c r="S1045" s="244">
        <v>0</v>
      </c>
      <c r="T1045" s="245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46" t="s">
        <v>264</v>
      </c>
      <c r="AT1045" s="246" t="s">
        <v>165</v>
      </c>
      <c r="AU1045" s="246" t="s">
        <v>87</v>
      </c>
      <c r="AY1045" s="17" t="s">
        <v>163</v>
      </c>
      <c r="BE1045" s="247">
        <f>IF(N1045="základní",J1045,0)</f>
        <v>0</v>
      </c>
      <c r="BF1045" s="247">
        <f>IF(N1045="snížená",J1045,0)</f>
        <v>0</v>
      </c>
      <c r="BG1045" s="247">
        <f>IF(N1045="zákl. přenesená",J1045,0)</f>
        <v>0</v>
      </c>
      <c r="BH1045" s="247">
        <f>IF(N1045="sníž. přenesená",J1045,0)</f>
        <v>0</v>
      </c>
      <c r="BI1045" s="247">
        <f>IF(N1045="nulová",J1045,0)</f>
        <v>0</v>
      </c>
      <c r="BJ1045" s="17" t="s">
        <v>85</v>
      </c>
      <c r="BK1045" s="247">
        <f>ROUND(I1045*H1045,2)</f>
        <v>0</v>
      </c>
      <c r="BL1045" s="17" t="s">
        <v>264</v>
      </c>
      <c r="BM1045" s="246" t="s">
        <v>1500</v>
      </c>
    </row>
    <row r="1046" s="2" customFormat="1">
      <c r="A1046" s="38"/>
      <c r="B1046" s="39"/>
      <c r="C1046" s="40"/>
      <c r="D1046" s="248" t="s">
        <v>172</v>
      </c>
      <c r="E1046" s="40"/>
      <c r="F1046" s="249" t="s">
        <v>1501</v>
      </c>
      <c r="G1046" s="40"/>
      <c r="H1046" s="40"/>
      <c r="I1046" s="144"/>
      <c r="J1046" s="40"/>
      <c r="K1046" s="40"/>
      <c r="L1046" s="44"/>
      <c r="M1046" s="250"/>
      <c r="N1046" s="251"/>
      <c r="O1046" s="91"/>
      <c r="P1046" s="91"/>
      <c r="Q1046" s="91"/>
      <c r="R1046" s="91"/>
      <c r="S1046" s="91"/>
      <c r="T1046" s="92"/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T1046" s="17" t="s">
        <v>172</v>
      </c>
      <c r="AU1046" s="17" t="s">
        <v>87</v>
      </c>
    </row>
    <row r="1047" s="14" customFormat="1">
      <c r="A1047" s="14"/>
      <c r="B1047" s="262"/>
      <c r="C1047" s="263"/>
      <c r="D1047" s="248" t="s">
        <v>174</v>
      </c>
      <c r="E1047" s="264" t="s">
        <v>1</v>
      </c>
      <c r="F1047" s="265" t="s">
        <v>1502</v>
      </c>
      <c r="G1047" s="263"/>
      <c r="H1047" s="266">
        <v>2</v>
      </c>
      <c r="I1047" s="267"/>
      <c r="J1047" s="263"/>
      <c r="K1047" s="263"/>
      <c r="L1047" s="268"/>
      <c r="M1047" s="269"/>
      <c r="N1047" s="270"/>
      <c r="O1047" s="270"/>
      <c r="P1047" s="270"/>
      <c r="Q1047" s="270"/>
      <c r="R1047" s="270"/>
      <c r="S1047" s="270"/>
      <c r="T1047" s="271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72" t="s">
        <v>174</v>
      </c>
      <c r="AU1047" s="272" t="s">
        <v>87</v>
      </c>
      <c r="AV1047" s="14" t="s">
        <v>87</v>
      </c>
      <c r="AW1047" s="14" t="s">
        <v>32</v>
      </c>
      <c r="AX1047" s="14" t="s">
        <v>77</v>
      </c>
      <c r="AY1047" s="272" t="s">
        <v>163</v>
      </c>
    </row>
    <row r="1048" s="2" customFormat="1" ht="16.5" customHeight="1">
      <c r="A1048" s="38"/>
      <c r="B1048" s="39"/>
      <c r="C1048" s="273" t="s">
        <v>1503</v>
      </c>
      <c r="D1048" s="273" t="s">
        <v>230</v>
      </c>
      <c r="E1048" s="274" t="s">
        <v>1504</v>
      </c>
      <c r="F1048" s="275" t="s">
        <v>1505</v>
      </c>
      <c r="G1048" s="276" t="s">
        <v>781</v>
      </c>
      <c r="H1048" s="277">
        <v>2</v>
      </c>
      <c r="I1048" s="278"/>
      <c r="J1048" s="279">
        <f>ROUND(I1048*H1048,2)</f>
        <v>0</v>
      </c>
      <c r="K1048" s="275" t="s">
        <v>169</v>
      </c>
      <c r="L1048" s="280"/>
      <c r="M1048" s="281" t="s">
        <v>1</v>
      </c>
      <c r="N1048" s="282" t="s">
        <v>42</v>
      </c>
      <c r="O1048" s="91"/>
      <c r="P1048" s="244">
        <f>O1048*H1048</f>
        <v>0</v>
      </c>
      <c r="Q1048" s="244">
        <v>0.0025000000000000001</v>
      </c>
      <c r="R1048" s="244">
        <f>Q1048*H1048</f>
        <v>0.0050000000000000001</v>
      </c>
      <c r="S1048" s="244">
        <v>0</v>
      </c>
      <c r="T1048" s="245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46" t="s">
        <v>379</v>
      </c>
      <c r="AT1048" s="246" t="s">
        <v>230</v>
      </c>
      <c r="AU1048" s="246" t="s">
        <v>87</v>
      </c>
      <c r="AY1048" s="17" t="s">
        <v>163</v>
      </c>
      <c r="BE1048" s="247">
        <f>IF(N1048="základní",J1048,0)</f>
        <v>0</v>
      </c>
      <c r="BF1048" s="247">
        <f>IF(N1048="snížená",J1048,0)</f>
        <v>0</v>
      </c>
      <c r="BG1048" s="247">
        <f>IF(N1048="zákl. přenesená",J1048,0)</f>
        <v>0</v>
      </c>
      <c r="BH1048" s="247">
        <f>IF(N1048="sníž. přenesená",J1048,0)</f>
        <v>0</v>
      </c>
      <c r="BI1048" s="247">
        <f>IF(N1048="nulová",J1048,0)</f>
        <v>0</v>
      </c>
      <c r="BJ1048" s="17" t="s">
        <v>85</v>
      </c>
      <c r="BK1048" s="247">
        <f>ROUND(I1048*H1048,2)</f>
        <v>0</v>
      </c>
      <c r="BL1048" s="17" t="s">
        <v>264</v>
      </c>
      <c r="BM1048" s="246" t="s">
        <v>1506</v>
      </c>
    </row>
    <row r="1049" s="2" customFormat="1">
      <c r="A1049" s="38"/>
      <c r="B1049" s="39"/>
      <c r="C1049" s="40"/>
      <c r="D1049" s="248" t="s">
        <v>172</v>
      </c>
      <c r="E1049" s="40"/>
      <c r="F1049" s="249" t="s">
        <v>1505</v>
      </c>
      <c r="G1049" s="40"/>
      <c r="H1049" s="40"/>
      <c r="I1049" s="144"/>
      <c r="J1049" s="40"/>
      <c r="K1049" s="40"/>
      <c r="L1049" s="44"/>
      <c r="M1049" s="250"/>
      <c r="N1049" s="251"/>
      <c r="O1049" s="91"/>
      <c r="P1049" s="91"/>
      <c r="Q1049" s="91"/>
      <c r="R1049" s="91"/>
      <c r="S1049" s="91"/>
      <c r="T1049" s="92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17" t="s">
        <v>172</v>
      </c>
      <c r="AU1049" s="17" t="s">
        <v>87</v>
      </c>
    </row>
    <row r="1050" s="2" customFormat="1" ht="16.5" customHeight="1">
      <c r="A1050" s="38"/>
      <c r="B1050" s="39"/>
      <c r="C1050" s="235" t="s">
        <v>1507</v>
      </c>
      <c r="D1050" s="235" t="s">
        <v>165</v>
      </c>
      <c r="E1050" s="236" t="s">
        <v>1508</v>
      </c>
      <c r="F1050" s="237" t="s">
        <v>1509</v>
      </c>
      <c r="G1050" s="238" t="s">
        <v>781</v>
      </c>
      <c r="H1050" s="239">
        <v>6</v>
      </c>
      <c r="I1050" s="240"/>
      <c r="J1050" s="241">
        <f>ROUND(I1050*H1050,2)</f>
        <v>0</v>
      </c>
      <c r="K1050" s="237" t="s">
        <v>169</v>
      </c>
      <c r="L1050" s="44"/>
      <c r="M1050" s="242" t="s">
        <v>1</v>
      </c>
      <c r="N1050" s="243" t="s">
        <v>42</v>
      </c>
      <c r="O1050" s="91"/>
      <c r="P1050" s="244">
        <f>O1050*H1050</f>
        <v>0</v>
      </c>
      <c r="Q1050" s="244">
        <v>1.0000000000000001E-05</v>
      </c>
      <c r="R1050" s="244">
        <f>Q1050*H1050</f>
        <v>6.0000000000000008E-05</v>
      </c>
      <c r="S1050" s="244">
        <v>0</v>
      </c>
      <c r="T1050" s="245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46" t="s">
        <v>264</v>
      </c>
      <c r="AT1050" s="246" t="s">
        <v>165</v>
      </c>
      <c r="AU1050" s="246" t="s">
        <v>87</v>
      </c>
      <c r="AY1050" s="17" t="s">
        <v>163</v>
      </c>
      <c r="BE1050" s="247">
        <f>IF(N1050="základní",J1050,0)</f>
        <v>0</v>
      </c>
      <c r="BF1050" s="247">
        <f>IF(N1050="snížená",J1050,0)</f>
        <v>0</v>
      </c>
      <c r="BG1050" s="247">
        <f>IF(N1050="zákl. přenesená",J1050,0)</f>
        <v>0</v>
      </c>
      <c r="BH1050" s="247">
        <f>IF(N1050="sníž. přenesená",J1050,0)</f>
        <v>0</v>
      </c>
      <c r="BI1050" s="247">
        <f>IF(N1050="nulová",J1050,0)</f>
        <v>0</v>
      </c>
      <c r="BJ1050" s="17" t="s">
        <v>85</v>
      </c>
      <c r="BK1050" s="247">
        <f>ROUND(I1050*H1050,2)</f>
        <v>0</v>
      </c>
      <c r="BL1050" s="17" t="s">
        <v>264</v>
      </c>
      <c r="BM1050" s="246" t="s">
        <v>1510</v>
      </c>
    </row>
    <row r="1051" s="2" customFormat="1">
      <c r="A1051" s="38"/>
      <c r="B1051" s="39"/>
      <c r="C1051" s="40"/>
      <c r="D1051" s="248" t="s">
        <v>172</v>
      </c>
      <c r="E1051" s="40"/>
      <c r="F1051" s="249" t="s">
        <v>1511</v>
      </c>
      <c r="G1051" s="40"/>
      <c r="H1051" s="40"/>
      <c r="I1051" s="144"/>
      <c r="J1051" s="40"/>
      <c r="K1051" s="40"/>
      <c r="L1051" s="44"/>
      <c r="M1051" s="250"/>
      <c r="N1051" s="251"/>
      <c r="O1051" s="91"/>
      <c r="P1051" s="91"/>
      <c r="Q1051" s="91"/>
      <c r="R1051" s="91"/>
      <c r="S1051" s="91"/>
      <c r="T1051" s="92"/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T1051" s="17" t="s">
        <v>172</v>
      </c>
      <c r="AU1051" s="17" t="s">
        <v>87</v>
      </c>
    </row>
    <row r="1052" s="14" customFormat="1">
      <c r="A1052" s="14"/>
      <c r="B1052" s="262"/>
      <c r="C1052" s="263"/>
      <c r="D1052" s="248" t="s">
        <v>174</v>
      </c>
      <c r="E1052" s="264" t="s">
        <v>1</v>
      </c>
      <c r="F1052" s="265" t="s">
        <v>1512</v>
      </c>
      <c r="G1052" s="263"/>
      <c r="H1052" s="266">
        <v>6</v>
      </c>
      <c r="I1052" s="267"/>
      <c r="J1052" s="263"/>
      <c r="K1052" s="263"/>
      <c r="L1052" s="268"/>
      <c r="M1052" s="269"/>
      <c r="N1052" s="270"/>
      <c r="O1052" s="270"/>
      <c r="P1052" s="270"/>
      <c r="Q1052" s="270"/>
      <c r="R1052" s="270"/>
      <c r="S1052" s="270"/>
      <c r="T1052" s="271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72" t="s">
        <v>174</v>
      </c>
      <c r="AU1052" s="272" t="s">
        <v>87</v>
      </c>
      <c r="AV1052" s="14" t="s">
        <v>87</v>
      </c>
      <c r="AW1052" s="14" t="s">
        <v>32</v>
      </c>
      <c r="AX1052" s="14" t="s">
        <v>77</v>
      </c>
      <c r="AY1052" s="272" t="s">
        <v>163</v>
      </c>
    </row>
    <row r="1053" s="2" customFormat="1" ht="16.5" customHeight="1">
      <c r="A1053" s="38"/>
      <c r="B1053" s="39"/>
      <c r="C1053" s="273" t="s">
        <v>1513</v>
      </c>
      <c r="D1053" s="273" t="s">
        <v>230</v>
      </c>
      <c r="E1053" s="274" t="s">
        <v>1514</v>
      </c>
      <c r="F1053" s="275" t="s">
        <v>1515</v>
      </c>
      <c r="G1053" s="276" t="s">
        <v>781</v>
      </c>
      <c r="H1053" s="277">
        <v>6</v>
      </c>
      <c r="I1053" s="278"/>
      <c r="J1053" s="279">
        <f>ROUND(I1053*H1053,2)</f>
        <v>0</v>
      </c>
      <c r="K1053" s="275" t="s">
        <v>169</v>
      </c>
      <c r="L1053" s="280"/>
      <c r="M1053" s="281" t="s">
        <v>1</v>
      </c>
      <c r="N1053" s="282" t="s">
        <v>42</v>
      </c>
      <c r="O1053" s="91"/>
      <c r="P1053" s="244">
        <f>O1053*H1053</f>
        <v>0</v>
      </c>
      <c r="Q1053" s="244">
        <v>0.0067000000000000002</v>
      </c>
      <c r="R1053" s="244">
        <f>Q1053*H1053</f>
        <v>0.0402</v>
      </c>
      <c r="S1053" s="244">
        <v>0</v>
      </c>
      <c r="T1053" s="245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46" t="s">
        <v>379</v>
      </c>
      <c r="AT1053" s="246" t="s">
        <v>230</v>
      </c>
      <c r="AU1053" s="246" t="s">
        <v>87</v>
      </c>
      <c r="AY1053" s="17" t="s">
        <v>163</v>
      </c>
      <c r="BE1053" s="247">
        <f>IF(N1053="základní",J1053,0)</f>
        <v>0</v>
      </c>
      <c r="BF1053" s="247">
        <f>IF(N1053="snížená",J1053,0)</f>
        <v>0</v>
      </c>
      <c r="BG1053" s="247">
        <f>IF(N1053="zákl. přenesená",J1053,0)</f>
        <v>0</v>
      </c>
      <c r="BH1053" s="247">
        <f>IF(N1053="sníž. přenesená",J1053,0)</f>
        <v>0</v>
      </c>
      <c r="BI1053" s="247">
        <f>IF(N1053="nulová",J1053,0)</f>
        <v>0</v>
      </c>
      <c r="BJ1053" s="17" t="s">
        <v>85</v>
      </c>
      <c r="BK1053" s="247">
        <f>ROUND(I1053*H1053,2)</f>
        <v>0</v>
      </c>
      <c r="BL1053" s="17" t="s">
        <v>264</v>
      </c>
      <c r="BM1053" s="246" t="s">
        <v>1516</v>
      </c>
    </row>
    <row r="1054" s="2" customFormat="1">
      <c r="A1054" s="38"/>
      <c r="B1054" s="39"/>
      <c r="C1054" s="40"/>
      <c r="D1054" s="248" t="s">
        <v>172</v>
      </c>
      <c r="E1054" s="40"/>
      <c r="F1054" s="249" t="s">
        <v>1515</v>
      </c>
      <c r="G1054" s="40"/>
      <c r="H1054" s="40"/>
      <c r="I1054" s="144"/>
      <c r="J1054" s="40"/>
      <c r="K1054" s="40"/>
      <c r="L1054" s="44"/>
      <c r="M1054" s="250"/>
      <c r="N1054" s="251"/>
      <c r="O1054" s="91"/>
      <c r="P1054" s="91"/>
      <c r="Q1054" s="91"/>
      <c r="R1054" s="91"/>
      <c r="S1054" s="91"/>
      <c r="T1054" s="92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17" t="s">
        <v>172</v>
      </c>
      <c r="AU1054" s="17" t="s">
        <v>87</v>
      </c>
    </row>
    <row r="1055" s="2" customFormat="1" ht="16.5" customHeight="1">
      <c r="A1055" s="38"/>
      <c r="B1055" s="39"/>
      <c r="C1055" s="235" t="s">
        <v>1517</v>
      </c>
      <c r="D1055" s="235" t="s">
        <v>165</v>
      </c>
      <c r="E1055" s="236" t="s">
        <v>1518</v>
      </c>
      <c r="F1055" s="237" t="s">
        <v>1519</v>
      </c>
      <c r="G1055" s="238" t="s">
        <v>781</v>
      </c>
      <c r="H1055" s="239">
        <v>2</v>
      </c>
      <c r="I1055" s="240"/>
      <c r="J1055" s="241">
        <f>ROUND(I1055*H1055,2)</f>
        <v>0</v>
      </c>
      <c r="K1055" s="237" t="s">
        <v>169</v>
      </c>
      <c r="L1055" s="44"/>
      <c r="M1055" s="242" t="s">
        <v>1</v>
      </c>
      <c r="N1055" s="243" t="s">
        <v>42</v>
      </c>
      <c r="O1055" s="91"/>
      <c r="P1055" s="244">
        <f>O1055*H1055</f>
        <v>0</v>
      </c>
      <c r="Q1055" s="244">
        <v>1.0000000000000001E-05</v>
      </c>
      <c r="R1055" s="244">
        <f>Q1055*H1055</f>
        <v>2.0000000000000002E-05</v>
      </c>
      <c r="S1055" s="244">
        <v>0</v>
      </c>
      <c r="T1055" s="245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46" t="s">
        <v>264</v>
      </c>
      <c r="AT1055" s="246" t="s">
        <v>165</v>
      </c>
      <c r="AU1055" s="246" t="s">
        <v>87</v>
      </c>
      <c r="AY1055" s="17" t="s">
        <v>163</v>
      </c>
      <c r="BE1055" s="247">
        <f>IF(N1055="základní",J1055,0)</f>
        <v>0</v>
      </c>
      <c r="BF1055" s="247">
        <f>IF(N1055="snížená",J1055,0)</f>
        <v>0</v>
      </c>
      <c r="BG1055" s="247">
        <f>IF(N1055="zákl. přenesená",J1055,0)</f>
        <v>0</v>
      </c>
      <c r="BH1055" s="247">
        <f>IF(N1055="sníž. přenesená",J1055,0)</f>
        <v>0</v>
      </c>
      <c r="BI1055" s="247">
        <f>IF(N1055="nulová",J1055,0)</f>
        <v>0</v>
      </c>
      <c r="BJ1055" s="17" t="s">
        <v>85</v>
      </c>
      <c r="BK1055" s="247">
        <f>ROUND(I1055*H1055,2)</f>
        <v>0</v>
      </c>
      <c r="BL1055" s="17" t="s">
        <v>264</v>
      </c>
      <c r="BM1055" s="246" t="s">
        <v>1520</v>
      </c>
    </row>
    <row r="1056" s="2" customFormat="1">
      <c r="A1056" s="38"/>
      <c r="B1056" s="39"/>
      <c r="C1056" s="40"/>
      <c r="D1056" s="248" t="s">
        <v>172</v>
      </c>
      <c r="E1056" s="40"/>
      <c r="F1056" s="249" t="s">
        <v>1521</v>
      </c>
      <c r="G1056" s="40"/>
      <c r="H1056" s="40"/>
      <c r="I1056" s="144"/>
      <c r="J1056" s="40"/>
      <c r="K1056" s="40"/>
      <c r="L1056" s="44"/>
      <c r="M1056" s="250"/>
      <c r="N1056" s="251"/>
      <c r="O1056" s="91"/>
      <c r="P1056" s="91"/>
      <c r="Q1056" s="91"/>
      <c r="R1056" s="91"/>
      <c r="S1056" s="91"/>
      <c r="T1056" s="92"/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T1056" s="17" t="s">
        <v>172</v>
      </c>
      <c r="AU1056" s="17" t="s">
        <v>87</v>
      </c>
    </row>
    <row r="1057" s="13" customFormat="1">
      <c r="A1057" s="13"/>
      <c r="B1057" s="252"/>
      <c r="C1057" s="253"/>
      <c r="D1057" s="248" t="s">
        <v>174</v>
      </c>
      <c r="E1057" s="254" t="s">
        <v>1</v>
      </c>
      <c r="F1057" s="255" t="s">
        <v>1522</v>
      </c>
      <c r="G1057" s="253"/>
      <c r="H1057" s="254" t="s">
        <v>1</v>
      </c>
      <c r="I1057" s="256"/>
      <c r="J1057" s="253"/>
      <c r="K1057" s="253"/>
      <c r="L1057" s="257"/>
      <c r="M1057" s="258"/>
      <c r="N1057" s="259"/>
      <c r="O1057" s="259"/>
      <c r="P1057" s="259"/>
      <c r="Q1057" s="259"/>
      <c r="R1057" s="259"/>
      <c r="S1057" s="259"/>
      <c r="T1057" s="260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61" t="s">
        <v>174</v>
      </c>
      <c r="AU1057" s="261" t="s">
        <v>87</v>
      </c>
      <c r="AV1057" s="13" t="s">
        <v>85</v>
      </c>
      <c r="AW1057" s="13" t="s">
        <v>32</v>
      </c>
      <c r="AX1057" s="13" t="s">
        <v>77</v>
      </c>
      <c r="AY1057" s="261" t="s">
        <v>163</v>
      </c>
    </row>
    <row r="1058" s="14" customFormat="1">
      <c r="A1058" s="14"/>
      <c r="B1058" s="262"/>
      <c r="C1058" s="263"/>
      <c r="D1058" s="248" t="s">
        <v>174</v>
      </c>
      <c r="E1058" s="264" t="s">
        <v>1</v>
      </c>
      <c r="F1058" s="265" t="s">
        <v>1502</v>
      </c>
      <c r="G1058" s="263"/>
      <c r="H1058" s="266">
        <v>2</v>
      </c>
      <c r="I1058" s="267"/>
      <c r="J1058" s="263"/>
      <c r="K1058" s="263"/>
      <c r="L1058" s="268"/>
      <c r="M1058" s="269"/>
      <c r="N1058" s="270"/>
      <c r="O1058" s="270"/>
      <c r="P1058" s="270"/>
      <c r="Q1058" s="270"/>
      <c r="R1058" s="270"/>
      <c r="S1058" s="270"/>
      <c r="T1058" s="271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72" t="s">
        <v>174</v>
      </c>
      <c r="AU1058" s="272" t="s">
        <v>87</v>
      </c>
      <c r="AV1058" s="14" t="s">
        <v>87</v>
      </c>
      <c r="AW1058" s="14" t="s">
        <v>32</v>
      </c>
      <c r="AX1058" s="14" t="s">
        <v>77</v>
      </c>
      <c r="AY1058" s="272" t="s">
        <v>163</v>
      </c>
    </row>
    <row r="1059" s="2" customFormat="1" ht="16.5" customHeight="1">
      <c r="A1059" s="38"/>
      <c r="B1059" s="39"/>
      <c r="C1059" s="273" t="s">
        <v>1523</v>
      </c>
      <c r="D1059" s="273" t="s">
        <v>230</v>
      </c>
      <c r="E1059" s="274" t="s">
        <v>1524</v>
      </c>
      <c r="F1059" s="275" t="s">
        <v>1525</v>
      </c>
      <c r="G1059" s="276" t="s">
        <v>781</v>
      </c>
      <c r="H1059" s="277">
        <v>2</v>
      </c>
      <c r="I1059" s="278"/>
      <c r="J1059" s="279">
        <f>ROUND(I1059*H1059,2)</f>
        <v>0</v>
      </c>
      <c r="K1059" s="275" t="s">
        <v>169</v>
      </c>
      <c r="L1059" s="280"/>
      <c r="M1059" s="281" t="s">
        <v>1</v>
      </c>
      <c r="N1059" s="282" t="s">
        <v>42</v>
      </c>
      <c r="O1059" s="91"/>
      <c r="P1059" s="244">
        <f>O1059*H1059</f>
        <v>0</v>
      </c>
      <c r="Q1059" s="244">
        <v>0.0040000000000000001</v>
      </c>
      <c r="R1059" s="244">
        <f>Q1059*H1059</f>
        <v>0.0080000000000000002</v>
      </c>
      <c r="S1059" s="244">
        <v>0</v>
      </c>
      <c r="T1059" s="245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46" t="s">
        <v>379</v>
      </c>
      <c r="AT1059" s="246" t="s">
        <v>230</v>
      </c>
      <c r="AU1059" s="246" t="s">
        <v>87</v>
      </c>
      <c r="AY1059" s="17" t="s">
        <v>163</v>
      </c>
      <c r="BE1059" s="247">
        <f>IF(N1059="základní",J1059,0)</f>
        <v>0</v>
      </c>
      <c r="BF1059" s="247">
        <f>IF(N1059="snížená",J1059,0)</f>
        <v>0</v>
      </c>
      <c r="BG1059" s="247">
        <f>IF(N1059="zákl. přenesená",J1059,0)</f>
        <v>0</v>
      </c>
      <c r="BH1059" s="247">
        <f>IF(N1059="sníž. přenesená",J1059,0)</f>
        <v>0</v>
      </c>
      <c r="BI1059" s="247">
        <f>IF(N1059="nulová",J1059,0)</f>
        <v>0</v>
      </c>
      <c r="BJ1059" s="17" t="s">
        <v>85</v>
      </c>
      <c r="BK1059" s="247">
        <f>ROUND(I1059*H1059,2)</f>
        <v>0</v>
      </c>
      <c r="BL1059" s="17" t="s">
        <v>264</v>
      </c>
      <c r="BM1059" s="246" t="s">
        <v>1526</v>
      </c>
    </row>
    <row r="1060" s="2" customFormat="1">
      <c r="A1060" s="38"/>
      <c r="B1060" s="39"/>
      <c r="C1060" s="40"/>
      <c r="D1060" s="248" t="s">
        <v>172</v>
      </c>
      <c r="E1060" s="40"/>
      <c r="F1060" s="249" t="s">
        <v>1525</v>
      </c>
      <c r="G1060" s="40"/>
      <c r="H1060" s="40"/>
      <c r="I1060" s="144"/>
      <c r="J1060" s="40"/>
      <c r="K1060" s="40"/>
      <c r="L1060" s="44"/>
      <c r="M1060" s="250"/>
      <c r="N1060" s="251"/>
      <c r="O1060" s="91"/>
      <c r="P1060" s="91"/>
      <c r="Q1060" s="91"/>
      <c r="R1060" s="91"/>
      <c r="S1060" s="91"/>
      <c r="T1060" s="92"/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T1060" s="17" t="s">
        <v>172</v>
      </c>
      <c r="AU1060" s="17" t="s">
        <v>87</v>
      </c>
    </row>
    <row r="1061" s="2" customFormat="1" ht="16.5" customHeight="1">
      <c r="A1061" s="38"/>
      <c r="B1061" s="39"/>
      <c r="C1061" s="235" t="s">
        <v>1527</v>
      </c>
      <c r="D1061" s="235" t="s">
        <v>165</v>
      </c>
      <c r="E1061" s="236" t="s">
        <v>1528</v>
      </c>
      <c r="F1061" s="237" t="s">
        <v>1529</v>
      </c>
      <c r="G1061" s="238" t="s">
        <v>781</v>
      </c>
      <c r="H1061" s="239">
        <v>8</v>
      </c>
      <c r="I1061" s="240"/>
      <c r="J1061" s="241">
        <f>ROUND(I1061*H1061,2)</f>
        <v>0</v>
      </c>
      <c r="K1061" s="237" t="s">
        <v>169</v>
      </c>
      <c r="L1061" s="44"/>
      <c r="M1061" s="242" t="s">
        <v>1</v>
      </c>
      <c r="N1061" s="243" t="s">
        <v>42</v>
      </c>
      <c r="O1061" s="91"/>
      <c r="P1061" s="244">
        <f>O1061*H1061</f>
        <v>0</v>
      </c>
      <c r="Q1061" s="244">
        <v>0.00022000000000000001</v>
      </c>
      <c r="R1061" s="244">
        <f>Q1061*H1061</f>
        <v>0.0017600000000000001</v>
      </c>
      <c r="S1061" s="244">
        <v>0</v>
      </c>
      <c r="T1061" s="245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46" t="s">
        <v>264</v>
      </c>
      <c r="AT1061" s="246" t="s">
        <v>165</v>
      </c>
      <c r="AU1061" s="246" t="s">
        <v>87</v>
      </c>
      <c r="AY1061" s="17" t="s">
        <v>163</v>
      </c>
      <c r="BE1061" s="247">
        <f>IF(N1061="základní",J1061,0)</f>
        <v>0</v>
      </c>
      <c r="BF1061" s="247">
        <f>IF(N1061="snížená",J1061,0)</f>
        <v>0</v>
      </c>
      <c r="BG1061" s="247">
        <f>IF(N1061="zákl. přenesená",J1061,0)</f>
        <v>0</v>
      </c>
      <c r="BH1061" s="247">
        <f>IF(N1061="sníž. přenesená",J1061,0)</f>
        <v>0</v>
      </c>
      <c r="BI1061" s="247">
        <f>IF(N1061="nulová",J1061,0)</f>
        <v>0</v>
      </c>
      <c r="BJ1061" s="17" t="s">
        <v>85</v>
      </c>
      <c r="BK1061" s="247">
        <f>ROUND(I1061*H1061,2)</f>
        <v>0</v>
      </c>
      <c r="BL1061" s="17" t="s">
        <v>264</v>
      </c>
      <c r="BM1061" s="246" t="s">
        <v>1530</v>
      </c>
    </row>
    <row r="1062" s="2" customFormat="1">
      <c r="A1062" s="38"/>
      <c r="B1062" s="39"/>
      <c r="C1062" s="40"/>
      <c r="D1062" s="248" t="s">
        <v>172</v>
      </c>
      <c r="E1062" s="40"/>
      <c r="F1062" s="249" t="s">
        <v>1531</v>
      </c>
      <c r="G1062" s="40"/>
      <c r="H1062" s="40"/>
      <c r="I1062" s="144"/>
      <c r="J1062" s="40"/>
      <c r="K1062" s="40"/>
      <c r="L1062" s="44"/>
      <c r="M1062" s="250"/>
      <c r="N1062" s="251"/>
      <c r="O1062" s="91"/>
      <c r="P1062" s="91"/>
      <c r="Q1062" s="91"/>
      <c r="R1062" s="91"/>
      <c r="S1062" s="91"/>
      <c r="T1062" s="92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T1062" s="17" t="s">
        <v>172</v>
      </c>
      <c r="AU1062" s="17" t="s">
        <v>87</v>
      </c>
    </row>
    <row r="1063" s="13" customFormat="1">
      <c r="A1063" s="13"/>
      <c r="B1063" s="252"/>
      <c r="C1063" s="253"/>
      <c r="D1063" s="248" t="s">
        <v>174</v>
      </c>
      <c r="E1063" s="254" t="s">
        <v>1</v>
      </c>
      <c r="F1063" s="255" t="s">
        <v>1532</v>
      </c>
      <c r="G1063" s="253"/>
      <c r="H1063" s="254" t="s">
        <v>1</v>
      </c>
      <c r="I1063" s="256"/>
      <c r="J1063" s="253"/>
      <c r="K1063" s="253"/>
      <c r="L1063" s="257"/>
      <c r="M1063" s="258"/>
      <c r="N1063" s="259"/>
      <c r="O1063" s="259"/>
      <c r="P1063" s="259"/>
      <c r="Q1063" s="259"/>
      <c r="R1063" s="259"/>
      <c r="S1063" s="259"/>
      <c r="T1063" s="260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61" t="s">
        <v>174</v>
      </c>
      <c r="AU1063" s="261" t="s">
        <v>87</v>
      </c>
      <c r="AV1063" s="13" t="s">
        <v>85</v>
      </c>
      <c r="AW1063" s="13" t="s">
        <v>32</v>
      </c>
      <c r="AX1063" s="13" t="s">
        <v>77</v>
      </c>
      <c r="AY1063" s="261" t="s">
        <v>163</v>
      </c>
    </row>
    <row r="1064" s="14" customFormat="1">
      <c r="A1064" s="14"/>
      <c r="B1064" s="262"/>
      <c r="C1064" s="263"/>
      <c r="D1064" s="248" t="s">
        <v>174</v>
      </c>
      <c r="E1064" s="264" t="s">
        <v>1</v>
      </c>
      <c r="F1064" s="265" t="s">
        <v>197</v>
      </c>
      <c r="G1064" s="263"/>
      <c r="H1064" s="266">
        <v>5</v>
      </c>
      <c r="I1064" s="267"/>
      <c r="J1064" s="263"/>
      <c r="K1064" s="263"/>
      <c r="L1064" s="268"/>
      <c r="M1064" s="269"/>
      <c r="N1064" s="270"/>
      <c r="O1064" s="270"/>
      <c r="P1064" s="270"/>
      <c r="Q1064" s="270"/>
      <c r="R1064" s="270"/>
      <c r="S1064" s="270"/>
      <c r="T1064" s="271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72" t="s">
        <v>174</v>
      </c>
      <c r="AU1064" s="272" t="s">
        <v>87</v>
      </c>
      <c r="AV1064" s="14" t="s">
        <v>87</v>
      </c>
      <c r="AW1064" s="14" t="s">
        <v>32</v>
      </c>
      <c r="AX1064" s="14" t="s">
        <v>77</v>
      </c>
      <c r="AY1064" s="272" t="s">
        <v>163</v>
      </c>
    </row>
    <row r="1065" s="13" customFormat="1">
      <c r="A1065" s="13"/>
      <c r="B1065" s="252"/>
      <c r="C1065" s="253"/>
      <c r="D1065" s="248" t="s">
        <v>174</v>
      </c>
      <c r="E1065" s="254" t="s">
        <v>1</v>
      </c>
      <c r="F1065" s="255" t="s">
        <v>1533</v>
      </c>
      <c r="G1065" s="253"/>
      <c r="H1065" s="254" t="s">
        <v>1</v>
      </c>
      <c r="I1065" s="256"/>
      <c r="J1065" s="253"/>
      <c r="K1065" s="253"/>
      <c r="L1065" s="257"/>
      <c r="M1065" s="258"/>
      <c r="N1065" s="259"/>
      <c r="O1065" s="259"/>
      <c r="P1065" s="259"/>
      <c r="Q1065" s="259"/>
      <c r="R1065" s="259"/>
      <c r="S1065" s="259"/>
      <c r="T1065" s="260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61" t="s">
        <v>174</v>
      </c>
      <c r="AU1065" s="261" t="s">
        <v>87</v>
      </c>
      <c r="AV1065" s="13" t="s">
        <v>85</v>
      </c>
      <c r="AW1065" s="13" t="s">
        <v>32</v>
      </c>
      <c r="AX1065" s="13" t="s">
        <v>77</v>
      </c>
      <c r="AY1065" s="261" t="s">
        <v>163</v>
      </c>
    </row>
    <row r="1066" s="14" customFormat="1">
      <c r="A1066" s="14"/>
      <c r="B1066" s="262"/>
      <c r="C1066" s="263"/>
      <c r="D1066" s="248" t="s">
        <v>174</v>
      </c>
      <c r="E1066" s="264" t="s">
        <v>1</v>
      </c>
      <c r="F1066" s="265" t="s">
        <v>181</v>
      </c>
      <c r="G1066" s="263"/>
      <c r="H1066" s="266">
        <v>3</v>
      </c>
      <c r="I1066" s="267"/>
      <c r="J1066" s="263"/>
      <c r="K1066" s="263"/>
      <c r="L1066" s="268"/>
      <c r="M1066" s="269"/>
      <c r="N1066" s="270"/>
      <c r="O1066" s="270"/>
      <c r="P1066" s="270"/>
      <c r="Q1066" s="270"/>
      <c r="R1066" s="270"/>
      <c r="S1066" s="270"/>
      <c r="T1066" s="271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72" t="s">
        <v>174</v>
      </c>
      <c r="AU1066" s="272" t="s">
        <v>87</v>
      </c>
      <c r="AV1066" s="14" t="s">
        <v>87</v>
      </c>
      <c r="AW1066" s="14" t="s">
        <v>32</v>
      </c>
      <c r="AX1066" s="14" t="s">
        <v>77</v>
      </c>
      <c r="AY1066" s="272" t="s">
        <v>163</v>
      </c>
    </row>
    <row r="1067" s="2" customFormat="1" ht="16.5" customHeight="1">
      <c r="A1067" s="38"/>
      <c r="B1067" s="39"/>
      <c r="C1067" s="273" t="s">
        <v>1534</v>
      </c>
      <c r="D1067" s="273" t="s">
        <v>230</v>
      </c>
      <c r="E1067" s="274" t="s">
        <v>1535</v>
      </c>
      <c r="F1067" s="275" t="s">
        <v>1536</v>
      </c>
      <c r="G1067" s="276" t="s">
        <v>781</v>
      </c>
      <c r="H1067" s="277">
        <v>3</v>
      </c>
      <c r="I1067" s="278"/>
      <c r="J1067" s="279">
        <f>ROUND(I1067*H1067,2)</f>
        <v>0</v>
      </c>
      <c r="K1067" s="275" t="s">
        <v>169</v>
      </c>
      <c r="L1067" s="280"/>
      <c r="M1067" s="281" t="s">
        <v>1</v>
      </c>
      <c r="N1067" s="282" t="s">
        <v>42</v>
      </c>
      <c r="O1067" s="91"/>
      <c r="P1067" s="244">
        <f>O1067*H1067</f>
        <v>0</v>
      </c>
      <c r="Q1067" s="244">
        <v>0.0241</v>
      </c>
      <c r="R1067" s="244">
        <f>Q1067*H1067</f>
        <v>0.072300000000000003</v>
      </c>
      <c r="S1067" s="244">
        <v>0</v>
      </c>
      <c r="T1067" s="245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46" t="s">
        <v>379</v>
      </c>
      <c r="AT1067" s="246" t="s">
        <v>230</v>
      </c>
      <c r="AU1067" s="246" t="s">
        <v>87</v>
      </c>
      <c r="AY1067" s="17" t="s">
        <v>163</v>
      </c>
      <c r="BE1067" s="247">
        <f>IF(N1067="základní",J1067,0)</f>
        <v>0</v>
      </c>
      <c r="BF1067" s="247">
        <f>IF(N1067="snížená",J1067,0)</f>
        <v>0</v>
      </c>
      <c r="BG1067" s="247">
        <f>IF(N1067="zákl. přenesená",J1067,0)</f>
        <v>0</v>
      </c>
      <c r="BH1067" s="247">
        <f>IF(N1067="sníž. přenesená",J1067,0)</f>
        <v>0</v>
      </c>
      <c r="BI1067" s="247">
        <f>IF(N1067="nulová",J1067,0)</f>
        <v>0</v>
      </c>
      <c r="BJ1067" s="17" t="s">
        <v>85</v>
      </c>
      <c r="BK1067" s="247">
        <f>ROUND(I1067*H1067,2)</f>
        <v>0</v>
      </c>
      <c r="BL1067" s="17" t="s">
        <v>264</v>
      </c>
      <c r="BM1067" s="246" t="s">
        <v>1537</v>
      </c>
    </row>
    <row r="1068" s="2" customFormat="1">
      <c r="A1068" s="38"/>
      <c r="B1068" s="39"/>
      <c r="C1068" s="40"/>
      <c r="D1068" s="248" t="s">
        <v>172</v>
      </c>
      <c r="E1068" s="40"/>
      <c r="F1068" s="249" t="s">
        <v>1536</v>
      </c>
      <c r="G1068" s="40"/>
      <c r="H1068" s="40"/>
      <c r="I1068" s="144"/>
      <c r="J1068" s="40"/>
      <c r="K1068" s="40"/>
      <c r="L1068" s="44"/>
      <c r="M1068" s="250"/>
      <c r="N1068" s="251"/>
      <c r="O1068" s="91"/>
      <c r="P1068" s="91"/>
      <c r="Q1068" s="91"/>
      <c r="R1068" s="91"/>
      <c r="S1068" s="91"/>
      <c r="T1068" s="92"/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T1068" s="17" t="s">
        <v>172</v>
      </c>
      <c r="AU1068" s="17" t="s">
        <v>87</v>
      </c>
    </row>
    <row r="1069" s="2" customFormat="1" ht="16.5" customHeight="1">
      <c r="A1069" s="38"/>
      <c r="B1069" s="39"/>
      <c r="C1069" s="273" t="s">
        <v>1538</v>
      </c>
      <c r="D1069" s="273" t="s">
        <v>230</v>
      </c>
      <c r="E1069" s="274" t="s">
        <v>1539</v>
      </c>
      <c r="F1069" s="275" t="s">
        <v>1540</v>
      </c>
      <c r="G1069" s="276" t="s">
        <v>781</v>
      </c>
      <c r="H1069" s="277">
        <v>5</v>
      </c>
      <c r="I1069" s="278"/>
      <c r="J1069" s="279">
        <f>ROUND(I1069*H1069,2)</f>
        <v>0</v>
      </c>
      <c r="K1069" s="275" t="s">
        <v>169</v>
      </c>
      <c r="L1069" s="280"/>
      <c r="M1069" s="281" t="s">
        <v>1</v>
      </c>
      <c r="N1069" s="282" t="s">
        <v>42</v>
      </c>
      <c r="O1069" s="91"/>
      <c r="P1069" s="244">
        <f>O1069*H1069</f>
        <v>0</v>
      </c>
      <c r="Q1069" s="244">
        <v>0.023470000000000001</v>
      </c>
      <c r="R1069" s="244">
        <f>Q1069*H1069</f>
        <v>0.11735000000000001</v>
      </c>
      <c r="S1069" s="244">
        <v>0</v>
      </c>
      <c r="T1069" s="245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46" t="s">
        <v>379</v>
      </c>
      <c r="AT1069" s="246" t="s">
        <v>230</v>
      </c>
      <c r="AU1069" s="246" t="s">
        <v>87</v>
      </c>
      <c r="AY1069" s="17" t="s">
        <v>163</v>
      </c>
      <c r="BE1069" s="247">
        <f>IF(N1069="základní",J1069,0)</f>
        <v>0</v>
      </c>
      <c r="BF1069" s="247">
        <f>IF(N1069="snížená",J1069,0)</f>
        <v>0</v>
      </c>
      <c r="BG1069" s="247">
        <f>IF(N1069="zákl. přenesená",J1069,0)</f>
        <v>0</v>
      </c>
      <c r="BH1069" s="247">
        <f>IF(N1069="sníž. přenesená",J1069,0)</f>
        <v>0</v>
      </c>
      <c r="BI1069" s="247">
        <f>IF(N1069="nulová",J1069,0)</f>
        <v>0</v>
      </c>
      <c r="BJ1069" s="17" t="s">
        <v>85</v>
      </c>
      <c r="BK1069" s="247">
        <f>ROUND(I1069*H1069,2)</f>
        <v>0</v>
      </c>
      <c r="BL1069" s="17" t="s">
        <v>264</v>
      </c>
      <c r="BM1069" s="246" t="s">
        <v>1541</v>
      </c>
    </row>
    <row r="1070" s="2" customFormat="1">
      <c r="A1070" s="38"/>
      <c r="B1070" s="39"/>
      <c r="C1070" s="40"/>
      <c r="D1070" s="248" t="s">
        <v>172</v>
      </c>
      <c r="E1070" s="40"/>
      <c r="F1070" s="249" t="s">
        <v>1540</v>
      </c>
      <c r="G1070" s="40"/>
      <c r="H1070" s="40"/>
      <c r="I1070" s="144"/>
      <c r="J1070" s="40"/>
      <c r="K1070" s="40"/>
      <c r="L1070" s="44"/>
      <c r="M1070" s="250"/>
      <c r="N1070" s="251"/>
      <c r="O1070" s="91"/>
      <c r="P1070" s="91"/>
      <c r="Q1070" s="91"/>
      <c r="R1070" s="91"/>
      <c r="S1070" s="91"/>
      <c r="T1070" s="92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172</v>
      </c>
      <c r="AU1070" s="17" t="s">
        <v>87</v>
      </c>
    </row>
    <row r="1071" s="2" customFormat="1" ht="16.5" customHeight="1">
      <c r="A1071" s="38"/>
      <c r="B1071" s="39"/>
      <c r="C1071" s="235" t="s">
        <v>1542</v>
      </c>
      <c r="D1071" s="235" t="s">
        <v>165</v>
      </c>
      <c r="E1071" s="236" t="s">
        <v>1543</v>
      </c>
      <c r="F1071" s="237" t="s">
        <v>1544</v>
      </c>
      <c r="G1071" s="238" t="s">
        <v>781</v>
      </c>
      <c r="H1071" s="239">
        <v>1</v>
      </c>
      <c r="I1071" s="240"/>
      <c r="J1071" s="241">
        <f>ROUND(I1071*H1071,2)</f>
        <v>0</v>
      </c>
      <c r="K1071" s="237" t="s">
        <v>169</v>
      </c>
      <c r="L1071" s="44"/>
      <c r="M1071" s="242" t="s">
        <v>1</v>
      </c>
      <c r="N1071" s="243" t="s">
        <v>42</v>
      </c>
      <c r="O1071" s="91"/>
      <c r="P1071" s="244">
        <f>O1071*H1071</f>
        <v>0</v>
      </c>
      <c r="Q1071" s="244">
        <v>0</v>
      </c>
      <c r="R1071" s="244">
        <f>Q1071*H1071</f>
        <v>0</v>
      </c>
      <c r="S1071" s="244">
        <v>0</v>
      </c>
      <c r="T1071" s="245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46" t="s">
        <v>264</v>
      </c>
      <c r="AT1071" s="246" t="s">
        <v>165</v>
      </c>
      <c r="AU1071" s="246" t="s">
        <v>87</v>
      </c>
      <c r="AY1071" s="17" t="s">
        <v>163</v>
      </c>
      <c r="BE1071" s="247">
        <f>IF(N1071="základní",J1071,0)</f>
        <v>0</v>
      </c>
      <c r="BF1071" s="247">
        <f>IF(N1071="snížená",J1071,0)</f>
        <v>0</v>
      </c>
      <c r="BG1071" s="247">
        <f>IF(N1071="zákl. přenesená",J1071,0)</f>
        <v>0</v>
      </c>
      <c r="BH1071" s="247">
        <f>IF(N1071="sníž. přenesená",J1071,0)</f>
        <v>0</v>
      </c>
      <c r="BI1071" s="247">
        <f>IF(N1071="nulová",J1071,0)</f>
        <v>0</v>
      </c>
      <c r="BJ1071" s="17" t="s">
        <v>85</v>
      </c>
      <c r="BK1071" s="247">
        <f>ROUND(I1071*H1071,2)</f>
        <v>0</v>
      </c>
      <c r="BL1071" s="17" t="s">
        <v>264</v>
      </c>
      <c r="BM1071" s="246" t="s">
        <v>1545</v>
      </c>
    </row>
    <row r="1072" s="2" customFormat="1">
      <c r="A1072" s="38"/>
      <c r="B1072" s="39"/>
      <c r="C1072" s="40"/>
      <c r="D1072" s="248" t="s">
        <v>172</v>
      </c>
      <c r="E1072" s="40"/>
      <c r="F1072" s="249" t="s">
        <v>1546</v>
      </c>
      <c r="G1072" s="40"/>
      <c r="H1072" s="40"/>
      <c r="I1072" s="144"/>
      <c r="J1072" s="40"/>
      <c r="K1072" s="40"/>
      <c r="L1072" s="44"/>
      <c r="M1072" s="250"/>
      <c r="N1072" s="251"/>
      <c r="O1072" s="91"/>
      <c r="P1072" s="91"/>
      <c r="Q1072" s="91"/>
      <c r="R1072" s="91"/>
      <c r="S1072" s="91"/>
      <c r="T1072" s="92"/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T1072" s="17" t="s">
        <v>172</v>
      </c>
      <c r="AU1072" s="17" t="s">
        <v>87</v>
      </c>
    </row>
    <row r="1073" s="13" customFormat="1">
      <c r="A1073" s="13"/>
      <c r="B1073" s="252"/>
      <c r="C1073" s="253"/>
      <c r="D1073" s="248" t="s">
        <v>174</v>
      </c>
      <c r="E1073" s="254" t="s">
        <v>1</v>
      </c>
      <c r="F1073" s="255" t="s">
        <v>1547</v>
      </c>
      <c r="G1073" s="253"/>
      <c r="H1073" s="254" t="s">
        <v>1</v>
      </c>
      <c r="I1073" s="256"/>
      <c r="J1073" s="253"/>
      <c r="K1073" s="253"/>
      <c r="L1073" s="257"/>
      <c r="M1073" s="258"/>
      <c r="N1073" s="259"/>
      <c r="O1073" s="259"/>
      <c r="P1073" s="259"/>
      <c r="Q1073" s="259"/>
      <c r="R1073" s="259"/>
      <c r="S1073" s="259"/>
      <c r="T1073" s="260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61" t="s">
        <v>174</v>
      </c>
      <c r="AU1073" s="261" t="s">
        <v>87</v>
      </c>
      <c r="AV1073" s="13" t="s">
        <v>85</v>
      </c>
      <c r="AW1073" s="13" t="s">
        <v>32</v>
      </c>
      <c r="AX1073" s="13" t="s">
        <v>77</v>
      </c>
      <c r="AY1073" s="261" t="s">
        <v>163</v>
      </c>
    </row>
    <row r="1074" s="14" customFormat="1">
      <c r="A1074" s="14"/>
      <c r="B1074" s="262"/>
      <c r="C1074" s="263"/>
      <c r="D1074" s="248" t="s">
        <v>174</v>
      </c>
      <c r="E1074" s="264" t="s">
        <v>1</v>
      </c>
      <c r="F1074" s="265" t="s">
        <v>85</v>
      </c>
      <c r="G1074" s="263"/>
      <c r="H1074" s="266">
        <v>1</v>
      </c>
      <c r="I1074" s="267"/>
      <c r="J1074" s="263"/>
      <c r="K1074" s="263"/>
      <c r="L1074" s="268"/>
      <c r="M1074" s="269"/>
      <c r="N1074" s="270"/>
      <c r="O1074" s="270"/>
      <c r="P1074" s="270"/>
      <c r="Q1074" s="270"/>
      <c r="R1074" s="270"/>
      <c r="S1074" s="270"/>
      <c r="T1074" s="271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72" t="s">
        <v>174</v>
      </c>
      <c r="AU1074" s="272" t="s">
        <v>87</v>
      </c>
      <c r="AV1074" s="14" t="s">
        <v>87</v>
      </c>
      <c r="AW1074" s="14" t="s">
        <v>32</v>
      </c>
      <c r="AX1074" s="14" t="s">
        <v>77</v>
      </c>
      <c r="AY1074" s="272" t="s">
        <v>163</v>
      </c>
    </row>
    <row r="1075" s="2" customFormat="1" ht="16.5" customHeight="1">
      <c r="A1075" s="38"/>
      <c r="B1075" s="39"/>
      <c r="C1075" s="273" t="s">
        <v>1548</v>
      </c>
      <c r="D1075" s="273" t="s">
        <v>230</v>
      </c>
      <c r="E1075" s="274" t="s">
        <v>1549</v>
      </c>
      <c r="F1075" s="275" t="s">
        <v>1550</v>
      </c>
      <c r="G1075" s="276" t="s">
        <v>781</v>
      </c>
      <c r="H1075" s="277">
        <v>1</v>
      </c>
      <c r="I1075" s="278"/>
      <c r="J1075" s="279">
        <f>ROUND(I1075*H1075,2)</f>
        <v>0</v>
      </c>
      <c r="K1075" s="275" t="s">
        <v>169</v>
      </c>
      <c r="L1075" s="280"/>
      <c r="M1075" s="281" t="s">
        <v>1</v>
      </c>
      <c r="N1075" s="282" t="s">
        <v>42</v>
      </c>
      <c r="O1075" s="91"/>
      <c r="P1075" s="244">
        <f>O1075*H1075</f>
        <v>0</v>
      </c>
      <c r="Q1075" s="244">
        <v>0.044999999999999998</v>
      </c>
      <c r="R1075" s="244">
        <f>Q1075*H1075</f>
        <v>0.044999999999999998</v>
      </c>
      <c r="S1075" s="244">
        <v>0</v>
      </c>
      <c r="T1075" s="245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46" t="s">
        <v>379</v>
      </c>
      <c r="AT1075" s="246" t="s">
        <v>230</v>
      </c>
      <c r="AU1075" s="246" t="s">
        <v>87</v>
      </c>
      <c r="AY1075" s="17" t="s">
        <v>163</v>
      </c>
      <c r="BE1075" s="247">
        <f>IF(N1075="základní",J1075,0)</f>
        <v>0</v>
      </c>
      <c r="BF1075" s="247">
        <f>IF(N1075="snížená",J1075,0)</f>
        <v>0</v>
      </c>
      <c r="BG1075" s="247">
        <f>IF(N1075="zákl. přenesená",J1075,0)</f>
        <v>0</v>
      </c>
      <c r="BH1075" s="247">
        <f>IF(N1075="sníž. přenesená",J1075,0)</f>
        <v>0</v>
      </c>
      <c r="BI1075" s="247">
        <f>IF(N1075="nulová",J1075,0)</f>
        <v>0</v>
      </c>
      <c r="BJ1075" s="17" t="s">
        <v>85</v>
      </c>
      <c r="BK1075" s="247">
        <f>ROUND(I1075*H1075,2)</f>
        <v>0</v>
      </c>
      <c r="BL1075" s="17" t="s">
        <v>264</v>
      </c>
      <c r="BM1075" s="246" t="s">
        <v>1551</v>
      </c>
    </row>
    <row r="1076" s="2" customFormat="1">
      <c r="A1076" s="38"/>
      <c r="B1076" s="39"/>
      <c r="C1076" s="40"/>
      <c r="D1076" s="248" t="s">
        <v>172</v>
      </c>
      <c r="E1076" s="40"/>
      <c r="F1076" s="249" t="s">
        <v>1550</v>
      </c>
      <c r="G1076" s="40"/>
      <c r="H1076" s="40"/>
      <c r="I1076" s="144"/>
      <c r="J1076" s="40"/>
      <c r="K1076" s="40"/>
      <c r="L1076" s="44"/>
      <c r="M1076" s="250"/>
      <c r="N1076" s="251"/>
      <c r="O1076" s="91"/>
      <c r="P1076" s="91"/>
      <c r="Q1076" s="91"/>
      <c r="R1076" s="91"/>
      <c r="S1076" s="91"/>
      <c r="T1076" s="92"/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T1076" s="17" t="s">
        <v>172</v>
      </c>
      <c r="AU1076" s="17" t="s">
        <v>87</v>
      </c>
    </row>
    <row r="1077" s="2" customFormat="1" ht="16.5" customHeight="1">
      <c r="A1077" s="38"/>
      <c r="B1077" s="39"/>
      <c r="C1077" s="235" t="s">
        <v>1552</v>
      </c>
      <c r="D1077" s="235" t="s">
        <v>165</v>
      </c>
      <c r="E1077" s="236" t="s">
        <v>1553</v>
      </c>
      <c r="F1077" s="237" t="s">
        <v>1554</v>
      </c>
      <c r="G1077" s="238" t="s">
        <v>168</v>
      </c>
      <c r="H1077" s="239">
        <v>9.2349999999999994</v>
      </c>
      <c r="I1077" s="240"/>
      <c r="J1077" s="241">
        <f>ROUND(I1077*H1077,2)</f>
        <v>0</v>
      </c>
      <c r="K1077" s="237" t="s">
        <v>169</v>
      </c>
      <c r="L1077" s="44"/>
      <c r="M1077" s="242" t="s">
        <v>1</v>
      </c>
      <c r="N1077" s="243" t="s">
        <v>42</v>
      </c>
      <c r="O1077" s="91"/>
      <c r="P1077" s="244">
        <f>O1077*H1077</f>
        <v>0</v>
      </c>
      <c r="Q1077" s="244">
        <v>0</v>
      </c>
      <c r="R1077" s="244">
        <f>Q1077*H1077</f>
        <v>0</v>
      </c>
      <c r="S1077" s="244">
        <v>0.03175</v>
      </c>
      <c r="T1077" s="245">
        <f>S1077*H1077</f>
        <v>0.29321124999999998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46" t="s">
        <v>264</v>
      </c>
      <c r="AT1077" s="246" t="s">
        <v>165</v>
      </c>
      <c r="AU1077" s="246" t="s">
        <v>87</v>
      </c>
      <c r="AY1077" s="17" t="s">
        <v>163</v>
      </c>
      <c r="BE1077" s="247">
        <f>IF(N1077="základní",J1077,0)</f>
        <v>0</v>
      </c>
      <c r="BF1077" s="247">
        <f>IF(N1077="snížená",J1077,0)</f>
        <v>0</v>
      </c>
      <c r="BG1077" s="247">
        <f>IF(N1077="zákl. přenesená",J1077,0)</f>
        <v>0</v>
      </c>
      <c r="BH1077" s="247">
        <f>IF(N1077="sníž. přenesená",J1077,0)</f>
        <v>0</v>
      </c>
      <c r="BI1077" s="247">
        <f>IF(N1077="nulová",J1077,0)</f>
        <v>0</v>
      </c>
      <c r="BJ1077" s="17" t="s">
        <v>85</v>
      </c>
      <c r="BK1077" s="247">
        <f>ROUND(I1077*H1077,2)</f>
        <v>0</v>
      </c>
      <c r="BL1077" s="17" t="s">
        <v>264</v>
      </c>
      <c r="BM1077" s="246" t="s">
        <v>1555</v>
      </c>
    </row>
    <row r="1078" s="2" customFormat="1">
      <c r="A1078" s="38"/>
      <c r="B1078" s="39"/>
      <c r="C1078" s="40"/>
      <c r="D1078" s="248" t="s">
        <v>172</v>
      </c>
      <c r="E1078" s="40"/>
      <c r="F1078" s="249" t="s">
        <v>1556</v>
      </c>
      <c r="G1078" s="40"/>
      <c r="H1078" s="40"/>
      <c r="I1078" s="144"/>
      <c r="J1078" s="40"/>
      <c r="K1078" s="40"/>
      <c r="L1078" s="44"/>
      <c r="M1078" s="250"/>
      <c r="N1078" s="251"/>
      <c r="O1078" s="91"/>
      <c r="P1078" s="91"/>
      <c r="Q1078" s="91"/>
      <c r="R1078" s="91"/>
      <c r="S1078" s="91"/>
      <c r="T1078" s="92"/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T1078" s="17" t="s">
        <v>172</v>
      </c>
      <c r="AU1078" s="17" t="s">
        <v>87</v>
      </c>
    </row>
    <row r="1079" s="13" customFormat="1">
      <c r="A1079" s="13"/>
      <c r="B1079" s="252"/>
      <c r="C1079" s="253"/>
      <c r="D1079" s="248" t="s">
        <v>174</v>
      </c>
      <c r="E1079" s="254" t="s">
        <v>1</v>
      </c>
      <c r="F1079" s="255" t="s">
        <v>992</v>
      </c>
      <c r="G1079" s="253"/>
      <c r="H1079" s="254" t="s">
        <v>1</v>
      </c>
      <c r="I1079" s="256"/>
      <c r="J1079" s="253"/>
      <c r="K1079" s="253"/>
      <c r="L1079" s="257"/>
      <c r="M1079" s="258"/>
      <c r="N1079" s="259"/>
      <c r="O1079" s="259"/>
      <c r="P1079" s="259"/>
      <c r="Q1079" s="259"/>
      <c r="R1079" s="259"/>
      <c r="S1079" s="259"/>
      <c r="T1079" s="260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61" t="s">
        <v>174</v>
      </c>
      <c r="AU1079" s="261" t="s">
        <v>87</v>
      </c>
      <c r="AV1079" s="13" t="s">
        <v>85</v>
      </c>
      <c r="AW1079" s="13" t="s">
        <v>32</v>
      </c>
      <c r="AX1079" s="13" t="s">
        <v>77</v>
      </c>
      <c r="AY1079" s="261" t="s">
        <v>163</v>
      </c>
    </row>
    <row r="1080" s="14" customFormat="1">
      <c r="A1080" s="14"/>
      <c r="B1080" s="262"/>
      <c r="C1080" s="263"/>
      <c r="D1080" s="248" t="s">
        <v>174</v>
      </c>
      <c r="E1080" s="264" t="s">
        <v>1</v>
      </c>
      <c r="F1080" s="265" t="s">
        <v>1557</v>
      </c>
      <c r="G1080" s="263"/>
      <c r="H1080" s="266">
        <v>10.811</v>
      </c>
      <c r="I1080" s="267"/>
      <c r="J1080" s="263"/>
      <c r="K1080" s="263"/>
      <c r="L1080" s="268"/>
      <c r="M1080" s="269"/>
      <c r="N1080" s="270"/>
      <c r="O1080" s="270"/>
      <c r="P1080" s="270"/>
      <c r="Q1080" s="270"/>
      <c r="R1080" s="270"/>
      <c r="S1080" s="270"/>
      <c r="T1080" s="271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72" t="s">
        <v>174</v>
      </c>
      <c r="AU1080" s="272" t="s">
        <v>87</v>
      </c>
      <c r="AV1080" s="14" t="s">
        <v>87</v>
      </c>
      <c r="AW1080" s="14" t="s">
        <v>32</v>
      </c>
      <c r="AX1080" s="14" t="s">
        <v>77</v>
      </c>
      <c r="AY1080" s="272" t="s">
        <v>163</v>
      </c>
    </row>
    <row r="1081" s="14" customFormat="1">
      <c r="A1081" s="14"/>
      <c r="B1081" s="262"/>
      <c r="C1081" s="263"/>
      <c r="D1081" s="248" t="s">
        <v>174</v>
      </c>
      <c r="E1081" s="264" t="s">
        <v>1</v>
      </c>
      <c r="F1081" s="265" t="s">
        <v>1558</v>
      </c>
      <c r="G1081" s="263"/>
      <c r="H1081" s="266">
        <v>-1.5760000000000001</v>
      </c>
      <c r="I1081" s="267"/>
      <c r="J1081" s="263"/>
      <c r="K1081" s="263"/>
      <c r="L1081" s="268"/>
      <c r="M1081" s="269"/>
      <c r="N1081" s="270"/>
      <c r="O1081" s="270"/>
      <c r="P1081" s="270"/>
      <c r="Q1081" s="270"/>
      <c r="R1081" s="270"/>
      <c r="S1081" s="270"/>
      <c r="T1081" s="271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72" t="s">
        <v>174</v>
      </c>
      <c r="AU1081" s="272" t="s">
        <v>87</v>
      </c>
      <c r="AV1081" s="14" t="s">
        <v>87</v>
      </c>
      <c r="AW1081" s="14" t="s">
        <v>32</v>
      </c>
      <c r="AX1081" s="14" t="s">
        <v>77</v>
      </c>
      <c r="AY1081" s="272" t="s">
        <v>163</v>
      </c>
    </row>
    <row r="1082" s="2" customFormat="1" ht="16.5" customHeight="1">
      <c r="A1082" s="38"/>
      <c r="B1082" s="39"/>
      <c r="C1082" s="235" t="s">
        <v>1559</v>
      </c>
      <c r="D1082" s="235" t="s">
        <v>165</v>
      </c>
      <c r="E1082" s="236" t="s">
        <v>1560</v>
      </c>
      <c r="F1082" s="237" t="s">
        <v>1561</v>
      </c>
      <c r="G1082" s="238" t="s">
        <v>168</v>
      </c>
      <c r="H1082" s="239">
        <v>8.0999999999999996</v>
      </c>
      <c r="I1082" s="240"/>
      <c r="J1082" s="241">
        <f>ROUND(I1082*H1082,2)</f>
        <v>0</v>
      </c>
      <c r="K1082" s="237" t="s">
        <v>169</v>
      </c>
      <c r="L1082" s="44"/>
      <c r="M1082" s="242" t="s">
        <v>1</v>
      </c>
      <c r="N1082" s="243" t="s">
        <v>42</v>
      </c>
      <c r="O1082" s="91"/>
      <c r="P1082" s="244">
        <f>O1082*H1082</f>
        <v>0</v>
      </c>
      <c r="Q1082" s="244">
        <v>0</v>
      </c>
      <c r="R1082" s="244">
        <f>Q1082*H1082</f>
        <v>0</v>
      </c>
      <c r="S1082" s="244">
        <v>0.017250000000000001</v>
      </c>
      <c r="T1082" s="245">
        <f>S1082*H1082</f>
        <v>0.13972500000000002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46" t="s">
        <v>264</v>
      </c>
      <c r="AT1082" s="246" t="s">
        <v>165</v>
      </c>
      <c r="AU1082" s="246" t="s">
        <v>87</v>
      </c>
      <c r="AY1082" s="17" t="s">
        <v>163</v>
      </c>
      <c r="BE1082" s="247">
        <f>IF(N1082="základní",J1082,0)</f>
        <v>0</v>
      </c>
      <c r="BF1082" s="247">
        <f>IF(N1082="snížená",J1082,0)</f>
        <v>0</v>
      </c>
      <c r="BG1082" s="247">
        <f>IF(N1082="zákl. přenesená",J1082,0)</f>
        <v>0</v>
      </c>
      <c r="BH1082" s="247">
        <f>IF(N1082="sníž. přenesená",J1082,0)</f>
        <v>0</v>
      </c>
      <c r="BI1082" s="247">
        <f>IF(N1082="nulová",J1082,0)</f>
        <v>0</v>
      </c>
      <c r="BJ1082" s="17" t="s">
        <v>85</v>
      </c>
      <c r="BK1082" s="247">
        <f>ROUND(I1082*H1082,2)</f>
        <v>0</v>
      </c>
      <c r="BL1082" s="17" t="s">
        <v>264</v>
      </c>
      <c r="BM1082" s="246" t="s">
        <v>1562</v>
      </c>
    </row>
    <row r="1083" s="2" customFormat="1">
      <c r="A1083" s="38"/>
      <c r="B1083" s="39"/>
      <c r="C1083" s="40"/>
      <c r="D1083" s="248" t="s">
        <v>172</v>
      </c>
      <c r="E1083" s="40"/>
      <c r="F1083" s="249" t="s">
        <v>1563</v>
      </c>
      <c r="G1083" s="40"/>
      <c r="H1083" s="40"/>
      <c r="I1083" s="144"/>
      <c r="J1083" s="40"/>
      <c r="K1083" s="40"/>
      <c r="L1083" s="44"/>
      <c r="M1083" s="250"/>
      <c r="N1083" s="251"/>
      <c r="O1083" s="91"/>
      <c r="P1083" s="91"/>
      <c r="Q1083" s="91"/>
      <c r="R1083" s="91"/>
      <c r="S1083" s="91"/>
      <c r="T1083" s="92"/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T1083" s="17" t="s">
        <v>172</v>
      </c>
      <c r="AU1083" s="17" t="s">
        <v>87</v>
      </c>
    </row>
    <row r="1084" s="13" customFormat="1">
      <c r="A1084" s="13"/>
      <c r="B1084" s="252"/>
      <c r="C1084" s="253"/>
      <c r="D1084" s="248" t="s">
        <v>174</v>
      </c>
      <c r="E1084" s="254" t="s">
        <v>1</v>
      </c>
      <c r="F1084" s="255" t="s">
        <v>1564</v>
      </c>
      <c r="G1084" s="253"/>
      <c r="H1084" s="254" t="s">
        <v>1</v>
      </c>
      <c r="I1084" s="256"/>
      <c r="J1084" s="253"/>
      <c r="K1084" s="253"/>
      <c r="L1084" s="257"/>
      <c r="M1084" s="258"/>
      <c r="N1084" s="259"/>
      <c r="O1084" s="259"/>
      <c r="P1084" s="259"/>
      <c r="Q1084" s="259"/>
      <c r="R1084" s="259"/>
      <c r="S1084" s="259"/>
      <c r="T1084" s="260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61" t="s">
        <v>174</v>
      </c>
      <c r="AU1084" s="261" t="s">
        <v>87</v>
      </c>
      <c r="AV1084" s="13" t="s">
        <v>85</v>
      </c>
      <c r="AW1084" s="13" t="s">
        <v>32</v>
      </c>
      <c r="AX1084" s="13" t="s">
        <v>77</v>
      </c>
      <c r="AY1084" s="261" t="s">
        <v>163</v>
      </c>
    </row>
    <row r="1085" s="14" customFormat="1">
      <c r="A1085" s="14"/>
      <c r="B1085" s="262"/>
      <c r="C1085" s="263"/>
      <c r="D1085" s="248" t="s">
        <v>174</v>
      </c>
      <c r="E1085" s="264" t="s">
        <v>1</v>
      </c>
      <c r="F1085" s="265" t="s">
        <v>1565</v>
      </c>
      <c r="G1085" s="263"/>
      <c r="H1085" s="266">
        <v>8.0999999999999996</v>
      </c>
      <c r="I1085" s="267"/>
      <c r="J1085" s="263"/>
      <c r="K1085" s="263"/>
      <c r="L1085" s="268"/>
      <c r="M1085" s="269"/>
      <c r="N1085" s="270"/>
      <c r="O1085" s="270"/>
      <c r="P1085" s="270"/>
      <c r="Q1085" s="270"/>
      <c r="R1085" s="270"/>
      <c r="S1085" s="270"/>
      <c r="T1085" s="271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72" t="s">
        <v>174</v>
      </c>
      <c r="AU1085" s="272" t="s">
        <v>87</v>
      </c>
      <c r="AV1085" s="14" t="s">
        <v>87</v>
      </c>
      <c r="AW1085" s="14" t="s">
        <v>32</v>
      </c>
      <c r="AX1085" s="14" t="s">
        <v>77</v>
      </c>
      <c r="AY1085" s="272" t="s">
        <v>163</v>
      </c>
    </row>
    <row r="1086" s="2" customFormat="1" ht="16.5" customHeight="1">
      <c r="A1086" s="38"/>
      <c r="B1086" s="39"/>
      <c r="C1086" s="235" t="s">
        <v>1566</v>
      </c>
      <c r="D1086" s="235" t="s">
        <v>165</v>
      </c>
      <c r="E1086" s="236" t="s">
        <v>1567</v>
      </c>
      <c r="F1086" s="237" t="s">
        <v>1568</v>
      </c>
      <c r="G1086" s="238" t="s">
        <v>781</v>
      </c>
      <c r="H1086" s="239">
        <v>1</v>
      </c>
      <c r="I1086" s="240"/>
      <c r="J1086" s="241">
        <f>ROUND(I1086*H1086,2)</f>
        <v>0</v>
      </c>
      <c r="K1086" s="237" t="s">
        <v>169</v>
      </c>
      <c r="L1086" s="44"/>
      <c r="M1086" s="242" t="s">
        <v>1</v>
      </c>
      <c r="N1086" s="243" t="s">
        <v>42</v>
      </c>
      <c r="O1086" s="91"/>
      <c r="P1086" s="244">
        <f>O1086*H1086</f>
        <v>0</v>
      </c>
      <c r="Q1086" s="244">
        <v>0</v>
      </c>
      <c r="R1086" s="244">
        <f>Q1086*H1086</f>
        <v>0</v>
      </c>
      <c r="S1086" s="244">
        <v>0.016899999999999998</v>
      </c>
      <c r="T1086" s="245">
        <f>S1086*H1086</f>
        <v>0.016899999999999998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46" t="s">
        <v>264</v>
      </c>
      <c r="AT1086" s="246" t="s">
        <v>165</v>
      </c>
      <c r="AU1086" s="246" t="s">
        <v>87</v>
      </c>
      <c r="AY1086" s="17" t="s">
        <v>163</v>
      </c>
      <c r="BE1086" s="247">
        <f>IF(N1086="základní",J1086,0)</f>
        <v>0</v>
      </c>
      <c r="BF1086" s="247">
        <f>IF(N1086="snížená",J1086,0)</f>
        <v>0</v>
      </c>
      <c r="BG1086" s="247">
        <f>IF(N1086="zákl. přenesená",J1086,0)</f>
        <v>0</v>
      </c>
      <c r="BH1086" s="247">
        <f>IF(N1086="sníž. přenesená",J1086,0)</f>
        <v>0</v>
      </c>
      <c r="BI1086" s="247">
        <f>IF(N1086="nulová",J1086,0)</f>
        <v>0</v>
      </c>
      <c r="BJ1086" s="17" t="s">
        <v>85</v>
      </c>
      <c r="BK1086" s="247">
        <f>ROUND(I1086*H1086,2)</f>
        <v>0</v>
      </c>
      <c r="BL1086" s="17" t="s">
        <v>264</v>
      </c>
      <c r="BM1086" s="246" t="s">
        <v>1569</v>
      </c>
    </row>
    <row r="1087" s="2" customFormat="1">
      <c r="A1087" s="38"/>
      <c r="B1087" s="39"/>
      <c r="C1087" s="40"/>
      <c r="D1087" s="248" t="s">
        <v>172</v>
      </c>
      <c r="E1087" s="40"/>
      <c r="F1087" s="249" t="s">
        <v>1570</v>
      </c>
      <c r="G1087" s="40"/>
      <c r="H1087" s="40"/>
      <c r="I1087" s="144"/>
      <c r="J1087" s="40"/>
      <c r="K1087" s="40"/>
      <c r="L1087" s="44"/>
      <c r="M1087" s="250"/>
      <c r="N1087" s="251"/>
      <c r="O1087" s="91"/>
      <c r="P1087" s="91"/>
      <c r="Q1087" s="91"/>
      <c r="R1087" s="91"/>
      <c r="S1087" s="91"/>
      <c r="T1087" s="92"/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T1087" s="17" t="s">
        <v>172</v>
      </c>
      <c r="AU1087" s="17" t="s">
        <v>87</v>
      </c>
    </row>
    <row r="1088" s="13" customFormat="1">
      <c r="A1088" s="13"/>
      <c r="B1088" s="252"/>
      <c r="C1088" s="253"/>
      <c r="D1088" s="248" t="s">
        <v>174</v>
      </c>
      <c r="E1088" s="254" t="s">
        <v>1</v>
      </c>
      <c r="F1088" s="255" t="s">
        <v>934</v>
      </c>
      <c r="G1088" s="253"/>
      <c r="H1088" s="254" t="s">
        <v>1</v>
      </c>
      <c r="I1088" s="256"/>
      <c r="J1088" s="253"/>
      <c r="K1088" s="253"/>
      <c r="L1088" s="257"/>
      <c r="M1088" s="258"/>
      <c r="N1088" s="259"/>
      <c r="O1088" s="259"/>
      <c r="P1088" s="259"/>
      <c r="Q1088" s="259"/>
      <c r="R1088" s="259"/>
      <c r="S1088" s="259"/>
      <c r="T1088" s="260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61" t="s">
        <v>174</v>
      </c>
      <c r="AU1088" s="261" t="s">
        <v>87</v>
      </c>
      <c r="AV1088" s="13" t="s">
        <v>85</v>
      </c>
      <c r="AW1088" s="13" t="s">
        <v>32</v>
      </c>
      <c r="AX1088" s="13" t="s">
        <v>77</v>
      </c>
      <c r="AY1088" s="261" t="s">
        <v>163</v>
      </c>
    </row>
    <row r="1089" s="14" customFormat="1">
      <c r="A1089" s="14"/>
      <c r="B1089" s="262"/>
      <c r="C1089" s="263"/>
      <c r="D1089" s="248" t="s">
        <v>174</v>
      </c>
      <c r="E1089" s="264" t="s">
        <v>1</v>
      </c>
      <c r="F1089" s="265" t="s">
        <v>1571</v>
      </c>
      <c r="G1089" s="263"/>
      <c r="H1089" s="266">
        <v>1</v>
      </c>
      <c r="I1089" s="267"/>
      <c r="J1089" s="263"/>
      <c r="K1089" s="263"/>
      <c r="L1089" s="268"/>
      <c r="M1089" s="269"/>
      <c r="N1089" s="270"/>
      <c r="O1089" s="270"/>
      <c r="P1089" s="270"/>
      <c r="Q1089" s="270"/>
      <c r="R1089" s="270"/>
      <c r="S1089" s="270"/>
      <c r="T1089" s="271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72" t="s">
        <v>174</v>
      </c>
      <c r="AU1089" s="272" t="s">
        <v>87</v>
      </c>
      <c r="AV1089" s="14" t="s">
        <v>87</v>
      </c>
      <c r="AW1089" s="14" t="s">
        <v>32</v>
      </c>
      <c r="AX1089" s="14" t="s">
        <v>77</v>
      </c>
      <c r="AY1089" s="272" t="s">
        <v>163</v>
      </c>
    </row>
    <row r="1090" s="2" customFormat="1" ht="16.5" customHeight="1">
      <c r="A1090" s="38"/>
      <c r="B1090" s="39"/>
      <c r="C1090" s="235" t="s">
        <v>1572</v>
      </c>
      <c r="D1090" s="235" t="s">
        <v>165</v>
      </c>
      <c r="E1090" s="236" t="s">
        <v>1573</v>
      </c>
      <c r="F1090" s="237" t="s">
        <v>1574</v>
      </c>
      <c r="G1090" s="238" t="s">
        <v>219</v>
      </c>
      <c r="H1090" s="239">
        <v>1.597</v>
      </c>
      <c r="I1090" s="240"/>
      <c r="J1090" s="241">
        <f>ROUND(I1090*H1090,2)</f>
        <v>0</v>
      </c>
      <c r="K1090" s="237" t="s">
        <v>169</v>
      </c>
      <c r="L1090" s="44"/>
      <c r="M1090" s="242" t="s">
        <v>1</v>
      </c>
      <c r="N1090" s="243" t="s">
        <v>42</v>
      </c>
      <c r="O1090" s="91"/>
      <c r="P1090" s="244">
        <f>O1090*H1090</f>
        <v>0</v>
      </c>
      <c r="Q1090" s="244">
        <v>0</v>
      </c>
      <c r="R1090" s="244">
        <f>Q1090*H1090</f>
        <v>0</v>
      </c>
      <c r="S1090" s="244">
        <v>0</v>
      </c>
      <c r="T1090" s="245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46" t="s">
        <v>264</v>
      </c>
      <c r="AT1090" s="246" t="s">
        <v>165</v>
      </c>
      <c r="AU1090" s="246" t="s">
        <v>87</v>
      </c>
      <c r="AY1090" s="17" t="s">
        <v>163</v>
      </c>
      <c r="BE1090" s="247">
        <f>IF(N1090="základní",J1090,0)</f>
        <v>0</v>
      </c>
      <c r="BF1090" s="247">
        <f>IF(N1090="snížená",J1090,0)</f>
        <v>0</v>
      </c>
      <c r="BG1090" s="247">
        <f>IF(N1090="zákl. přenesená",J1090,0)</f>
        <v>0</v>
      </c>
      <c r="BH1090" s="247">
        <f>IF(N1090="sníž. přenesená",J1090,0)</f>
        <v>0</v>
      </c>
      <c r="BI1090" s="247">
        <f>IF(N1090="nulová",J1090,0)</f>
        <v>0</v>
      </c>
      <c r="BJ1090" s="17" t="s">
        <v>85</v>
      </c>
      <c r="BK1090" s="247">
        <f>ROUND(I1090*H1090,2)</f>
        <v>0</v>
      </c>
      <c r="BL1090" s="17" t="s">
        <v>264</v>
      </c>
      <c r="BM1090" s="246" t="s">
        <v>1575</v>
      </c>
    </row>
    <row r="1091" s="2" customFormat="1">
      <c r="A1091" s="38"/>
      <c r="B1091" s="39"/>
      <c r="C1091" s="40"/>
      <c r="D1091" s="248" t="s">
        <v>172</v>
      </c>
      <c r="E1091" s="40"/>
      <c r="F1091" s="249" t="s">
        <v>1576</v>
      </c>
      <c r="G1091" s="40"/>
      <c r="H1091" s="40"/>
      <c r="I1091" s="144"/>
      <c r="J1091" s="40"/>
      <c r="K1091" s="40"/>
      <c r="L1091" s="44"/>
      <c r="M1091" s="250"/>
      <c r="N1091" s="251"/>
      <c r="O1091" s="91"/>
      <c r="P1091" s="91"/>
      <c r="Q1091" s="91"/>
      <c r="R1091" s="91"/>
      <c r="S1091" s="91"/>
      <c r="T1091" s="92"/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T1091" s="17" t="s">
        <v>172</v>
      </c>
      <c r="AU1091" s="17" t="s">
        <v>87</v>
      </c>
    </row>
    <row r="1092" s="12" customFormat="1" ht="22.8" customHeight="1">
      <c r="A1092" s="12"/>
      <c r="B1092" s="219"/>
      <c r="C1092" s="220"/>
      <c r="D1092" s="221" t="s">
        <v>76</v>
      </c>
      <c r="E1092" s="233" t="s">
        <v>1577</v>
      </c>
      <c r="F1092" s="233" t="s">
        <v>1578</v>
      </c>
      <c r="G1092" s="220"/>
      <c r="H1092" s="220"/>
      <c r="I1092" s="223"/>
      <c r="J1092" s="234">
        <f>BK1092</f>
        <v>0</v>
      </c>
      <c r="K1092" s="220"/>
      <c r="L1092" s="225"/>
      <c r="M1092" s="226"/>
      <c r="N1092" s="227"/>
      <c r="O1092" s="227"/>
      <c r="P1092" s="228">
        <f>SUM(P1093:P1123)</f>
        <v>0</v>
      </c>
      <c r="Q1092" s="227"/>
      <c r="R1092" s="228">
        <f>SUM(R1093:R1123)</f>
        <v>0.021718299999999996</v>
      </c>
      <c r="S1092" s="227"/>
      <c r="T1092" s="229">
        <f>SUM(T1093:T1123)</f>
        <v>0.091355800000000001</v>
      </c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R1092" s="230" t="s">
        <v>87</v>
      </c>
      <c r="AT1092" s="231" t="s">
        <v>76</v>
      </c>
      <c r="AU1092" s="231" t="s">
        <v>85</v>
      </c>
      <c r="AY1092" s="230" t="s">
        <v>163</v>
      </c>
      <c r="BK1092" s="232">
        <f>SUM(BK1093:BK1123)</f>
        <v>0</v>
      </c>
    </row>
    <row r="1093" s="2" customFormat="1" ht="16.5" customHeight="1">
      <c r="A1093" s="38"/>
      <c r="B1093" s="39"/>
      <c r="C1093" s="235" t="s">
        <v>1579</v>
      </c>
      <c r="D1093" s="235" t="s">
        <v>165</v>
      </c>
      <c r="E1093" s="236" t="s">
        <v>1580</v>
      </c>
      <c r="F1093" s="237" t="s">
        <v>1581</v>
      </c>
      <c r="G1093" s="238" t="s">
        <v>444</v>
      </c>
      <c r="H1093" s="239">
        <v>15.539999999999999</v>
      </c>
      <c r="I1093" s="240"/>
      <c r="J1093" s="241">
        <f>ROUND(I1093*H1093,2)</f>
        <v>0</v>
      </c>
      <c r="K1093" s="237" t="s">
        <v>169</v>
      </c>
      <c r="L1093" s="44"/>
      <c r="M1093" s="242" t="s">
        <v>1</v>
      </c>
      <c r="N1093" s="243" t="s">
        <v>42</v>
      </c>
      <c r="O1093" s="91"/>
      <c r="P1093" s="244">
        <f>O1093*H1093</f>
        <v>0</v>
      </c>
      <c r="Q1093" s="244">
        <v>0</v>
      </c>
      <c r="R1093" s="244">
        <f>Q1093*H1093</f>
        <v>0</v>
      </c>
      <c r="S1093" s="244">
        <v>0.00167</v>
      </c>
      <c r="T1093" s="245">
        <f>S1093*H1093</f>
        <v>0.025951800000000001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46" t="s">
        <v>264</v>
      </c>
      <c r="AT1093" s="246" t="s">
        <v>165</v>
      </c>
      <c r="AU1093" s="246" t="s">
        <v>87</v>
      </c>
      <c r="AY1093" s="17" t="s">
        <v>163</v>
      </c>
      <c r="BE1093" s="247">
        <f>IF(N1093="základní",J1093,0)</f>
        <v>0</v>
      </c>
      <c r="BF1093" s="247">
        <f>IF(N1093="snížená",J1093,0)</f>
        <v>0</v>
      </c>
      <c r="BG1093" s="247">
        <f>IF(N1093="zákl. přenesená",J1093,0)</f>
        <v>0</v>
      </c>
      <c r="BH1093" s="247">
        <f>IF(N1093="sníž. přenesená",J1093,0)</f>
        <v>0</v>
      </c>
      <c r="BI1093" s="247">
        <f>IF(N1093="nulová",J1093,0)</f>
        <v>0</v>
      </c>
      <c r="BJ1093" s="17" t="s">
        <v>85</v>
      </c>
      <c r="BK1093" s="247">
        <f>ROUND(I1093*H1093,2)</f>
        <v>0</v>
      </c>
      <c r="BL1093" s="17" t="s">
        <v>264</v>
      </c>
      <c r="BM1093" s="246" t="s">
        <v>1582</v>
      </c>
    </row>
    <row r="1094" s="2" customFormat="1">
      <c r="A1094" s="38"/>
      <c r="B1094" s="39"/>
      <c r="C1094" s="40"/>
      <c r="D1094" s="248" t="s">
        <v>172</v>
      </c>
      <c r="E1094" s="40"/>
      <c r="F1094" s="249" t="s">
        <v>1583</v>
      </c>
      <c r="G1094" s="40"/>
      <c r="H1094" s="40"/>
      <c r="I1094" s="144"/>
      <c r="J1094" s="40"/>
      <c r="K1094" s="40"/>
      <c r="L1094" s="44"/>
      <c r="M1094" s="250"/>
      <c r="N1094" s="251"/>
      <c r="O1094" s="91"/>
      <c r="P1094" s="91"/>
      <c r="Q1094" s="91"/>
      <c r="R1094" s="91"/>
      <c r="S1094" s="91"/>
      <c r="T1094" s="92"/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T1094" s="17" t="s">
        <v>172</v>
      </c>
      <c r="AU1094" s="17" t="s">
        <v>87</v>
      </c>
    </row>
    <row r="1095" s="13" customFormat="1">
      <c r="A1095" s="13"/>
      <c r="B1095" s="252"/>
      <c r="C1095" s="253"/>
      <c r="D1095" s="248" t="s">
        <v>174</v>
      </c>
      <c r="E1095" s="254" t="s">
        <v>1</v>
      </c>
      <c r="F1095" s="255" t="s">
        <v>934</v>
      </c>
      <c r="G1095" s="253"/>
      <c r="H1095" s="254" t="s">
        <v>1</v>
      </c>
      <c r="I1095" s="256"/>
      <c r="J1095" s="253"/>
      <c r="K1095" s="253"/>
      <c r="L1095" s="257"/>
      <c r="M1095" s="258"/>
      <c r="N1095" s="259"/>
      <c r="O1095" s="259"/>
      <c r="P1095" s="259"/>
      <c r="Q1095" s="259"/>
      <c r="R1095" s="259"/>
      <c r="S1095" s="259"/>
      <c r="T1095" s="260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61" t="s">
        <v>174</v>
      </c>
      <c r="AU1095" s="261" t="s">
        <v>87</v>
      </c>
      <c r="AV1095" s="13" t="s">
        <v>85</v>
      </c>
      <c r="AW1095" s="13" t="s">
        <v>32</v>
      </c>
      <c r="AX1095" s="13" t="s">
        <v>77</v>
      </c>
      <c r="AY1095" s="261" t="s">
        <v>163</v>
      </c>
    </row>
    <row r="1096" s="14" customFormat="1">
      <c r="A1096" s="14"/>
      <c r="B1096" s="262"/>
      <c r="C1096" s="263"/>
      <c r="D1096" s="248" t="s">
        <v>174</v>
      </c>
      <c r="E1096" s="264" t="s">
        <v>1</v>
      </c>
      <c r="F1096" s="265" t="s">
        <v>1584</v>
      </c>
      <c r="G1096" s="263"/>
      <c r="H1096" s="266">
        <v>15.539999999999999</v>
      </c>
      <c r="I1096" s="267"/>
      <c r="J1096" s="263"/>
      <c r="K1096" s="263"/>
      <c r="L1096" s="268"/>
      <c r="M1096" s="269"/>
      <c r="N1096" s="270"/>
      <c r="O1096" s="270"/>
      <c r="P1096" s="270"/>
      <c r="Q1096" s="270"/>
      <c r="R1096" s="270"/>
      <c r="S1096" s="270"/>
      <c r="T1096" s="271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72" t="s">
        <v>174</v>
      </c>
      <c r="AU1096" s="272" t="s">
        <v>87</v>
      </c>
      <c r="AV1096" s="14" t="s">
        <v>87</v>
      </c>
      <c r="AW1096" s="14" t="s">
        <v>32</v>
      </c>
      <c r="AX1096" s="14" t="s">
        <v>77</v>
      </c>
      <c r="AY1096" s="272" t="s">
        <v>163</v>
      </c>
    </row>
    <row r="1097" s="2" customFormat="1" ht="16.5" customHeight="1">
      <c r="A1097" s="38"/>
      <c r="B1097" s="39"/>
      <c r="C1097" s="235" t="s">
        <v>1585</v>
      </c>
      <c r="D1097" s="235" t="s">
        <v>165</v>
      </c>
      <c r="E1097" s="236" t="s">
        <v>1586</v>
      </c>
      <c r="F1097" s="237" t="s">
        <v>1587</v>
      </c>
      <c r="G1097" s="238" t="s">
        <v>444</v>
      </c>
      <c r="H1097" s="239">
        <v>16.600000000000001</v>
      </c>
      <c r="I1097" s="240"/>
      <c r="J1097" s="241">
        <f>ROUND(I1097*H1097,2)</f>
        <v>0</v>
      </c>
      <c r="K1097" s="237" t="s">
        <v>169</v>
      </c>
      <c r="L1097" s="44"/>
      <c r="M1097" s="242" t="s">
        <v>1</v>
      </c>
      <c r="N1097" s="243" t="s">
        <v>42</v>
      </c>
      <c r="O1097" s="91"/>
      <c r="P1097" s="244">
        <f>O1097*H1097</f>
        <v>0</v>
      </c>
      <c r="Q1097" s="244">
        <v>0</v>
      </c>
      <c r="R1097" s="244">
        <f>Q1097*H1097</f>
        <v>0</v>
      </c>
      <c r="S1097" s="244">
        <v>0.0039399999999999999</v>
      </c>
      <c r="T1097" s="245">
        <f>S1097*H1097</f>
        <v>0.065404000000000004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46" t="s">
        <v>264</v>
      </c>
      <c r="AT1097" s="246" t="s">
        <v>165</v>
      </c>
      <c r="AU1097" s="246" t="s">
        <v>87</v>
      </c>
      <c r="AY1097" s="17" t="s">
        <v>163</v>
      </c>
      <c r="BE1097" s="247">
        <f>IF(N1097="základní",J1097,0)</f>
        <v>0</v>
      </c>
      <c r="BF1097" s="247">
        <f>IF(N1097="snížená",J1097,0)</f>
        <v>0</v>
      </c>
      <c r="BG1097" s="247">
        <f>IF(N1097="zákl. přenesená",J1097,0)</f>
        <v>0</v>
      </c>
      <c r="BH1097" s="247">
        <f>IF(N1097="sníž. přenesená",J1097,0)</f>
        <v>0</v>
      </c>
      <c r="BI1097" s="247">
        <f>IF(N1097="nulová",J1097,0)</f>
        <v>0</v>
      </c>
      <c r="BJ1097" s="17" t="s">
        <v>85</v>
      </c>
      <c r="BK1097" s="247">
        <f>ROUND(I1097*H1097,2)</f>
        <v>0</v>
      </c>
      <c r="BL1097" s="17" t="s">
        <v>264</v>
      </c>
      <c r="BM1097" s="246" t="s">
        <v>1588</v>
      </c>
    </row>
    <row r="1098" s="2" customFormat="1">
      <c r="A1098" s="38"/>
      <c r="B1098" s="39"/>
      <c r="C1098" s="40"/>
      <c r="D1098" s="248" t="s">
        <v>172</v>
      </c>
      <c r="E1098" s="40"/>
      <c r="F1098" s="249" t="s">
        <v>1589</v>
      </c>
      <c r="G1098" s="40"/>
      <c r="H1098" s="40"/>
      <c r="I1098" s="144"/>
      <c r="J1098" s="40"/>
      <c r="K1098" s="40"/>
      <c r="L1098" s="44"/>
      <c r="M1098" s="250"/>
      <c r="N1098" s="251"/>
      <c r="O1098" s="91"/>
      <c r="P1098" s="91"/>
      <c r="Q1098" s="91"/>
      <c r="R1098" s="91"/>
      <c r="S1098" s="91"/>
      <c r="T1098" s="92"/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T1098" s="17" t="s">
        <v>172</v>
      </c>
      <c r="AU1098" s="17" t="s">
        <v>87</v>
      </c>
    </row>
    <row r="1099" s="14" customFormat="1">
      <c r="A1099" s="14"/>
      <c r="B1099" s="262"/>
      <c r="C1099" s="263"/>
      <c r="D1099" s="248" t="s">
        <v>174</v>
      </c>
      <c r="E1099" s="264" t="s">
        <v>1</v>
      </c>
      <c r="F1099" s="265" t="s">
        <v>1590</v>
      </c>
      <c r="G1099" s="263"/>
      <c r="H1099" s="266">
        <v>16.600000000000001</v>
      </c>
      <c r="I1099" s="267"/>
      <c r="J1099" s="263"/>
      <c r="K1099" s="263"/>
      <c r="L1099" s="268"/>
      <c r="M1099" s="269"/>
      <c r="N1099" s="270"/>
      <c r="O1099" s="270"/>
      <c r="P1099" s="270"/>
      <c r="Q1099" s="270"/>
      <c r="R1099" s="270"/>
      <c r="S1099" s="270"/>
      <c r="T1099" s="271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72" t="s">
        <v>174</v>
      </c>
      <c r="AU1099" s="272" t="s">
        <v>87</v>
      </c>
      <c r="AV1099" s="14" t="s">
        <v>87</v>
      </c>
      <c r="AW1099" s="14" t="s">
        <v>32</v>
      </c>
      <c r="AX1099" s="14" t="s">
        <v>77</v>
      </c>
      <c r="AY1099" s="272" t="s">
        <v>163</v>
      </c>
    </row>
    <row r="1100" s="2" customFormat="1" ht="16.5" customHeight="1">
      <c r="A1100" s="38"/>
      <c r="B1100" s="39"/>
      <c r="C1100" s="235" t="s">
        <v>1591</v>
      </c>
      <c r="D1100" s="235" t="s">
        <v>165</v>
      </c>
      <c r="E1100" s="236" t="s">
        <v>1592</v>
      </c>
      <c r="F1100" s="237" t="s">
        <v>1593</v>
      </c>
      <c r="G1100" s="238" t="s">
        <v>444</v>
      </c>
      <c r="H1100" s="239">
        <v>1.5700000000000001</v>
      </c>
      <c r="I1100" s="240"/>
      <c r="J1100" s="241">
        <f>ROUND(I1100*H1100,2)</f>
        <v>0</v>
      </c>
      <c r="K1100" s="237" t="s">
        <v>169</v>
      </c>
      <c r="L1100" s="44"/>
      <c r="M1100" s="242" t="s">
        <v>1</v>
      </c>
      <c r="N1100" s="243" t="s">
        <v>42</v>
      </c>
      <c r="O1100" s="91"/>
      <c r="P1100" s="244">
        <f>O1100*H1100</f>
        <v>0</v>
      </c>
      <c r="Q1100" s="244">
        <v>0.0017899999999999999</v>
      </c>
      <c r="R1100" s="244">
        <f>Q1100*H1100</f>
        <v>0.0028103</v>
      </c>
      <c r="S1100" s="244">
        <v>0</v>
      </c>
      <c r="T1100" s="245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46" t="s">
        <v>264</v>
      </c>
      <c r="AT1100" s="246" t="s">
        <v>165</v>
      </c>
      <c r="AU1100" s="246" t="s">
        <v>87</v>
      </c>
      <c r="AY1100" s="17" t="s">
        <v>163</v>
      </c>
      <c r="BE1100" s="247">
        <f>IF(N1100="základní",J1100,0)</f>
        <v>0</v>
      </c>
      <c r="BF1100" s="247">
        <f>IF(N1100="snížená",J1100,0)</f>
        <v>0</v>
      </c>
      <c r="BG1100" s="247">
        <f>IF(N1100="zákl. přenesená",J1100,0)</f>
        <v>0</v>
      </c>
      <c r="BH1100" s="247">
        <f>IF(N1100="sníž. přenesená",J1100,0)</f>
        <v>0</v>
      </c>
      <c r="BI1100" s="247">
        <f>IF(N1100="nulová",J1100,0)</f>
        <v>0</v>
      </c>
      <c r="BJ1100" s="17" t="s">
        <v>85</v>
      </c>
      <c r="BK1100" s="247">
        <f>ROUND(I1100*H1100,2)</f>
        <v>0</v>
      </c>
      <c r="BL1100" s="17" t="s">
        <v>264</v>
      </c>
      <c r="BM1100" s="246" t="s">
        <v>1594</v>
      </c>
    </row>
    <row r="1101" s="2" customFormat="1">
      <c r="A1101" s="38"/>
      <c r="B1101" s="39"/>
      <c r="C1101" s="40"/>
      <c r="D1101" s="248" t="s">
        <v>172</v>
      </c>
      <c r="E1101" s="40"/>
      <c r="F1101" s="249" t="s">
        <v>1595</v>
      </c>
      <c r="G1101" s="40"/>
      <c r="H1101" s="40"/>
      <c r="I1101" s="144"/>
      <c r="J1101" s="40"/>
      <c r="K1101" s="40"/>
      <c r="L1101" s="44"/>
      <c r="M1101" s="250"/>
      <c r="N1101" s="251"/>
      <c r="O1101" s="91"/>
      <c r="P1101" s="91"/>
      <c r="Q1101" s="91"/>
      <c r="R1101" s="91"/>
      <c r="S1101" s="91"/>
      <c r="T1101" s="92"/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T1101" s="17" t="s">
        <v>172</v>
      </c>
      <c r="AU1101" s="17" t="s">
        <v>87</v>
      </c>
    </row>
    <row r="1102" s="13" customFormat="1">
      <c r="A1102" s="13"/>
      <c r="B1102" s="252"/>
      <c r="C1102" s="253"/>
      <c r="D1102" s="248" t="s">
        <v>174</v>
      </c>
      <c r="E1102" s="254" t="s">
        <v>1</v>
      </c>
      <c r="F1102" s="255" t="s">
        <v>1596</v>
      </c>
      <c r="G1102" s="253"/>
      <c r="H1102" s="254" t="s">
        <v>1</v>
      </c>
      <c r="I1102" s="256"/>
      <c r="J1102" s="253"/>
      <c r="K1102" s="253"/>
      <c r="L1102" s="257"/>
      <c r="M1102" s="258"/>
      <c r="N1102" s="259"/>
      <c r="O1102" s="259"/>
      <c r="P1102" s="259"/>
      <c r="Q1102" s="259"/>
      <c r="R1102" s="259"/>
      <c r="S1102" s="259"/>
      <c r="T1102" s="260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61" t="s">
        <v>174</v>
      </c>
      <c r="AU1102" s="261" t="s">
        <v>87</v>
      </c>
      <c r="AV1102" s="13" t="s">
        <v>85</v>
      </c>
      <c r="AW1102" s="13" t="s">
        <v>32</v>
      </c>
      <c r="AX1102" s="13" t="s">
        <v>77</v>
      </c>
      <c r="AY1102" s="261" t="s">
        <v>163</v>
      </c>
    </row>
    <row r="1103" s="14" customFormat="1">
      <c r="A1103" s="14"/>
      <c r="B1103" s="262"/>
      <c r="C1103" s="263"/>
      <c r="D1103" s="248" t="s">
        <v>174</v>
      </c>
      <c r="E1103" s="264" t="s">
        <v>1</v>
      </c>
      <c r="F1103" s="265" t="s">
        <v>1074</v>
      </c>
      <c r="G1103" s="263"/>
      <c r="H1103" s="266">
        <v>1.5700000000000001</v>
      </c>
      <c r="I1103" s="267"/>
      <c r="J1103" s="263"/>
      <c r="K1103" s="263"/>
      <c r="L1103" s="268"/>
      <c r="M1103" s="269"/>
      <c r="N1103" s="270"/>
      <c r="O1103" s="270"/>
      <c r="P1103" s="270"/>
      <c r="Q1103" s="270"/>
      <c r="R1103" s="270"/>
      <c r="S1103" s="270"/>
      <c r="T1103" s="271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72" t="s">
        <v>174</v>
      </c>
      <c r="AU1103" s="272" t="s">
        <v>87</v>
      </c>
      <c r="AV1103" s="14" t="s">
        <v>87</v>
      </c>
      <c r="AW1103" s="14" t="s">
        <v>32</v>
      </c>
      <c r="AX1103" s="14" t="s">
        <v>77</v>
      </c>
      <c r="AY1103" s="272" t="s">
        <v>163</v>
      </c>
    </row>
    <row r="1104" s="2" customFormat="1" ht="16.5" customHeight="1">
      <c r="A1104" s="38"/>
      <c r="B1104" s="39"/>
      <c r="C1104" s="235" t="s">
        <v>1597</v>
      </c>
      <c r="D1104" s="235" t="s">
        <v>165</v>
      </c>
      <c r="E1104" s="236" t="s">
        <v>1598</v>
      </c>
      <c r="F1104" s="237" t="s">
        <v>1599</v>
      </c>
      <c r="G1104" s="238" t="s">
        <v>444</v>
      </c>
      <c r="H1104" s="239">
        <v>11.6</v>
      </c>
      <c r="I1104" s="240"/>
      <c r="J1104" s="241">
        <f>ROUND(I1104*H1104,2)</f>
        <v>0</v>
      </c>
      <c r="K1104" s="237" t="s">
        <v>169</v>
      </c>
      <c r="L1104" s="44"/>
      <c r="M1104" s="242" t="s">
        <v>1</v>
      </c>
      <c r="N1104" s="243" t="s">
        <v>42</v>
      </c>
      <c r="O1104" s="91"/>
      <c r="P1104" s="244">
        <f>O1104*H1104</f>
        <v>0</v>
      </c>
      <c r="Q1104" s="244">
        <v>0.0016299999999999999</v>
      </c>
      <c r="R1104" s="244">
        <f>Q1104*H1104</f>
        <v>0.018907999999999998</v>
      </c>
      <c r="S1104" s="244">
        <v>0</v>
      </c>
      <c r="T1104" s="245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46" t="s">
        <v>264</v>
      </c>
      <c r="AT1104" s="246" t="s">
        <v>165</v>
      </c>
      <c r="AU1104" s="246" t="s">
        <v>87</v>
      </c>
      <c r="AY1104" s="17" t="s">
        <v>163</v>
      </c>
      <c r="BE1104" s="247">
        <f>IF(N1104="základní",J1104,0)</f>
        <v>0</v>
      </c>
      <c r="BF1104" s="247">
        <f>IF(N1104="snížená",J1104,0)</f>
        <v>0</v>
      </c>
      <c r="BG1104" s="247">
        <f>IF(N1104="zákl. přenesená",J1104,0)</f>
        <v>0</v>
      </c>
      <c r="BH1104" s="247">
        <f>IF(N1104="sníž. přenesená",J1104,0)</f>
        <v>0</v>
      </c>
      <c r="BI1104" s="247">
        <f>IF(N1104="nulová",J1104,0)</f>
        <v>0</v>
      </c>
      <c r="BJ1104" s="17" t="s">
        <v>85</v>
      </c>
      <c r="BK1104" s="247">
        <f>ROUND(I1104*H1104,2)</f>
        <v>0</v>
      </c>
      <c r="BL1104" s="17" t="s">
        <v>264</v>
      </c>
      <c r="BM1104" s="246" t="s">
        <v>1600</v>
      </c>
    </row>
    <row r="1105" s="2" customFormat="1">
      <c r="A1105" s="38"/>
      <c r="B1105" s="39"/>
      <c r="C1105" s="40"/>
      <c r="D1105" s="248" t="s">
        <v>172</v>
      </c>
      <c r="E1105" s="40"/>
      <c r="F1105" s="249" t="s">
        <v>1601</v>
      </c>
      <c r="G1105" s="40"/>
      <c r="H1105" s="40"/>
      <c r="I1105" s="144"/>
      <c r="J1105" s="40"/>
      <c r="K1105" s="40"/>
      <c r="L1105" s="44"/>
      <c r="M1105" s="250"/>
      <c r="N1105" s="251"/>
      <c r="O1105" s="91"/>
      <c r="P1105" s="91"/>
      <c r="Q1105" s="91"/>
      <c r="R1105" s="91"/>
      <c r="S1105" s="91"/>
      <c r="T1105" s="92"/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T1105" s="17" t="s">
        <v>172</v>
      </c>
      <c r="AU1105" s="17" t="s">
        <v>87</v>
      </c>
    </row>
    <row r="1106" s="13" customFormat="1">
      <c r="A1106" s="13"/>
      <c r="B1106" s="252"/>
      <c r="C1106" s="253"/>
      <c r="D1106" s="248" t="s">
        <v>174</v>
      </c>
      <c r="E1106" s="254" t="s">
        <v>1</v>
      </c>
      <c r="F1106" s="255" t="s">
        <v>1602</v>
      </c>
      <c r="G1106" s="253"/>
      <c r="H1106" s="254" t="s">
        <v>1</v>
      </c>
      <c r="I1106" s="256"/>
      <c r="J1106" s="253"/>
      <c r="K1106" s="253"/>
      <c r="L1106" s="257"/>
      <c r="M1106" s="258"/>
      <c r="N1106" s="259"/>
      <c r="O1106" s="259"/>
      <c r="P1106" s="259"/>
      <c r="Q1106" s="259"/>
      <c r="R1106" s="259"/>
      <c r="S1106" s="259"/>
      <c r="T1106" s="260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61" t="s">
        <v>174</v>
      </c>
      <c r="AU1106" s="261" t="s">
        <v>87</v>
      </c>
      <c r="AV1106" s="13" t="s">
        <v>85</v>
      </c>
      <c r="AW1106" s="13" t="s">
        <v>32</v>
      </c>
      <c r="AX1106" s="13" t="s">
        <v>77</v>
      </c>
      <c r="AY1106" s="261" t="s">
        <v>163</v>
      </c>
    </row>
    <row r="1107" s="14" customFormat="1">
      <c r="A1107" s="14"/>
      <c r="B1107" s="262"/>
      <c r="C1107" s="263"/>
      <c r="D1107" s="248" t="s">
        <v>174</v>
      </c>
      <c r="E1107" s="264" t="s">
        <v>1</v>
      </c>
      <c r="F1107" s="265" t="s">
        <v>1603</v>
      </c>
      <c r="G1107" s="263"/>
      <c r="H1107" s="266">
        <v>8.6999999999999993</v>
      </c>
      <c r="I1107" s="267"/>
      <c r="J1107" s="263"/>
      <c r="K1107" s="263"/>
      <c r="L1107" s="268"/>
      <c r="M1107" s="269"/>
      <c r="N1107" s="270"/>
      <c r="O1107" s="270"/>
      <c r="P1107" s="270"/>
      <c r="Q1107" s="270"/>
      <c r="R1107" s="270"/>
      <c r="S1107" s="270"/>
      <c r="T1107" s="271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72" t="s">
        <v>174</v>
      </c>
      <c r="AU1107" s="272" t="s">
        <v>87</v>
      </c>
      <c r="AV1107" s="14" t="s">
        <v>87</v>
      </c>
      <c r="AW1107" s="14" t="s">
        <v>32</v>
      </c>
      <c r="AX1107" s="14" t="s">
        <v>77</v>
      </c>
      <c r="AY1107" s="272" t="s">
        <v>163</v>
      </c>
    </row>
    <row r="1108" s="13" customFormat="1">
      <c r="A1108" s="13"/>
      <c r="B1108" s="252"/>
      <c r="C1108" s="253"/>
      <c r="D1108" s="248" t="s">
        <v>174</v>
      </c>
      <c r="E1108" s="254" t="s">
        <v>1</v>
      </c>
      <c r="F1108" s="255" t="s">
        <v>1604</v>
      </c>
      <c r="G1108" s="253"/>
      <c r="H1108" s="254" t="s">
        <v>1</v>
      </c>
      <c r="I1108" s="256"/>
      <c r="J1108" s="253"/>
      <c r="K1108" s="253"/>
      <c r="L1108" s="257"/>
      <c r="M1108" s="258"/>
      <c r="N1108" s="259"/>
      <c r="O1108" s="259"/>
      <c r="P1108" s="259"/>
      <c r="Q1108" s="259"/>
      <c r="R1108" s="259"/>
      <c r="S1108" s="259"/>
      <c r="T1108" s="260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61" t="s">
        <v>174</v>
      </c>
      <c r="AU1108" s="261" t="s">
        <v>87</v>
      </c>
      <c r="AV1108" s="13" t="s">
        <v>85</v>
      </c>
      <c r="AW1108" s="13" t="s">
        <v>32</v>
      </c>
      <c r="AX1108" s="13" t="s">
        <v>77</v>
      </c>
      <c r="AY1108" s="261" t="s">
        <v>163</v>
      </c>
    </row>
    <row r="1109" s="14" customFormat="1">
      <c r="A1109" s="14"/>
      <c r="B1109" s="262"/>
      <c r="C1109" s="263"/>
      <c r="D1109" s="248" t="s">
        <v>174</v>
      </c>
      <c r="E1109" s="264" t="s">
        <v>1</v>
      </c>
      <c r="F1109" s="265" t="s">
        <v>1605</v>
      </c>
      <c r="G1109" s="263"/>
      <c r="H1109" s="266">
        <v>2.8999999999999999</v>
      </c>
      <c r="I1109" s="267"/>
      <c r="J1109" s="263"/>
      <c r="K1109" s="263"/>
      <c r="L1109" s="268"/>
      <c r="M1109" s="269"/>
      <c r="N1109" s="270"/>
      <c r="O1109" s="270"/>
      <c r="P1109" s="270"/>
      <c r="Q1109" s="270"/>
      <c r="R1109" s="270"/>
      <c r="S1109" s="270"/>
      <c r="T1109" s="271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72" t="s">
        <v>174</v>
      </c>
      <c r="AU1109" s="272" t="s">
        <v>87</v>
      </c>
      <c r="AV1109" s="14" t="s">
        <v>87</v>
      </c>
      <c r="AW1109" s="14" t="s">
        <v>32</v>
      </c>
      <c r="AX1109" s="14" t="s">
        <v>77</v>
      </c>
      <c r="AY1109" s="272" t="s">
        <v>163</v>
      </c>
    </row>
    <row r="1110" s="2" customFormat="1" ht="16.5" customHeight="1">
      <c r="A1110" s="38"/>
      <c r="B1110" s="39"/>
      <c r="C1110" s="235" t="s">
        <v>1606</v>
      </c>
      <c r="D1110" s="235" t="s">
        <v>165</v>
      </c>
      <c r="E1110" s="236" t="s">
        <v>1607</v>
      </c>
      <c r="F1110" s="237" t="s">
        <v>1608</v>
      </c>
      <c r="G1110" s="238" t="s">
        <v>781</v>
      </c>
      <c r="H1110" s="239">
        <v>16</v>
      </c>
      <c r="I1110" s="240"/>
      <c r="J1110" s="241">
        <f>ROUND(I1110*H1110,2)</f>
        <v>0</v>
      </c>
      <c r="K1110" s="237" t="s">
        <v>169</v>
      </c>
      <c r="L1110" s="44"/>
      <c r="M1110" s="242" t="s">
        <v>1</v>
      </c>
      <c r="N1110" s="243" t="s">
        <v>42</v>
      </c>
      <c r="O1110" s="91"/>
      <c r="P1110" s="244">
        <f>O1110*H1110</f>
        <v>0</v>
      </c>
      <c r="Q1110" s="244">
        <v>0</v>
      </c>
      <c r="R1110" s="244">
        <f>Q1110*H1110</f>
        <v>0</v>
      </c>
      <c r="S1110" s="244">
        <v>0</v>
      </c>
      <c r="T1110" s="245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46" t="s">
        <v>264</v>
      </c>
      <c r="AT1110" s="246" t="s">
        <v>165</v>
      </c>
      <c r="AU1110" s="246" t="s">
        <v>87</v>
      </c>
      <c r="AY1110" s="17" t="s">
        <v>163</v>
      </c>
      <c r="BE1110" s="247">
        <f>IF(N1110="základní",J1110,0)</f>
        <v>0</v>
      </c>
      <c r="BF1110" s="247">
        <f>IF(N1110="snížená",J1110,0)</f>
        <v>0</v>
      </c>
      <c r="BG1110" s="247">
        <f>IF(N1110="zákl. přenesená",J1110,0)</f>
        <v>0</v>
      </c>
      <c r="BH1110" s="247">
        <f>IF(N1110="sníž. přenesená",J1110,0)</f>
        <v>0</v>
      </c>
      <c r="BI1110" s="247">
        <f>IF(N1110="nulová",J1110,0)</f>
        <v>0</v>
      </c>
      <c r="BJ1110" s="17" t="s">
        <v>85</v>
      </c>
      <c r="BK1110" s="247">
        <f>ROUND(I1110*H1110,2)</f>
        <v>0</v>
      </c>
      <c r="BL1110" s="17" t="s">
        <v>264</v>
      </c>
      <c r="BM1110" s="246" t="s">
        <v>1609</v>
      </c>
    </row>
    <row r="1111" s="2" customFormat="1">
      <c r="A1111" s="38"/>
      <c r="B1111" s="39"/>
      <c r="C1111" s="40"/>
      <c r="D1111" s="248" t="s">
        <v>172</v>
      </c>
      <c r="E1111" s="40"/>
      <c r="F1111" s="249" t="s">
        <v>1610</v>
      </c>
      <c r="G1111" s="40"/>
      <c r="H1111" s="40"/>
      <c r="I1111" s="144"/>
      <c r="J1111" s="40"/>
      <c r="K1111" s="40"/>
      <c r="L1111" s="44"/>
      <c r="M1111" s="250"/>
      <c r="N1111" s="251"/>
      <c r="O1111" s="91"/>
      <c r="P1111" s="91"/>
      <c r="Q1111" s="91"/>
      <c r="R1111" s="91"/>
      <c r="S1111" s="91"/>
      <c r="T1111" s="92"/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T1111" s="17" t="s">
        <v>172</v>
      </c>
      <c r="AU1111" s="17" t="s">
        <v>87</v>
      </c>
    </row>
    <row r="1112" s="13" customFormat="1">
      <c r="A1112" s="13"/>
      <c r="B1112" s="252"/>
      <c r="C1112" s="253"/>
      <c r="D1112" s="248" t="s">
        <v>174</v>
      </c>
      <c r="E1112" s="254" t="s">
        <v>1</v>
      </c>
      <c r="F1112" s="255" t="s">
        <v>1602</v>
      </c>
      <c r="G1112" s="253"/>
      <c r="H1112" s="254" t="s">
        <v>1</v>
      </c>
      <c r="I1112" s="256"/>
      <c r="J1112" s="253"/>
      <c r="K1112" s="253"/>
      <c r="L1112" s="257"/>
      <c r="M1112" s="258"/>
      <c r="N1112" s="259"/>
      <c r="O1112" s="259"/>
      <c r="P1112" s="259"/>
      <c r="Q1112" s="259"/>
      <c r="R1112" s="259"/>
      <c r="S1112" s="259"/>
      <c r="T1112" s="260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61" t="s">
        <v>174</v>
      </c>
      <c r="AU1112" s="261" t="s">
        <v>87</v>
      </c>
      <c r="AV1112" s="13" t="s">
        <v>85</v>
      </c>
      <c r="AW1112" s="13" t="s">
        <v>32</v>
      </c>
      <c r="AX1112" s="13" t="s">
        <v>77</v>
      </c>
      <c r="AY1112" s="261" t="s">
        <v>163</v>
      </c>
    </row>
    <row r="1113" s="14" customFormat="1">
      <c r="A1113" s="14"/>
      <c r="B1113" s="262"/>
      <c r="C1113" s="263"/>
      <c r="D1113" s="248" t="s">
        <v>174</v>
      </c>
      <c r="E1113" s="264" t="s">
        <v>1</v>
      </c>
      <c r="F1113" s="265" t="s">
        <v>1611</v>
      </c>
      <c r="G1113" s="263"/>
      <c r="H1113" s="266">
        <v>12</v>
      </c>
      <c r="I1113" s="267"/>
      <c r="J1113" s="263"/>
      <c r="K1113" s="263"/>
      <c r="L1113" s="268"/>
      <c r="M1113" s="269"/>
      <c r="N1113" s="270"/>
      <c r="O1113" s="270"/>
      <c r="P1113" s="270"/>
      <c r="Q1113" s="270"/>
      <c r="R1113" s="270"/>
      <c r="S1113" s="270"/>
      <c r="T1113" s="271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72" t="s">
        <v>174</v>
      </c>
      <c r="AU1113" s="272" t="s">
        <v>87</v>
      </c>
      <c r="AV1113" s="14" t="s">
        <v>87</v>
      </c>
      <c r="AW1113" s="14" t="s">
        <v>32</v>
      </c>
      <c r="AX1113" s="14" t="s">
        <v>77</v>
      </c>
      <c r="AY1113" s="272" t="s">
        <v>163</v>
      </c>
    </row>
    <row r="1114" s="13" customFormat="1">
      <c r="A1114" s="13"/>
      <c r="B1114" s="252"/>
      <c r="C1114" s="253"/>
      <c r="D1114" s="248" t="s">
        <v>174</v>
      </c>
      <c r="E1114" s="254" t="s">
        <v>1</v>
      </c>
      <c r="F1114" s="255" t="s">
        <v>1604</v>
      </c>
      <c r="G1114" s="253"/>
      <c r="H1114" s="254" t="s">
        <v>1</v>
      </c>
      <c r="I1114" s="256"/>
      <c r="J1114" s="253"/>
      <c r="K1114" s="253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61" t="s">
        <v>174</v>
      </c>
      <c r="AU1114" s="261" t="s">
        <v>87</v>
      </c>
      <c r="AV1114" s="13" t="s">
        <v>85</v>
      </c>
      <c r="AW1114" s="13" t="s">
        <v>32</v>
      </c>
      <c r="AX1114" s="13" t="s">
        <v>77</v>
      </c>
      <c r="AY1114" s="261" t="s">
        <v>163</v>
      </c>
    </row>
    <row r="1115" s="14" customFormat="1">
      <c r="A1115" s="14"/>
      <c r="B1115" s="262"/>
      <c r="C1115" s="263"/>
      <c r="D1115" s="248" t="s">
        <v>174</v>
      </c>
      <c r="E1115" s="264" t="s">
        <v>1</v>
      </c>
      <c r="F1115" s="265" t="s">
        <v>1492</v>
      </c>
      <c r="G1115" s="263"/>
      <c r="H1115" s="266">
        <v>4</v>
      </c>
      <c r="I1115" s="267"/>
      <c r="J1115" s="263"/>
      <c r="K1115" s="263"/>
      <c r="L1115" s="268"/>
      <c r="M1115" s="269"/>
      <c r="N1115" s="270"/>
      <c r="O1115" s="270"/>
      <c r="P1115" s="270"/>
      <c r="Q1115" s="270"/>
      <c r="R1115" s="270"/>
      <c r="S1115" s="270"/>
      <c r="T1115" s="271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72" t="s">
        <v>174</v>
      </c>
      <c r="AU1115" s="272" t="s">
        <v>87</v>
      </c>
      <c r="AV1115" s="14" t="s">
        <v>87</v>
      </c>
      <c r="AW1115" s="14" t="s">
        <v>32</v>
      </c>
      <c r="AX1115" s="14" t="s">
        <v>77</v>
      </c>
      <c r="AY1115" s="272" t="s">
        <v>163</v>
      </c>
    </row>
    <row r="1116" s="2" customFormat="1" ht="16.5" customHeight="1">
      <c r="A1116" s="38"/>
      <c r="B1116" s="39"/>
      <c r="C1116" s="235" t="s">
        <v>1612</v>
      </c>
      <c r="D1116" s="235" t="s">
        <v>165</v>
      </c>
      <c r="E1116" s="236" t="s">
        <v>1613</v>
      </c>
      <c r="F1116" s="237" t="s">
        <v>1614</v>
      </c>
      <c r="G1116" s="238" t="s">
        <v>444</v>
      </c>
      <c r="H1116" s="239">
        <v>16.600000000000001</v>
      </c>
      <c r="I1116" s="240"/>
      <c r="J1116" s="241">
        <f>ROUND(I1116*H1116,2)</f>
        <v>0</v>
      </c>
      <c r="K1116" s="237" t="s">
        <v>169</v>
      </c>
      <c r="L1116" s="44"/>
      <c r="M1116" s="242" t="s">
        <v>1</v>
      </c>
      <c r="N1116" s="243" t="s">
        <v>42</v>
      </c>
      <c r="O1116" s="91"/>
      <c r="P1116" s="244">
        <f>O1116*H1116</f>
        <v>0</v>
      </c>
      <c r="Q1116" s="244">
        <v>0</v>
      </c>
      <c r="R1116" s="244">
        <f>Q1116*H1116</f>
        <v>0</v>
      </c>
      <c r="S1116" s="244">
        <v>0</v>
      </c>
      <c r="T1116" s="245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246" t="s">
        <v>264</v>
      </c>
      <c r="AT1116" s="246" t="s">
        <v>165</v>
      </c>
      <c r="AU1116" s="246" t="s">
        <v>87</v>
      </c>
      <c r="AY1116" s="17" t="s">
        <v>163</v>
      </c>
      <c r="BE1116" s="247">
        <f>IF(N1116="základní",J1116,0)</f>
        <v>0</v>
      </c>
      <c r="BF1116" s="247">
        <f>IF(N1116="snížená",J1116,0)</f>
        <v>0</v>
      </c>
      <c r="BG1116" s="247">
        <f>IF(N1116="zákl. přenesená",J1116,0)</f>
        <v>0</v>
      </c>
      <c r="BH1116" s="247">
        <f>IF(N1116="sníž. přenesená",J1116,0)</f>
        <v>0</v>
      </c>
      <c r="BI1116" s="247">
        <f>IF(N1116="nulová",J1116,0)</f>
        <v>0</v>
      </c>
      <c r="BJ1116" s="17" t="s">
        <v>85</v>
      </c>
      <c r="BK1116" s="247">
        <f>ROUND(I1116*H1116,2)</f>
        <v>0</v>
      </c>
      <c r="BL1116" s="17" t="s">
        <v>264</v>
      </c>
      <c r="BM1116" s="246" t="s">
        <v>1615</v>
      </c>
    </row>
    <row r="1117" s="2" customFormat="1">
      <c r="A1117" s="38"/>
      <c r="B1117" s="39"/>
      <c r="C1117" s="40"/>
      <c r="D1117" s="248" t="s">
        <v>172</v>
      </c>
      <c r="E1117" s="40"/>
      <c r="F1117" s="249" t="s">
        <v>1616</v>
      </c>
      <c r="G1117" s="40"/>
      <c r="H1117" s="40"/>
      <c r="I1117" s="144"/>
      <c r="J1117" s="40"/>
      <c r="K1117" s="40"/>
      <c r="L1117" s="44"/>
      <c r="M1117" s="250"/>
      <c r="N1117" s="251"/>
      <c r="O1117" s="91"/>
      <c r="P1117" s="91"/>
      <c r="Q1117" s="91"/>
      <c r="R1117" s="91"/>
      <c r="S1117" s="91"/>
      <c r="T1117" s="92"/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T1117" s="17" t="s">
        <v>172</v>
      </c>
      <c r="AU1117" s="17" t="s">
        <v>87</v>
      </c>
    </row>
    <row r="1118" s="13" customFormat="1">
      <c r="A1118" s="13"/>
      <c r="B1118" s="252"/>
      <c r="C1118" s="253"/>
      <c r="D1118" s="248" t="s">
        <v>174</v>
      </c>
      <c r="E1118" s="254" t="s">
        <v>1</v>
      </c>
      <c r="F1118" s="255" t="s">
        <v>1617</v>
      </c>
      <c r="G1118" s="253"/>
      <c r="H1118" s="254" t="s">
        <v>1</v>
      </c>
      <c r="I1118" s="256"/>
      <c r="J1118" s="253"/>
      <c r="K1118" s="253"/>
      <c r="L1118" s="257"/>
      <c r="M1118" s="258"/>
      <c r="N1118" s="259"/>
      <c r="O1118" s="259"/>
      <c r="P1118" s="259"/>
      <c r="Q1118" s="259"/>
      <c r="R1118" s="259"/>
      <c r="S1118" s="259"/>
      <c r="T1118" s="260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61" t="s">
        <v>174</v>
      </c>
      <c r="AU1118" s="261" t="s">
        <v>87</v>
      </c>
      <c r="AV1118" s="13" t="s">
        <v>85</v>
      </c>
      <c r="AW1118" s="13" t="s">
        <v>32</v>
      </c>
      <c r="AX1118" s="13" t="s">
        <v>77</v>
      </c>
      <c r="AY1118" s="261" t="s">
        <v>163</v>
      </c>
    </row>
    <row r="1119" s="14" customFormat="1">
      <c r="A1119" s="14"/>
      <c r="B1119" s="262"/>
      <c r="C1119" s="263"/>
      <c r="D1119" s="248" t="s">
        <v>174</v>
      </c>
      <c r="E1119" s="264" t="s">
        <v>1</v>
      </c>
      <c r="F1119" s="265" t="s">
        <v>1590</v>
      </c>
      <c r="G1119" s="263"/>
      <c r="H1119" s="266">
        <v>16.600000000000001</v>
      </c>
      <c r="I1119" s="267"/>
      <c r="J1119" s="263"/>
      <c r="K1119" s="263"/>
      <c r="L1119" s="268"/>
      <c r="M1119" s="269"/>
      <c r="N1119" s="270"/>
      <c r="O1119" s="270"/>
      <c r="P1119" s="270"/>
      <c r="Q1119" s="270"/>
      <c r="R1119" s="270"/>
      <c r="S1119" s="270"/>
      <c r="T1119" s="271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72" t="s">
        <v>174</v>
      </c>
      <c r="AU1119" s="272" t="s">
        <v>87</v>
      </c>
      <c r="AV1119" s="14" t="s">
        <v>87</v>
      </c>
      <c r="AW1119" s="14" t="s">
        <v>32</v>
      </c>
      <c r="AX1119" s="14" t="s">
        <v>77</v>
      </c>
      <c r="AY1119" s="272" t="s">
        <v>163</v>
      </c>
    </row>
    <row r="1120" s="2" customFormat="1" ht="16.5" customHeight="1">
      <c r="A1120" s="38"/>
      <c r="B1120" s="39"/>
      <c r="C1120" s="235" t="s">
        <v>1618</v>
      </c>
      <c r="D1120" s="235" t="s">
        <v>165</v>
      </c>
      <c r="E1120" s="236" t="s">
        <v>1619</v>
      </c>
      <c r="F1120" s="237" t="s">
        <v>1620</v>
      </c>
      <c r="G1120" s="238" t="s">
        <v>781</v>
      </c>
      <c r="H1120" s="239">
        <v>4</v>
      </c>
      <c r="I1120" s="240"/>
      <c r="J1120" s="241">
        <f>ROUND(I1120*H1120,2)</f>
        <v>0</v>
      </c>
      <c r="K1120" s="237" t="s">
        <v>169</v>
      </c>
      <c r="L1120" s="44"/>
      <c r="M1120" s="242" t="s">
        <v>1</v>
      </c>
      <c r="N1120" s="243" t="s">
        <v>42</v>
      </c>
      <c r="O1120" s="91"/>
      <c r="P1120" s="244">
        <f>O1120*H1120</f>
        <v>0</v>
      </c>
      <c r="Q1120" s="244">
        <v>0</v>
      </c>
      <c r="R1120" s="244">
        <f>Q1120*H1120</f>
        <v>0</v>
      </c>
      <c r="S1120" s="244">
        <v>0</v>
      </c>
      <c r="T1120" s="245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46" t="s">
        <v>264</v>
      </c>
      <c r="AT1120" s="246" t="s">
        <v>165</v>
      </c>
      <c r="AU1120" s="246" t="s">
        <v>87</v>
      </c>
      <c r="AY1120" s="17" t="s">
        <v>163</v>
      </c>
      <c r="BE1120" s="247">
        <f>IF(N1120="základní",J1120,0)</f>
        <v>0</v>
      </c>
      <c r="BF1120" s="247">
        <f>IF(N1120="snížená",J1120,0)</f>
        <v>0</v>
      </c>
      <c r="BG1120" s="247">
        <f>IF(N1120="zákl. přenesená",J1120,0)</f>
        <v>0</v>
      </c>
      <c r="BH1120" s="247">
        <f>IF(N1120="sníž. přenesená",J1120,0)</f>
        <v>0</v>
      </c>
      <c r="BI1120" s="247">
        <f>IF(N1120="nulová",J1120,0)</f>
        <v>0</v>
      </c>
      <c r="BJ1120" s="17" t="s">
        <v>85</v>
      </c>
      <c r="BK1120" s="247">
        <f>ROUND(I1120*H1120,2)</f>
        <v>0</v>
      </c>
      <c r="BL1120" s="17" t="s">
        <v>264</v>
      </c>
      <c r="BM1120" s="246" t="s">
        <v>1621</v>
      </c>
    </row>
    <row r="1121" s="2" customFormat="1">
      <c r="A1121" s="38"/>
      <c r="B1121" s="39"/>
      <c r="C1121" s="40"/>
      <c r="D1121" s="248" t="s">
        <v>172</v>
      </c>
      <c r="E1121" s="40"/>
      <c r="F1121" s="249" t="s">
        <v>1622</v>
      </c>
      <c r="G1121" s="40"/>
      <c r="H1121" s="40"/>
      <c r="I1121" s="144"/>
      <c r="J1121" s="40"/>
      <c r="K1121" s="40"/>
      <c r="L1121" s="44"/>
      <c r="M1121" s="250"/>
      <c r="N1121" s="251"/>
      <c r="O1121" s="91"/>
      <c r="P1121" s="91"/>
      <c r="Q1121" s="91"/>
      <c r="R1121" s="91"/>
      <c r="S1121" s="91"/>
      <c r="T1121" s="92"/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T1121" s="17" t="s">
        <v>172</v>
      </c>
      <c r="AU1121" s="17" t="s">
        <v>87</v>
      </c>
    </row>
    <row r="1122" s="2" customFormat="1" ht="16.5" customHeight="1">
      <c r="A1122" s="38"/>
      <c r="B1122" s="39"/>
      <c r="C1122" s="235" t="s">
        <v>1623</v>
      </c>
      <c r="D1122" s="235" t="s">
        <v>165</v>
      </c>
      <c r="E1122" s="236" t="s">
        <v>1624</v>
      </c>
      <c r="F1122" s="237" t="s">
        <v>1625</v>
      </c>
      <c r="G1122" s="238" t="s">
        <v>219</v>
      </c>
      <c r="H1122" s="239">
        <v>0.021999999999999999</v>
      </c>
      <c r="I1122" s="240"/>
      <c r="J1122" s="241">
        <f>ROUND(I1122*H1122,2)</f>
        <v>0</v>
      </c>
      <c r="K1122" s="237" t="s">
        <v>169</v>
      </c>
      <c r="L1122" s="44"/>
      <c r="M1122" s="242" t="s">
        <v>1</v>
      </c>
      <c r="N1122" s="243" t="s">
        <v>42</v>
      </c>
      <c r="O1122" s="91"/>
      <c r="P1122" s="244">
        <f>O1122*H1122</f>
        <v>0</v>
      </c>
      <c r="Q1122" s="244">
        <v>0</v>
      </c>
      <c r="R1122" s="244">
        <f>Q1122*H1122</f>
        <v>0</v>
      </c>
      <c r="S1122" s="244">
        <v>0</v>
      </c>
      <c r="T1122" s="245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46" t="s">
        <v>264</v>
      </c>
      <c r="AT1122" s="246" t="s">
        <v>165</v>
      </c>
      <c r="AU1122" s="246" t="s">
        <v>87</v>
      </c>
      <c r="AY1122" s="17" t="s">
        <v>163</v>
      </c>
      <c r="BE1122" s="247">
        <f>IF(N1122="základní",J1122,0)</f>
        <v>0</v>
      </c>
      <c r="BF1122" s="247">
        <f>IF(N1122="snížená",J1122,0)</f>
        <v>0</v>
      </c>
      <c r="BG1122" s="247">
        <f>IF(N1122="zákl. přenesená",J1122,0)</f>
        <v>0</v>
      </c>
      <c r="BH1122" s="247">
        <f>IF(N1122="sníž. přenesená",J1122,0)</f>
        <v>0</v>
      </c>
      <c r="BI1122" s="247">
        <f>IF(N1122="nulová",J1122,0)</f>
        <v>0</v>
      </c>
      <c r="BJ1122" s="17" t="s">
        <v>85</v>
      </c>
      <c r="BK1122" s="247">
        <f>ROUND(I1122*H1122,2)</f>
        <v>0</v>
      </c>
      <c r="BL1122" s="17" t="s">
        <v>264</v>
      </c>
      <c r="BM1122" s="246" t="s">
        <v>1626</v>
      </c>
    </row>
    <row r="1123" s="2" customFormat="1">
      <c r="A1123" s="38"/>
      <c r="B1123" s="39"/>
      <c r="C1123" s="40"/>
      <c r="D1123" s="248" t="s">
        <v>172</v>
      </c>
      <c r="E1123" s="40"/>
      <c r="F1123" s="249" t="s">
        <v>1627</v>
      </c>
      <c r="G1123" s="40"/>
      <c r="H1123" s="40"/>
      <c r="I1123" s="144"/>
      <c r="J1123" s="40"/>
      <c r="K1123" s="40"/>
      <c r="L1123" s="44"/>
      <c r="M1123" s="250"/>
      <c r="N1123" s="251"/>
      <c r="O1123" s="91"/>
      <c r="P1123" s="91"/>
      <c r="Q1123" s="91"/>
      <c r="R1123" s="91"/>
      <c r="S1123" s="91"/>
      <c r="T1123" s="92"/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T1123" s="17" t="s">
        <v>172</v>
      </c>
      <c r="AU1123" s="17" t="s">
        <v>87</v>
      </c>
    </row>
    <row r="1124" s="12" customFormat="1" ht="22.8" customHeight="1">
      <c r="A1124" s="12"/>
      <c r="B1124" s="219"/>
      <c r="C1124" s="220"/>
      <c r="D1124" s="221" t="s">
        <v>76</v>
      </c>
      <c r="E1124" s="233" t="s">
        <v>1628</v>
      </c>
      <c r="F1124" s="233" t="s">
        <v>1629</v>
      </c>
      <c r="G1124" s="220"/>
      <c r="H1124" s="220"/>
      <c r="I1124" s="223"/>
      <c r="J1124" s="234">
        <f>BK1124</f>
        <v>0</v>
      </c>
      <c r="K1124" s="220"/>
      <c r="L1124" s="225"/>
      <c r="M1124" s="226"/>
      <c r="N1124" s="227"/>
      <c r="O1124" s="227"/>
      <c r="P1124" s="228">
        <f>SUM(P1125:P1295)</f>
        <v>0</v>
      </c>
      <c r="Q1124" s="227"/>
      <c r="R1124" s="228">
        <f>SUM(R1125:R1295)</f>
        <v>1.2965909500000001</v>
      </c>
      <c r="S1124" s="227"/>
      <c r="T1124" s="229">
        <f>SUM(T1125:T1295)</f>
        <v>0</v>
      </c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R1124" s="230" t="s">
        <v>87</v>
      </c>
      <c r="AT1124" s="231" t="s">
        <v>76</v>
      </c>
      <c r="AU1124" s="231" t="s">
        <v>85</v>
      </c>
      <c r="AY1124" s="230" t="s">
        <v>163</v>
      </c>
      <c r="BK1124" s="232">
        <f>SUM(BK1125:BK1295)</f>
        <v>0</v>
      </c>
    </row>
    <row r="1125" s="2" customFormat="1" ht="16.5" customHeight="1">
      <c r="A1125" s="38"/>
      <c r="B1125" s="39"/>
      <c r="C1125" s="235" t="s">
        <v>1630</v>
      </c>
      <c r="D1125" s="235" t="s">
        <v>165</v>
      </c>
      <c r="E1125" s="236" t="s">
        <v>1631</v>
      </c>
      <c r="F1125" s="237" t="s">
        <v>1632</v>
      </c>
      <c r="G1125" s="238" t="s">
        <v>1633</v>
      </c>
      <c r="H1125" s="239">
        <v>1</v>
      </c>
      <c r="I1125" s="240"/>
      <c r="J1125" s="241">
        <f>ROUND(I1125*H1125,2)</f>
        <v>0</v>
      </c>
      <c r="K1125" s="237" t="s">
        <v>1</v>
      </c>
      <c r="L1125" s="44"/>
      <c r="M1125" s="242" t="s">
        <v>1</v>
      </c>
      <c r="N1125" s="243" t="s">
        <v>42</v>
      </c>
      <c r="O1125" s="91"/>
      <c r="P1125" s="244">
        <f>O1125*H1125</f>
        <v>0</v>
      </c>
      <c r="Q1125" s="244">
        <v>0</v>
      </c>
      <c r="R1125" s="244">
        <f>Q1125*H1125</f>
        <v>0</v>
      </c>
      <c r="S1125" s="244">
        <v>0</v>
      </c>
      <c r="T1125" s="245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46" t="s">
        <v>170</v>
      </c>
      <c r="AT1125" s="246" t="s">
        <v>165</v>
      </c>
      <c r="AU1125" s="246" t="s">
        <v>87</v>
      </c>
      <c r="AY1125" s="17" t="s">
        <v>163</v>
      </c>
      <c r="BE1125" s="247">
        <f>IF(N1125="základní",J1125,0)</f>
        <v>0</v>
      </c>
      <c r="BF1125" s="247">
        <f>IF(N1125="snížená",J1125,0)</f>
        <v>0</v>
      </c>
      <c r="BG1125" s="247">
        <f>IF(N1125="zákl. přenesená",J1125,0)</f>
        <v>0</v>
      </c>
      <c r="BH1125" s="247">
        <f>IF(N1125="sníž. přenesená",J1125,0)</f>
        <v>0</v>
      </c>
      <c r="BI1125" s="247">
        <f>IF(N1125="nulová",J1125,0)</f>
        <v>0</v>
      </c>
      <c r="BJ1125" s="17" t="s">
        <v>85</v>
      </c>
      <c r="BK1125" s="247">
        <f>ROUND(I1125*H1125,2)</f>
        <v>0</v>
      </c>
      <c r="BL1125" s="17" t="s">
        <v>170</v>
      </c>
      <c r="BM1125" s="246" t="s">
        <v>1634</v>
      </c>
    </row>
    <row r="1126" s="2" customFormat="1">
      <c r="A1126" s="38"/>
      <c r="B1126" s="39"/>
      <c r="C1126" s="40"/>
      <c r="D1126" s="248" t="s">
        <v>172</v>
      </c>
      <c r="E1126" s="40"/>
      <c r="F1126" s="249" t="s">
        <v>1632</v>
      </c>
      <c r="G1126" s="40"/>
      <c r="H1126" s="40"/>
      <c r="I1126" s="144"/>
      <c r="J1126" s="40"/>
      <c r="K1126" s="40"/>
      <c r="L1126" s="44"/>
      <c r="M1126" s="250"/>
      <c r="N1126" s="251"/>
      <c r="O1126" s="91"/>
      <c r="P1126" s="91"/>
      <c r="Q1126" s="91"/>
      <c r="R1126" s="91"/>
      <c r="S1126" s="91"/>
      <c r="T1126" s="92"/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T1126" s="17" t="s">
        <v>172</v>
      </c>
      <c r="AU1126" s="17" t="s">
        <v>87</v>
      </c>
    </row>
    <row r="1127" s="2" customFormat="1">
      <c r="A1127" s="38"/>
      <c r="B1127" s="39"/>
      <c r="C1127" s="40"/>
      <c r="D1127" s="248" t="s">
        <v>393</v>
      </c>
      <c r="E1127" s="40"/>
      <c r="F1127" s="283" t="s">
        <v>806</v>
      </c>
      <c r="G1127" s="40"/>
      <c r="H1127" s="40"/>
      <c r="I1127" s="144"/>
      <c r="J1127" s="40"/>
      <c r="K1127" s="40"/>
      <c r="L1127" s="44"/>
      <c r="M1127" s="250"/>
      <c r="N1127" s="251"/>
      <c r="O1127" s="91"/>
      <c r="P1127" s="91"/>
      <c r="Q1127" s="91"/>
      <c r="R1127" s="91"/>
      <c r="S1127" s="91"/>
      <c r="T1127" s="92"/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T1127" s="17" t="s">
        <v>393</v>
      </c>
      <c r="AU1127" s="17" t="s">
        <v>87</v>
      </c>
    </row>
    <row r="1128" s="13" customFormat="1">
      <c r="A1128" s="13"/>
      <c r="B1128" s="252"/>
      <c r="C1128" s="253"/>
      <c r="D1128" s="248" t="s">
        <v>174</v>
      </c>
      <c r="E1128" s="254" t="s">
        <v>1</v>
      </c>
      <c r="F1128" s="255" t="s">
        <v>1635</v>
      </c>
      <c r="G1128" s="253"/>
      <c r="H1128" s="254" t="s">
        <v>1</v>
      </c>
      <c r="I1128" s="256"/>
      <c r="J1128" s="253"/>
      <c r="K1128" s="253"/>
      <c r="L1128" s="257"/>
      <c r="M1128" s="258"/>
      <c r="N1128" s="259"/>
      <c r="O1128" s="259"/>
      <c r="P1128" s="259"/>
      <c r="Q1128" s="259"/>
      <c r="R1128" s="259"/>
      <c r="S1128" s="259"/>
      <c r="T1128" s="260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61" t="s">
        <v>174</v>
      </c>
      <c r="AU1128" s="261" t="s">
        <v>87</v>
      </c>
      <c r="AV1128" s="13" t="s">
        <v>85</v>
      </c>
      <c r="AW1128" s="13" t="s">
        <v>32</v>
      </c>
      <c r="AX1128" s="13" t="s">
        <v>77</v>
      </c>
      <c r="AY1128" s="261" t="s">
        <v>163</v>
      </c>
    </row>
    <row r="1129" s="14" customFormat="1">
      <c r="A1129" s="14"/>
      <c r="B1129" s="262"/>
      <c r="C1129" s="263"/>
      <c r="D1129" s="248" t="s">
        <v>174</v>
      </c>
      <c r="E1129" s="264" t="s">
        <v>1</v>
      </c>
      <c r="F1129" s="265" t="s">
        <v>85</v>
      </c>
      <c r="G1129" s="263"/>
      <c r="H1129" s="266">
        <v>1</v>
      </c>
      <c r="I1129" s="267"/>
      <c r="J1129" s="263"/>
      <c r="K1129" s="263"/>
      <c r="L1129" s="268"/>
      <c r="M1129" s="269"/>
      <c r="N1129" s="270"/>
      <c r="O1129" s="270"/>
      <c r="P1129" s="270"/>
      <c r="Q1129" s="270"/>
      <c r="R1129" s="270"/>
      <c r="S1129" s="270"/>
      <c r="T1129" s="271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72" t="s">
        <v>174</v>
      </c>
      <c r="AU1129" s="272" t="s">
        <v>87</v>
      </c>
      <c r="AV1129" s="14" t="s">
        <v>87</v>
      </c>
      <c r="AW1129" s="14" t="s">
        <v>32</v>
      </c>
      <c r="AX1129" s="14" t="s">
        <v>77</v>
      </c>
      <c r="AY1129" s="272" t="s">
        <v>163</v>
      </c>
    </row>
    <row r="1130" s="2" customFormat="1" ht="16.5" customHeight="1">
      <c r="A1130" s="38"/>
      <c r="B1130" s="39"/>
      <c r="C1130" s="235" t="s">
        <v>1636</v>
      </c>
      <c r="D1130" s="235" t="s">
        <v>165</v>
      </c>
      <c r="E1130" s="236" t="s">
        <v>1637</v>
      </c>
      <c r="F1130" s="237" t="s">
        <v>1638</v>
      </c>
      <c r="G1130" s="238" t="s">
        <v>1633</v>
      </c>
      <c r="H1130" s="239">
        <v>1</v>
      </c>
      <c r="I1130" s="240"/>
      <c r="J1130" s="241">
        <f>ROUND(I1130*H1130,2)</f>
        <v>0</v>
      </c>
      <c r="K1130" s="237" t="s">
        <v>1</v>
      </c>
      <c r="L1130" s="44"/>
      <c r="M1130" s="242" t="s">
        <v>1</v>
      </c>
      <c r="N1130" s="243" t="s">
        <v>42</v>
      </c>
      <c r="O1130" s="91"/>
      <c r="P1130" s="244">
        <f>O1130*H1130</f>
        <v>0</v>
      </c>
      <c r="Q1130" s="244">
        <v>0</v>
      </c>
      <c r="R1130" s="244">
        <f>Q1130*H1130</f>
        <v>0</v>
      </c>
      <c r="S1130" s="244">
        <v>0</v>
      </c>
      <c r="T1130" s="245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46" t="s">
        <v>170</v>
      </c>
      <c r="AT1130" s="246" t="s">
        <v>165</v>
      </c>
      <c r="AU1130" s="246" t="s">
        <v>87</v>
      </c>
      <c r="AY1130" s="17" t="s">
        <v>163</v>
      </c>
      <c r="BE1130" s="247">
        <f>IF(N1130="základní",J1130,0)</f>
        <v>0</v>
      </c>
      <c r="BF1130" s="247">
        <f>IF(N1130="snížená",J1130,0)</f>
        <v>0</v>
      </c>
      <c r="BG1130" s="247">
        <f>IF(N1130="zákl. přenesená",J1130,0)</f>
        <v>0</v>
      </c>
      <c r="BH1130" s="247">
        <f>IF(N1130="sníž. přenesená",J1130,0)</f>
        <v>0</v>
      </c>
      <c r="BI1130" s="247">
        <f>IF(N1130="nulová",J1130,0)</f>
        <v>0</v>
      </c>
      <c r="BJ1130" s="17" t="s">
        <v>85</v>
      </c>
      <c r="BK1130" s="247">
        <f>ROUND(I1130*H1130,2)</f>
        <v>0</v>
      </c>
      <c r="BL1130" s="17" t="s">
        <v>170</v>
      </c>
      <c r="BM1130" s="246" t="s">
        <v>1639</v>
      </c>
    </row>
    <row r="1131" s="2" customFormat="1">
      <c r="A1131" s="38"/>
      <c r="B1131" s="39"/>
      <c r="C1131" s="40"/>
      <c r="D1131" s="248" t="s">
        <v>172</v>
      </c>
      <c r="E1131" s="40"/>
      <c r="F1131" s="249" t="s">
        <v>1640</v>
      </c>
      <c r="G1131" s="40"/>
      <c r="H1131" s="40"/>
      <c r="I1131" s="144"/>
      <c r="J1131" s="40"/>
      <c r="K1131" s="40"/>
      <c r="L1131" s="44"/>
      <c r="M1131" s="250"/>
      <c r="N1131" s="251"/>
      <c r="O1131" s="91"/>
      <c r="P1131" s="91"/>
      <c r="Q1131" s="91"/>
      <c r="R1131" s="91"/>
      <c r="S1131" s="91"/>
      <c r="T1131" s="92"/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T1131" s="17" t="s">
        <v>172</v>
      </c>
      <c r="AU1131" s="17" t="s">
        <v>87</v>
      </c>
    </row>
    <row r="1132" s="2" customFormat="1">
      <c r="A1132" s="38"/>
      <c r="B1132" s="39"/>
      <c r="C1132" s="40"/>
      <c r="D1132" s="248" t="s">
        <v>393</v>
      </c>
      <c r="E1132" s="40"/>
      <c r="F1132" s="283" t="s">
        <v>806</v>
      </c>
      <c r="G1132" s="40"/>
      <c r="H1132" s="40"/>
      <c r="I1132" s="144"/>
      <c r="J1132" s="40"/>
      <c r="K1132" s="40"/>
      <c r="L1132" s="44"/>
      <c r="M1132" s="250"/>
      <c r="N1132" s="251"/>
      <c r="O1132" s="91"/>
      <c r="P1132" s="91"/>
      <c r="Q1132" s="91"/>
      <c r="R1132" s="91"/>
      <c r="S1132" s="91"/>
      <c r="T1132" s="92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T1132" s="17" t="s">
        <v>393</v>
      </c>
      <c r="AU1132" s="17" t="s">
        <v>87</v>
      </c>
    </row>
    <row r="1133" s="13" customFormat="1">
      <c r="A1133" s="13"/>
      <c r="B1133" s="252"/>
      <c r="C1133" s="253"/>
      <c r="D1133" s="248" t="s">
        <v>174</v>
      </c>
      <c r="E1133" s="254" t="s">
        <v>1</v>
      </c>
      <c r="F1133" s="255" t="s">
        <v>1641</v>
      </c>
      <c r="G1133" s="253"/>
      <c r="H1133" s="254" t="s">
        <v>1</v>
      </c>
      <c r="I1133" s="256"/>
      <c r="J1133" s="253"/>
      <c r="K1133" s="253"/>
      <c r="L1133" s="257"/>
      <c r="M1133" s="258"/>
      <c r="N1133" s="259"/>
      <c r="O1133" s="259"/>
      <c r="P1133" s="259"/>
      <c r="Q1133" s="259"/>
      <c r="R1133" s="259"/>
      <c r="S1133" s="259"/>
      <c r="T1133" s="260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61" t="s">
        <v>174</v>
      </c>
      <c r="AU1133" s="261" t="s">
        <v>87</v>
      </c>
      <c r="AV1133" s="13" t="s">
        <v>85</v>
      </c>
      <c r="AW1133" s="13" t="s">
        <v>32</v>
      </c>
      <c r="AX1133" s="13" t="s">
        <v>77</v>
      </c>
      <c r="AY1133" s="261" t="s">
        <v>163</v>
      </c>
    </row>
    <row r="1134" s="14" customFormat="1">
      <c r="A1134" s="14"/>
      <c r="B1134" s="262"/>
      <c r="C1134" s="263"/>
      <c r="D1134" s="248" t="s">
        <v>174</v>
      </c>
      <c r="E1134" s="264" t="s">
        <v>1</v>
      </c>
      <c r="F1134" s="265" t="s">
        <v>85</v>
      </c>
      <c r="G1134" s="263"/>
      <c r="H1134" s="266">
        <v>1</v>
      </c>
      <c r="I1134" s="267"/>
      <c r="J1134" s="263"/>
      <c r="K1134" s="263"/>
      <c r="L1134" s="268"/>
      <c r="M1134" s="269"/>
      <c r="N1134" s="270"/>
      <c r="O1134" s="270"/>
      <c r="P1134" s="270"/>
      <c r="Q1134" s="270"/>
      <c r="R1134" s="270"/>
      <c r="S1134" s="270"/>
      <c r="T1134" s="271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72" t="s">
        <v>174</v>
      </c>
      <c r="AU1134" s="272" t="s">
        <v>87</v>
      </c>
      <c r="AV1134" s="14" t="s">
        <v>87</v>
      </c>
      <c r="AW1134" s="14" t="s">
        <v>32</v>
      </c>
      <c r="AX1134" s="14" t="s">
        <v>77</v>
      </c>
      <c r="AY1134" s="272" t="s">
        <v>163</v>
      </c>
    </row>
    <row r="1135" s="2" customFormat="1" ht="16.5" customHeight="1">
      <c r="A1135" s="38"/>
      <c r="B1135" s="39"/>
      <c r="C1135" s="235" t="s">
        <v>1642</v>
      </c>
      <c r="D1135" s="235" t="s">
        <v>165</v>
      </c>
      <c r="E1135" s="236" t="s">
        <v>1643</v>
      </c>
      <c r="F1135" s="237" t="s">
        <v>1644</v>
      </c>
      <c r="G1135" s="238" t="s">
        <v>1633</v>
      </c>
      <c r="H1135" s="239">
        <v>1</v>
      </c>
      <c r="I1135" s="240"/>
      <c r="J1135" s="241">
        <f>ROUND(I1135*H1135,2)</f>
        <v>0</v>
      </c>
      <c r="K1135" s="237" t="s">
        <v>1</v>
      </c>
      <c r="L1135" s="44"/>
      <c r="M1135" s="242" t="s">
        <v>1</v>
      </c>
      <c r="N1135" s="243" t="s">
        <v>42</v>
      </c>
      <c r="O1135" s="91"/>
      <c r="P1135" s="244">
        <f>O1135*H1135</f>
        <v>0</v>
      </c>
      <c r="Q1135" s="244">
        <v>0</v>
      </c>
      <c r="R1135" s="244">
        <f>Q1135*H1135</f>
        <v>0</v>
      </c>
      <c r="S1135" s="244">
        <v>0</v>
      </c>
      <c r="T1135" s="245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46" t="s">
        <v>170</v>
      </c>
      <c r="AT1135" s="246" t="s">
        <v>165</v>
      </c>
      <c r="AU1135" s="246" t="s">
        <v>87</v>
      </c>
      <c r="AY1135" s="17" t="s">
        <v>163</v>
      </c>
      <c r="BE1135" s="247">
        <f>IF(N1135="základní",J1135,0)</f>
        <v>0</v>
      </c>
      <c r="BF1135" s="247">
        <f>IF(N1135="snížená",J1135,0)</f>
        <v>0</v>
      </c>
      <c r="BG1135" s="247">
        <f>IF(N1135="zákl. přenesená",J1135,0)</f>
        <v>0</v>
      </c>
      <c r="BH1135" s="247">
        <f>IF(N1135="sníž. přenesená",J1135,0)</f>
        <v>0</v>
      </c>
      <c r="BI1135" s="247">
        <f>IF(N1135="nulová",J1135,0)</f>
        <v>0</v>
      </c>
      <c r="BJ1135" s="17" t="s">
        <v>85</v>
      </c>
      <c r="BK1135" s="247">
        <f>ROUND(I1135*H1135,2)</f>
        <v>0</v>
      </c>
      <c r="BL1135" s="17" t="s">
        <v>170</v>
      </c>
      <c r="BM1135" s="246" t="s">
        <v>1645</v>
      </c>
    </row>
    <row r="1136" s="2" customFormat="1">
      <c r="A1136" s="38"/>
      <c r="B1136" s="39"/>
      <c r="C1136" s="40"/>
      <c r="D1136" s="248" t="s">
        <v>172</v>
      </c>
      <c r="E1136" s="40"/>
      <c r="F1136" s="249" t="s">
        <v>1644</v>
      </c>
      <c r="G1136" s="40"/>
      <c r="H1136" s="40"/>
      <c r="I1136" s="144"/>
      <c r="J1136" s="40"/>
      <c r="K1136" s="40"/>
      <c r="L1136" s="44"/>
      <c r="M1136" s="250"/>
      <c r="N1136" s="251"/>
      <c r="O1136" s="91"/>
      <c r="P1136" s="91"/>
      <c r="Q1136" s="91"/>
      <c r="R1136" s="91"/>
      <c r="S1136" s="91"/>
      <c r="T1136" s="92"/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T1136" s="17" t="s">
        <v>172</v>
      </c>
      <c r="AU1136" s="17" t="s">
        <v>87</v>
      </c>
    </row>
    <row r="1137" s="2" customFormat="1">
      <c r="A1137" s="38"/>
      <c r="B1137" s="39"/>
      <c r="C1137" s="40"/>
      <c r="D1137" s="248" t="s">
        <v>393</v>
      </c>
      <c r="E1137" s="40"/>
      <c r="F1137" s="283" t="s">
        <v>806</v>
      </c>
      <c r="G1137" s="40"/>
      <c r="H1137" s="40"/>
      <c r="I1137" s="144"/>
      <c r="J1137" s="40"/>
      <c r="K1137" s="40"/>
      <c r="L1137" s="44"/>
      <c r="M1137" s="250"/>
      <c r="N1137" s="251"/>
      <c r="O1137" s="91"/>
      <c r="P1137" s="91"/>
      <c r="Q1137" s="91"/>
      <c r="R1137" s="91"/>
      <c r="S1137" s="91"/>
      <c r="T1137" s="92"/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T1137" s="17" t="s">
        <v>393</v>
      </c>
      <c r="AU1137" s="17" t="s">
        <v>87</v>
      </c>
    </row>
    <row r="1138" s="13" customFormat="1">
      <c r="A1138" s="13"/>
      <c r="B1138" s="252"/>
      <c r="C1138" s="253"/>
      <c r="D1138" s="248" t="s">
        <v>174</v>
      </c>
      <c r="E1138" s="254" t="s">
        <v>1</v>
      </c>
      <c r="F1138" s="255" t="s">
        <v>1646</v>
      </c>
      <c r="G1138" s="253"/>
      <c r="H1138" s="254" t="s">
        <v>1</v>
      </c>
      <c r="I1138" s="256"/>
      <c r="J1138" s="253"/>
      <c r="K1138" s="253"/>
      <c r="L1138" s="257"/>
      <c r="M1138" s="258"/>
      <c r="N1138" s="259"/>
      <c r="O1138" s="259"/>
      <c r="P1138" s="259"/>
      <c r="Q1138" s="259"/>
      <c r="R1138" s="259"/>
      <c r="S1138" s="259"/>
      <c r="T1138" s="260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61" t="s">
        <v>174</v>
      </c>
      <c r="AU1138" s="261" t="s">
        <v>87</v>
      </c>
      <c r="AV1138" s="13" t="s">
        <v>85</v>
      </c>
      <c r="AW1138" s="13" t="s">
        <v>32</v>
      </c>
      <c r="AX1138" s="13" t="s">
        <v>77</v>
      </c>
      <c r="AY1138" s="261" t="s">
        <v>163</v>
      </c>
    </row>
    <row r="1139" s="14" customFormat="1">
      <c r="A1139" s="14"/>
      <c r="B1139" s="262"/>
      <c r="C1139" s="263"/>
      <c r="D1139" s="248" t="s">
        <v>174</v>
      </c>
      <c r="E1139" s="264" t="s">
        <v>1</v>
      </c>
      <c r="F1139" s="265" t="s">
        <v>85</v>
      </c>
      <c r="G1139" s="263"/>
      <c r="H1139" s="266">
        <v>1</v>
      </c>
      <c r="I1139" s="267"/>
      <c r="J1139" s="263"/>
      <c r="K1139" s="263"/>
      <c r="L1139" s="268"/>
      <c r="M1139" s="269"/>
      <c r="N1139" s="270"/>
      <c r="O1139" s="270"/>
      <c r="P1139" s="270"/>
      <c r="Q1139" s="270"/>
      <c r="R1139" s="270"/>
      <c r="S1139" s="270"/>
      <c r="T1139" s="271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72" t="s">
        <v>174</v>
      </c>
      <c r="AU1139" s="272" t="s">
        <v>87</v>
      </c>
      <c r="AV1139" s="14" t="s">
        <v>87</v>
      </c>
      <c r="AW1139" s="14" t="s">
        <v>32</v>
      </c>
      <c r="AX1139" s="14" t="s">
        <v>77</v>
      </c>
      <c r="AY1139" s="272" t="s">
        <v>163</v>
      </c>
    </row>
    <row r="1140" s="2" customFormat="1" ht="16.5" customHeight="1">
      <c r="A1140" s="38"/>
      <c r="B1140" s="39"/>
      <c r="C1140" s="235" t="s">
        <v>1647</v>
      </c>
      <c r="D1140" s="235" t="s">
        <v>165</v>
      </c>
      <c r="E1140" s="236" t="s">
        <v>1648</v>
      </c>
      <c r="F1140" s="237" t="s">
        <v>1649</v>
      </c>
      <c r="G1140" s="238" t="s">
        <v>168</v>
      </c>
      <c r="H1140" s="239">
        <v>34.597000000000001</v>
      </c>
      <c r="I1140" s="240"/>
      <c r="J1140" s="241">
        <f>ROUND(I1140*H1140,2)</f>
        <v>0</v>
      </c>
      <c r="K1140" s="237" t="s">
        <v>169</v>
      </c>
      <c r="L1140" s="44"/>
      <c r="M1140" s="242" t="s">
        <v>1</v>
      </c>
      <c r="N1140" s="243" t="s">
        <v>42</v>
      </c>
      <c r="O1140" s="91"/>
      <c r="P1140" s="244">
        <f>O1140*H1140</f>
        <v>0</v>
      </c>
      <c r="Q1140" s="244">
        <v>0</v>
      </c>
      <c r="R1140" s="244">
        <f>Q1140*H1140</f>
        <v>0</v>
      </c>
      <c r="S1140" s="244">
        <v>0</v>
      </c>
      <c r="T1140" s="245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46" t="s">
        <v>264</v>
      </c>
      <c r="AT1140" s="246" t="s">
        <v>165</v>
      </c>
      <c r="AU1140" s="246" t="s">
        <v>87</v>
      </c>
      <c r="AY1140" s="17" t="s">
        <v>163</v>
      </c>
      <c r="BE1140" s="247">
        <f>IF(N1140="základní",J1140,0)</f>
        <v>0</v>
      </c>
      <c r="BF1140" s="247">
        <f>IF(N1140="snížená",J1140,0)</f>
        <v>0</v>
      </c>
      <c r="BG1140" s="247">
        <f>IF(N1140="zákl. přenesená",J1140,0)</f>
        <v>0</v>
      </c>
      <c r="BH1140" s="247">
        <f>IF(N1140="sníž. přenesená",J1140,0)</f>
        <v>0</v>
      </c>
      <c r="BI1140" s="247">
        <f>IF(N1140="nulová",J1140,0)</f>
        <v>0</v>
      </c>
      <c r="BJ1140" s="17" t="s">
        <v>85</v>
      </c>
      <c r="BK1140" s="247">
        <f>ROUND(I1140*H1140,2)</f>
        <v>0</v>
      </c>
      <c r="BL1140" s="17" t="s">
        <v>264</v>
      </c>
      <c r="BM1140" s="246" t="s">
        <v>1650</v>
      </c>
    </row>
    <row r="1141" s="2" customFormat="1">
      <c r="A1141" s="38"/>
      <c r="B1141" s="39"/>
      <c r="C1141" s="40"/>
      <c r="D1141" s="248" t="s">
        <v>172</v>
      </c>
      <c r="E1141" s="40"/>
      <c r="F1141" s="249" t="s">
        <v>1651</v>
      </c>
      <c r="G1141" s="40"/>
      <c r="H1141" s="40"/>
      <c r="I1141" s="144"/>
      <c r="J1141" s="40"/>
      <c r="K1141" s="40"/>
      <c r="L1141" s="44"/>
      <c r="M1141" s="250"/>
      <c r="N1141" s="251"/>
      <c r="O1141" s="91"/>
      <c r="P1141" s="91"/>
      <c r="Q1141" s="91"/>
      <c r="R1141" s="91"/>
      <c r="S1141" s="91"/>
      <c r="T1141" s="92"/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T1141" s="17" t="s">
        <v>172</v>
      </c>
      <c r="AU1141" s="17" t="s">
        <v>87</v>
      </c>
    </row>
    <row r="1142" s="13" customFormat="1">
      <c r="A1142" s="13"/>
      <c r="B1142" s="252"/>
      <c r="C1142" s="253"/>
      <c r="D1142" s="248" t="s">
        <v>174</v>
      </c>
      <c r="E1142" s="254" t="s">
        <v>1</v>
      </c>
      <c r="F1142" s="255" t="s">
        <v>1652</v>
      </c>
      <c r="G1142" s="253"/>
      <c r="H1142" s="254" t="s">
        <v>1</v>
      </c>
      <c r="I1142" s="256"/>
      <c r="J1142" s="253"/>
      <c r="K1142" s="253"/>
      <c r="L1142" s="257"/>
      <c r="M1142" s="258"/>
      <c r="N1142" s="259"/>
      <c r="O1142" s="259"/>
      <c r="P1142" s="259"/>
      <c r="Q1142" s="259"/>
      <c r="R1142" s="259"/>
      <c r="S1142" s="259"/>
      <c r="T1142" s="260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61" t="s">
        <v>174</v>
      </c>
      <c r="AU1142" s="261" t="s">
        <v>87</v>
      </c>
      <c r="AV1142" s="13" t="s">
        <v>85</v>
      </c>
      <c r="AW1142" s="13" t="s">
        <v>32</v>
      </c>
      <c r="AX1142" s="13" t="s">
        <v>77</v>
      </c>
      <c r="AY1142" s="261" t="s">
        <v>163</v>
      </c>
    </row>
    <row r="1143" s="14" customFormat="1">
      <c r="A1143" s="14"/>
      <c r="B1143" s="262"/>
      <c r="C1143" s="263"/>
      <c r="D1143" s="248" t="s">
        <v>174</v>
      </c>
      <c r="E1143" s="264" t="s">
        <v>1</v>
      </c>
      <c r="F1143" s="265" t="s">
        <v>1653</v>
      </c>
      <c r="G1143" s="263"/>
      <c r="H1143" s="266">
        <v>34.597000000000001</v>
      </c>
      <c r="I1143" s="267"/>
      <c r="J1143" s="263"/>
      <c r="K1143" s="263"/>
      <c r="L1143" s="268"/>
      <c r="M1143" s="269"/>
      <c r="N1143" s="270"/>
      <c r="O1143" s="270"/>
      <c r="P1143" s="270"/>
      <c r="Q1143" s="270"/>
      <c r="R1143" s="270"/>
      <c r="S1143" s="270"/>
      <c r="T1143" s="271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72" t="s">
        <v>174</v>
      </c>
      <c r="AU1143" s="272" t="s">
        <v>87</v>
      </c>
      <c r="AV1143" s="14" t="s">
        <v>87</v>
      </c>
      <c r="AW1143" s="14" t="s">
        <v>32</v>
      </c>
      <c r="AX1143" s="14" t="s">
        <v>77</v>
      </c>
      <c r="AY1143" s="272" t="s">
        <v>163</v>
      </c>
    </row>
    <row r="1144" s="2" customFormat="1" ht="16.5" customHeight="1">
      <c r="A1144" s="38"/>
      <c r="B1144" s="39"/>
      <c r="C1144" s="273" t="s">
        <v>1654</v>
      </c>
      <c r="D1144" s="273" t="s">
        <v>230</v>
      </c>
      <c r="E1144" s="274" t="s">
        <v>1655</v>
      </c>
      <c r="F1144" s="275" t="s">
        <v>1656</v>
      </c>
      <c r="G1144" s="276" t="s">
        <v>168</v>
      </c>
      <c r="H1144" s="277">
        <v>38.057000000000002</v>
      </c>
      <c r="I1144" s="278"/>
      <c r="J1144" s="279">
        <f>ROUND(I1144*H1144,2)</f>
        <v>0</v>
      </c>
      <c r="K1144" s="275" t="s">
        <v>169</v>
      </c>
      <c r="L1144" s="280"/>
      <c r="M1144" s="281" t="s">
        <v>1</v>
      </c>
      <c r="N1144" s="282" t="s">
        <v>42</v>
      </c>
      <c r="O1144" s="91"/>
      <c r="P1144" s="244">
        <f>O1144*H1144</f>
        <v>0</v>
      </c>
      <c r="Q1144" s="244">
        <v>0.0073499999999999998</v>
      </c>
      <c r="R1144" s="244">
        <f>Q1144*H1144</f>
        <v>0.27971895000000002</v>
      </c>
      <c r="S1144" s="244">
        <v>0</v>
      </c>
      <c r="T1144" s="245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46" t="s">
        <v>379</v>
      </c>
      <c r="AT1144" s="246" t="s">
        <v>230</v>
      </c>
      <c r="AU1144" s="246" t="s">
        <v>87</v>
      </c>
      <c r="AY1144" s="17" t="s">
        <v>163</v>
      </c>
      <c r="BE1144" s="247">
        <f>IF(N1144="základní",J1144,0)</f>
        <v>0</v>
      </c>
      <c r="BF1144" s="247">
        <f>IF(N1144="snížená",J1144,0)</f>
        <v>0</v>
      </c>
      <c r="BG1144" s="247">
        <f>IF(N1144="zákl. přenesená",J1144,0)</f>
        <v>0</v>
      </c>
      <c r="BH1144" s="247">
        <f>IF(N1144="sníž. přenesená",J1144,0)</f>
        <v>0</v>
      </c>
      <c r="BI1144" s="247">
        <f>IF(N1144="nulová",J1144,0)</f>
        <v>0</v>
      </c>
      <c r="BJ1144" s="17" t="s">
        <v>85</v>
      </c>
      <c r="BK1144" s="247">
        <f>ROUND(I1144*H1144,2)</f>
        <v>0</v>
      </c>
      <c r="BL1144" s="17" t="s">
        <v>264</v>
      </c>
      <c r="BM1144" s="246" t="s">
        <v>1657</v>
      </c>
    </row>
    <row r="1145" s="2" customFormat="1">
      <c r="A1145" s="38"/>
      <c r="B1145" s="39"/>
      <c r="C1145" s="40"/>
      <c r="D1145" s="248" t="s">
        <v>172</v>
      </c>
      <c r="E1145" s="40"/>
      <c r="F1145" s="249" t="s">
        <v>1656</v>
      </c>
      <c r="G1145" s="40"/>
      <c r="H1145" s="40"/>
      <c r="I1145" s="144"/>
      <c r="J1145" s="40"/>
      <c r="K1145" s="40"/>
      <c r="L1145" s="44"/>
      <c r="M1145" s="250"/>
      <c r="N1145" s="251"/>
      <c r="O1145" s="91"/>
      <c r="P1145" s="91"/>
      <c r="Q1145" s="91"/>
      <c r="R1145" s="91"/>
      <c r="S1145" s="91"/>
      <c r="T1145" s="92"/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T1145" s="17" t="s">
        <v>172</v>
      </c>
      <c r="AU1145" s="17" t="s">
        <v>87</v>
      </c>
    </row>
    <row r="1146" s="14" customFormat="1">
      <c r="A1146" s="14"/>
      <c r="B1146" s="262"/>
      <c r="C1146" s="263"/>
      <c r="D1146" s="248" t="s">
        <v>174</v>
      </c>
      <c r="E1146" s="264" t="s">
        <v>1</v>
      </c>
      <c r="F1146" s="265" t="s">
        <v>1658</v>
      </c>
      <c r="G1146" s="263"/>
      <c r="H1146" s="266">
        <v>34.597000000000001</v>
      </c>
      <c r="I1146" s="267"/>
      <c r="J1146" s="263"/>
      <c r="K1146" s="263"/>
      <c r="L1146" s="268"/>
      <c r="M1146" s="269"/>
      <c r="N1146" s="270"/>
      <c r="O1146" s="270"/>
      <c r="P1146" s="270"/>
      <c r="Q1146" s="270"/>
      <c r="R1146" s="270"/>
      <c r="S1146" s="270"/>
      <c r="T1146" s="271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72" t="s">
        <v>174</v>
      </c>
      <c r="AU1146" s="272" t="s">
        <v>87</v>
      </c>
      <c r="AV1146" s="14" t="s">
        <v>87</v>
      </c>
      <c r="AW1146" s="14" t="s">
        <v>32</v>
      </c>
      <c r="AX1146" s="14" t="s">
        <v>77</v>
      </c>
      <c r="AY1146" s="272" t="s">
        <v>163</v>
      </c>
    </row>
    <row r="1147" s="14" customFormat="1">
      <c r="A1147" s="14"/>
      <c r="B1147" s="262"/>
      <c r="C1147" s="263"/>
      <c r="D1147" s="248" t="s">
        <v>174</v>
      </c>
      <c r="E1147" s="263"/>
      <c r="F1147" s="265" t="s">
        <v>1659</v>
      </c>
      <c r="G1147" s="263"/>
      <c r="H1147" s="266">
        <v>38.057000000000002</v>
      </c>
      <c r="I1147" s="267"/>
      <c r="J1147" s="263"/>
      <c r="K1147" s="263"/>
      <c r="L1147" s="268"/>
      <c r="M1147" s="269"/>
      <c r="N1147" s="270"/>
      <c r="O1147" s="270"/>
      <c r="P1147" s="270"/>
      <c r="Q1147" s="270"/>
      <c r="R1147" s="270"/>
      <c r="S1147" s="270"/>
      <c r="T1147" s="271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72" t="s">
        <v>174</v>
      </c>
      <c r="AU1147" s="272" t="s">
        <v>87</v>
      </c>
      <c r="AV1147" s="14" t="s">
        <v>87</v>
      </c>
      <c r="AW1147" s="14" t="s">
        <v>4</v>
      </c>
      <c r="AX1147" s="14" t="s">
        <v>85</v>
      </c>
      <c r="AY1147" s="272" t="s">
        <v>163</v>
      </c>
    </row>
    <row r="1148" s="2" customFormat="1" ht="16.5" customHeight="1">
      <c r="A1148" s="38"/>
      <c r="B1148" s="39"/>
      <c r="C1148" s="235" t="s">
        <v>1660</v>
      </c>
      <c r="D1148" s="235" t="s">
        <v>165</v>
      </c>
      <c r="E1148" s="236" t="s">
        <v>1661</v>
      </c>
      <c r="F1148" s="237" t="s">
        <v>1662</v>
      </c>
      <c r="G1148" s="238" t="s">
        <v>444</v>
      </c>
      <c r="H1148" s="239">
        <v>69.194000000000003</v>
      </c>
      <c r="I1148" s="240"/>
      <c r="J1148" s="241">
        <f>ROUND(I1148*H1148,2)</f>
        <v>0</v>
      </c>
      <c r="K1148" s="237" t="s">
        <v>169</v>
      </c>
      <c r="L1148" s="44"/>
      <c r="M1148" s="242" t="s">
        <v>1</v>
      </c>
      <c r="N1148" s="243" t="s">
        <v>42</v>
      </c>
      <c r="O1148" s="91"/>
      <c r="P1148" s="244">
        <f>O1148*H1148</f>
        <v>0</v>
      </c>
      <c r="Q1148" s="244">
        <v>0</v>
      </c>
      <c r="R1148" s="244">
        <f>Q1148*H1148</f>
        <v>0</v>
      </c>
      <c r="S1148" s="244">
        <v>0</v>
      </c>
      <c r="T1148" s="245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46" t="s">
        <v>264</v>
      </c>
      <c r="AT1148" s="246" t="s">
        <v>165</v>
      </c>
      <c r="AU1148" s="246" t="s">
        <v>87</v>
      </c>
      <c r="AY1148" s="17" t="s">
        <v>163</v>
      </c>
      <c r="BE1148" s="247">
        <f>IF(N1148="základní",J1148,0)</f>
        <v>0</v>
      </c>
      <c r="BF1148" s="247">
        <f>IF(N1148="snížená",J1148,0)</f>
        <v>0</v>
      </c>
      <c r="BG1148" s="247">
        <f>IF(N1148="zákl. přenesená",J1148,0)</f>
        <v>0</v>
      </c>
      <c r="BH1148" s="247">
        <f>IF(N1148="sníž. přenesená",J1148,0)</f>
        <v>0</v>
      </c>
      <c r="BI1148" s="247">
        <f>IF(N1148="nulová",J1148,0)</f>
        <v>0</v>
      </c>
      <c r="BJ1148" s="17" t="s">
        <v>85</v>
      </c>
      <c r="BK1148" s="247">
        <f>ROUND(I1148*H1148,2)</f>
        <v>0</v>
      </c>
      <c r="BL1148" s="17" t="s">
        <v>264</v>
      </c>
      <c r="BM1148" s="246" t="s">
        <v>1663</v>
      </c>
    </row>
    <row r="1149" s="2" customFormat="1">
      <c r="A1149" s="38"/>
      <c r="B1149" s="39"/>
      <c r="C1149" s="40"/>
      <c r="D1149" s="248" t="s">
        <v>172</v>
      </c>
      <c r="E1149" s="40"/>
      <c r="F1149" s="249" t="s">
        <v>1664</v>
      </c>
      <c r="G1149" s="40"/>
      <c r="H1149" s="40"/>
      <c r="I1149" s="144"/>
      <c r="J1149" s="40"/>
      <c r="K1149" s="40"/>
      <c r="L1149" s="44"/>
      <c r="M1149" s="250"/>
      <c r="N1149" s="251"/>
      <c r="O1149" s="91"/>
      <c r="P1149" s="91"/>
      <c r="Q1149" s="91"/>
      <c r="R1149" s="91"/>
      <c r="S1149" s="91"/>
      <c r="T1149" s="92"/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T1149" s="17" t="s">
        <v>172</v>
      </c>
      <c r="AU1149" s="17" t="s">
        <v>87</v>
      </c>
    </row>
    <row r="1150" s="14" customFormat="1">
      <c r="A1150" s="14"/>
      <c r="B1150" s="262"/>
      <c r="C1150" s="263"/>
      <c r="D1150" s="248" t="s">
        <v>174</v>
      </c>
      <c r="E1150" s="264" t="s">
        <v>1</v>
      </c>
      <c r="F1150" s="265" t="s">
        <v>1665</v>
      </c>
      <c r="G1150" s="263"/>
      <c r="H1150" s="266">
        <v>69.194000000000003</v>
      </c>
      <c r="I1150" s="267"/>
      <c r="J1150" s="263"/>
      <c r="K1150" s="263"/>
      <c r="L1150" s="268"/>
      <c r="M1150" s="269"/>
      <c r="N1150" s="270"/>
      <c r="O1150" s="270"/>
      <c r="P1150" s="270"/>
      <c r="Q1150" s="270"/>
      <c r="R1150" s="270"/>
      <c r="S1150" s="270"/>
      <c r="T1150" s="271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72" t="s">
        <v>174</v>
      </c>
      <c r="AU1150" s="272" t="s">
        <v>87</v>
      </c>
      <c r="AV1150" s="14" t="s">
        <v>87</v>
      </c>
      <c r="AW1150" s="14" t="s">
        <v>32</v>
      </c>
      <c r="AX1150" s="14" t="s">
        <v>77</v>
      </c>
      <c r="AY1150" s="272" t="s">
        <v>163</v>
      </c>
    </row>
    <row r="1151" s="2" customFormat="1" ht="16.5" customHeight="1">
      <c r="A1151" s="38"/>
      <c r="B1151" s="39"/>
      <c r="C1151" s="273" t="s">
        <v>1666</v>
      </c>
      <c r="D1151" s="273" t="s">
        <v>230</v>
      </c>
      <c r="E1151" s="274" t="s">
        <v>1667</v>
      </c>
      <c r="F1151" s="275" t="s">
        <v>1668</v>
      </c>
      <c r="G1151" s="276" t="s">
        <v>190</v>
      </c>
      <c r="H1151" s="277">
        <v>0.183</v>
      </c>
      <c r="I1151" s="278"/>
      <c r="J1151" s="279">
        <f>ROUND(I1151*H1151,2)</f>
        <v>0</v>
      </c>
      <c r="K1151" s="275" t="s">
        <v>169</v>
      </c>
      <c r="L1151" s="280"/>
      <c r="M1151" s="281" t="s">
        <v>1</v>
      </c>
      <c r="N1151" s="282" t="s">
        <v>42</v>
      </c>
      <c r="O1151" s="91"/>
      <c r="P1151" s="244">
        <f>O1151*H1151</f>
        <v>0</v>
      </c>
      <c r="Q1151" s="244">
        <v>0.55000000000000004</v>
      </c>
      <c r="R1151" s="244">
        <f>Q1151*H1151</f>
        <v>0.10065</v>
      </c>
      <c r="S1151" s="244">
        <v>0</v>
      </c>
      <c r="T1151" s="245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46" t="s">
        <v>379</v>
      </c>
      <c r="AT1151" s="246" t="s">
        <v>230</v>
      </c>
      <c r="AU1151" s="246" t="s">
        <v>87</v>
      </c>
      <c r="AY1151" s="17" t="s">
        <v>163</v>
      </c>
      <c r="BE1151" s="247">
        <f>IF(N1151="základní",J1151,0)</f>
        <v>0</v>
      </c>
      <c r="BF1151" s="247">
        <f>IF(N1151="snížená",J1151,0)</f>
        <v>0</v>
      </c>
      <c r="BG1151" s="247">
        <f>IF(N1151="zákl. přenesená",J1151,0)</f>
        <v>0</v>
      </c>
      <c r="BH1151" s="247">
        <f>IF(N1151="sníž. přenesená",J1151,0)</f>
        <v>0</v>
      </c>
      <c r="BI1151" s="247">
        <f>IF(N1151="nulová",J1151,0)</f>
        <v>0</v>
      </c>
      <c r="BJ1151" s="17" t="s">
        <v>85</v>
      </c>
      <c r="BK1151" s="247">
        <f>ROUND(I1151*H1151,2)</f>
        <v>0</v>
      </c>
      <c r="BL1151" s="17" t="s">
        <v>264</v>
      </c>
      <c r="BM1151" s="246" t="s">
        <v>1669</v>
      </c>
    </row>
    <row r="1152" s="2" customFormat="1">
      <c r="A1152" s="38"/>
      <c r="B1152" s="39"/>
      <c r="C1152" s="40"/>
      <c r="D1152" s="248" t="s">
        <v>172</v>
      </c>
      <c r="E1152" s="40"/>
      <c r="F1152" s="249" t="s">
        <v>1668</v>
      </c>
      <c r="G1152" s="40"/>
      <c r="H1152" s="40"/>
      <c r="I1152" s="144"/>
      <c r="J1152" s="40"/>
      <c r="K1152" s="40"/>
      <c r="L1152" s="44"/>
      <c r="M1152" s="250"/>
      <c r="N1152" s="251"/>
      <c r="O1152" s="91"/>
      <c r="P1152" s="91"/>
      <c r="Q1152" s="91"/>
      <c r="R1152" s="91"/>
      <c r="S1152" s="91"/>
      <c r="T1152" s="92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T1152" s="17" t="s">
        <v>172</v>
      </c>
      <c r="AU1152" s="17" t="s">
        <v>87</v>
      </c>
    </row>
    <row r="1153" s="14" customFormat="1">
      <c r="A1153" s="14"/>
      <c r="B1153" s="262"/>
      <c r="C1153" s="263"/>
      <c r="D1153" s="248" t="s">
        <v>174</v>
      </c>
      <c r="E1153" s="264" t="s">
        <v>1</v>
      </c>
      <c r="F1153" s="265" t="s">
        <v>1670</v>
      </c>
      <c r="G1153" s="263"/>
      <c r="H1153" s="266">
        <v>0.16600000000000001</v>
      </c>
      <c r="I1153" s="267"/>
      <c r="J1153" s="263"/>
      <c r="K1153" s="263"/>
      <c r="L1153" s="268"/>
      <c r="M1153" s="269"/>
      <c r="N1153" s="270"/>
      <c r="O1153" s="270"/>
      <c r="P1153" s="270"/>
      <c r="Q1153" s="270"/>
      <c r="R1153" s="270"/>
      <c r="S1153" s="270"/>
      <c r="T1153" s="271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72" t="s">
        <v>174</v>
      </c>
      <c r="AU1153" s="272" t="s">
        <v>87</v>
      </c>
      <c r="AV1153" s="14" t="s">
        <v>87</v>
      </c>
      <c r="AW1153" s="14" t="s">
        <v>32</v>
      </c>
      <c r="AX1153" s="14" t="s">
        <v>77</v>
      </c>
      <c r="AY1153" s="272" t="s">
        <v>163</v>
      </c>
    </row>
    <row r="1154" s="14" customFormat="1">
      <c r="A1154" s="14"/>
      <c r="B1154" s="262"/>
      <c r="C1154" s="263"/>
      <c r="D1154" s="248" t="s">
        <v>174</v>
      </c>
      <c r="E1154" s="263"/>
      <c r="F1154" s="265" t="s">
        <v>1671</v>
      </c>
      <c r="G1154" s="263"/>
      <c r="H1154" s="266">
        <v>0.183</v>
      </c>
      <c r="I1154" s="267"/>
      <c r="J1154" s="263"/>
      <c r="K1154" s="263"/>
      <c r="L1154" s="268"/>
      <c r="M1154" s="269"/>
      <c r="N1154" s="270"/>
      <c r="O1154" s="270"/>
      <c r="P1154" s="270"/>
      <c r="Q1154" s="270"/>
      <c r="R1154" s="270"/>
      <c r="S1154" s="270"/>
      <c r="T1154" s="271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72" t="s">
        <v>174</v>
      </c>
      <c r="AU1154" s="272" t="s">
        <v>87</v>
      </c>
      <c r="AV1154" s="14" t="s">
        <v>87</v>
      </c>
      <c r="AW1154" s="14" t="s">
        <v>4</v>
      </c>
      <c r="AX1154" s="14" t="s">
        <v>85</v>
      </c>
      <c r="AY1154" s="272" t="s">
        <v>163</v>
      </c>
    </row>
    <row r="1155" s="2" customFormat="1" ht="16.5" customHeight="1">
      <c r="A1155" s="38"/>
      <c r="B1155" s="39"/>
      <c r="C1155" s="235" t="s">
        <v>1672</v>
      </c>
      <c r="D1155" s="235" t="s">
        <v>165</v>
      </c>
      <c r="E1155" s="236" t="s">
        <v>1673</v>
      </c>
      <c r="F1155" s="237" t="s">
        <v>1674</v>
      </c>
      <c r="G1155" s="238" t="s">
        <v>168</v>
      </c>
      <c r="H1155" s="239">
        <v>20.300000000000001</v>
      </c>
      <c r="I1155" s="240"/>
      <c r="J1155" s="241">
        <f>ROUND(I1155*H1155,2)</f>
        <v>0</v>
      </c>
      <c r="K1155" s="237" t="s">
        <v>169</v>
      </c>
      <c r="L1155" s="44"/>
      <c r="M1155" s="242" t="s">
        <v>1</v>
      </c>
      <c r="N1155" s="243" t="s">
        <v>42</v>
      </c>
      <c r="O1155" s="91"/>
      <c r="P1155" s="244">
        <f>O1155*H1155</f>
        <v>0</v>
      </c>
      <c r="Q1155" s="244">
        <v>0.00025999999999999998</v>
      </c>
      <c r="R1155" s="244">
        <f>Q1155*H1155</f>
        <v>0.0052779999999999997</v>
      </c>
      <c r="S1155" s="244">
        <v>0</v>
      </c>
      <c r="T1155" s="245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46" t="s">
        <v>264</v>
      </c>
      <c r="AT1155" s="246" t="s">
        <v>165</v>
      </c>
      <c r="AU1155" s="246" t="s">
        <v>87</v>
      </c>
      <c r="AY1155" s="17" t="s">
        <v>163</v>
      </c>
      <c r="BE1155" s="247">
        <f>IF(N1155="základní",J1155,0)</f>
        <v>0</v>
      </c>
      <c r="BF1155" s="247">
        <f>IF(N1155="snížená",J1155,0)</f>
        <v>0</v>
      </c>
      <c r="BG1155" s="247">
        <f>IF(N1155="zákl. přenesená",J1155,0)</f>
        <v>0</v>
      </c>
      <c r="BH1155" s="247">
        <f>IF(N1155="sníž. přenesená",J1155,0)</f>
        <v>0</v>
      </c>
      <c r="BI1155" s="247">
        <f>IF(N1155="nulová",J1155,0)</f>
        <v>0</v>
      </c>
      <c r="BJ1155" s="17" t="s">
        <v>85</v>
      </c>
      <c r="BK1155" s="247">
        <f>ROUND(I1155*H1155,2)</f>
        <v>0</v>
      </c>
      <c r="BL1155" s="17" t="s">
        <v>264</v>
      </c>
      <c r="BM1155" s="246" t="s">
        <v>1675</v>
      </c>
    </row>
    <row r="1156" s="2" customFormat="1">
      <c r="A1156" s="38"/>
      <c r="B1156" s="39"/>
      <c r="C1156" s="40"/>
      <c r="D1156" s="248" t="s">
        <v>172</v>
      </c>
      <c r="E1156" s="40"/>
      <c r="F1156" s="249" t="s">
        <v>1676</v>
      </c>
      <c r="G1156" s="40"/>
      <c r="H1156" s="40"/>
      <c r="I1156" s="144"/>
      <c r="J1156" s="40"/>
      <c r="K1156" s="40"/>
      <c r="L1156" s="44"/>
      <c r="M1156" s="250"/>
      <c r="N1156" s="251"/>
      <c r="O1156" s="91"/>
      <c r="P1156" s="91"/>
      <c r="Q1156" s="91"/>
      <c r="R1156" s="91"/>
      <c r="S1156" s="91"/>
      <c r="T1156" s="92"/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T1156" s="17" t="s">
        <v>172</v>
      </c>
      <c r="AU1156" s="17" t="s">
        <v>87</v>
      </c>
    </row>
    <row r="1157" s="13" customFormat="1">
      <c r="A1157" s="13"/>
      <c r="B1157" s="252"/>
      <c r="C1157" s="253"/>
      <c r="D1157" s="248" t="s">
        <v>174</v>
      </c>
      <c r="E1157" s="254" t="s">
        <v>1</v>
      </c>
      <c r="F1157" s="255" t="s">
        <v>1602</v>
      </c>
      <c r="G1157" s="253"/>
      <c r="H1157" s="254" t="s">
        <v>1</v>
      </c>
      <c r="I1157" s="256"/>
      <c r="J1157" s="253"/>
      <c r="K1157" s="253"/>
      <c r="L1157" s="257"/>
      <c r="M1157" s="258"/>
      <c r="N1157" s="259"/>
      <c r="O1157" s="259"/>
      <c r="P1157" s="259"/>
      <c r="Q1157" s="259"/>
      <c r="R1157" s="259"/>
      <c r="S1157" s="259"/>
      <c r="T1157" s="260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61" t="s">
        <v>174</v>
      </c>
      <c r="AU1157" s="261" t="s">
        <v>87</v>
      </c>
      <c r="AV1157" s="13" t="s">
        <v>85</v>
      </c>
      <c r="AW1157" s="13" t="s">
        <v>32</v>
      </c>
      <c r="AX1157" s="13" t="s">
        <v>77</v>
      </c>
      <c r="AY1157" s="261" t="s">
        <v>163</v>
      </c>
    </row>
    <row r="1158" s="14" customFormat="1">
      <c r="A1158" s="14"/>
      <c r="B1158" s="262"/>
      <c r="C1158" s="263"/>
      <c r="D1158" s="248" t="s">
        <v>174</v>
      </c>
      <c r="E1158" s="264" t="s">
        <v>1</v>
      </c>
      <c r="F1158" s="265" t="s">
        <v>1677</v>
      </c>
      <c r="G1158" s="263"/>
      <c r="H1158" s="266">
        <v>15.225</v>
      </c>
      <c r="I1158" s="267"/>
      <c r="J1158" s="263"/>
      <c r="K1158" s="263"/>
      <c r="L1158" s="268"/>
      <c r="M1158" s="269"/>
      <c r="N1158" s="270"/>
      <c r="O1158" s="270"/>
      <c r="P1158" s="270"/>
      <c r="Q1158" s="270"/>
      <c r="R1158" s="270"/>
      <c r="S1158" s="270"/>
      <c r="T1158" s="271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72" t="s">
        <v>174</v>
      </c>
      <c r="AU1158" s="272" t="s">
        <v>87</v>
      </c>
      <c r="AV1158" s="14" t="s">
        <v>87</v>
      </c>
      <c r="AW1158" s="14" t="s">
        <v>32</v>
      </c>
      <c r="AX1158" s="14" t="s">
        <v>77</v>
      </c>
      <c r="AY1158" s="272" t="s">
        <v>163</v>
      </c>
    </row>
    <row r="1159" s="13" customFormat="1">
      <c r="A1159" s="13"/>
      <c r="B1159" s="252"/>
      <c r="C1159" s="253"/>
      <c r="D1159" s="248" t="s">
        <v>174</v>
      </c>
      <c r="E1159" s="254" t="s">
        <v>1</v>
      </c>
      <c r="F1159" s="255" t="s">
        <v>1604</v>
      </c>
      <c r="G1159" s="253"/>
      <c r="H1159" s="254" t="s">
        <v>1</v>
      </c>
      <c r="I1159" s="256"/>
      <c r="J1159" s="253"/>
      <c r="K1159" s="253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61" t="s">
        <v>174</v>
      </c>
      <c r="AU1159" s="261" t="s">
        <v>87</v>
      </c>
      <c r="AV1159" s="13" t="s">
        <v>85</v>
      </c>
      <c r="AW1159" s="13" t="s">
        <v>32</v>
      </c>
      <c r="AX1159" s="13" t="s">
        <v>77</v>
      </c>
      <c r="AY1159" s="261" t="s">
        <v>163</v>
      </c>
    </row>
    <row r="1160" s="14" customFormat="1">
      <c r="A1160" s="14"/>
      <c r="B1160" s="262"/>
      <c r="C1160" s="263"/>
      <c r="D1160" s="248" t="s">
        <v>174</v>
      </c>
      <c r="E1160" s="264" t="s">
        <v>1</v>
      </c>
      <c r="F1160" s="265" t="s">
        <v>1678</v>
      </c>
      <c r="G1160" s="263"/>
      <c r="H1160" s="266">
        <v>5.0750000000000002</v>
      </c>
      <c r="I1160" s="267"/>
      <c r="J1160" s="263"/>
      <c r="K1160" s="263"/>
      <c r="L1160" s="268"/>
      <c r="M1160" s="269"/>
      <c r="N1160" s="270"/>
      <c r="O1160" s="270"/>
      <c r="P1160" s="270"/>
      <c r="Q1160" s="270"/>
      <c r="R1160" s="270"/>
      <c r="S1160" s="270"/>
      <c r="T1160" s="271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72" t="s">
        <v>174</v>
      </c>
      <c r="AU1160" s="272" t="s">
        <v>87</v>
      </c>
      <c r="AV1160" s="14" t="s">
        <v>87</v>
      </c>
      <c r="AW1160" s="14" t="s">
        <v>32</v>
      </c>
      <c r="AX1160" s="14" t="s">
        <v>77</v>
      </c>
      <c r="AY1160" s="272" t="s">
        <v>163</v>
      </c>
    </row>
    <row r="1161" s="2" customFormat="1" ht="16.5" customHeight="1">
      <c r="A1161" s="38"/>
      <c r="B1161" s="39"/>
      <c r="C1161" s="273" t="s">
        <v>1679</v>
      </c>
      <c r="D1161" s="273" t="s">
        <v>230</v>
      </c>
      <c r="E1161" s="274" t="s">
        <v>1680</v>
      </c>
      <c r="F1161" s="275" t="s">
        <v>1681</v>
      </c>
      <c r="G1161" s="276" t="s">
        <v>168</v>
      </c>
      <c r="H1161" s="277">
        <v>20.300000000000001</v>
      </c>
      <c r="I1161" s="278"/>
      <c r="J1161" s="279">
        <f>ROUND(I1161*H1161,2)</f>
        <v>0</v>
      </c>
      <c r="K1161" s="275" t="s">
        <v>169</v>
      </c>
      <c r="L1161" s="280"/>
      <c r="M1161" s="281" t="s">
        <v>1</v>
      </c>
      <c r="N1161" s="282" t="s">
        <v>42</v>
      </c>
      <c r="O1161" s="91"/>
      <c r="P1161" s="244">
        <f>O1161*H1161</f>
        <v>0</v>
      </c>
      <c r="Q1161" s="244">
        <v>0.0287</v>
      </c>
      <c r="R1161" s="244">
        <f>Q1161*H1161</f>
        <v>0.58260999999999996</v>
      </c>
      <c r="S1161" s="244">
        <v>0</v>
      </c>
      <c r="T1161" s="245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46" t="s">
        <v>379</v>
      </c>
      <c r="AT1161" s="246" t="s">
        <v>230</v>
      </c>
      <c r="AU1161" s="246" t="s">
        <v>87</v>
      </c>
      <c r="AY1161" s="17" t="s">
        <v>163</v>
      </c>
      <c r="BE1161" s="247">
        <f>IF(N1161="základní",J1161,0)</f>
        <v>0</v>
      </c>
      <c r="BF1161" s="247">
        <f>IF(N1161="snížená",J1161,0)</f>
        <v>0</v>
      </c>
      <c r="BG1161" s="247">
        <f>IF(N1161="zákl. přenesená",J1161,0)</f>
        <v>0</v>
      </c>
      <c r="BH1161" s="247">
        <f>IF(N1161="sníž. přenesená",J1161,0)</f>
        <v>0</v>
      </c>
      <c r="BI1161" s="247">
        <f>IF(N1161="nulová",J1161,0)</f>
        <v>0</v>
      </c>
      <c r="BJ1161" s="17" t="s">
        <v>85</v>
      </c>
      <c r="BK1161" s="247">
        <f>ROUND(I1161*H1161,2)</f>
        <v>0</v>
      </c>
      <c r="BL1161" s="17" t="s">
        <v>264</v>
      </c>
      <c r="BM1161" s="246" t="s">
        <v>1682</v>
      </c>
    </row>
    <row r="1162" s="2" customFormat="1">
      <c r="A1162" s="38"/>
      <c r="B1162" s="39"/>
      <c r="C1162" s="40"/>
      <c r="D1162" s="248" t="s">
        <v>172</v>
      </c>
      <c r="E1162" s="40"/>
      <c r="F1162" s="249" t="s">
        <v>1681</v>
      </c>
      <c r="G1162" s="40"/>
      <c r="H1162" s="40"/>
      <c r="I1162" s="144"/>
      <c r="J1162" s="40"/>
      <c r="K1162" s="40"/>
      <c r="L1162" s="44"/>
      <c r="M1162" s="250"/>
      <c r="N1162" s="251"/>
      <c r="O1162" s="91"/>
      <c r="P1162" s="91"/>
      <c r="Q1162" s="91"/>
      <c r="R1162" s="91"/>
      <c r="S1162" s="91"/>
      <c r="T1162" s="92"/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T1162" s="17" t="s">
        <v>172</v>
      </c>
      <c r="AU1162" s="17" t="s">
        <v>87</v>
      </c>
    </row>
    <row r="1163" s="2" customFormat="1">
      <c r="A1163" s="38"/>
      <c r="B1163" s="39"/>
      <c r="C1163" s="40"/>
      <c r="D1163" s="248" t="s">
        <v>393</v>
      </c>
      <c r="E1163" s="40"/>
      <c r="F1163" s="283" t="s">
        <v>806</v>
      </c>
      <c r="G1163" s="40"/>
      <c r="H1163" s="40"/>
      <c r="I1163" s="144"/>
      <c r="J1163" s="40"/>
      <c r="K1163" s="40"/>
      <c r="L1163" s="44"/>
      <c r="M1163" s="250"/>
      <c r="N1163" s="251"/>
      <c r="O1163" s="91"/>
      <c r="P1163" s="91"/>
      <c r="Q1163" s="91"/>
      <c r="R1163" s="91"/>
      <c r="S1163" s="91"/>
      <c r="T1163" s="92"/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T1163" s="17" t="s">
        <v>393</v>
      </c>
      <c r="AU1163" s="17" t="s">
        <v>87</v>
      </c>
    </row>
    <row r="1164" s="13" customFormat="1">
      <c r="A1164" s="13"/>
      <c r="B1164" s="252"/>
      <c r="C1164" s="253"/>
      <c r="D1164" s="248" t="s">
        <v>174</v>
      </c>
      <c r="E1164" s="254" t="s">
        <v>1</v>
      </c>
      <c r="F1164" s="255" t="s">
        <v>1602</v>
      </c>
      <c r="G1164" s="253"/>
      <c r="H1164" s="254" t="s">
        <v>1</v>
      </c>
      <c r="I1164" s="256"/>
      <c r="J1164" s="253"/>
      <c r="K1164" s="253"/>
      <c r="L1164" s="257"/>
      <c r="M1164" s="258"/>
      <c r="N1164" s="259"/>
      <c r="O1164" s="259"/>
      <c r="P1164" s="259"/>
      <c r="Q1164" s="259"/>
      <c r="R1164" s="259"/>
      <c r="S1164" s="259"/>
      <c r="T1164" s="260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61" t="s">
        <v>174</v>
      </c>
      <c r="AU1164" s="261" t="s">
        <v>87</v>
      </c>
      <c r="AV1164" s="13" t="s">
        <v>85</v>
      </c>
      <c r="AW1164" s="13" t="s">
        <v>32</v>
      </c>
      <c r="AX1164" s="13" t="s">
        <v>77</v>
      </c>
      <c r="AY1164" s="261" t="s">
        <v>163</v>
      </c>
    </row>
    <row r="1165" s="14" customFormat="1">
      <c r="A1165" s="14"/>
      <c r="B1165" s="262"/>
      <c r="C1165" s="263"/>
      <c r="D1165" s="248" t="s">
        <v>174</v>
      </c>
      <c r="E1165" s="264" t="s">
        <v>1</v>
      </c>
      <c r="F1165" s="265" t="s">
        <v>1677</v>
      </c>
      <c r="G1165" s="263"/>
      <c r="H1165" s="266">
        <v>15.225</v>
      </c>
      <c r="I1165" s="267"/>
      <c r="J1165" s="263"/>
      <c r="K1165" s="263"/>
      <c r="L1165" s="268"/>
      <c r="M1165" s="269"/>
      <c r="N1165" s="270"/>
      <c r="O1165" s="270"/>
      <c r="P1165" s="270"/>
      <c r="Q1165" s="270"/>
      <c r="R1165" s="270"/>
      <c r="S1165" s="270"/>
      <c r="T1165" s="271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72" t="s">
        <v>174</v>
      </c>
      <c r="AU1165" s="272" t="s">
        <v>87</v>
      </c>
      <c r="AV1165" s="14" t="s">
        <v>87</v>
      </c>
      <c r="AW1165" s="14" t="s">
        <v>32</v>
      </c>
      <c r="AX1165" s="14" t="s">
        <v>77</v>
      </c>
      <c r="AY1165" s="272" t="s">
        <v>163</v>
      </c>
    </row>
    <row r="1166" s="13" customFormat="1">
      <c r="A1166" s="13"/>
      <c r="B1166" s="252"/>
      <c r="C1166" s="253"/>
      <c r="D1166" s="248" t="s">
        <v>174</v>
      </c>
      <c r="E1166" s="254" t="s">
        <v>1</v>
      </c>
      <c r="F1166" s="255" t="s">
        <v>1604</v>
      </c>
      <c r="G1166" s="253"/>
      <c r="H1166" s="254" t="s">
        <v>1</v>
      </c>
      <c r="I1166" s="256"/>
      <c r="J1166" s="253"/>
      <c r="K1166" s="253"/>
      <c r="L1166" s="257"/>
      <c r="M1166" s="258"/>
      <c r="N1166" s="259"/>
      <c r="O1166" s="259"/>
      <c r="P1166" s="259"/>
      <c r="Q1166" s="259"/>
      <c r="R1166" s="259"/>
      <c r="S1166" s="259"/>
      <c r="T1166" s="260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61" t="s">
        <v>174</v>
      </c>
      <c r="AU1166" s="261" t="s">
        <v>87</v>
      </c>
      <c r="AV1166" s="13" t="s">
        <v>85</v>
      </c>
      <c r="AW1166" s="13" t="s">
        <v>32</v>
      </c>
      <c r="AX1166" s="13" t="s">
        <v>77</v>
      </c>
      <c r="AY1166" s="261" t="s">
        <v>163</v>
      </c>
    </row>
    <row r="1167" s="14" customFormat="1">
      <c r="A1167" s="14"/>
      <c r="B1167" s="262"/>
      <c r="C1167" s="263"/>
      <c r="D1167" s="248" t="s">
        <v>174</v>
      </c>
      <c r="E1167" s="264" t="s">
        <v>1</v>
      </c>
      <c r="F1167" s="265" t="s">
        <v>1678</v>
      </c>
      <c r="G1167" s="263"/>
      <c r="H1167" s="266">
        <v>5.0750000000000002</v>
      </c>
      <c r="I1167" s="267"/>
      <c r="J1167" s="263"/>
      <c r="K1167" s="263"/>
      <c r="L1167" s="268"/>
      <c r="M1167" s="269"/>
      <c r="N1167" s="270"/>
      <c r="O1167" s="270"/>
      <c r="P1167" s="270"/>
      <c r="Q1167" s="270"/>
      <c r="R1167" s="270"/>
      <c r="S1167" s="270"/>
      <c r="T1167" s="271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72" t="s">
        <v>174</v>
      </c>
      <c r="AU1167" s="272" t="s">
        <v>87</v>
      </c>
      <c r="AV1167" s="14" t="s">
        <v>87</v>
      </c>
      <c r="AW1167" s="14" t="s">
        <v>32</v>
      </c>
      <c r="AX1167" s="14" t="s">
        <v>77</v>
      </c>
      <c r="AY1167" s="272" t="s">
        <v>163</v>
      </c>
    </row>
    <row r="1168" s="2" customFormat="1" ht="16.5" customHeight="1">
      <c r="A1168" s="38"/>
      <c r="B1168" s="39"/>
      <c r="C1168" s="235" t="s">
        <v>1683</v>
      </c>
      <c r="D1168" s="235" t="s">
        <v>165</v>
      </c>
      <c r="E1168" s="236" t="s">
        <v>1684</v>
      </c>
      <c r="F1168" s="237" t="s">
        <v>1685</v>
      </c>
      <c r="G1168" s="238" t="s">
        <v>168</v>
      </c>
      <c r="H1168" s="239">
        <v>5.0750000000000002</v>
      </c>
      <c r="I1168" s="240"/>
      <c r="J1168" s="241">
        <f>ROUND(I1168*H1168,2)</f>
        <v>0</v>
      </c>
      <c r="K1168" s="237" t="s">
        <v>1</v>
      </c>
      <c r="L1168" s="44"/>
      <c r="M1168" s="242" t="s">
        <v>1</v>
      </c>
      <c r="N1168" s="243" t="s">
        <v>42</v>
      </c>
      <c r="O1168" s="91"/>
      <c r="P1168" s="244">
        <f>O1168*H1168</f>
        <v>0</v>
      </c>
      <c r="Q1168" s="244">
        <v>0</v>
      </c>
      <c r="R1168" s="244">
        <f>Q1168*H1168</f>
        <v>0</v>
      </c>
      <c r="S1168" s="244">
        <v>0</v>
      </c>
      <c r="T1168" s="245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46" t="s">
        <v>264</v>
      </c>
      <c r="AT1168" s="246" t="s">
        <v>165</v>
      </c>
      <c r="AU1168" s="246" t="s">
        <v>87</v>
      </c>
      <c r="AY1168" s="17" t="s">
        <v>163</v>
      </c>
      <c r="BE1168" s="247">
        <f>IF(N1168="základní",J1168,0)</f>
        <v>0</v>
      </c>
      <c r="BF1168" s="247">
        <f>IF(N1168="snížená",J1168,0)</f>
        <v>0</v>
      </c>
      <c r="BG1168" s="247">
        <f>IF(N1168="zákl. přenesená",J1168,0)</f>
        <v>0</v>
      </c>
      <c r="BH1168" s="247">
        <f>IF(N1168="sníž. přenesená",J1168,0)</f>
        <v>0</v>
      </c>
      <c r="BI1168" s="247">
        <f>IF(N1168="nulová",J1168,0)</f>
        <v>0</v>
      </c>
      <c r="BJ1168" s="17" t="s">
        <v>85</v>
      </c>
      <c r="BK1168" s="247">
        <f>ROUND(I1168*H1168,2)</f>
        <v>0</v>
      </c>
      <c r="BL1168" s="17" t="s">
        <v>264</v>
      </c>
      <c r="BM1168" s="246" t="s">
        <v>1686</v>
      </c>
    </row>
    <row r="1169" s="2" customFormat="1">
      <c r="A1169" s="38"/>
      <c r="B1169" s="39"/>
      <c r="C1169" s="40"/>
      <c r="D1169" s="248" t="s">
        <v>172</v>
      </c>
      <c r="E1169" s="40"/>
      <c r="F1169" s="249" t="s">
        <v>1685</v>
      </c>
      <c r="G1169" s="40"/>
      <c r="H1169" s="40"/>
      <c r="I1169" s="144"/>
      <c r="J1169" s="40"/>
      <c r="K1169" s="40"/>
      <c r="L1169" s="44"/>
      <c r="M1169" s="250"/>
      <c r="N1169" s="251"/>
      <c r="O1169" s="91"/>
      <c r="P1169" s="91"/>
      <c r="Q1169" s="91"/>
      <c r="R1169" s="91"/>
      <c r="S1169" s="91"/>
      <c r="T1169" s="92"/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T1169" s="17" t="s">
        <v>172</v>
      </c>
      <c r="AU1169" s="17" t="s">
        <v>87</v>
      </c>
    </row>
    <row r="1170" s="13" customFormat="1">
      <c r="A1170" s="13"/>
      <c r="B1170" s="252"/>
      <c r="C1170" s="253"/>
      <c r="D1170" s="248" t="s">
        <v>174</v>
      </c>
      <c r="E1170" s="254" t="s">
        <v>1</v>
      </c>
      <c r="F1170" s="255" t="s">
        <v>1604</v>
      </c>
      <c r="G1170" s="253"/>
      <c r="H1170" s="254" t="s">
        <v>1</v>
      </c>
      <c r="I1170" s="256"/>
      <c r="J1170" s="253"/>
      <c r="K1170" s="253"/>
      <c r="L1170" s="257"/>
      <c r="M1170" s="258"/>
      <c r="N1170" s="259"/>
      <c r="O1170" s="259"/>
      <c r="P1170" s="259"/>
      <c r="Q1170" s="259"/>
      <c r="R1170" s="259"/>
      <c r="S1170" s="259"/>
      <c r="T1170" s="260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61" t="s">
        <v>174</v>
      </c>
      <c r="AU1170" s="261" t="s">
        <v>87</v>
      </c>
      <c r="AV1170" s="13" t="s">
        <v>85</v>
      </c>
      <c r="AW1170" s="13" t="s">
        <v>32</v>
      </c>
      <c r="AX1170" s="13" t="s">
        <v>77</v>
      </c>
      <c r="AY1170" s="261" t="s">
        <v>163</v>
      </c>
    </row>
    <row r="1171" s="14" customFormat="1">
      <c r="A1171" s="14"/>
      <c r="B1171" s="262"/>
      <c r="C1171" s="263"/>
      <c r="D1171" s="248" t="s">
        <v>174</v>
      </c>
      <c r="E1171" s="264" t="s">
        <v>1</v>
      </c>
      <c r="F1171" s="265" t="s">
        <v>1678</v>
      </c>
      <c r="G1171" s="263"/>
      <c r="H1171" s="266">
        <v>5.0750000000000002</v>
      </c>
      <c r="I1171" s="267"/>
      <c r="J1171" s="263"/>
      <c r="K1171" s="263"/>
      <c r="L1171" s="268"/>
      <c r="M1171" s="269"/>
      <c r="N1171" s="270"/>
      <c r="O1171" s="270"/>
      <c r="P1171" s="270"/>
      <c r="Q1171" s="270"/>
      <c r="R1171" s="270"/>
      <c r="S1171" s="270"/>
      <c r="T1171" s="271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72" t="s">
        <v>174</v>
      </c>
      <c r="AU1171" s="272" t="s">
        <v>87</v>
      </c>
      <c r="AV1171" s="14" t="s">
        <v>87</v>
      </c>
      <c r="AW1171" s="14" t="s">
        <v>32</v>
      </c>
      <c r="AX1171" s="14" t="s">
        <v>77</v>
      </c>
      <c r="AY1171" s="272" t="s">
        <v>163</v>
      </c>
    </row>
    <row r="1172" s="2" customFormat="1" ht="16.5" customHeight="1">
      <c r="A1172" s="38"/>
      <c r="B1172" s="39"/>
      <c r="C1172" s="235" t="s">
        <v>1687</v>
      </c>
      <c r="D1172" s="235" t="s">
        <v>165</v>
      </c>
      <c r="E1172" s="236" t="s">
        <v>1688</v>
      </c>
      <c r="F1172" s="237" t="s">
        <v>1689</v>
      </c>
      <c r="G1172" s="238" t="s">
        <v>781</v>
      </c>
      <c r="H1172" s="239">
        <v>12</v>
      </c>
      <c r="I1172" s="240"/>
      <c r="J1172" s="241">
        <f>ROUND(I1172*H1172,2)</f>
        <v>0</v>
      </c>
      <c r="K1172" s="237" t="s">
        <v>169</v>
      </c>
      <c r="L1172" s="44"/>
      <c r="M1172" s="242" t="s">
        <v>1</v>
      </c>
      <c r="N1172" s="243" t="s">
        <v>42</v>
      </c>
      <c r="O1172" s="91"/>
      <c r="P1172" s="244">
        <f>O1172*H1172</f>
        <v>0</v>
      </c>
      <c r="Q1172" s="244">
        <v>0</v>
      </c>
      <c r="R1172" s="244">
        <f>Q1172*H1172</f>
        <v>0</v>
      </c>
      <c r="S1172" s="244">
        <v>0</v>
      </c>
      <c r="T1172" s="245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46" t="s">
        <v>264</v>
      </c>
      <c r="AT1172" s="246" t="s">
        <v>165</v>
      </c>
      <c r="AU1172" s="246" t="s">
        <v>87</v>
      </c>
      <c r="AY1172" s="17" t="s">
        <v>163</v>
      </c>
      <c r="BE1172" s="247">
        <f>IF(N1172="základní",J1172,0)</f>
        <v>0</v>
      </c>
      <c r="BF1172" s="247">
        <f>IF(N1172="snížená",J1172,0)</f>
        <v>0</v>
      </c>
      <c r="BG1172" s="247">
        <f>IF(N1172="zákl. přenesená",J1172,0)</f>
        <v>0</v>
      </c>
      <c r="BH1172" s="247">
        <f>IF(N1172="sníž. přenesená",J1172,0)</f>
        <v>0</v>
      </c>
      <c r="BI1172" s="247">
        <f>IF(N1172="nulová",J1172,0)</f>
        <v>0</v>
      </c>
      <c r="BJ1172" s="17" t="s">
        <v>85</v>
      </c>
      <c r="BK1172" s="247">
        <f>ROUND(I1172*H1172,2)</f>
        <v>0</v>
      </c>
      <c r="BL1172" s="17" t="s">
        <v>264</v>
      </c>
      <c r="BM1172" s="246" t="s">
        <v>1690</v>
      </c>
    </row>
    <row r="1173" s="2" customFormat="1">
      <c r="A1173" s="38"/>
      <c r="B1173" s="39"/>
      <c r="C1173" s="40"/>
      <c r="D1173" s="248" t="s">
        <v>172</v>
      </c>
      <c r="E1173" s="40"/>
      <c r="F1173" s="249" t="s">
        <v>1691</v>
      </c>
      <c r="G1173" s="40"/>
      <c r="H1173" s="40"/>
      <c r="I1173" s="144"/>
      <c r="J1173" s="40"/>
      <c r="K1173" s="40"/>
      <c r="L1173" s="44"/>
      <c r="M1173" s="250"/>
      <c r="N1173" s="251"/>
      <c r="O1173" s="91"/>
      <c r="P1173" s="91"/>
      <c r="Q1173" s="91"/>
      <c r="R1173" s="91"/>
      <c r="S1173" s="91"/>
      <c r="T1173" s="92"/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T1173" s="17" t="s">
        <v>172</v>
      </c>
      <c r="AU1173" s="17" t="s">
        <v>87</v>
      </c>
    </row>
    <row r="1174" s="13" customFormat="1">
      <c r="A1174" s="13"/>
      <c r="B1174" s="252"/>
      <c r="C1174" s="253"/>
      <c r="D1174" s="248" t="s">
        <v>174</v>
      </c>
      <c r="E1174" s="254" t="s">
        <v>1</v>
      </c>
      <c r="F1174" s="255" t="s">
        <v>784</v>
      </c>
      <c r="G1174" s="253"/>
      <c r="H1174" s="254" t="s">
        <v>1</v>
      </c>
      <c r="I1174" s="256"/>
      <c r="J1174" s="253"/>
      <c r="K1174" s="253"/>
      <c r="L1174" s="257"/>
      <c r="M1174" s="258"/>
      <c r="N1174" s="259"/>
      <c r="O1174" s="259"/>
      <c r="P1174" s="259"/>
      <c r="Q1174" s="259"/>
      <c r="R1174" s="259"/>
      <c r="S1174" s="259"/>
      <c r="T1174" s="260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61" t="s">
        <v>174</v>
      </c>
      <c r="AU1174" s="261" t="s">
        <v>87</v>
      </c>
      <c r="AV1174" s="13" t="s">
        <v>85</v>
      </c>
      <c r="AW1174" s="13" t="s">
        <v>32</v>
      </c>
      <c r="AX1174" s="13" t="s">
        <v>77</v>
      </c>
      <c r="AY1174" s="261" t="s">
        <v>163</v>
      </c>
    </row>
    <row r="1175" s="14" customFormat="1">
      <c r="A1175" s="14"/>
      <c r="B1175" s="262"/>
      <c r="C1175" s="263"/>
      <c r="D1175" s="248" t="s">
        <v>174</v>
      </c>
      <c r="E1175" s="264" t="s">
        <v>1</v>
      </c>
      <c r="F1175" s="265" t="s">
        <v>170</v>
      </c>
      <c r="G1175" s="263"/>
      <c r="H1175" s="266">
        <v>4</v>
      </c>
      <c r="I1175" s="267"/>
      <c r="J1175" s="263"/>
      <c r="K1175" s="263"/>
      <c r="L1175" s="268"/>
      <c r="M1175" s="269"/>
      <c r="N1175" s="270"/>
      <c r="O1175" s="270"/>
      <c r="P1175" s="270"/>
      <c r="Q1175" s="270"/>
      <c r="R1175" s="270"/>
      <c r="S1175" s="270"/>
      <c r="T1175" s="271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72" t="s">
        <v>174</v>
      </c>
      <c r="AU1175" s="272" t="s">
        <v>87</v>
      </c>
      <c r="AV1175" s="14" t="s">
        <v>87</v>
      </c>
      <c r="AW1175" s="14" t="s">
        <v>32</v>
      </c>
      <c r="AX1175" s="14" t="s">
        <v>77</v>
      </c>
      <c r="AY1175" s="272" t="s">
        <v>163</v>
      </c>
    </row>
    <row r="1176" s="13" customFormat="1">
      <c r="A1176" s="13"/>
      <c r="B1176" s="252"/>
      <c r="C1176" s="253"/>
      <c r="D1176" s="248" t="s">
        <v>174</v>
      </c>
      <c r="E1176" s="254" t="s">
        <v>1</v>
      </c>
      <c r="F1176" s="255" t="s">
        <v>1532</v>
      </c>
      <c r="G1176" s="253"/>
      <c r="H1176" s="254" t="s">
        <v>1</v>
      </c>
      <c r="I1176" s="256"/>
      <c r="J1176" s="253"/>
      <c r="K1176" s="253"/>
      <c r="L1176" s="257"/>
      <c r="M1176" s="258"/>
      <c r="N1176" s="259"/>
      <c r="O1176" s="259"/>
      <c r="P1176" s="259"/>
      <c r="Q1176" s="259"/>
      <c r="R1176" s="259"/>
      <c r="S1176" s="259"/>
      <c r="T1176" s="260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61" t="s">
        <v>174</v>
      </c>
      <c r="AU1176" s="261" t="s">
        <v>87</v>
      </c>
      <c r="AV1176" s="13" t="s">
        <v>85</v>
      </c>
      <c r="AW1176" s="13" t="s">
        <v>32</v>
      </c>
      <c r="AX1176" s="13" t="s">
        <v>77</v>
      </c>
      <c r="AY1176" s="261" t="s">
        <v>163</v>
      </c>
    </row>
    <row r="1177" s="14" customFormat="1">
      <c r="A1177" s="14"/>
      <c r="B1177" s="262"/>
      <c r="C1177" s="263"/>
      <c r="D1177" s="248" t="s">
        <v>174</v>
      </c>
      <c r="E1177" s="264" t="s">
        <v>1</v>
      </c>
      <c r="F1177" s="265" t="s">
        <v>197</v>
      </c>
      <c r="G1177" s="263"/>
      <c r="H1177" s="266">
        <v>5</v>
      </c>
      <c r="I1177" s="267"/>
      <c r="J1177" s="263"/>
      <c r="K1177" s="263"/>
      <c r="L1177" s="268"/>
      <c r="M1177" s="269"/>
      <c r="N1177" s="270"/>
      <c r="O1177" s="270"/>
      <c r="P1177" s="270"/>
      <c r="Q1177" s="270"/>
      <c r="R1177" s="270"/>
      <c r="S1177" s="270"/>
      <c r="T1177" s="271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72" t="s">
        <v>174</v>
      </c>
      <c r="AU1177" s="272" t="s">
        <v>87</v>
      </c>
      <c r="AV1177" s="14" t="s">
        <v>87</v>
      </c>
      <c r="AW1177" s="14" t="s">
        <v>32</v>
      </c>
      <c r="AX1177" s="14" t="s">
        <v>77</v>
      </c>
      <c r="AY1177" s="272" t="s">
        <v>163</v>
      </c>
    </row>
    <row r="1178" s="13" customFormat="1">
      <c r="A1178" s="13"/>
      <c r="B1178" s="252"/>
      <c r="C1178" s="253"/>
      <c r="D1178" s="248" t="s">
        <v>174</v>
      </c>
      <c r="E1178" s="254" t="s">
        <v>1</v>
      </c>
      <c r="F1178" s="255" t="s">
        <v>1533</v>
      </c>
      <c r="G1178" s="253"/>
      <c r="H1178" s="254" t="s">
        <v>1</v>
      </c>
      <c r="I1178" s="256"/>
      <c r="J1178" s="253"/>
      <c r="K1178" s="253"/>
      <c r="L1178" s="257"/>
      <c r="M1178" s="258"/>
      <c r="N1178" s="259"/>
      <c r="O1178" s="259"/>
      <c r="P1178" s="259"/>
      <c r="Q1178" s="259"/>
      <c r="R1178" s="259"/>
      <c r="S1178" s="259"/>
      <c r="T1178" s="260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61" t="s">
        <v>174</v>
      </c>
      <c r="AU1178" s="261" t="s">
        <v>87</v>
      </c>
      <c r="AV1178" s="13" t="s">
        <v>85</v>
      </c>
      <c r="AW1178" s="13" t="s">
        <v>32</v>
      </c>
      <c r="AX1178" s="13" t="s">
        <v>77</v>
      </c>
      <c r="AY1178" s="261" t="s">
        <v>163</v>
      </c>
    </row>
    <row r="1179" s="14" customFormat="1">
      <c r="A1179" s="14"/>
      <c r="B1179" s="262"/>
      <c r="C1179" s="263"/>
      <c r="D1179" s="248" t="s">
        <v>174</v>
      </c>
      <c r="E1179" s="264" t="s">
        <v>1</v>
      </c>
      <c r="F1179" s="265" t="s">
        <v>181</v>
      </c>
      <c r="G1179" s="263"/>
      <c r="H1179" s="266">
        <v>3</v>
      </c>
      <c r="I1179" s="267"/>
      <c r="J1179" s="263"/>
      <c r="K1179" s="263"/>
      <c r="L1179" s="268"/>
      <c r="M1179" s="269"/>
      <c r="N1179" s="270"/>
      <c r="O1179" s="270"/>
      <c r="P1179" s="270"/>
      <c r="Q1179" s="270"/>
      <c r="R1179" s="270"/>
      <c r="S1179" s="270"/>
      <c r="T1179" s="271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72" t="s">
        <v>174</v>
      </c>
      <c r="AU1179" s="272" t="s">
        <v>87</v>
      </c>
      <c r="AV1179" s="14" t="s">
        <v>87</v>
      </c>
      <c r="AW1179" s="14" t="s">
        <v>32</v>
      </c>
      <c r="AX1179" s="14" t="s">
        <v>77</v>
      </c>
      <c r="AY1179" s="272" t="s">
        <v>163</v>
      </c>
    </row>
    <row r="1180" s="2" customFormat="1" ht="16.5" customHeight="1">
      <c r="A1180" s="38"/>
      <c r="B1180" s="39"/>
      <c r="C1180" s="235" t="s">
        <v>1692</v>
      </c>
      <c r="D1180" s="235" t="s">
        <v>165</v>
      </c>
      <c r="E1180" s="236" t="s">
        <v>1693</v>
      </c>
      <c r="F1180" s="237" t="s">
        <v>1694</v>
      </c>
      <c r="G1180" s="238" t="s">
        <v>781</v>
      </c>
      <c r="H1180" s="239">
        <v>1</v>
      </c>
      <c r="I1180" s="240"/>
      <c r="J1180" s="241">
        <f>ROUND(I1180*H1180,2)</f>
        <v>0</v>
      </c>
      <c r="K1180" s="237" t="s">
        <v>169</v>
      </c>
      <c r="L1180" s="44"/>
      <c r="M1180" s="242" t="s">
        <v>1</v>
      </c>
      <c r="N1180" s="243" t="s">
        <v>42</v>
      </c>
      <c r="O1180" s="91"/>
      <c r="P1180" s="244">
        <f>O1180*H1180</f>
        <v>0</v>
      </c>
      <c r="Q1180" s="244">
        <v>0</v>
      </c>
      <c r="R1180" s="244">
        <f>Q1180*H1180</f>
        <v>0</v>
      </c>
      <c r="S1180" s="244">
        <v>0</v>
      </c>
      <c r="T1180" s="245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46" t="s">
        <v>264</v>
      </c>
      <c r="AT1180" s="246" t="s">
        <v>165</v>
      </c>
      <c r="AU1180" s="246" t="s">
        <v>87</v>
      </c>
      <c r="AY1180" s="17" t="s">
        <v>163</v>
      </c>
      <c r="BE1180" s="247">
        <f>IF(N1180="základní",J1180,0)</f>
        <v>0</v>
      </c>
      <c r="BF1180" s="247">
        <f>IF(N1180="snížená",J1180,0)</f>
        <v>0</v>
      </c>
      <c r="BG1180" s="247">
        <f>IF(N1180="zákl. přenesená",J1180,0)</f>
        <v>0</v>
      </c>
      <c r="BH1180" s="247">
        <f>IF(N1180="sníž. přenesená",J1180,0)</f>
        <v>0</v>
      </c>
      <c r="BI1180" s="247">
        <f>IF(N1180="nulová",J1180,0)</f>
        <v>0</v>
      </c>
      <c r="BJ1180" s="17" t="s">
        <v>85</v>
      </c>
      <c r="BK1180" s="247">
        <f>ROUND(I1180*H1180,2)</f>
        <v>0</v>
      </c>
      <c r="BL1180" s="17" t="s">
        <v>264</v>
      </c>
      <c r="BM1180" s="246" t="s">
        <v>1695</v>
      </c>
    </row>
    <row r="1181" s="2" customFormat="1">
      <c r="A1181" s="38"/>
      <c r="B1181" s="39"/>
      <c r="C1181" s="40"/>
      <c r="D1181" s="248" t="s">
        <v>172</v>
      </c>
      <c r="E1181" s="40"/>
      <c r="F1181" s="249" t="s">
        <v>1696</v>
      </c>
      <c r="G1181" s="40"/>
      <c r="H1181" s="40"/>
      <c r="I1181" s="144"/>
      <c r="J1181" s="40"/>
      <c r="K1181" s="40"/>
      <c r="L1181" s="44"/>
      <c r="M1181" s="250"/>
      <c r="N1181" s="251"/>
      <c r="O1181" s="91"/>
      <c r="P1181" s="91"/>
      <c r="Q1181" s="91"/>
      <c r="R1181" s="91"/>
      <c r="S1181" s="91"/>
      <c r="T1181" s="92"/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T1181" s="17" t="s">
        <v>172</v>
      </c>
      <c r="AU1181" s="17" t="s">
        <v>87</v>
      </c>
    </row>
    <row r="1182" s="13" customFormat="1">
      <c r="A1182" s="13"/>
      <c r="B1182" s="252"/>
      <c r="C1182" s="253"/>
      <c r="D1182" s="248" t="s">
        <v>174</v>
      </c>
      <c r="E1182" s="254" t="s">
        <v>1</v>
      </c>
      <c r="F1182" s="255" t="s">
        <v>1697</v>
      </c>
      <c r="G1182" s="253"/>
      <c r="H1182" s="254" t="s">
        <v>1</v>
      </c>
      <c r="I1182" s="256"/>
      <c r="J1182" s="253"/>
      <c r="K1182" s="253"/>
      <c r="L1182" s="257"/>
      <c r="M1182" s="258"/>
      <c r="N1182" s="259"/>
      <c r="O1182" s="259"/>
      <c r="P1182" s="259"/>
      <c r="Q1182" s="259"/>
      <c r="R1182" s="259"/>
      <c r="S1182" s="259"/>
      <c r="T1182" s="260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61" t="s">
        <v>174</v>
      </c>
      <c r="AU1182" s="261" t="s">
        <v>87</v>
      </c>
      <c r="AV1182" s="13" t="s">
        <v>85</v>
      </c>
      <c r="AW1182" s="13" t="s">
        <v>32</v>
      </c>
      <c r="AX1182" s="13" t="s">
        <v>77</v>
      </c>
      <c r="AY1182" s="261" t="s">
        <v>163</v>
      </c>
    </row>
    <row r="1183" s="14" customFormat="1">
      <c r="A1183" s="14"/>
      <c r="B1183" s="262"/>
      <c r="C1183" s="263"/>
      <c r="D1183" s="248" t="s">
        <v>174</v>
      </c>
      <c r="E1183" s="264" t="s">
        <v>1</v>
      </c>
      <c r="F1183" s="265" t="s">
        <v>85</v>
      </c>
      <c r="G1183" s="263"/>
      <c r="H1183" s="266">
        <v>1</v>
      </c>
      <c r="I1183" s="267"/>
      <c r="J1183" s="263"/>
      <c r="K1183" s="263"/>
      <c r="L1183" s="268"/>
      <c r="M1183" s="269"/>
      <c r="N1183" s="270"/>
      <c r="O1183" s="270"/>
      <c r="P1183" s="270"/>
      <c r="Q1183" s="270"/>
      <c r="R1183" s="270"/>
      <c r="S1183" s="270"/>
      <c r="T1183" s="271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72" t="s">
        <v>174</v>
      </c>
      <c r="AU1183" s="272" t="s">
        <v>87</v>
      </c>
      <c r="AV1183" s="14" t="s">
        <v>87</v>
      </c>
      <c r="AW1183" s="14" t="s">
        <v>32</v>
      </c>
      <c r="AX1183" s="14" t="s">
        <v>77</v>
      </c>
      <c r="AY1183" s="272" t="s">
        <v>163</v>
      </c>
    </row>
    <row r="1184" s="2" customFormat="1" ht="16.5" customHeight="1">
      <c r="A1184" s="38"/>
      <c r="B1184" s="39"/>
      <c r="C1184" s="273" t="s">
        <v>1698</v>
      </c>
      <c r="D1184" s="273" t="s">
        <v>230</v>
      </c>
      <c r="E1184" s="274" t="s">
        <v>1699</v>
      </c>
      <c r="F1184" s="275" t="s">
        <v>1700</v>
      </c>
      <c r="G1184" s="276" t="s">
        <v>781</v>
      </c>
      <c r="H1184" s="277">
        <v>5</v>
      </c>
      <c r="I1184" s="278"/>
      <c r="J1184" s="279">
        <f>ROUND(I1184*H1184,2)</f>
        <v>0</v>
      </c>
      <c r="K1184" s="275" t="s">
        <v>169</v>
      </c>
      <c r="L1184" s="280"/>
      <c r="M1184" s="281" t="s">
        <v>1</v>
      </c>
      <c r="N1184" s="282" t="s">
        <v>42</v>
      </c>
      <c r="O1184" s="91"/>
      <c r="P1184" s="244">
        <f>O1184*H1184</f>
        <v>0</v>
      </c>
      <c r="Q1184" s="244">
        <v>0.017500000000000002</v>
      </c>
      <c r="R1184" s="244">
        <f>Q1184*H1184</f>
        <v>0.087500000000000008</v>
      </c>
      <c r="S1184" s="244">
        <v>0</v>
      </c>
      <c r="T1184" s="245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46" t="s">
        <v>379</v>
      </c>
      <c r="AT1184" s="246" t="s">
        <v>230</v>
      </c>
      <c r="AU1184" s="246" t="s">
        <v>87</v>
      </c>
      <c r="AY1184" s="17" t="s">
        <v>163</v>
      </c>
      <c r="BE1184" s="247">
        <f>IF(N1184="základní",J1184,0)</f>
        <v>0</v>
      </c>
      <c r="BF1184" s="247">
        <f>IF(N1184="snížená",J1184,0)</f>
        <v>0</v>
      </c>
      <c r="BG1184" s="247">
        <f>IF(N1184="zákl. přenesená",J1184,0)</f>
        <v>0</v>
      </c>
      <c r="BH1184" s="247">
        <f>IF(N1184="sníž. přenesená",J1184,0)</f>
        <v>0</v>
      </c>
      <c r="BI1184" s="247">
        <f>IF(N1184="nulová",J1184,0)</f>
        <v>0</v>
      </c>
      <c r="BJ1184" s="17" t="s">
        <v>85</v>
      </c>
      <c r="BK1184" s="247">
        <f>ROUND(I1184*H1184,2)</f>
        <v>0</v>
      </c>
      <c r="BL1184" s="17" t="s">
        <v>264</v>
      </c>
      <c r="BM1184" s="246" t="s">
        <v>1701</v>
      </c>
    </row>
    <row r="1185" s="2" customFormat="1">
      <c r="A1185" s="38"/>
      <c r="B1185" s="39"/>
      <c r="C1185" s="40"/>
      <c r="D1185" s="248" t="s">
        <v>172</v>
      </c>
      <c r="E1185" s="40"/>
      <c r="F1185" s="249" t="s">
        <v>1700</v>
      </c>
      <c r="G1185" s="40"/>
      <c r="H1185" s="40"/>
      <c r="I1185" s="144"/>
      <c r="J1185" s="40"/>
      <c r="K1185" s="40"/>
      <c r="L1185" s="44"/>
      <c r="M1185" s="250"/>
      <c r="N1185" s="251"/>
      <c r="O1185" s="91"/>
      <c r="P1185" s="91"/>
      <c r="Q1185" s="91"/>
      <c r="R1185" s="91"/>
      <c r="S1185" s="91"/>
      <c r="T1185" s="92"/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T1185" s="17" t="s">
        <v>172</v>
      </c>
      <c r="AU1185" s="17" t="s">
        <v>87</v>
      </c>
    </row>
    <row r="1186" s="2" customFormat="1">
      <c r="A1186" s="38"/>
      <c r="B1186" s="39"/>
      <c r="C1186" s="40"/>
      <c r="D1186" s="248" t="s">
        <v>393</v>
      </c>
      <c r="E1186" s="40"/>
      <c r="F1186" s="283" t="s">
        <v>806</v>
      </c>
      <c r="G1186" s="40"/>
      <c r="H1186" s="40"/>
      <c r="I1186" s="144"/>
      <c r="J1186" s="40"/>
      <c r="K1186" s="40"/>
      <c r="L1186" s="44"/>
      <c r="M1186" s="250"/>
      <c r="N1186" s="251"/>
      <c r="O1186" s="91"/>
      <c r="P1186" s="91"/>
      <c r="Q1186" s="91"/>
      <c r="R1186" s="91"/>
      <c r="S1186" s="91"/>
      <c r="T1186" s="92"/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T1186" s="17" t="s">
        <v>393</v>
      </c>
      <c r="AU1186" s="17" t="s">
        <v>87</v>
      </c>
    </row>
    <row r="1187" s="13" customFormat="1">
      <c r="A1187" s="13"/>
      <c r="B1187" s="252"/>
      <c r="C1187" s="253"/>
      <c r="D1187" s="248" t="s">
        <v>174</v>
      </c>
      <c r="E1187" s="254" t="s">
        <v>1</v>
      </c>
      <c r="F1187" s="255" t="s">
        <v>1532</v>
      </c>
      <c r="G1187" s="253"/>
      <c r="H1187" s="254" t="s">
        <v>1</v>
      </c>
      <c r="I1187" s="256"/>
      <c r="J1187" s="253"/>
      <c r="K1187" s="253"/>
      <c r="L1187" s="257"/>
      <c r="M1187" s="258"/>
      <c r="N1187" s="259"/>
      <c r="O1187" s="259"/>
      <c r="P1187" s="259"/>
      <c r="Q1187" s="259"/>
      <c r="R1187" s="259"/>
      <c r="S1187" s="259"/>
      <c r="T1187" s="260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61" t="s">
        <v>174</v>
      </c>
      <c r="AU1187" s="261" t="s">
        <v>87</v>
      </c>
      <c r="AV1187" s="13" t="s">
        <v>85</v>
      </c>
      <c r="AW1187" s="13" t="s">
        <v>32</v>
      </c>
      <c r="AX1187" s="13" t="s">
        <v>77</v>
      </c>
      <c r="AY1187" s="261" t="s">
        <v>163</v>
      </c>
    </row>
    <row r="1188" s="14" customFormat="1">
      <c r="A1188" s="14"/>
      <c r="B1188" s="262"/>
      <c r="C1188" s="263"/>
      <c r="D1188" s="248" t="s">
        <v>174</v>
      </c>
      <c r="E1188" s="264" t="s">
        <v>1</v>
      </c>
      <c r="F1188" s="265" t="s">
        <v>197</v>
      </c>
      <c r="G1188" s="263"/>
      <c r="H1188" s="266">
        <v>5</v>
      </c>
      <c r="I1188" s="267"/>
      <c r="J1188" s="263"/>
      <c r="K1188" s="263"/>
      <c r="L1188" s="268"/>
      <c r="M1188" s="269"/>
      <c r="N1188" s="270"/>
      <c r="O1188" s="270"/>
      <c r="P1188" s="270"/>
      <c r="Q1188" s="270"/>
      <c r="R1188" s="270"/>
      <c r="S1188" s="270"/>
      <c r="T1188" s="271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72" t="s">
        <v>174</v>
      </c>
      <c r="AU1188" s="272" t="s">
        <v>87</v>
      </c>
      <c r="AV1188" s="14" t="s">
        <v>87</v>
      </c>
      <c r="AW1188" s="14" t="s">
        <v>32</v>
      </c>
      <c r="AX1188" s="14" t="s">
        <v>77</v>
      </c>
      <c r="AY1188" s="272" t="s">
        <v>163</v>
      </c>
    </row>
    <row r="1189" s="2" customFormat="1" ht="16.5" customHeight="1">
      <c r="A1189" s="38"/>
      <c r="B1189" s="39"/>
      <c r="C1189" s="273" t="s">
        <v>1702</v>
      </c>
      <c r="D1189" s="273" t="s">
        <v>230</v>
      </c>
      <c r="E1189" s="274" t="s">
        <v>1703</v>
      </c>
      <c r="F1189" s="275" t="s">
        <v>1704</v>
      </c>
      <c r="G1189" s="276" t="s">
        <v>781</v>
      </c>
      <c r="H1189" s="277">
        <v>8</v>
      </c>
      <c r="I1189" s="278"/>
      <c r="J1189" s="279">
        <f>ROUND(I1189*H1189,2)</f>
        <v>0</v>
      </c>
      <c r="K1189" s="275" t="s">
        <v>169</v>
      </c>
      <c r="L1189" s="280"/>
      <c r="M1189" s="281" t="s">
        <v>1</v>
      </c>
      <c r="N1189" s="282" t="s">
        <v>42</v>
      </c>
      <c r="O1189" s="91"/>
      <c r="P1189" s="244">
        <f>O1189*H1189</f>
        <v>0</v>
      </c>
      <c r="Q1189" s="244">
        <v>0.0195</v>
      </c>
      <c r="R1189" s="244">
        <f>Q1189*H1189</f>
        <v>0.156</v>
      </c>
      <c r="S1189" s="244">
        <v>0</v>
      </c>
      <c r="T1189" s="245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46" t="s">
        <v>379</v>
      </c>
      <c r="AT1189" s="246" t="s">
        <v>230</v>
      </c>
      <c r="AU1189" s="246" t="s">
        <v>87</v>
      </c>
      <c r="AY1189" s="17" t="s">
        <v>163</v>
      </c>
      <c r="BE1189" s="247">
        <f>IF(N1189="základní",J1189,0)</f>
        <v>0</v>
      </c>
      <c r="BF1189" s="247">
        <f>IF(N1189="snížená",J1189,0)</f>
        <v>0</v>
      </c>
      <c r="BG1189" s="247">
        <f>IF(N1189="zákl. přenesená",J1189,0)</f>
        <v>0</v>
      </c>
      <c r="BH1189" s="247">
        <f>IF(N1189="sníž. přenesená",J1189,0)</f>
        <v>0</v>
      </c>
      <c r="BI1189" s="247">
        <f>IF(N1189="nulová",J1189,0)</f>
        <v>0</v>
      </c>
      <c r="BJ1189" s="17" t="s">
        <v>85</v>
      </c>
      <c r="BK1189" s="247">
        <f>ROUND(I1189*H1189,2)</f>
        <v>0</v>
      </c>
      <c r="BL1189" s="17" t="s">
        <v>264</v>
      </c>
      <c r="BM1189" s="246" t="s">
        <v>1705</v>
      </c>
    </row>
    <row r="1190" s="2" customFormat="1">
      <c r="A1190" s="38"/>
      <c r="B1190" s="39"/>
      <c r="C1190" s="40"/>
      <c r="D1190" s="248" t="s">
        <v>172</v>
      </c>
      <c r="E1190" s="40"/>
      <c r="F1190" s="249" t="s">
        <v>1704</v>
      </c>
      <c r="G1190" s="40"/>
      <c r="H1190" s="40"/>
      <c r="I1190" s="144"/>
      <c r="J1190" s="40"/>
      <c r="K1190" s="40"/>
      <c r="L1190" s="44"/>
      <c r="M1190" s="250"/>
      <c r="N1190" s="251"/>
      <c r="O1190" s="91"/>
      <c r="P1190" s="91"/>
      <c r="Q1190" s="91"/>
      <c r="R1190" s="91"/>
      <c r="S1190" s="91"/>
      <c r="T1190" s="92"/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T1190" s="17" t="s">
        <v>172</v>
      </c>
      <c r="AU1190" s="17" t="s">
        <v>87</v>
      </c>
    </row>
    <row r="1191" s="2" customFormat="1">
      <c r="A1191" s="38"/>
      <c r="B1191" s="39"/>
      <c r="C1191" s="40"/>
      <c r="D1191" s="248" t="s">
        <v>393</v>
      </c>
      <c r="E1191" s="40"/>
      <c r="F1191" s="283" t="s">
        <v>806</v>
      </c>
      <c r="G1191" s="40"/>
      <c r="H1191" s="40"/>
      <c r="I1191" s="144"/>
      <c r="J1191" s="40"/>
      <c r="K1191" s="40"/>
      <c r="L1191" s="44"/>
      <c r="M1191" s="250"/>
      <c r="N1191" s="251"/>
      <c r="O1191" s="91"/>
      <c r="P1191" s="91"/>
      <c r="Q1191" s="91"/>
      <c r="R1191" s="91"/>
      <c r="S1191" s="91"/>
      <c r="T1191" s="92"/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T1191" s="17" t="s">
        <v>393</v>
      </c>
      <c r="AU1191" s="17" t="s">
        <v>87</v>
      </c>
    </row>
    <row r="1192" s="13" customFormat="1">
      <c r="A1192" s="13"/>
      <c r="B1192" s="252"/>
      <c r="C1192" s="253"/>
      <c r="D1192" s="248" t="s">
        <v>174</v>
      </c>
      <c r="E1192" s="254" t="s">
        <v>1</v>
      </c>
      <c r="F1192" s="255" t="s">
        <v>784</v>
      </c>
      <c r="G1192" s="253"/>
      <c r="H1192" s="254" t="s">
        <v>1</v>
      </c>
      <c r="I1192" s="256"/>
      <c r="J1192" s="253"/>
      <c r="K1192" s="253"/>
      <c r="L1192" s="257"/>
      <c r="M1192" s="258"/>
      <c r="N1192" s="259"/>
      <c r="O1192" s="259"/>
      <c r="P1192" s="259"/>
      <c r="Q1192" s="259"/>
      <c r="R1192" s="259"/>
      <c r="S1192" s="259"/>
      <c r="T1192" s="260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61" t="s">
        <v>174</v>
      </c>
      <c r="AU1192" s="261" t="s">
        <v>87</v>
      </c>
      <c r="AV1192" s="13" t="s">
        <v>85</v>
      </c>
      <c r="AW1192" s="13" t="s">
        <v>32</v>
      </c>
      <c r="AX1192" s="13" t="s">
        <v>77</v>
      </c>
      <c r="AY1192" s="261" t="s">
        <v>163</v>
      </c>
    </row>
    <row r="1193" s="14" customFormat="1">
      <c r="A1193" s="14"/>
      <c r="B1193" s="262"/>
      <c r="C1193" s="263"/>
      <c r="D1193" s="248" t="s">
        <v>174</v>
      </c>
      <c r="E1193" s="264" t="s">
        <v>1</v>
      </c>
      <c r="F1193" s="265" t="s">
        <v>170</v>
      </c>
      <c r="G1193" s="263"/>
      <c r="H1193" s="266">
        <v>4</v>
      </c>
      <c r="I1193" s="267"/>
      <c r="J1193" s="263"/>
      <c r="K1193" s="263"/>
      <c r="L1193" s="268"/>
      <c r="M1193" s="269"/>
      <c r="N1193" s="270"/>
      <c r="O1193" s="270"/>
      <c r="P1193" s="270"/>
      <c r="Q1193" s="270"/>
      <c r="R1193" s="270"/>
      <c r="S1193" s="270"/>
      <c r="T1193" s="271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72" t="s">
        <v>174</v>
      </c>
      <c r="AU1193" s="272" t="s">
        <v>87</v>
      </c>
      <c r="AV1193" s="14" t="s">
        <v>87</v>
      </c>
      <c r="AW1193" s="14" t="s">
        <v>32</v>
      </c>
      <c r="AX1193" s="14" t="s">
        <v>77</v>
      </c>
      <c r="AY1193" s="272" t="s">
        <v>163</v>
      </c>
    </row>
    <row r="1194" s="13" customFormat="1">
      <c r="A1194" s="13"/>
      <c r="B1194" s="252"/>
      <c r="C1194" s="253"/>
      <c r="D1194" s="248" t="s">
        <v>174</v>
      </c>
      <c r="E1194" s="254" t="s">
        <v>1</v>
      </c>
      <c r="F1194" s="255" t="s">
        <v>1533</v>
      </c>
      <c r="G1194" s="253"/>
      <c r="H1194" s="254" t="s">
        <v>1</v>
      </c>
      <c r="I1194" s="256"/>
      <c r="J1194" s="253"/>
      <c r="K1194" s="253"/>
      <c r="L1194" s="257"/>
      <c r="M1194" s="258"/>
      <c r="N1194" s="259"/>
      <c r="O1194" s="259"/>
      <c r="P1194" s="259"/>
      <c r="Q1194" s="259"/>
      <c r="R1194" s="259"/>
      <c r="S1194" s="259"/>
      <c r="T1194" s="260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61" t="s">
        <v>174</v>
      </c>
      <c r="AU1194" s="261" t="s">
        <v>87</v>
      </c>
      <c r="AV1194" s="13" t="s">
        <v>85</v>
      </c>
      <c r="AW1194" s="13" t="s">
        <v>32</v>
      </c>
      <c r="AX1194" s="13" t="s">
        <v>77</v>
      </c>
      <c r="AY1194" s="261" t="s">
        <v>163</v>
      </c>
    </row>
    <row r="1195" s="14" customFormat="1">
      <c r="A1195" s="14"/>
      <c r="B1195" s="262"/>
      <c r="C1195" s="263"/>
      <c r="D1195" s="248" t="s">
        <v>174</v>
      </c>
      <c r="E1195" s="264" t="s">
        <v>1</v>
      </c>
      <c r="F1195" s="265" t="s">
        <v>181</v>
      </c>
      <c r="G1195" s="263"/>
      <c r="H1195" s="266">
        <v>3</v>
      </c>
      <c r="I1195" s="267"/>
      <c r="J1195" s="263"/>
      <c r="K1195" s="263"/>
      <c r="L1195" s="268"/>
      <c r="M1195" s="269"/>
      <c r="N1195" s="270"/>
      <c r="O1195" s="270"/>
      <c r="P1195" s="270"/>
      <c r="Q1195" s="270"/>
      <c r="R1195" s="270"/>
      <c r="S1195" s="270"/>
      <c r="T1195" s="271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72" t="s">
        <v>174</v>
      </c>
      <c r="AU1195" s="272" t="s">
        <v>87</v>
      </c>
      <c r="AV1195" s="14" t="s">
        <v>87</v>
      </c>
      <c r="AW1195" s="14" t="s">
        <v>32</v>
      </c>
      <c r="AX1195" s="14" t="s">
        <v>77</v>
      </c>
      <c r="AY1195" s="272" t="s">
        <v>163</v>
      </c>
    </row>
    <row r="1196" s="13" customFormat="1">
      <c r="A1196" s="13"/>
      <c r="B1196" s="252"/>
      <c r="C1196" s="253"/>
      <c r="D1196" s="248" t="s">
        <v>174</v>
      </c>
      <c r="E1196" s="254" t="s">
        <v>1</v>
      </c>
      <c r="F1196" s="255" t="s">
        <v>1697</v>
      </c>
      <c r="G1196" s="253"/>
      <c r="H1196" s="254" t="s">
        <v>1</v>
      </c>
      <c r="I1196" s="256"/>
      <c r="J1196" s="253"/>
      <c r="K1196" s="253"/>
      <c r="L1196" s="257"/>
      <c r="M1196" s="258"/>
      <c r="N1196" s="259"/>
      <c r="O1196" s="259"/>
      <c r="P1196" s="259"/>
      <c r="Q1196" s="259"/>
      <c r="R1196" s="259"/>
      <c r="S1196" s="259"/>
      <c r="T1196" s="260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61" t="s">
        <v>174</v>
      </c>
      <c r="AU1196" s="261" t="s">
        <v>87</v>
      </c>
      <c r="AV1196" s="13" t="s">
        <v>85</v>
      </c>
      <c r="AW1196" s="13" t="s">
        <v>32</v>
      </c>
      <c r="AX1196" s="13" t="s">
        <v>77</v>
      </c>
      <c r="AY1196" s="261" t="s">
        <v>163</v>
      </c>
    </row>
    <row r="1197" s="14" customFormat="1">
      <c r="A1197" s="14"/>
      <c r="B1197" s="262"/>
      <c r="C1197" s="263"/>
      <c r="D1197" s="248" t="s">
        <v>174</v>
      </c>
      <c r="E1197" s="264" t="s">
        <v>1</v>
      </c>
      <c r="F1197" s="265" t="s">
        <v>85</v>
      </c>
      <c r="G1197" s="263"/>
      <c r="H1197" s="266">
        <v>1</v>
      </c>
      <c r="I1197" s="267"/>
      <c r="J1197" s="263"/>
      <c r="K1197" s="263"/>
      <c r="L1197" s="268"/>
      <c r="M1197" s="269"/>
      <c r="N1197" s="270"/>
      <c r="O1197" s="270"/>
      <c r="P1197" s="270"/>
      <c r="Q1197" s="270"/>
      <c r="R1197" s="270"/>
      <c r="S1197" s="270"/>
      <c r="T1197" s="271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72" t="s">
        <v>174</v>
      </c>
      <c r="AU1197" s="272" t="s">
        <v>87</v>
      </c>
      <c r="AV1197" s="14" t="s">
        <v>87</v>
      </c>
      <c r="AW1197" s="14" t="s">
        <v>32</v>
      </c>
      <c r="AX1197" s="14" t="s">
        <v>77</v>
      </c>
      <c r="AY1197" s="272" t="s">
        <v>163</v>
      </c>
    </row>
    <row r="1198" s="2" customFormat="1" ht="16.5" customHeight="1">
      <c r="A1198" s="38"/>
      <c r="B1198" s="39"/>
      <c r="C1198" s="235" t="s">
        <v>1706</v>
      </c>
      <c r="D1198" s="235" t="s">
        <v>165</v>
      </c>
      <c r="E1198" s="236" t="s">
        <v>1707</v>
      </c>
      <c r="F1198" s="237" t="s">
        <v>1708</v>
      </c>
      <c r="G1198" s="238" t="s">
        <v>781</v>
      </c>
      <c r="H1198" s="239">
        <v>1</v>
      </c>
      <c r="I1198" s="240"/>
      <c r="J1198" s="241">
        <f>ROUND(I1198*H1198,2)</f>
        <v>0</v>
      </c>
      <c r="K1198" s="237" t="s">
        <v>169</v>
      </c>
      <c r="L1198" s="44"/>
      <c r="M1198" s="242" t="s">
        <v>1</v>
      </c>
      <c r="N1198" s="243" t="s">
        <v>42</v>
      </c>
      <c r="O1198" s="91"/>
      <c r="P1198" s="244">
        <f>O1198*H1198</f>
        <v>0</v>
      </c>
      <c r="Q1198" s="244">
        <v>0</v>
      </c>
      <c r="R1198" s="244">
        <f>Q1198*H1198</f>
        <v>0</v>
      </c>
      <c r="S1198" s="244">
        <v>0</v>
      </c>
      <c r="T1198" s="245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46" t="s">
        <v>264</v>
      </c>
      <c r="AT1198" s="246" t="s">
        <v>165</v>
      </c>
      <c r="AU1198" s="246" t="s">
        <v>87</v>
      </c>
      <c r="AY1198" s="17" t="s">
        <v>163</v>
      </c>
      <c r="BE1198" s="247">
        <f>IF(N1198="základní",J1198,0)</f>
        <v>0</v>
      </c>
      <c r="BF1198" s="247">
        <f>IF(N1198="snížená",J1198,0)</f>
        <v>0</v>
      </c>
      <c r="BG1198" s="247">
        <f>IF(N1198="zákl. přenesená",J1198,0)</f>
        <v>0</v>
      </c>
      <c r="BH1198" s="247">
        <f>IF(N1198="sníž. přenesená",J1198,0)</f>
        <v>0</v>
      </c>
      <c r="BI1198" s="247">
        <f>IF(N1198="nulová",J1198,0)</f>
        <v>0</v>
      </c>
      <c r="BJ1198" s="17" t="s">
        <v>85</v>
      </c>
      <c r="BK1198" s="247">
        <f>ROUND(I1198*H1198,2)</f>
        <v>0</v>
      </c>
      <c r="BL1198" s="17" t="s">
        <v>264</v>
      </c>
      <c r="BM1198" s="246" t="s">
        <v>1709</v>
      </c>
    </row>
    <row r="1199" s="2" customFormat="1">
      <c r="A1199" s="38"/>
      <c r="B1199" s="39"/>
      <c r="C1199" s="40"/>
      <c r="D1199" s="248" t="s">
        <v>172</v>
      </c>
      <c r="E1199" s="40"/>
      <c r="F1199" s="249" t="s">
        <v>1710</v>
      </c>
      <c r="G1199" s="40"/>
      <c r="H1199" s="40"/>
      <c r="I1199" s="144"/>
      <c r="J1199" s="40"/>
      <c r="K1199" s="40"/>
      <c r="L1199" s="44"/>
      <c r="M1199" s="250"/>
      <c r="N1199" s="251"/>
      <c r="O1199" s="91"/>
      <c r="P1199" s="91"/>
      <c r="Q1199" s="91"/>
      <c r="R1199" s="91"/>
      <c r="S1199" s="91"/>
      <c r="T1199" s="92"/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T1199" s="17" t="s">
        <v>172</v>
      </c>
      <c r="AU1199" s="17" t="s">
        <v>87</v>
      </c>
    </row>
    <row r="1200" s="13" customFormat="1">
      <c r="A1200" s="13"/>
      <c r="B1200" s="252"/>
      <c r="C1200" s="253"/>
      <c r="D1200" s="248" t="s">
        <v>174</v>
      </c>
      <c r="E1200" s="254" t="s">
        <v>1</v>
      </c>
      <c r="F1200" s="255" t="s">
        <v>790</v>
      </c>
      <c r="G1200" s="253"/>
      <c r="H1200" s="254" t="s">
        <v>1</v>
      </c>
      <c r="I1200" s="256"/>
      <c r="J1200" s="253"/>
      <c r="K1200" s="253"/>
      <c r="L1200" s="257"/>
      <c r="M1200" s="258"/>
      <c r="N1200" s="259"/>
      <c r="O1200" s="259"/>
      <c r="P1200" s="259"/>
      <c r="Q1200" s="259"/>
      <c r="R1200" s="259"/>
      <c r="S1200" s="259"/>
      <c r="T1200" s="260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61" t="s">
        <v>174</v>
      </c>
      <c r="AU1200" s="261" t="s">
        <v>87</v>
      </c>
      <c r="AV1200" s="13" t="s">
        <v>85</v>
      </c>
      <c r="AW1200" s="13" t="s">
        <v>32</v>
      </c>
      <c r="AX1200" s="13" t="s">
        <v>77</v>
      </c>
      <c r="AY1200" s="261" t="s">
        <v>163</v>
      </c>
    </row>
    <row r="1201" s="14" customFormat="1">
      <c r="A1201" s="14"/>
      <c r="B1201" s="262"/>
      <c r="C1201" s="263"/>
      <c r="D1201" s="248" t="s">
        <v>174</v>
      </c>
      <c r="E1201" s="264" t="s">
        <v>1</v>
      </c>
      <c r="F1201" s="265" t="s">
        <v>85</v>
      </c>
      <c r="G1201" s="263"/>
      <c r="H1201" s="266">
        <v>1</v>
      </c>
      <c r="I1201" s="267"/>
      <c r="J1201" s="263"/>
      <c r="K1201" s="263"/>
      <c r="L1201" s="268"/>
      <c r="M1201" s="269"/>
      <c r="N1201" s="270"/>
      <c r="O1201" s="270"/>
      <c r="P1201" s="270"/>
      <c r="Q1201" s="270"/>
      <c r="R1201" s="270"/>
      <c r="S1201" s="270"/>
      <c r="T1201" s="271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72" t="s">
        <v>174</v>
      </c>
      <c r="AU1201" s="272" t="s">
        <v>87</v>
      </c>
      <c r="AV1201" s="14" t="s">
        <v>87</v>
      </c>
      <c r="AW1201" s="14" t="s">
        <v>32</v>
      </c>
      <c r="AX1201" s="14" t="s">
        <v>77</v>
      </c>
      <c r="AY1201" s="272" t="s">
        <v>163</v>
      </c>
    </row>
    <row r="1202" s="2" customFormat="1" ht="16.5" customHeight="1">
      <c r="A1202" s="38"/>
      <c r="B1202" s="39"/>
      <c r="C1202" s="273" t="s">
        <v>1711</v>
      </c>
      <c r="D1202" s="273" t="s">
        <v>230</v>
      </c>
      <c r="E1202" s="274" t="s">
        <v>1712</v>
      </c>
      <c r="F1202" s="275" t="s">
        <v>1713</v>
      </c>
      <c r="G1202" s="276" t="s">
        <v>781</v>
      </c>
      <c r="H1202" s="277">
        <v>1</v>
      </c>
      <c r="I1202" s="278"/>
      <c r="J1202" s="279">
        <f>ROUND(I1202*H1202,2)</f>
        <v>0</v>
      </c>
      <c r="K1202" s="275" t="s">
        <v>169</v>
      </c>
      <c r="L1202" s="280"/>
      <c r="M1202" s="281" t="s">
        <v>1</v>
      </c>
      <c r="N1202" s="282" t="s">
        <v>42</v>
      </c>
      <c r="O1202" s="91"/>
      <c r="P1202" s="244">
        <f>O1202*H1202</f>
        <v>0</v>
      </c>
      <c r="Q1202" s="244">
        <v>0.0195</v>
      </c>
      <c r="R1202" s="244">
        <f>Q1202*H1202</f>
        <v>0.0195</v>
      </c>
      <c r="S1202" s="244">
        <v>0</v>
      </c>
      <c r="T1202" s="245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46" t="s">
        <v>379</v>
      </c>
      <c r="AT1202" s="246" t="s">
        <v>230</v>
      </c>
      <c r="AU1202" s="246" t="s">
        <v>87</v>
      </c>
      <c r="AY1202" s="17" t="s">
        <v>163</v>
      </c>
      <c r="BE1202" s="247">
        <f>IF(N1202="základní",J1202,0)</f>
        <v>0</v>
      </c>
      <c r="BF1202" s="247">
        <f>IF(N1202="snížená",J1202,0)</f>
        <v>0</v>
      </c>
      <c r="BG1202" s="247">
        <f>IF(N1202="zákl. přenesená",J1202,0)</f>
        <v>0</v>
      </c>
      <c r="BH1202" s="247">
        <f>IF(N1202="sníž. přenesená",J1202,0)</f>
        <v>0</v>
      </c>
      <c r="BI1202" s="247">
        <f>IF(N1202="nulová",J1202,0)</f>
        <v>0</v>
      </c>
      <c r="BJ1202" s="17" t="s">
        <v>85</v>
      </c>
      <c r="BK1202" s="247">
        <f>ROUND(I1202*H1202,2)</f>
        <v>0</v>
      </c>
      <c r="BL1202" s="17" t="s">
        <v>264</v>
      </c>
      <c r="BM1202" s="246" t="s">
        <v>1714</v>
      </c>
    </row>
    <row r="1203" s="2" customFormat="1">
      <c r="A1203" s="38"/>
      <c r="B1203" s="39"/>
      <c r="C1203" s="40"/>
      <c r="D1203" s="248" t="s">
        <v>172</v>
      </c>
      <c r="E1203" s="40"/>
      <c r="F1203" s="249" t="s">
        <v>1713</v>
      </c>
      <c r="G1203" s="40"/>
      <c r="H1203" s="40"/>
      <c r="I1203" s="144"/>
      <c r="J1203" s="40"/>
      <c r="K1203" s="40"/>
      <c r="L1203" s="44"/>
      <c r="M1203" s="250"/>
      <c r="N1203" s="251"/>
      <c r="O1203" s="91"/>
      <c r="P1203" s="91"/>
      <c r="Q1203" s="91"/>
      <c r="R1203" s="91"/>
      <c r="S1203" s="91"/>
      <c r="T1203" s="92"/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T1203" s="17" t="s">
        <v>172</v>
      </c>
      <c r="AU1203" s="17" t="s">
        <v>87</v>
      </c>
    </row>
    <row r="1204" s="2" customFormat="1">
      <c r="A1204" s="38"/>
      <c r="B1204" s="39"/>
      <c r="C1204" s="40"/>
      <c r="D1204" s="248" t="s">
        <v>393</v>
      </c>
      <c r="E1204" s="40"/>
      <c r="F1204" s="283" t="s">
        <v>806</v>
      </c>
      <c r="G1204" s="40"/>
      <c r="H1204" s="40"/>
      <c r="I1204" s="144"/>
      <c r="J1204" s="40"/>
      <c r="K1204" s="40"/>
      <c r="L1204" s="44"/>
      <c r="M1204" s="250"/>
      <c r="N1204" s="251"/>
      <c r="O1204" s="91"/>
      <c r="P1204" s="91"/>
      <c r="Q1204" s="91"/>
      <c r="R1204" s="91"/>
      <c r="S1204" s="91"/>
      <c r="T1204" s="92"/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T1204" s="17" t="s">
        <v>393</v>
      </c>
      <c r="AU1204" s="17" t="s">
        <v>87</v>
      </c>
    </row>
    <row r="1205" s="2" customFormat="1" ht="16.5" customHeight="1">
      <c r="A1205" s="38"/>
      <c r="B1205" s="39"/>
      <c r="C1205" s="235" t="s">
        <v>1715</v>
      </c>
      <c r="D1205" s="235" t="s">
        <v>165</v>
      </c>
      <c r="E1205" s="236" t="s">
        <v>1716</v>
      </c>
      <c r="F1205" s="237" t="s">
        <v>1717</v>
      </c>
      <c r="G1205" s="238" t="s">
        <v>781</v>
      </c>
      <c r="H1205" s="239">
        <v>1</v>
      </c>
      <c r="I1205" s="240"/>
      <c r="J1205" s="241">
        <f>ROUND(I1205*H1205,2)</f>
        <v>0</v>
      </c>
      <c r="K1205" s="237" t="s">
        <v>169</v>
      </c>
      <c r="L1205" s="44"/>
      <c r="M1205" s="242" t="s">
        <v>1</v>
      </c>
      <c r="N1205" s="243" t="s">
        <v>42</v>
      </c>
      <c r="O1205" s="91"/>
      <c r="P1205" s="244">
        <f>O1205*H1205</f>
        <v>0</v>
      </c>
      <c r="Q1205" s="244">
        <v>0</v>
      </c>
      <c r="R1205" s="244">
        <f>Q1205*H1205</f>
        <v>0</v>
      </c>
      <c r="S1205" s="244">
        <v>0</v>
      </c>
      <c r="T1205" s="245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46" t="s">
        <v>264</v>
      </c>
      <c r="AT1205" s="246" t="s">
        <v>165</v>
      </c>
      <c r="AU1205" s="246" t="s">
        <v>87</v>
      </c>
      <c r="AY1205" s="17" t="s">
        <v>163</v>
      </c>
      <c r="BE1205" s="247">
        <f>IF(N1205="základní",J1205,0)</f>
        <v>0</v>
      </c>
      <c r="BF1205" s="247">
        <f>IF(N1205="snížená",J1205,0)</f>
        <v>0</v>
      </c>
      <c r="BG1205" s="247">
        <f>IF(N1205="zákl. přenesená",J1205,0)</f>
        <v>0</v>
      </c>
      <c r="BH1205" s="247">
        <f>IF(N1205="sníž. přenesená",J1205,0)</f>
        <v>0</v>
      </c>
      <c r="BI1205" s="247">
        <f>IF(N1205="nulová",J1205,0)</f>
        <v>0</v>
      </c>
      <c r="BJ1205" s="17" t="s">
        <v>85</v>
      </c>
      <c r="BK1205" s="247">
        <f>ROUND(I1205*H1205,2)</f>
        <v>0</v>
      </c>
      <c r="BL1205" s="17" t="s">
        <v>264</v>
      </c>
      <c r="BM1205" s="246" t="s">
        <v>1718</v>
      </c>
    </row>
    <row r="1206" s="2" customFormat="1">
      <c r="A1206" s="38"/>
      <c r="B1206" s="39"/>
      <c r="C1206" s="40"/>
      <c r="D1206" s="248" t="s">
        <v>172</v>
      </c>
      <c r="E1206" s="40"/>
      <c r="F1206" s="249" t="s">
        <v>1719</v>
      </c>
      <c r="G1206" s="40"/>
      <c r="H1206" s="40"/>
      <c r="I1206" s="144"/>
      <c r="J1206" s="40"/>
      <c r="K1206" s="40"/>
      <c r="L1206" s="44"/>
      <c r="M1206" s="250"/>
      <c r="N1206" s="251"/>
      <c r="O1206" s="91"/>
      <c r="P1206" s="91"/>
      <c r="Q1206" s="91"/>
      <c r="R1206" s="91"/>
      <c r="S1206" s="91"/>
      <c r="T1206" s="92"/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T1206" s="17" t="s">
        <v>172</v>
      </c>
      <c r="AU1206" s="17" t="s">
        <v>87</v>
      </c>
    </row>
    <row r="1207" s="13" customFormat="1">
      <c r="A1207" s="13"/>
      <c r="B1207" s="252"/>
      <c r="C1207" s="253"/>
      <c r="D1207" s="248" t="s">
        <v>174</v>
      </c>
      <c r="E1207" s="254" t="s">
        <v>1</v>
      </c>
      <c r="F1207" s="255" t="s">
        <v>1720</v>
      </c>
      <c r="G1207" s="253"/>
      <c r="H1207" s="254" t="s">
        <v>1</v>
      </c>
      <c r="I1207" s="256"/>
      <c r="J1207" s="253"/>
      <c r="K1207" s="253"/>
      <c r="L1207" s="257"/>
      <c r="M1207" s="258"/>
      <c r="N1207" s="259"/>
      <c r="O1207" s="259"/>
      <c r="P1207" s="259"/>
      <c r="Q1207" s="259"/>
      <c r="R1207" s="259"/>
      <c r="S1207" s="259"/>
      <c r="T1207" s="260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61" t="s">
        <v>174</v>
      </c>
      <c r="AU1207" s="261" t="s">
        <v>87</v>
      </c>
      <c r="AV1207" s="13" t="s">
        <v>85</v>
      </c>
      <c r="AW1207" s="13" t="s">
        <v>32</v>
      </c>
      <c r="AX1207" s="13" t="s">
        <v>77</v>
      </c>
      <c r="AY1207" s="261" t="s">
        <v>163</v>
      </c>
    </row>
    <row r="1208" s="14" customFormat="1">
      <c r="A1208" s="14"/>
      <c r="B1208" s="262"/>
      <c r="C1208" s="263"/>
      <c r="D1208" s="248" t="s">
        <v>174</v>
      </c>
      <c r="E1208" s="264" t="s">
        <v>1</v>
      </c>
      <c r="F1208" s="265" t="s">
        <v>85</v>
      </c>
      <c r="G1208" s="263"/>
      <c r="H1208" s="266">
        <v>1</v>
      </c>
      <c r="I1208" s="267"/>
      <c r="J1208" s="263"/>
      <c r="K1208" s="263"/>
      <c r="L1208" s="268"/>
      <c r="M1208" s="269"/>
      <c r="N1208" s="270"/>
      <c r="O1208" s="270"/>
      <c r="P1208" s="270"/>
      <c r="Q1208" s="270"/>
      <c r="R1208" s="270"/>
      <c r="S1208" s="270"/>
      <c r="T1208" s="271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72" t="s">
        <v>174</v>
      </c>
      <c r="AU1208" s="272" t="s">
        <v>87</v>
      </c>
      <c r="AV1208" s="14" t="s">
        <v>87</v>
      </c>
      <c r="AW1208" s="14" t="s">
        <v>32</v>
      </c>
      <c r="AX1208" s="14" t="s">
        <v>77</v>
      </c>
      <c r="AY1208" s="272" t="s">
        <v>163</v>
      </c>
    </row>
    <row r="1209" s="2" customFormat="1" ht="16.5" customHeight="1">
      <c r="A1209" s="38"/>
      <c r="B1209" s="39"/>
      <c r="C1209" s="273" t="s">
        <v>1721</v>
      </c>
      <c r="D1209" s="273" t="s">
        <v>230</v>
      </c>
      <c r="E1209" s="274" t="s">
        <v>1722</v>
      </c>
      <c r="F1209" s="275" t="s">
        <v>1723</v>
      </c>
      <c r="G1209" s="276" t="s">
        <v>781</v>
      </c>
      <c r="H1209" s="277">
        <v>1</v>
      </c>
      <c r="I1209" s="278"/>
      <c r="J1209" s="279">
        <f>ROUND(I1209*H1209,2)</f>
        <v>0</v>
      </c>
      <c r="K1209" s="275" t="s">
        <v>169</v>
      </c>
      <c r="L1209" s="280"/>
      <c r="M1209" s="281" t="s">
        <v>1</v>
      </c>
      <c r="N1209" s="282" t="s">
        <v>42</v>
      </c>
      <c r="O1209" s="91"/>
      <c r="P1209" s="244">
        <f>O1209*H1209</f>
        <v>0</v>
      </c>
      <c r="Q1209" s="244">
        <v>0.0038</v>
      </c>
      <c r="R1209" s="244">
        <f>Q1209*H1209</f>
        <v>0.0038</v>
      </c>
      <c r="S1209" s="244">
        <v>0</v>
      </c>
      <c r="T1209" s="245">
        <f>S1209*H1209</f>
        <v>0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46" t="s">
        <v>379</v>
      </c>
      <c r="AT1209" s="246" t="s">
        <v>230</v>
      </c>
      <c r="AU1209" s="246" t="s">
        <v>87</v>
      </c>
      <c r="AY1209" s="17" t="s">
        <v>163</v>
      </c>
      <c r="BE1209" s="247">
        <f>IF(N1209="základní",J1209,0)</f>
        <v>0</v>
      </c>
      <c r="BF1209" s="247">
        <f>IF(N1209="snížená",J1209,0)</f>
        <v>0</v>
      </c>
      <c r="BG1209" s="247">
        <f>IF(N1209="zákl. přenesená",J1209,0)</f>
        <v>0</v>
      </c>
      <c r="BH1209" s="247">
        <f>IF(N1209="sníž. přenesená",J1209,0)</f>
        <v>0</v>
      </c>
      <c r="BI1209" s="247">
        <f>IF(N1209="nulová",J1209,0)</f>
        <v>0</v>
      </c>
      <c r="BJ1209" s="17" t="s">
        <v>85</v>
      </c>
      <c r="BK1209" s="247">
        <f>ROUND(I1209*H1209,2)</f>
        <v>0</v>
      </c>
      <c r="BL1209" s="17" t="s">
        <v>264</v>
      </c>
      <c r="BM1209" s="246" t="s">
        <v>1724</v>
      </c>
    </row>
    <row r="1210" s="2" customFormat="1">
      <c r="A1210" s="38"/>
      <c r="B1210" s="39"/>
      <c r="C1210" s="40"/>
      <c r="D1210" s="248" t="s">
        <v>172</v>
      </c>
      <c r="E1210" s="40"/>
      <c r="F1210" s="249" t="s">
        <v>1723</v>
      </c>
      <c r="G1210" s="40"/>
      <c r="H1210" s="40"/>
      <c r="I1210" s="144"/>
      <c r="J1210" s="40"/>
      <c r="K1210" s="40"/>
      <c r="L1210" s="44"/>
      <c r="M1210" s="250"/>
      <c r="N1210" s="251"/>
      <c r="O1210" s="91"/>
      <c r="P1210" s="91"/>
      <c r="Q1210" s="91"/>
      <c r="R1210" s="91"/>
      <c r="S1210" s="91"/>
      <c r="T1210" s="92"/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T1210" s="17" t="s">
        <v>172</v>
      </c>
      <c r="AU1210" s="17" t="s">
        <v>87</v>
      </c>
    </row>
    <row r="1211" s="2" customFormat="1">
      <c r="A1211" s="38"/>
      <c r="B1211" s="39"/>
      <c r="C1211" s="40"/>
      <c r="D1211" s="248" t="s">
        <v>393</v>
      </c>
      <c r="E1211" s="40"/>
      <c r="F1211" s="283" t="s">
        <v>806</v>
      </c>
      <c r="G1211" s="40"/>
      <c r="H1211" s="40"/>
      <c r="I1211" s="144"/>
      <c r="J1211" s="40"/>
      <c r="K1211" s="40"/>
      <c r="L1211" s="44"/>
      <c r="M1211" s="250"/>
      <c r="N1211" s="251"/>
      <c r="O1211" s="91"/>
      <c r="P1211" s="91"/>
      <c r="Q1211" s="91"/>
      <c r="R1211" s="91"/>
      <c r="S1211" s="91"/>
      <c r="T1211" s="92"/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T1211" s="17" t="s">
        <v>393</v>
      </c>
      <c r="AU1211" s="17" t="s">
        <v>87</v>
      </c>
    </row>
    <row r="1212" s="2" customFormat="1" ht="16.5" customHeight="1">
      <c r="A1212" s="38"/>
      <c r="B1212" s="39"/>
      <c r="C1212" s="235" t="s">
        <v>1725</v>
      </c>
      <c r="D1212" s="235" t="s">
        <v>165</v>
      </c>
      <c r="E1212" s="236" t="s">
        <v>1726</v>
      </c>
      <c r="F1212" s="237" t="s">
        <v>1727</v>
      </c>
      <c r="G1212" s="238" t="s">
        <v>781</v>
      </c>
      <c r="H1212" s="239">
        <v>1</v>
      </c>
      <c r="I1212" s="240"/>
      <c r="J1212" s="241">
        <f>ROUND(I1212*H1212,2)</f>
        <v>0</v>
      </c>
      <c r="K1212" s="237" t="s">
        <v>169</v>
      </c>
      <c r="L1212" s="44"/>
      <c r="M1212" s="242" t="s">
        <v>1</v>
      </c>
      <c r="N1212" s="243" t="s">
        <v>42</v>
      </c>
      <c r="O1212" s="91"/>
      <c r="P1212" s="244">
        <f>O1212*H1212</f>
        <v>0</v>
      </c>
      <c r="Q1212" s="244">
        <v>0</v>
      </c>
      <c r="R1212" s="244">
        <f>Q1212*H1212</f>
        <v>0</v>
      </c>
      <c r="S1212" s="244">
        <v>0</v>
      </c>
      <c r="T1212" s="245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46" t="s">
        <v>264</v>
      </c>
      <c r="AT1212" s="246" t="s">
        <v>165</v>
      </c>
      <c r="AU1212" s="246" t="s">
        <v>87</v>
      </c>
      <c r="AY1212" s="17" t="s">
        <v>163</v>
      </c>
      <c r="BE1212" s="247">
        <f>IF(N1212="základní",J1212,0)</f>
        <v>0</v>
      </c>
      <c r="BF1212" s="247">
        <f>IF(N1212="snížená",J1212,0)</f>
        <v>0</v>
      </c>
      <c r="BG1212" s="247">
        <f>IF(N1212="zákl. přenesená",J1212,0)</f>
        <v>0</v>
      </c>
      <c r="BH1212" s="247">
        <f>IF(N1212="sníž. přenesená",J1212,0)</f>
        <v>0</v>
      </c>
      <c r="BI1212" s="247">
        <f>IF(N1212="nulová",J1212,0)</f>
        <v>0</v>
      </c>
      <c r="BJ1212" s="17" t="s">
        <v>85</v>
      </c>
      <c r="BK1212" s="247">
        <f>ROUND(I1212*H1212,2)</f>
        <v>0</v>
      </c>
      <c r="BL1212" s="17" t="s">
        <v>264</v>
      </c>
      <c r="BM1212" s="246" t="s">
        <v>1728</v>
      </c>
    </row>
    <row r="1213" s="2" customFormat="1">
      <c r="A1213" s="38"/>
      <c r="B1213" s="39"/>
      <c r="C1213" s="40"/>
      <c r="D1213" s="248" t="s">
        <v>172</v>
      </c>
      <c r="E1213" s="40"/>
      <c r="F1213" s="249" t="s">
        <v>1729</v>
      </c>
      <c r="G1213" s="40"/>
      <c r="H1213" s="40"/>
      <c r="I1213" s="144"/>
      <c r="J1213" s="40"/>
      <c r="K1213" s="40"/>
      <c r="L1213" s="44"/>
      <c r="M1213" s="250"/>
      <c r="N1213" s="251"/>
      <c r="O1213" s="91"/>
      <c r="P1213" s="91"/>
      <c r="Q1213" s="91"/>
      <c r="R1213" s="91"/>
      <c r="S1213" s="91"/>
      <c r="T1213" s="92"/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T1213" s="17" t="s">
        <v>172</v>
      </c>
      <c r="AU1213" s="17" t="s">
        <v>87</v>
      </c>
    </row>
    <row r="1214" s="14" customFormat="1">
      <c r="A1214" s="14"/>
      <c r="B1214" s="262"/>
      <c r="C1214" s="263"/>
      <c r="D1214" s="248" t="s">
        <v>174</v>
      </c>
      <c r="E1214" s="264" t="s">
        <v>1</v>
      </c>
      <c r="F1214" s="265" t="s">
        <v>85</v>
      </c>
      <c r="G1214" s="263"/>
      <c r="H1214" s="266">
        <v>1</v>
      </c>
      <c r="I1214" s="267"/>
      <c r="J1214" s="263"/>
      <c r="K1214" s="263"/>
      <c r="L1214" s="268"/>
      <c r="M1214" s="269"/>
      <c r="N1214" s="270"/>
      <c r="O1214" s="270"/>
      <c r="P1214" s="270"/>
      <c r="Q1214" s="270"/>
      <c r="R1214" s="270"/>
      <c r="S1214" s="270"/>
      <c r="T1214" s="271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72" t="s">
        <v>174</v>
      </c>
      <c r="AU1214" s="272" t="s">
        <v>87</v>
      </c>
      <c r="AV1214" s="14" t="s">
        <v>87</v>
      </c>
      <c r="AW1214" s="14" t="s">
        <v>32</v>
      </c>
      <c r="AX1214" s="14" t="s">
        <v>77</v>
      </c>
      <c r="AY1214" s="272" t="s">
        <v>163</v>
      </c>
    </row>
    <row r="1215" s="2" customFormat="1" ht="16.5" customHeight="1">
      <c r="A1215" s="38"/>
      <c r="B1215" s="39"/>
      <c r="C1215" s="273" t="s">
        <v>1730</v>
      </c>
      <c r="D1215" s="273" t="s">
        <v>230</v>
      </c>
      <c r="E1215" s="274" t="s">
        <v>1722</v>
      </c>
      <c r="F1215" s="275" t="s">
        <v>1723</v>
      </c>
      <c r="G1215" s="276" t="s">
        <v>781</v>
      </c>
      <c r="H1215" s="277">
        <v>1</v>
      </c>
      <c r="I1215" s="278"/>
      <c r="J1215" s="279">
        <f>ROUND(I1215*H1215,2)</f>
        <v>0</v>
      </c>
      <c r="K1215" s="275" t="s">
        <v>169</v>
      </c>
      <c r="L1215" s="280"/>
      <c r="M1215" s="281" t="s">
        <v>1</v>
      </c>
      <c r="N1215" s="282" t="s">
        <v>42</v>
      </c>
      <c r="O1215" s="91"/>
      <c r="P1215" s="244">
        <f>O1215*H1215</f>
        <v>0</v>
      </c>
      <c r="Q1215" s="244">
        <v>0.0038</v>
      </c>
      <c r="R1215" s="244">
        <f>Q1215*H1215</f>
        <v>0.0038</v>
      </c>
      <c r="S1215" s="244">
        <v>0</v>
      </c>
      <c r="T1215" s="245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46" t="s">
        <v>379</v>
      </c>
      <c r="AT1215" s="246" t="s">
        <v>230</v>
      </c>
      <c r="AU1215" s="246" t="s">
        <v>87</v>
      </c>
      <c r="AY1215" s="17" t="s">
        <v>163</v>
      </c>
      <c r="BE1215" s="247">
        <f>IF(N1215="základní",J1215,0)</f>
        <v>0</v>
      </c>
      <c r="BF1215" s="247">
        <f>IF(N1215="snížená",J1215,0)</f>
        <v>0</v>
      </c>
      <c r="BG1215" s="247">
        <f>IF(N1215="zákl. přenesená",J1215,0)</f>
        <v>0</v>
      </c>
      <c r="BH1215" s="247">
        <f>IF(N1215="sníž. přenesená",J1215,0)</f>
        <v>0</v>
      </c>
      <c r="BI1215" s="247">
        <f>IF(N1215="nulová",J1215,0)</f>
        <v>0</v>
      </c>
      <c r="BJ1215" s="17" t="s">
        <v>85</v>
      </c>
      <c r="BK1215" s="247">
        <f>ROUND(I1215*H1215,2)</f>
        <v>0</v>
      </c>
      <c r="BL1215" s="17" t="s">
        <v>264</v>
      </c>
      <c r="BM1215" s="246" t="s">
        <v>1731</v>
      </c>
    </row>
    <row r="1216" s="2" customFormat="1">
      <c r="A1216" s="38"/>
      <c r="B1216" s="39"/>
      <c r="C1216" s="40"/>
      <c r="D1216" s="248" t="s">
        <v>172</v>
      </c>
      <c r="E1216" s="40"/>
      <c r="F1216" s="249" t="s">
        <v>1723</v>
      </c>
      <c r="G1216" s="40"/>
      <c r="H1216" s="40"/>
      <c r="I1216" s="144"/>
      <c r="J1216" s="40"/>
      <c r="K1216" s="40"/>
      <c r="L1216" s="44"/>
      <c r="M1216" s="250"/>
      <c r="N1216" s="251"/>
      <c r="O1216" s="91"/>
      <c r="P1216" s="91"/>
      <c r="Q1216" s="91"/>
      <c r="R1216" s="91"/>
      <c r="S1216" s="91"/>
      <c r="T1216" s="92"/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T1216" s="17" t="s">
        <v>172</v>
      </c>
      <c r="AU1216" s="17" t="s">
        <v>87</v>
      </c>
    </row>
    <row r="1217" s="2" customFormat="1">
      <c r="A1217" s="38"/>
      <c r="B1217" s="39"/>
      <c r="C1217" s="40"/>
      <c r="D1217" s="248" t="s">
        <v>393</v>
      </c>
      <c r="E1217" s="40"/>
      <c r="F1217" s="283" t="s">
        <v>806</v>
      </c>
      <c r="G1217" s="40"/>
      <c r="H1217" s="40"/>
      <c r="I1217" s="144"/>
      <c r="J1217" s="40"/>
      <c r="K1217" s="40"/>
      <c r="L1217" s="44"/>
      <c r="M1217" s="250"/>
      <c r="N1217" s="251"/>
      <c r="O1217" s="91"/>
      <c r="P1217" s="91"/>
      <c r="Q1217" s="91"/>
      <c r="R1217" s="91"/>
      <c r="S1217" s="91"/>
      <c r="T1217" s="92"/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T1217" s="17" t="s">
        <v>393</v>
      </c>
      <c r="AU1217" s="17" t="s">
        <v>87</v>
      </c>
    </row>
    <row r="1218" s="2" customFormat="1" ht="16.5" customHeight="1">
      <c r="A1218" s="38"/>
      <c r="B1218" s="39"/>
      <c r="C1218" s="235" t="s">
        <v>1732</v>
      </c>
      <c r="D1218" s="235" t="s">
        <v>165</v>
      </c>
      <c r="E1218" s="236" t="s">
        <v>1733</v>
      </c>
      <c r="F1218" s="237" t="s">
        <v>1734</v>
      </c>
      <c r="G1218" s="238" t="s">
        <v>781</v>
      </c>
      <c r="H1218" s="239">
        <v>1</v>
      </c>
      <c r="I1218" s="240"/>
      <c r="J1218" s="241">
        <f>ROUND(I1218*H1218,2)</f>
        <v>0</v>
      </c>
      <c r="K1218" s="237" t="s">
        <v>169</v>
      </c>
      <c r="L1218" s="44"/>
      <c r="M1218" s="242" t="s">
        <v>1</v>
      </c>
      <c r="N1218" s="243" t="s">
        <v>42</v>
      </c>
      <c r="O1218" s="91"/>
      <c r="P1218" s="244">
        <f>O1218*H1218</f>
        <v>0</v>
      </c>
      <c r="Q1218" s="244">
        <v>0</v>
      </c>
      <c r="R1218" s="244">
        <f>Q1218*H1218</f>
        <v>0</v>
      </c>
      <c r="S1218" s="244">
        <v>0</v>
      </c>
      <c r="T1218" s="245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46" t="s">
        <v>264</v>
      </c>
      <c r="AT1218" s="246" t="s">
        <v>165</v>
      </c>
      <c r="AU1218" s="246" t="s">
        <v>87</v>
      </c>
      <c r="AY1218" s="17" t="s">
        <v>163</v>
      </c>
      <c r="BE1218" s="247">
        <f>IF(N1218="základní",J1218,0)</f>
        <v>0</v>
      </c>
      <c r="BF1218" s="247">
        <f>IF(N1218="snížená",J1218,0)</f>
        <v>0</v>
      </c>
      <c r="BG1218" s="247">
        <f>IF(N1218="zákl. přenesená",J1218,0)</f>
        <v>0</v>
      </c>
      <c r="BH1218" s="247">
        <f>IF(N1218="sníž. přenesená",J1218,0)</f>
        <v>0</v>
      </c>
      <c r="BI1218" s="247">
        <f>IF(N1218="nulová",J1218,0)</f>
        <v>0</v>
      </c>
      <c r="BJ1218" s="17" t="s">
        <v>85</v>
      </c>
      <c r="BK1218" s="247">
        <f>ROUND(I1218*H1218,2)</f>
        <v>0</v>
      </c>
      <c r="BL1218" s="17" t="s">
        <v>264</v>
      </c>
      <c r="BM1218" s="246" t="s">
        <v>1735</v>
      </c>
    </row>
    <row r="1219" s="2" customFormat="1">
      <c r="A1219" s="38"/>
      <c r="B1219" s="39"/>
      <c r="C1219" s="40"/>
      <c r="D1219" s="248" t="s">
        <v>172</v>
      </c>
      <c r="E1219" s="40"/>
      <c r="F1219" s="249" t="s">
        <v>1736</v>
      </c>
      <c r="G1219" s="40"/>
      <c r="H1219" s="40"/>
      <c r="I1219" s="144"/>
      <c r="J1219" s="40"/>
      <c r="K1219" s="40"/>
      <c r="L1219" s="44"/>
      <c r="M1219" s="250"/>
      <c r="N1219" s="251"/>
      <c r="O1219" s="91"/>
      <c r="P1219" s="91"/>
      <c r="Q1219" s="91"/>
      <c r="R1219" s="91"/>
      <c r="S1219" s="91"/>
      <c r="T1219" s="92"/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T1219" s="17" t="s">
        <v>172</v>
      </c>
      <c r="AU1219" s="17" t="s">
        <v>87</v>
      </c>
    </row>
    <row r="1220" s="13" customFormat="1">
      <c r="A1220" s="13"/>
      <c r="B1220" s="252"/>
      <c r="C1220" s="253"/>
      <c r="D1220" s="248" t="s">
        <v>174</v>
      </c>
      <c r="E1220" s="254" t="s">
        <v>1</v>
      </c>
      <c r="F1220" s="255" t="s">
        <v>1720</v>
      </c>
      <c r="G1220" s="253"/>
      <c r="H1220" s="254" t="s">
        <v>1</v>
      </c>
      <c r="I1220" s="256"/>
      <c r="J1220" s="253"/>
      <c r="K1220" s="253"/>
      <c r="L1220" s="257"/>
      <c r="M1220" s="258"/>
      <c r="N1220" s="259"/>
      <c r="O1220" s="259"/>
      <c r="P1220" s="259"/>
      <c r="Q1220" s="259"/>
      <c r="R1220" s="259"/>
      <c r="S1220" s="259"/>
      <c r="T1220" s="260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61" t="s">
        <v>174</v>
      </c>
      <c r="AU1220" s="261" t="s">
        <v>87</v>
      </c>
      <c r="AV1220" s="13" t="s">
        <v>85</v>
      </c>
      <c r="AW1220" s="13" t="s">
        <v>32</v>
      </c>
      <c r="AX1220" s="13" t="s">
        <v>77</v>
      </c>
      <c r="AY1220" s="261" t="s">
        <v>163</v>
      </c>
    </row>
    <row r="1221" s="14" customFormat="1">
      <c r="A1221" s="14"/>
      <c r="B1221" s="262"/>
      <c r="C1221" s="263"/>
      <c r="D1221" s="248" t="s">
        <v>174</v>
      </c>
      <c r="E1221" s="264" t="s">
        <v>1</v>
      </c>
      <c r="F1221" s="265" t="s">
        <v>85</v>
      </c>
      <c r="G1221" s="263"/>
      <c r="H1221" s="266">
        <v>1</v>
      </c>
      <c r="I1221" s="267"/>
      <c r="J1221" s="263"/>
      <c r="K1221" s="263"/>
      <c r="L1221" s="268"/>
      <c r="M1221" s="269"/>
      <c r="N1221" s="270"/>
      <c r="O1221" s="270"/>
      <c r="P1221" s="270"/>
      <c r="Q1221" s="270"/>
      <c r="R1221" s="270"/>
      <c r="S1221" s="270"/>
      <c r="T1221" s="271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72" t="s">
        <v>174</v>
      </c>
      <c r="AU1221" s="272" t="s">
        <v>87</v>
      </c>
      <c r="AV1221" s="14" t="s">
        <v>87</v>
      </c>
      <c r="AW1221" s="14" t="s">
        <v>32</v>
      </c>
      <c r="AX1221" s="14" t="s">
        <v>77</v>
      </c>
      <c r="AY1221" s="272" t="s">
        <v>163</v>
      </c>
    </row>
    <row r="1222" s="2" customFormat="1" ht="16.5" customHeight="1">
      <c r="A1222" s="38"/>
      <c r="B1222" s="39"/>
      <c r="C1222" s="273" t="s">
        <v>1737</v>
      </c>
      <c r="D1222" s="273" t="s">
        <v>230</v>
      </c>
      <c r="E1222" s="274" t="s">
        <v>1738</v>
      </c>
      <c r="F1222" s="275" t="s">
        <v>1739</v>
      </c>
      <c r="G1222" s="276" t="s">
        <v>781</v>
      </c>
      <c r="H1222" s="277">
        <v>1</v>
      </c>
      <c r="I1222" s="278"/>
      <c r="J1222" s="279">
        <f>ROUND(I1222*H1222,2)</f>
        <v>0</v>
      </c>
      <c r="K1222" s="275" t="s">
        <v>169</v>
      </c>
      <c r="L1222" s="280"/>
      <c r="M1222" s="281" t="s">
        <v>1</v>
      </c>
      <c r="N1222" s="282" t="s">
        <v>42</v>
      </c>
      <c r="O1222" s="91"/>
      <c r="P1222" s="244">
        <f>O1222*H1222</f>
        <v>0</v>
      </c>
      <c r="Q1222" s="244">
        <v>0.00021000000000000001</v>
      </c>
      <c r="R1222" s="244">
        <f>Q1222*H1222</f>
        <v>0.00021000000000000001</v>
      </c>
      <c r="S1222" s="244">
        <v>0</v>
      </c>
      <c r="T1222" s="245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46" t="s">
        <v>379</v>
      </c>
      <c r="AT1222" s="246" t="s">
        <v>230</v>
      </c>
      <c r="AU1222" s="246" t="s">
        <v>87</v>
      </c>
      <c r="AY1222" s="17" t="s">
        <v>163</v>
      </c>
      <c r="BE1222" s="247">
        <f>IF(N1222="základní",J1222,0)</f>
        <v>0</v>
      </c>
      <c r="BF1222" s="247">
        <f>IF(N1222="snížená",J1222,0)</f>
        <v>0</v>
      </c>
      <c r="BG1222" s="247">
        <f>IF(N1222="zákl. přenesená",J1222,0)</f>
        <v>0</v>
      </c>
      <c r="BH1222" s="247">
        <f>IF(N1222="sníž. přenesená",J1222,0)</f>
        <v>0</v>
      </c>
      <c r="BI1222" s="247">
        <f>IF(N1222="nulová",J1222,0)</f>
        <v>0</v>
      </c>
      <c r="BJ1222" s="17" t="s">
        <v>85</v>
      </c>
      <c r="BK1222" s="247">
        <f>ROUND(I1222*H1222,2)</f>
        <v>0</v>
      </c>
      <c r="BL1222" s="17" t="s">
        <v>264</v>
      </c>
      <c r="BM1222" s="246" t="s">
        <v>1740</v>
      </c>
    </row>
    <row r="1223" s="2" customFormat="1">
      <c r="A1223" s="38"/>
      <c r="B1223" s="39"/>
      <c r="C1223" s="40"/>
      <c r="D1223" s="248" t="s">
        <v>172</v>
      </c>
      <c r="E1223" s="40"/>
      <c r="F1223" s="249" t="s">
        <v>1739</v>
      </c>
      <c r="G1223" s="40"/>
      <c r="H1223" s="40"/>
      <c r="I1223" s="144"/>
      <c r="J1223" s="40"/>
      <c r="K1223" s="40"/>
      <c r="L1223" s="44"/>
      <c r="M1223" s="250"/>
      <c r="N1223" s="251"/>
      <c r="O1223" s="91"/>
      <c r="P1223" s="91"/>
      <c r="Q1223" s="91"/>
      <c r="R1223" s="91"/>
      <c r="S1223" s="91"/>
      <c r="T1223" s="92"/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T1223" s="17" t="s">
        <v>172</v>
      </c>
      <c r="AU1223" s="17" t="s">
        <v>87</v>
      </c>
    </row>
    <row r="1224" s="2" customFormat="1" ht="16.5" customHeight="1">
      <c r="A1224" s="38"/>
      <c r="B1224" s="39"/>
      <c r="C1224" s="235" t="s">
        <v>1741</v>
      </c>
      <c r="D1224" s="235" t="s">
        <v>165</v>
      </c>
      <c r="E1224" s="236" t="s">
        <v>1742</v>
      </c>
      <c r="F1224" s="237" t="s">
        <v>1743</v>
      </c>
      <c r="G1224" s="238" t="s">
        <v>781</v>
      </c>
      <c r="H1224" s="239">
        <v>8</v>
      </c>
      <c r="I1224" s="240"/>
      <c r="J1224" s="241">
        <f>ROUND(I1224*H1224,2)</f>
        <v>0</v>
      </c>
      <c r="K1224" s="237" t="s">
        <v>169</v>
      </c>
      <c r="L1224" s="44"/>
      <c r="M1224" s="242" t="s">
        <v>1</v>
      </c>
      <c r="N1224" s="243" t="s">
        <v>42</v>
      </c>
      <c r="O1224" s="91"/>
      <c r="P1224" s="244">
        <f>O1224*H1224</f>
        <v>0</v>
      </c>
      <c r="Q1224" s="244">
        <v>0</v>
      </c>
      <c r="R1224" s="244">
        <f>Q1224*H1224</f>
        <v>0</v>
      </c>
      <c r="S1224" s="244">
        <v>0</v>
      </c>
      <c r="T1224" s="245">
        <f>S1224*H1224</f>
        <v>0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46" t="s">
        <v>264</v>
      </c>
      <c r="AT1224" s="246" t="s">
        <v>165</v>
      </c>
      <c r="AU1224" s="246" t="s">
        <v>87</v>
      </c>
      <c r="AY1224" s="17" t="s">
        <v>163</v>
      </c>
      <c r="BE1224" s="247">
        <f>IF(N1224="základní",J1224,0)</f>
        <v>0</v>
      </c>
      <c r="BF1224" s="247">
        <f>IF(N1224="snížená",J1224,0)</f>
        <v>0</v>
      </c>
      <c r="BG1224" s="247">
        <f>IF(N1224="zákl. přenesená",J1224,0)</f>
        <v>0</v>
      </c>
      <c r="BH1224" s="247">
        <f>IF(N1224="sníž. přenesená",J1224,0)</f>
        <v>0</v>
      </c>
      <c r="BI1224" s="247">
        <f>IF(N1224="nulová",J1224,0)</f>
        <v>0</v>
      </c>
      <c r="BJ1224" s="17" t="s">
        <v>85</v>
      </c>
      <c r="BK1224" s="247">
        <f>ROUND(I1224*H1224,2)</f>
        <v>0</v>
      </c>
      <c r="BL1224" s="17" t="s">
        <v>264</v>
      </c>
      <c r="BM1224" s="246" t="s">
        <v>1744</v>
      </c>
    </row>
    <row r="1225" s="2" customFormat="1">
      <c r="A1225" s="38"/>
      <c r="B1225" s="39"/>
      <c r="C1225" s="40"/>
      <c r="D1225" s="248" t="s">
        <v>172</v>
      </c>
      <c r="E1225" s="40"/>
      <c r="F1225" s="249" t="s">
        <v>1745</v>
      </c>
      <c r="G1225" s="40"/>
      <c r="H1225" s="40"/>
      <c r="I1225" s="144"/>
      <c r="J1225" s="40"/>
      <c r="K1225" s="40"/>
      <c r="L1225" s="44"/>
      <c r="M1225" s="250"/>
      <c r="N1225" s="251"/>
      <c r="O1225" s="91"/>
      <c r="P1225" s="91"/>
      <c r="Q1225" s="91"/>
      <c r="R1225" s="91"/>
      <c r="S1225" s="91"/>
      <c r="T1225" s="92"/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T1225" s="17" t="s">
        <v>172</v>
      </c>
      <c r="AU1225" s="17" t="s">
        <v>87</v>
      </c>
    </row>
    <row r="1226" s="13" customFormat="1">
      <c r="A1226" s="13"/>
      <c r="B1226" s="252"/>
      <c r="C1226" s="253"/>
      <c r="D1226" s="248" t="s">
        <v>174</v>
      </c>
      <c r="E1226" s="254" t="s">
        <v>1</v>
      </c>
      <c r="F1226" s="255" t="s">
        <v>1532</v>
      </c>
      <c r="G1226" s="253"/>
      <c r="H1226" s="254" t="s">
        <v>1</v>
      </c>
      <c r="I1226" s="256"/>
      <c r="J1226" s="253"/>
      <c r="K1226" s="253"/>
      <c r="L1226" s="257"/>
      <c r="M1226" s="258"/>
      <c r="N1226" s="259"/>
      <c r="O1226" s="259"/>
      <c r="P1226" s="259"/>
      <c r="Q1226" s="259"/>
      <c r="R1226" s="259"/>
      <c r="S1226" s="259"/>
      <c r="T1226" s="260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61" t="s">
        <v>174</v>
      </c>
      <c r="AU1226" s="261" t="s">
        <v>87</v>
      </c>
      <c r="AV1226" s="13" t="s">
        <v>85</v>
      </c>
      <c r="AW1226" s="13" t="s">
        <v>32</v>
      </c>
      <c r="AX1226" s="13" t="s">
        <v>77</v>
      </c>
      <c r="AY1226" s="261" t="s">
        <v>163</v>
      </c>
    </row>
    <row r="1227" s="14" customFormat="1">
      <c r="A1227" s="14"/>
      <c r="B1227" s="262"/>
      <c r="C1227" s="263"/>
      <c r="D1227" s="248" t="s">
        <v>174</v>
      </c>
      <c r="E1227" s="264" t="s">
        <v>1</v>
      </c>
      <c r="F1227" s="265" t="s">
        <v>197</v>
      </c>
      <c r="G1227" s="263"/>
      <c r="H1227" s="266">
        <v>5</v>
      </c>
      <c r="I1227" s="267"/>
      <c r="J1227" s="263"/>
      <c r="K1227" s="263"/>
      <c r="L1227" s="268"/>
      <c r="M1227" s="269"/>
      <c r="N1227" s="270"/>
      <c r="O1227" s="270"/>
      <c r="P1227" s="270"/>
      <c r="Q1227" s="270"/>
      <c r="R1227" s="270"/>
      <c r="S1227" s="270"/>
      <c r="T1227" s="271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72" t="s">
        <v>174</v>
      </c>
      <c r="AU1227" s="272" t="s">
        <v>87</v>
      </c>
      <c r="AV1227" s="14" t="s">
        <v>87</v>
      </c>
      <c r="AW1227" s="14" t="s">
        <v>32</v>
      </c>
      <c r="AX1227" s="14" t="s">
        <v>77</v>
      </c>
      <c r="AY1227" s="272" t="s">
        <v>163</v>
      </c>
    </row>
    <row r="1228" s="13" customFormat="1">
      <c r="A1228" s="13"/>
      <c r="B1228" s="252"/>
      <c r="C1228" s="253"/>
      <c r="D1228" s="248" t="s">
        <v>174</v>
      </c>
      <c r="E1228" s="254" t="s">
        <v>1</v>
      </c>
      <c r="F1228" s="255" t="s">
        <v>1533</v>
      </c>
      <c r="G1228" s="253"/>
      <c r="H1228" s="254" t="s">
        <v>1</v>
      </c>
      <c r="I1228" s="256"/>
      <c r="J1228" s="253"/>
      <c r="K1228" s="253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61" t="s">
        <v>174</v>
      </c>
      <c r="AU1228" s="261" t="s">
        <v>87</v>
      </c>
      <c r="AV1228" s="13" t="s">
        <v>85</v>
      </c>
      <c r="AW1228" s="13" t="s">
        <v>32</v>
      </c>
      <c r="AX1228" s="13" t="s">
        <v>77</v>
      </c>
      <c r="AY1228" s="261" t="s">
        <v>163</v>
      </c>
    </row>
    <row r="1229" s="14" customFormat="1">
      <c r="A1229" s="14"/>
      <c r="B1229" s="262"/>
      <c r="C1229" s="263"/>
      <c r="D1229" s="248" t="s">
        <v>174</v>
      </c>
      <c r="E1229" s="264" t="s">
        <v>1</v>
      </c>
      <c r="F1229" s="265" t="s">
        <v>85</v>
      </c>
      <c r="G1229" s="263"/>
      <c r="H1229" s="266">
        <v>1</v>
      </c>
      <c r="I1229" s="267"/>
      <c r="J1229" s="263"/>
      <c r="K1229" s="263"/>
      <c r="L1229" s="268"/>
      <c r="M1229" s="269"/>
      <c r="N1229" s="270"/>
      <c r="O1229" s="270"/>
      <c r="P1229" s="270"/>
      <c r="Q1229" s="270"/>
      <c r="R1229" s="270"/>
      <c r="S1229" s="270"/>
      <c r="T1229" s="271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72" t="s">
        <v>174</v>
      </c>
      <c r="AU1229" s="272" t="s">
        <v>87</v>
      </c>
      <c r="AV1229" s="14" t="s">
        <v>87</v>
      </c>
      <c r="AW1229" s="14" t="s">
        <v>32</v>
      </c>
      <c r="AX1229" s="14" t="s">
        <v>77</v>
      </c>
      <c r="AY1229" s="272" t="s">
        <v>163</v>
      </c>
    </row>
    <row r="1230" s="13" customFormat="1">
      <c r="A1230" s="13"/>
      <c r="B1230" s="252"/>
      <c r="C1230" s="253"/>
      <c r="D1230" s="248" t="s">
        <v>174</v>
      </c>
      <c r="E1230" s="254" t="s">
        <v>1</v>
      </c>
      <c r="F1230" s="255" t="s">
        <v>1697</v>
      </c>
      <c r="G1230" s="253"/>
      <c r="H1230" s="254" t="s">
        <v>1</v>
      </c>
      <c r="I1230" s="256"/>
      <c r="J1230" s="253"/>
      <c r="K1230" s="253"/>
      <c r="L1230" s="257"/>
      <c r="M1230" s="258"/>
      <c r="N1230" s="259"/>
      <c r="O1230" s="259"/>
      <c r="P1230" s="259"/>
      <c r="Q1230" s="259"/>
      <c r="R1230" s="259"/>
      <c r="S1230" s="259"/>
      <c r="T1230" s="260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61" t="s">
        <v>174</v>
      </c>
      <c r="AU1230" s="261" t="s">
        <v>87</v>
      </c>
      <c r="AV1230" s="13" t="s">
        <v>85</v>
      </c>
      <c r="AW1230" s="13" t="s">
        <v>32</v>
      </c>
      <c r="AX1230" s="13" t="s">
        <v>77</v>
      </c>
      <c r="AY1230" s="261" t="s">
        <v>163</v>
      </c>
    </row>
    <row r="1231" s="14" customFormat="1">
      <c r="A1231" s="14"/>
      <c r="B1231" s="262"/>
      <c r="C1231" s="263"/>
      <c r="D1231" s="248" t="s">
        <v>174</v>
      </c>
      <c r="E1231" s="264" t="s">
        <v>1</v>
      </c>
      <c r="F1231" s="265" t="s">
        <v>85</v>
      </c>
      <c r="G1231" s="263"/>
      <c r="H1231" s="266">
        <v>1</v>
      </c>
      <c r="I1231" s="267"/>
      <c r="J1231" s="263"/>
      <c r="K1231" s="263"/>
      <c r="L1231" s="268"/>
      <c r="M1231" s="269"/>
      <c r="N1231" s="270"/>
      <c r="O1231" s="270"/>
      <c r="P1231" s="270"/>
      <c r="Q1231" s="270"/>
      <c r="R1231" s="270"/>
      <c r="S1231" s="270"/>
      <c r="T1231" s="271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72" t="s">
        <v>174</v>
      </c>
      <c r="AU1231" s="272" t="s">
        <v>87</v>
      </c>
      <c r="AV1231" s="14" t="s">
        <v>87</v>
      </c>
      <c r="AW1231" s="14" t="s">
        <v>32</v>
      </c>
      <c r="AX1231" s="14" t="s">
        <v>77</v>
      </c>
      <c r="AY1231" s="272" t="s">
        <v>163</v>
      </c>
    </row>
    <row r="1232" s="13" customFormat="1">
      <c r="A1232" s="13"/>
      <c r="B1232" s="252"/>
      <c r="C1232" s="253"/>
      <c r="D1232" s="248" t="s">
        <v>174</v>
      </c>
      <c r="E1232" s="254" t="s">
        <v>1</v>
      </c>
      <c r="F1232" s="255" t="s">
        <v>1746</v>
      </c>
      <c r="G1232" s="253"/>
      <c r="H1232" s="254" t="s">
        <v>1</v>
      </c>
      <c r="I1232" s="256"/>
      <c r="J1232" s="253"/>
      <c r="K1232" s="253"/>
      <c r="L1232" s="257"/>
      <c r="M1232" s="258"/>
      <c r="N1232" s="259"/>
      <c r="O1232" s="259"/>
      <c r="P1232" s="259"/>
      <c r="Q1232" s="259"/>
      <c r="R1232" s="259"/>
      <c r="S1232" s="259"/>
      <c r="T1232" s="260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61" t="s">
        <v>174</v>
      </c>
      <c r="AU1232" s="261" t="s">
        <v>87</v>
      </c>
      <c r="AV1232" s="13" t="s">
        <v>85</v>
      </c>
      <c r="AW1232" s="13" t="s">
        <v>32</v>
      </c>
      <c r="AX1232" s="13" t="s">
        <v>77</v>
      </c>
      <c r="AY1232" s="261" t="s">
        <v>163</v>
      </c>
    </row>
    <row r="1233" s="14" customFormat="1">
      <c r="A1233" s="14"/>
      <c r="B1233" s="262"/>
      <c r="C1233" s="263"/>
      <c r="D1233" s="248" t="s">
        <v>174</v>
      </c>
      <c r="E1233" s="264" t="s">
        <v>1</v>
      </c>
      <c r="F1233" s="265" t="s">
        <v>85</v>
      </c>
      <c r="G1233" s="263"/>
      <c r="H1233" s="266">
        <v>1</v>
      </c>
      <c r="I1233" s="267"/>
      <c r="J1233" s="263"/>
      <c r="K1233" s="263"/>
      <c r="L1233" s="268"/>
      <c r="M1233" s="269"/>
      <c r="N1233" s="270"/>
      <c r="O1233" s="270"/>
      <c r="P1233" s="270"/>
      <c r="Q1233" s="270"/>
      <c r="R1233" s="270"/>
      <c r="S1233" s="270"/>
      <c r="T1233" s="271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72" t="s">
        <v>174</v>
      </c>
      <c r="AU1233" s="272" t="s">
        <v>87</v>
      </c>
      <c r="AV1233" s="14" t="s">
        <v>87</v>
      </c>
      <c r="AW1233" s="14" t="s">
        <v>32</v>
      </c>
      <c r="AX1233" s="14" t="s">
        <v>77</v>
      </c>
      <c r="AY1233" s="272" t="s">
        <v>163</v>
      </c>
    </row>
    <row r="1234" s="2" customFormat="1" ht="16.5" customHeight="1">
      <c r="A1234" s="38"/>
      <c r="B1234" s="39"/>
      <c r="C1234" s="273" t="s">
        <v>1747</v>
      </c>
      <c r="D1234" s="273" t="s">
        <v>230</v>
      </c>
      <c r="E1234" s="274" t="s">
        <v>1748</v>
      </c>
      <c r="F1234" s="275" t="s">
        <v>1749</v>
      </c>
      <c r="G1234" s="276" t="s">
        <v>781</v>
      </c>
      <c r="H1234" s="277">
        <v>8</v>
      </c>
      <c r="I1234" s="278"/>
      <c r="J1234" s="279">
        <f>ROUND(I1234*H1234,2)</f>
        <v>0</v>
      </c>
      <c r="K1234" s="275" t="s">
        <v>169</v>
      </c>
      <c r="L1234" s="280"/>
      <c r="M1234" s="281" t="s">
        <v>1</v>
      </c>
      <c r="N1234" s="282" t="s">
        <v>42</v>
      </c>
      <c r="O1234" s="91"/>
      <c r="P1234" s="244">
        <f>O1234*H1234</f>
        <v>0</v>
      </c>
      <c r="Q1234" s="244">
        <v>0.00018000000000000001</v>
      </c>
      <c r="R1234" s="244">
        <f>Q1234*H1234</f>
        <v>0.0014400000000000001</v>
      </c>
      <c r="S1234" s="244">
        <v>0</v>
      </c>
      <c r="T1234" s="245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46" t="s">
        <v>379</v>
      </c>
      <c r="AT1234" s="246" t="s">
        <v>230</v>
      </c>
      <c r="AU1234" s="246" t="s">
        <v>87</v>
      </c>
      <c r="AY1234" s="17" t="s">
        <v>163</v>
      </c>
      <c r="BE1234" s="247">
        <f>IF(N1234="základní",J1234,0)</f>
        <v>0</v>
      </c>
      <c r="BF1234" s="247">
        <f>IF(N1234="snížená",J1234,0)</f>
        <v>0</v>
      </c>
      <c r="BG1234" s="247">
        <f>IF(N1234="zákl. přenesená",J1234,0)</f>
        <v>0</v>
      </c>
      <c r="BH1234" s="247">
        <f>IF(N1234="sníž. přenesená",J1234,0)</f>
        <v>0</v>
      </c>
      <c r="BI1234" s="247">
        <f>IF(N1234="nulová",J1234,0)</f>
        <v>0</v>
      </c>
      <c r="BJ1234" s="17" t="s">
        <v>85</v>
      </c>
      <c r="BK1234" s="247">
        <f>ROUND(I1234*H1234,2)</f>
        <v>0</v>
      </c>
      <c r="BL1234" s="17" t="s">
        <v>264</v>
      </c>
      <c r="BM1234" s="246" t="s">
        <v>1750</v>
      </c>
    </row>
    <row r="1235" s="2" customFormat="1">
      <c r="A1235" s="38"/>
      <c r="B1235" s="39"/>
      <c r="C1235" s="40"/>
      <c r="D1235" s="248" t="s">
        <v>172</v>
      </c>
      <c r="E1235" s="40"/>
      <c r="F1235" s="249" t="s">
        <v>1749</v>
      </c>
      <c r="G1235" s="40"/>
      <c r="H1235" s="40"/>
      <c r="I1235" s="144"/>
      <c r="J1235" s="40"/>
      <c r="K1235" s="40"/>
      <c r="L1235" s="44"/>
      <c r="M1235" s="250"/>
      <c r="N1235" s="251"/>
      <c r="O1235" s="91"/>
      <c r="P1235" s="91"/>
      <c r="Q1235" s="91"/>
      <c r="R1235" s="91"/>
      <c r="S1235" s="91"/>
      <c r="T1235" s="92"/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T1235" s="17" t="s">
        <v>172</v>
      </c>
      <c r="AU1235" s="17" t="s">
        <v>87</v>
      </c>
    </row>
    <row r="1236" s="2" customFormat="1">
      <c r="A1236" s="38"/>
      <c r="B1236" s="39"/>
      <c r="C1236" s="40"/>
      <c r="D1236" s="248" t="s">
        <v>393</v>
      </c>
      <c r="E1236" s="40"/>
      <c r="F1236" s="283" t="s">
        <v>806</v>
      </c>
      <c r="G1236" s="40"/>
      <c r="H1236" s="40"/>
      <c r="I1236" s="144"/>
      <c r="J1236" s="40"/>
      <c r="K1236" s="40"/>
      <c r="L1236" s="44"/>
      <c r="M1236" s="250"/>
      <c r="N1236" s="251"/>
      <c r="O1236" s="91"/>
      <c r="P1236" s="91"/>
      <c r="Q1236" s="91"/>
      <c r="R1236" s="91"/>
      <c r="S1236" s="91"/>
      <c r="T1236" s="92"/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T1236" s="17" t="s">
        <v>393</v>
      </c>
      <c r="AU1236" s="17" t="s">
        <v>87</v>
      </c>
    </row>
    <row r="1237" s="2" customFormat="1" ht="16.5" customHeight="1">
      <c r="A1237" s="38"/>
      <c r="B1237" s="39"/>
      <c r="C1237" s="235" t="s">
        <v>1751</v>
      </c>
      <c r="D1237" s="235" t="s">
        <v>165</v>
      </c>
      <c r="E1237" s="236" t="s">
        <v>1752</v>
      </c>
      <c r="F1237" s="237" t="s">
        <v>1753</v>
      </c>
      <c r="G1237" s="238" t="s">
        <v>781</v>
      </c>
      <c r="H1237" s="239">
        <v>14</v>
      </c>
      <c r="I1237" s="240"/>
      <c r="J1237" s="241">
        <f>ROUND(I1237*H1237,2)</f>
        <v>0</v>
      </c>
      <c r="K1237" s="237" t="s">
        <v>169</v>
      </c>
      <c r="L1237" s="44"/>
      <c r="M1237" s="242" t="s">
        <v>1</v>
      </c>
      <c r="N1237" s="243" t="s">
        <v>42</v>
      </c>
      <c r="O1237" s="91"/>
      <c r="P1237" s="244">
        <f>O1237*H1237</f>
        <v>0</v>
      </c>
      <c r="Q1237" s="244">
        <v>0</v>
      </c>
      <c r="R1237" s="244">
        <f>Q1237*H1237</f>
        <v>0</v>
      </c>
      <c r="S1237" s="244">
        <v>0</v>
      </c>
      <c r="T1237" s="245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46" t="s">
        <v>264</v>
      </c>
      <c r="AT1237" s="246" t="s">
        <v>165</v>
      </c>
      <c r="AU1237" s="246" t="s">
        <v>87</v>
      </c>
      <c r="AY1237" s="17" t="s">
        <v>163</v>
      </c>
      <c r="BE1237" s="247">
        <f>IF(N1237="základní",J1237,0)</f>
        <v>0</v>
      </c>
      <c r="BF1237" s="247">
        <f>IF(N1237="snížená",J1237,0)</f>
        <v>0</v>
      </c>
      <c r="BG1237" s="247">
        <f>IF(N1237="zákl. přenesená",J1237,0)</f>
        <v>0</v>
      </c>
      <c r="BH1237" s="247">
        <f>IF(N1237="sníž. přenesená",J1237,0)</f>
        <v>0</v>
      </c>
      <c r="BI1237" s="247">
        <f>IF(N1237="nulová",J1237,0)</f>
        <v>0</v>
      </c>
      <c r="BJ1237" s="17" t="s">
        <v>85</v>
      </c>
      <c r="BK1237" s="247">
        <f>ROUND(I1237*H1237,2)</f>
        <v>0</v>
      </c>
      <c r="BL1237" s="17" t="s">
        <v>264</v>
      </c>
      <c r="BM1237" s="246" t="s">
        <v>1754</v>
      </c>
    </row>
    <row r="1238" s="2" customFormat="1">
      <c r="A1238" s="38"/>
      <c r="B1238" s="39"/>
      <c r="C1238" s="40"/>
      <c r="D1238" s="248" t="s">
        <v>172</v>
      </c>
      <c r="E1238" s="40"/>
      <c r="F1238" s="249" t="s">
        <v>1755</v>
      </c>
      <c r="G1238" s="40"/>
      <c r="H1238" s="40"/>
      <c r="I1238" s="144"/>
      <c r="J1238" s="40"/>
      <c r="K1238" s="40"/>
      <c r="L1238" s="44"/>
      <c r="M1238" s="250"/>
      <c r="N1238" s="251"/>
      <c r="O1238" s="91"/>
      <c r="P1238" s="91"/>
      <c r="Q1238" s="91"/>
      <c r="R1238" s="91"/>
      <c r="S1238" s="91"/>
      <c r="T1238" s="92"/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T1238" s="17" t="s">
        <v>172</v>
      </c>
      <c r="AU1238" s="17" t="s">
        <v>87</v>
      </c>
    </row>
    <row r="1239" s="13" customFormat="1">
      <c r="A1239" s="13"/>
      <c r="B1239" s="252"/>
      <c r="C1239" s="253"/>
      <c r="D1239" s="248" t="s">
        <v>174</v>
      </c>
      <c r="E1239" s="254" t="s">
        <v>1</v>
      </c>
      <c r="F1239" s="255" t="s">
        <v>784</v>
      </c>
      <c r="G1239" s="253"/>
      <c r="H1239" s="254" t="s">
        <v>1</v>
      </c>
      <c r="I1239" s="256"/>
      <c r="J1239" s="253"/>
      <c r="K1239" s="253"/>
      <c r="L1239" s="257"/>
      <c r="M1239" s="258"/>
      <c r="N1239" s="259"/>
      <c r="O1239" s="259"/>
      <c r="P1239" s="259"/>
      <c r="Q1239" s="259"/>
      <c r="R1239" s="259"/>
      <c r="S1239" s="259"/>
      <c r="T1239" s="260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61" t="s">
        <v>174</v>
      </c>
      <c r="AU1239" s="261" t="s">
        <v>87</v>
      </c>
      <c r="AV1239" s="13" t="s">
        <v>85</v>
      </c>
      <c r="AW1239" s="13" t="s">
        <v>32</v>
      </c>
      <c r="AX1239" s="13" t="s">
        <v>77</v>
      </c>
      <c r="AY1239" s="261" t="s">
        <v>163</v>
      </c>
    </row>
    <row r="1240" s="14" customFormat="1">
      <c r="A1240" s="14"/>
      <c r="B1240" s="262"/>
      <c r="C1240" s="263"/>
      <c r="D1240" s="248" t="s">
        <v>174</v>
      </c>
      <c r="E1240" s="264" t="s">
        <v>1</v>
      </c>
      <c r="F1240" s="265" t="s">
        <v>170</v>
      </c>
      <c r="G1240" s="263"/>
      <c r="H1240" s="266">
        <v>4</v>
      </c>
      <c r="I1240" s="267"/>
      <c r="J1240" s="263"/>
      <c r="K1240" s="263"/>
      <c r="L1240" s="268"/>
      <c r="M1240" s="269"/>
      <c r="N1240" s="270"/>
      <c r="O1240" s="270"/>
      <c r="P1240" s="270"/>
      <c r="Q1240" s="270"/>
      <c r="R1240" s="270"/>
      <c r="S1240" s="270"/>
      <c r="T1240" s="271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72" t="s">
        <v>174</v>
      </c>
      <c r="AU1240" s="272" t="s">
        <v>87</v>
      </c>
      <c r="AV1240" s="14" t="s">
        <v>87</v>
      </c>
      <c r="AW1240" s="14" t="s">
        <v>32</v>
      </c>
      <c r="AX1240" s="14" t="s">
        <v>77</v>
      </c>
      <c r="AY1240" s="272" t="s">
        <v>163</v>
      </c>
    </row>
    <row r="1241" s="13" customFormat="1">
      <c r="A1241" s="13"/>
      <c r="B1241" s="252"/>
      <c r="C1241" s="253"/>
      <c r="D1241" s="248" t="s">
        <v>174</v>
      </c>
      <c r="E1241" s="254" t="s">
        <v>1</v>
      </c>
      <c r="F1241" s="255" t="s">
        <v>790</v>
      </c>
      <c r="G1241" s="253"/>
      <c r="H1241" s="254" t="s">
        <v>1</v>
      </c>
      <c r="I1241" s="256"/>
      <c r="J1241" s="253"/>
      <c r="K1241" s="253"/>
      <c r="L1241" s="257"/>
      <c r="M1241" s="258"/>
      <c r="N1241" s="259"/>
      <c r="O1241" s="259"/>
      <c r="P1241" s="259"/>
      <c r="Q1241" s="259"/>
      <c r="R1241" s="259"/>
      <c r="S1241" s="259"/>
      <c r="T1241" s="260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61" t="s">
        <v>174</v>
      </c>
      <c r="AU1241" s="261" t="s">
        <v>87</v>
      </c>
      <c r="AV1241" s="13" t="s">
        <v>85</v>
      </c>
      <c r="AW1241" s="13" t="s">
        <v>32</v>
      </c>
      <c r="AX1241" s="13" t="s">
        <v>77</v>
      </c>
      <c r="AY1241" s="261" t="s">
        <v>163</v>
      </c>
    </row>
    <row r="1242" s="14" customFormat="1">
      <c r="A1242" s="14"/>
      <c r="B1242" s="262"/>
      <c r="C1242" s="263"/>
      <c r="D1242" s="248" t="s">
        <v>174</v>
      </c>
      <c r="E1242" s="264" t="s">
        <v>1</v>
      </c>
      <c r="F1242" s="265" t="s">
        <v>85</v>
      </c>
      <c r="G1242" s="263"/>
      <c r="H1242" s="266">
        <v>1</v>
      </c>
      <c r="I1242" s="267"/>
      <c r="J1242" s="263"/>
      <c r="K1242" s="263"/>
      <c r="L1242" s="268"/>
      <c r="M1242" s="269"/>
      <c r="N1242" s="270"/>
      <c r="O1242" s="270"/>
      <c r="P1242" s="270"/>
      <c r="Q1242" s="270"/>
      <c r="R1242" s="270"/>
      <c r="S1242" s="270"/>
      <c r="T1242" s="271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72" t="s">
        <v>174</v>
      </c>
      <c r="AU1242" s="272" t="s">
        <v>87</v>
      </c>
      <c r="AV1242" s="14" t="s">
        <v>87</v>
      </c>
      <c r="AW1242" s="14" t="s">
        <v>32</v>
      </c>
      <c r="AX1242" s="14" t="s">
        <v>77</v>
      </c>
      <c r="AY1242" s="272" t="s">
        <v>163</v>
      </c>
    </row>
    <row r="1243" s="13" customFormat="1">
      <c r="A1243" s="13"/>
      <c r="B1243" s="252"/>
      <c r="C1243" s="253"/>
      <c r="D1243" s="248" t="s">
        <v>174</v>
      </c>
      <c r="E1243" s="254" t="s">
        <v>1</v>
      </c>
      <c r="F1243" s="255" t="s">
        <v>1532</v>
      </c>
      <c r="G1243" s="253"/>
      <c r="H1243" s="254" t="s">
        <v>1</v>
      </c>
      <c r="I1243" s="256"/>
      <c r="J1243" s="253"/>
      <c r="K1243" s="253"/>
      <c r="L1243" s="257"/>
      <c r="M1243" s="258"/>
      <c r="N1243" s="259"/>
      <c r="O1243" s="259"/>
      <c r="P1243" s="259"/>
      <c r="Q1243" s="259"/>
      <c r="R1243" s="259"/>
      <c r="S1243" s="259"/>
      <c r="T1243" s="260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61" t="s">
        <v>174</v>
      </c>
      <c r="AU1243" s="261" t="s">
        <v>87</v>
      </c>
      <c r="AV1243" s="13" t="s">
        <v>85</v>
      </c>
      <c r="AW1243" s="13" t="s">
        <v>32</v>
      </c>
      <c r="AX1243" s="13" t="s">
        <v>77</v>
      </c>
      <c r="AY1243" s="261" t="s">
        <v>163</v>
      </c>
    </row>
    <row r="1244" s="14" customFormat="1">
      <c r="A1244" s="14"/>
      <c r="B1244" s="262"/>
      <c r="C1244" s="263"/>
      <c r="D1244" s="248" t="s">
        <v>174</v>
      </c>
      <c r="E1244" s="264" t="s">
        <v>1</v>
      </c>
      <c r="F1244" s="265" t="s">
        <v>197</v>
      </c>
      <c r="G1244" s="263"/>
      <c r="H1244" s="266">
        <v>5</v>
      </c>
      <c r="I1244" s="267"/>
      <c r="J1244" s="263"/>
      <c r="K1244" s="263"/>
      <c r="L1244" s="268"/>
      <c r="M1244" s="269"/>
      <c r="N1244" s="270"/>
      <c r="O1244" s="270"/>
      <c r="P1244" s="270"/>
      <c r="Q1244" s="270"/>
      <c r="R1244" s="270"/>
      <c r="S1244" s="270"/>
      <c r="T1244" s="271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72" t="s">
        <v>174</v>
      </c>
      <c r="AU1244" s="272" t="s">
        <v>87</v>
      </c>
      <c r="AV1244" s="14" t="s">
        <v>87</v>
      </c>
      <c r="AW1244" s="14" t="s">
        <v>32</v>
      </c>
      <c r="AX1244" s="14" t="s">
        <v>77</v>
      </c>
      <c r="AY1244" s="272" t="s">
        <v>163</v>
      </c>
    </row>
    <row r="1245" s="13" customFormat="1">
      <c r="A1245" s="13"/>
      <c r="B1245" s="252"/>
      <c r="C1245" s="253"/>
      <c r="D1245" s="248" t="s">
        <v>174</v>
      </c>
      <c r="E1245" s="254" t="s">
        <v>1</v>
      </c>
      <c r="F1245" s="255" t="s">
        <v>1533</v>
      </c>
      <c r="G1245" s="253"/>
      <c r="H1245" s="254" t="s">
        <v>1</v>
      </c>
      <c r="I1245" s="256"/>
      <c r="J1245" s="253"/>
      <c r="K1245" s="253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61" t="s">
        <v>174</v>
      </c>
      <c r="AU1245" s="261" t="s">
        <v>87</v>
      </c>
      <c r="AV1245" s="13" t="s">
        <v>85</v>
      </c>
      <c r="AW1245" s="13" t="s">
        <v>32</v>
      </c>
      <c r="AX1245" s="13" t="s">
        <v>77</v>
      </c>
      <c r="AY1245" s="261" t="s">
        <v>163</v>
      </c>
    </row>
    <row r="1246" s="14" customFormat="1">
      <c r="A1246" s="14"/>
      <c r="B1246" s="262"/>
      <c r="C1246" s="263"/>
      <c r="D1246" s="248" t="s">
        <v>174</v>
      </c>
      <c r="E1246" s="264" t="s">
        <v>1</v>
      </c>
      <c r="F1246" s="265" t="s">
        <v>181</v>
      </c>
      <c r="G1246" s="263"/>
      <c r="H1246" s="266">
        <v>3</v>
      </c>
      <c r="I1246" s="267"/>
      <c r="J1246" s="263"/>
      <c r="K1246" s="263"/>
      <c r="L1246" s="268"/>
      <c r="M1246" s="269"/>
      <c r="N1246" s="270"/>
      <c r="O1246" s="270"/>
      <c r="P1246" s="270"/>
      <c r="Q1246" s="270"/>
      <c r="R1246" s="270"/>
      <c r="S1246" s="270"/>
      <c r="T1246" s="271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72" t="s">
        <v>174</v>
      </c>
      <c r="AU1246" s="272" t="s">
        <v>87</v>
      </c>
      <c r="AV1246" s="14" t="s">
        <v>87</v>
      </c>
      <c r="AW1246" s="14" t="s">
        <v>32</v>
      </c>
      <c r="AX1246" s="14" t="s">
        <v>77</v>
      </c>
      <c r="AY1246" s="272" t="s">
        <v>163</v>
      </c>
    </row>
    <row r="1247" s="13" customFormat="1">
      <c r="A1247" s="13"/>
      <c r="B1247" s="252"/>
      <c r="C1247" s="253"/>
      <c r="D1247" s="248" t="s">
        <v>174</v>
      </c>
      <c r="E1247" s="254" t="s">
        <v>1</v>
      </c>
      <c r="F1247" s="255" t="s">
        <v>1697</v>
      </c>
      <c r="G1247" s="253"/>
      <c r="H1247" s="254" t="s">
        <v>1</v>
      </c>
      <c r="I1247" s="256"/>
      <c r="J1247" s="253"/>
      <c r="K1247" s="253"/>
      <c r="L1247" s="257"/>
      <c r="M1247" s="258"/>
      <c r="N1247" s="259"/>
      <c r="O1247" s="259"/>
      <c r="P1247" s="259"/>
      <c r="Q1247" s="259"/>
      <c r="R1247" s="259"/>
      <c r="S1247" s="259"/>
      <c r="T1247" s="260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61" t="s">
        <v>174</v>
      </c>
      <c r="AU1247" s="261" t="s">
        <v>87</v>
      </c>
      <c r="AV1247" s="13" t="s">
        <v>85</v>
      </c>
      <c r="AW1247" s="13" t="s">
        <v>32</v>
      </c>
      <c r="AX1247" s="13" t="s">
        <v>77</v>
      </c>
      <c r="AY1247" s="261" t="s">
        <v>163</v>
      </c>
    </row>
    <row r="1248" s="14" customFormat="1">
      <c r="A1248" s="14"/>
      <c r="B1248" s="262"/>
      <c r="C1248" s="263"/>
      <c r="D1248" s="248" t="s">
        <v>174</v>
      </c>
      <c r="E1248" s="264" t="s">
        <v>1</v>
      </c>
      <c r="F1248" s="265" t="s">
        <v>85</v>
      </c>
      <c r="G1248" s="263"/>
      <c r="H1248" s="266">
        <v>1</v>
      </c>
      <c r="I1248" s="267"/>
      <c r="J1248" s="263"/>
      <c r="K1248" s="263"/>
      <c r="L1248" s="268"/>
      <c r="M1248" s="269"/>
      <c r="N1248" s="270"/>
      <c r="O1248" s="270"/>
      <c r="P1248" s="270"/>
      <c r="Q1248" s="270"/>
      <c r="R1248" s="270"/>
      <c r="S1248" s="270"/>
      <c r="T1248" s="271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72" t="s">
        <v>174</v>
      </c>
      <c r="AU1248" s="272" t="s">
        <v>87</v>
      </c>
      <c r="AV1248" s="14" t="s">
        <v>87</v>
      </c>
      <c r="AW1248" s="14" t="s">
        <v>32</v>
      </c>
      <c r="AX1248" s="14" t="s">
        <v>77</v>
      </c>
      <c r="AY1248" s="272" t="s">
        <v>163</v>
      </c>
    </row>
    <row r="1249" s="2" customFormat="1" ht="16.5" customHeight="1">
      <c r="A1249" s="38"/>
      <c r="B1249" s="39"/>
      <c r="C1249" s="273" t="s">
        <v>1756</v>
      </c>
      <c r="D1249" s="273" t="s">
        <v>230</v>
      </c>
      <c r="E1249" s="274" t="s">
        <v>1757</v>
      </c>
      <c r="F1249" s="275" t="s">
        <v>1758</v>
      </c>
      <c r="G1249" s="276" t="s">
        <v>1759</v>
      </c>
      <c r="H1249" s="277">
        <v>1</v>
      </c>
      <c r="I1249" s="278"/>
      <c r="J1249" s="279">
        <f>ROUND(I1249*H1249,2)</f>
        <v>0</v>
      </c>
      <c r="K1249" s="275" t="s">
        <v>1</v>
      </c>
      <c r="L1249" s="280"/>
      <c r="M1249" s="281" t="s">
        <v>1</v>
      </c>
      <c r="N1249" s="282" t="s">
        <v>42</v>
      </c>
      <c r="O1249" s="91"/>
      <c r="P1249" s="244">
        <f>O1249*H1249</f>
        <v>0</v>
      </c>
      <c r="Q1249" s="244">
        <v>0.00050000000000000001</v>
      </c>
      <c r="R1249" s="244">
        <f>Q1249*H1249</f>
        <v>0.00050000000000000001</v>
      </c>
      <c r="S1249" s="244">
        <v>0</v>
      </c>
      <c r="T1249" s="245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46" t="s">
        <v>379</v>
      </c>
      <c r="AT1249" s="246" t="s">
        <v>230</v>
      </c>
      <c r="AU1249" s="246" t="s">
        <v>87</v>
      </c>
      <c r="AY1249" s="17" t="s">
        <v>163</v>
      </c>
      <c r="BE1249" s="247">
        <f>IF(N1249="základní",J1249,0)</f>
        <v>0</v>
      </c>
      <c r="BF1249" s="247">
        <f>IF(N1249="snížená",J1249,0)</f>
        <v>0</v>
      </c>
      <c r="BG1249" s="247">
        <f>IF(N1249="zákl. přenesená",J1249,0)</f>
        <v>0</v>
      </c>
      <c r="BH1249" s="247">
        <f>IF(N1249="sníž. přenesená",J1249,0)</f>
        <v>0</v>
      </c>
      <c r="BI1249" s="247">
        <f>IF(N1249="nulová",J1249,0)</f>
        <v>0</v>
      </c>
      <c r="BJ1249" s="17" t="s">
        <v>85</v>
      </c>
      <c r="BK1249" s="247">
        <f>ROUND(I1249*H1249,2)</f>
        <v>0</v>
      </c>
      <c r="BL1249" s="17" t="s">
        <v>264</v>
      </c>
      <c r="BM1249" s="246" t="s">
        <v>1760</v>
      </c>
    </row>
    <row r="1250" s="2" customFormat="1">
      <c r="A1250" s="38"/>
      <c r="B1250" s="39"/>
      <c r="C1250" s="40"/>
      <c r="D1250" s="248" t="s">
        <v>172</v>
      </c>
      <c r="E1250" s="40"/>
      <c r="F1250" s="249" t="s">
        <v>1761</v>
      </c>
      <c r="G1250" s="40"/>
      <c r="H1250" s="40"/>
      <c r="I1250" s="144"/>
      <c r="J1250" s="40"/>
      <c r="K1250" s="40"/>
      <c r="L1250" s="44"/>
      <c r="M1250" s="250"/>
      <c r="N1250" s="251"/>
      <c r="O1250" s="91"/>
      <c r="P1250" s="91"/>
      <c r="Q1250" s="91"/>
      <c r="R1250" s="91"/>
      <c r="S1250" s="91"/>
      <c r="T1250" s="92"/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T1250" s="17" t="s">
        <v>172</v>
      </c>
      <c r="AU1250" s="17" t="s">
        <v>87</v>
      </c>
    </row>
    <row r="1251" s="2" customFormat="1">
      <c r="A1251" s="38"/>
      <c r="B1251" s="39"/>
      <c r="C1251" s="40"/>
      <c r="D1251" s="248" t="s">
        <v>393</v>
      </c>
      <c r="E1251" s="40"/>
      <c r="F1251" s="283" t="s">
        <v>806</v>
      </c>
      <c r="G1251" s="40"/>
      <c r="H1251" s="40"/>
      <c r="I1251" s="144"/>
      <c r="J1251" s="40"/>
      <c r="K1251" s="40"/>
      <c r="L1251" s="44"/>
      <c r="M1251" s="250"/>
      <c r="N1251" s="251"/>
      <c r="O1251" s="91"/>
      <c r="P1251" s="91"/>
      <c r="Q1251" s="91"/>
      <c r="R1251" s="91"/>
      <c r="S1251" s="91"/>
      <c r="T1251" s="92"/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T1251" s="17" t="s">
        <v>393</v>
      </c>
      <c r="AU1251" s="17" t="s">
        <v>87</v>
      </c>
    </row>
    <row r="1252" s="13" customFormat="1">
      <c r="A1252" s="13"/>
      <c r="B1252" s="252"/>
      <c r="C1252" s="253"/>
      <c r="D1252" s="248" t="s">
        <v>174</v>
      </c>
      <c r="E1252" s="254" t="s">
        <v>1</v>
      </c>
      <c r="F1252" s="255" t="s">
        <v>1697</v>
      </c>
      <c r="G1252" s="253"/>
      <c r="H1252" s="254" t="s">
        <v>1</v>
      </c>
      <c r="I1252" s="256"/>
      <c r="J1252" s="253"/>
      <c r="K1252" s="253"/>
      <c r="L1252" s="257"/>
      <c r="M1252" s="258"/>
      <c r="N1252" s="259"/>
      <c r="O1252" s="259"/>
      <c r="P1252" s="259"/>
      <c r="Q1252" s="259"/>
      <c r="R1252" s="259"/>
      <c r="S1252" s="259"/>
      <c r="T1252" s="260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61" t="s">
        <v>174</v>
      </c>
      <c r="AU1252" s="261" t="s">
        <v>87</v>
      </c>
      <c r="AV1252" s="13" t="s">
        <v>85</v>
      </c>
      <c r="AW1252" s="13" t="s">
        <v>32</v>
      </c>
      <c r="AX1252" s="13" t="s">
        <v>77</v>
      </c>
      <c r="AY1252" s="261" t="s">
        <v>163</v>
      </c>
    </row>
    <row r="1253" s="14" customFormat="1">
      <c r="A1253" s="14"/>
      <c r="B1253" s="262"/>
      <c r="C1253" s="263"/>
      <c r="D1253" s="248" t="s">
        <v>174</v>
      </c>
      <c r="E1253" s="264" t="s">
        <v>1</v>
      </c>
      <c r="F1253" s="265" t="s">
        <v>85</v>
      </c>
      <c r="G1253" s="263"/>
      <c r="H1253" s="266">
        <v>1</v>
      </c>
      <c r="I1253" s="267"/>
      <c r="J1253" s="263"/>
      <c r="K1253" s="263"/>
      <c r="L1253" s="268"/>
      <c r="M1253" s="269"/>
      <c r="N1253" s="270"/>
      <c r="O1253" s="270"/>
      <c r="P1253" s="270"/>
      <c r="Q1253" s="270"/>
      <c r="R1253" s="270"/>
      <c r="S1253" s="270"/>
      <c r="T1253" s="271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72" t="s">
        <v>174</v>
      </c>
      <c r="AU1253" s="272" t="s">
        <v>87</v>
      </c>
      <c r="AV1253" s="14" t="s">
        <v>87</v>
      </c>
      <c r="AW1253" s="14" t="s">
        <v>32</v>
      </c>
      <c r="AX1253" s="14" t="s">
        <v>77</v>
      </c>
      <c r="AY1253" s="272" t="s">
        <v>163</v>
      </c>
    </row>
    <row r="1254" s="2" customFormat="1" ht="16.5" customHeight="1">
      <c r="A1254" s="38"/>
      <c r="B1254" s="39"/>
      <c r="C1254" s="273" t="s">
        <v>1762</v>
      </c>
      <c r="D1254" s="273" t="s">
        <v>230</v>
      </c>
      <c r="E1254" s="274" t="s">
        <v>1763</v>
      </c>
      <c r="F1254" s="275" t="s">
        <v>1764</v>
      </c>
      <c r="G1254" s="276" t="s">
        <v>1759</v>
      </c>
      <c r="H1254" s="277">
        <v>8</v>
      </c>
      <c r="I1254" s="278"/>
      <c r="J1254" s="279">
        <f>ROUND(I1254*H1254,2)</f>
        <v>0</v>
      </c>
      <c r="K1254" s="275" t="s">
        <v>1</v>
      </c>
      <c r="L1254" s="280"/>
      <c r="M1254" s="281" t="s">
        <v>1</v>
      </c>
      <c r="N1254" s="282" t="s">
        <v>42</v>
      </c>
      <c r="O1254" s="91"/>
      <c r="P1254" s="244">
        <f>O1254*H1254</f>
        <v>0</v>
      </c>
      <c r="Q1254" s="244">
        <v>0.00052999999999999998</v>
      </c>
      <c r="R1254" s="244">
        <f>Q1254*H1254</f>
        <v>0.0042399999999999998</v>
      </c>
      <c r="S1254" s="244">
        <v>0</v>
      </c>
      <c r="T1254" s="245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46" t="s">
        <v>379</v>
      </c>
      <c r="AT1254" s="246" t="s">
        <v>230</v>
      </c>
      <c r="AU1254" s="246" t="s">
        <v>87</v>
      </c>
      <c r="AY1254" s="17" t="s">
        <v>163</v>
      </c>
      <c r="BE1254" s="247">
        <f>IF(N1254="základní",J1254,0)</f>
        <v>0</v>
      </c>
      <c r="BF1254" s="247">
        <f>IF(N1254="snížená",J1254,0)</f>
        <v>0</v>
      </c>
      <c r="BG1254" s="247">
        <f>IF(N1254="zákl. přenesená",J1254,0)</f>
        <v>0</v>
      </c>
      <c r="BH1254" s="247">
        <f>IF(N1254="sníž. přenesená",J1254,0)</f>
        <v>0</v>
      </c>
      <c r="BI1254" s="247">
        <f>IF(N1254="nulová",J1254,0)</f>
        <v>0</v>
      </c>
      <c r="BJ1254" s="17" t="s">
        <v>85</v>
      </c>
      <c r="BK1254" s="247">
        <f>ROUND(I1254*H1254,2)</f>
        <v>0</v>
      </c>
      <c r="BL1254" s="17" t="s">
        <v>264</v>
      </c>
      <c r="BM1254" s="246" t="s">
        <v>1765</v>
      </c>
    </row>
    <row r="1255" s="2" customFormat="1">
      <c r="A1255" s="38"/>
      <c r="B1255" s="39"/>
      <c r="C1255" s="40"/>
      <c r="D1255" s="248" t="s">
        <v>172</v>
      </c>
      <c r="E1255" s="40"/>
      <c r="F1255" s="249" t="s">
        <v>1764</v>
      </c>
      <c r="G1255" s="40"/>
      <c r="H1255" s="40"/>
      <c r="I1255" s="144"/>
      <c r="J1255" s="40"/>
      <c r="K1255" s="40"/>
      <c r="L1255" s="44"/>
      <c r="M1255" s="250"/>
      <c r="N1255" s="251"/>
      <c r="O1255" s="91"/>
      <c r="P1255" s="91"/>
      <c r="Q1255" s="91"/>
      <c r="R1255" s="91"/>
      <c r="S1255" s="91"/>
      <c r="T1255" s="92"/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T1255" s="17" t="s">
        <v>172</v>
      </c>
      <c r="AU1255" s="17" t="s">
        <v>87</v>
      </c>
    </row>
    <row r="1256" s="2" customFormat="1">
      <c r="A1256" s="38"/>
      <c r="B1256" s="39"/>
      <c r="C1256" s="40"/>
      <c r="D1256" s="248" t="s">
        <v>393</v>
      </c>
      <c r="E1256" s="40"/>
      <c r="F1256" s="283" t="s">
        <v>806</v>
      </c>
      <c r="G1256" s="40"/>
      <c r="H1256" s="40"/>
      <c r="I1256" s="144"/>
      <c r="J1256" s="40"/>
      <c r="K1256" s="40"/>
      <c r="L1256" s="44"/>
      <c r="M1256" s="250"/>
      <c r="N1256" s="251"/>
      <c r="O1256" s="91"/>
      <c r="P1256" s="91"/>
      <c r="Q1256" s="91"/>
      <c r="R1256" s="91"/>
      <c r="S1256" s="91"/>
      <c r="T1256" s="92"/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T1256" s="17" t="s">
        <v>393</v>
      </c>
      <c r="AU1256" s="17" t="s">
        <v>87</v>
      </c>
    </row>
    <row r="1257" s="13" customFormat="1">
      <c r="A1257" s="13"/>
      <c r="B1257" s="252"/>
      <c r="C1257" s="253"/>
      <c r="D1257" s="248" t="s">
        <v>174</v>
      </c>
      <c r="E1257" s="254" t="s">
        <v>1</v>
      </c>
      <c r="F1257" s="255" t="s">
        <v>784</v>
      </c>
      <c r="G1257" s="253"/>
      <c r="H1257" s="254" t="s">
        <v>1</v>
      </c>
      <c r="I1257" s="256"/>
      <c r="J1257" s="253"/>
      <c r="K1257" s="253"/>
      <c r="L1257" s="257"/>
      <c r="M1257" s="258"/>
      <c r="N1257" s="259"/>
      <c r="O1257" s="259"/>
      <c r="P1257" s="259"/>
      <c r="Q1257" s="259"/>
      <c r="R1257" s="259"/>
      <c r="S1257" s="259"/>
      <c r="T1257" s="260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61" t="s">
        <v>174</v>
      </c>
      <c r="AU1257" s="261" t="s">
        <v>87</v>
      </c>
      <c r="AV1257" s="13" t="s">
        <v>85</v>
      </c>
      <c r="AW1257" s="13" t="s">
        <v>32</v>
      </c>
      <c r="AX1257" s="13" t="s">
        <v>77</v>
      </c>
      <c r="AY1257" s="261" t="s">
        <v>163</v>
      </c>
    </row>
    <row r="1258" s="14" customFormat="1">
      <c r="A1258" s="14"/>
      <c r="B1258" s="262"/>
      <c r="C1258" s="263"/>
      <c r="D1258" s="248" t="s">
        <v>174</v>
      </c>
      <c r="E1258" s="264" t="s">
        <v>1</v>
      </c>
      <c r="F1258" s="265" t="s">
        <v>170</v>
      </c>
      <c r="G1258" s="263"/>
      <c r="H1258" s="266">
        <v>4</v>
      </c>
      <c r="I1258" s="267"/>
      <c r="J1258" s="263"/>
      <c r="K1258" s="263"/>
      <c r="L1258" s="268"/>
      <c r="M1258" s="269"/>
      <c r="N1258" s="270"/>
      <c r="O1258" s="270"/>
      <c r="P1258" s="270"/>
      <c r="Q1258" s="270"/>
      <c r="R1258" s="270"/>
      <c r="S1258" s="270"/>
      <c r="T1258" s="271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72" t="s">
        <v>174</v>
      </c>
      <c r="AU1258" s="272" t="s">
        <v>87</v>
      </c>
      <c r="AV1258" s="14" t="s">
        <v>87</v>
      </c>
      <c r="AW1258" s="14" t="s">
        <v>32</v>
      </c>
      <c r="AX1258" s="14" t="s">
        <v>77</v>
      </c>
      <c r="AY1258" s="272" t="s">
        <v>163</v>
      </c>
    </row>
    <row r="1259" s="14" customFormat="1">
      <c r="A1259" s="14"/>
      <c r="B1259" s="262"/>
      <c r="C1259" s="263"/>
      <c r="D1259" s="248" t="s">
        <v>174</v>
      </c>
      <c r="E1259" s="264" t="s">
        <v>1</v>
      </c>
      <c r="F1259" s="265" t="s">
        <v>85</v>
      </c>
      <c r="G1259" s="263"/>
      <c r="H1259" s="266">
        <v>1</v>
      </c>
      <c r="I1259" s="267"/>
      <c r="J1259" s="263"/>
      <c r="K1259" s="263"/>
      <c r="L1259" s="268"/>
      <c r="M1259" s="269"/>
      <c r="N1259" s="270"/>
      <c r="O1259" s="270"/>
      <c r="P1259" s="270"/>
      <c r="Q1259" s="270"/>
      <c r="R1259" s="270"/>
      <c r="S1259" s="270"/>
      <c r="T1259" s="271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72" t="s">
        <v>174</v>
      </c>
      <c r="AU1259" s="272" t="s">
        <v>87</v>
      </c>
      <c r="AV1259" s="14" t="s">
        <v>87</v>
      </c>
      <c r="AW1259" s="14" t="s">
        <v>32</v>
      </c>
      <c r="AX1259" s="14" t="s">
        <v>77</v>
      </c>
      <c r="AY1259" s="272" t="s">
        <v>163</v>
      </c>
    </row>
    <row r="1260" s="13" customFormat="1">
      <c r="A1260" s="13"/>
      <c r="B1260" s="252"/>
      <c r="C1260" s="253"/>
      <c r="D1260" s="248" t="s">
        <v>174</v>
      </c>
      <c r="E1260" s="254" t="s">
        <v>1</v>
      </c>
      <c r="F1260" s="255" t="s">
        <v>1533</v>
      </c>
      <c r="G1260" s="253"/>
      <c r="H1260" s="254" t="s">
        <v>1</v>
      </c>
      <c r="I1260" s="256"/>
      <c r="J1260" s="253"/>
      <c r="K1260" s="253"/>
      <c r="L1260" s="257"/>
      <c r="M1260" s="258"/>
      <c r="N1260" s="259"/>
      <c r="O1260" s="259"/>
      <c r="P1260" s="259"/>
      <c r="Q1260" s="259"/>
      <c r="R1260" s="259"/>
      <c r="S1260" s="259"/>
      <c r="T1260" s="260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61" t="s">
        <v>174</v>
      </c>
      <c r="AU1260" s="261" t="s">
        <v>87</v>
      </c>
      <c r="AV1260" s="13" t="s">
        <v>85</v>
      </c>
      <c r="AW1260" s="13" t="s">
        <v>32</v>
      </c>
      <c r="AX1260" s="13" t="s">
        <v>77</v>
      </c>
      <c r="AY1260" s="261" t="s">
        <v>163</v>
      </c>
    </row>
    <row r="1261" s="14" customFormat="1">
      <c r="A1261" s="14"/>
      <c r="B1261" s="262"/>
      <c r="C1261" s="263"/>
      <c r="D1261" s="248" t="s">
        <v>174</v>
      </c>
      <c r="E1261" s="264" t="s">
        <v>1</v>
      </c>
      <c r="F1261" s="265" t="s">
        <v>181</v>
      </c>
      <c r="G1261" s="263"/>
      <c r="H1261" s="266">
        <v>3</v>
      </c>
      <c r="I1261" s="267"/>
      <c r="J1261" s="263"/>
      <c r="K1261" s="263"/>
      <c r="L1261" s="268"/>
      <c r="M1261" s="269"/>
      <c r="N1261" s="270"/>
      <c r="O1261" s="270"/>
      <c r="P1261" s="270"/>
      <c r="Q1261" s="270"/>
      <c r="R1261" s="270"/>
      <c r="S1261" s="270"/>
      <c r="T1261" s="271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72" t="s">
        <v>174</v>
      </c>
      <c r="AU1261" s="272" t="s">
        <v>87</v>
      </c>
      <c r="AV1261" s="14" t="s">
        <v>87</v>
      </c>
      <c r="AW1261" s="14" t="s">
        <v>32</v>
      </c>
      <c r="AX1261" s="14" t="s">
        <v>77</v>
      </c>
      <c r="AY1261" s="272" t="s">
        <v>163</v>
      </c>
    </row>
    <row r="1262" s="2" customFormat="1" ht="16.5" customHeight="1">
      <c r="A1262" s="38"/>
      <c r="B1262" s="39"/>
      <c r="C1262" s="273" t="s">
        <v>1766</v>
      </c>
      <c r="D1262" s="273" t="s">
        <v>230</v>
      </c>
      <c r="E1262" s="274" t="s">
        <v>1767</v>
      </c>
      <c r="F1262" s="275" t="s">
        <v>1768</v>
      </c>
      <c r="G1262" s="276" t="s">
        <v>1759</v>
      </c>
      <c r="H1262" s="277">
        <v>5</v>
      </c>
      <c r="I1262" s="278"/>
      <c r="J1262" s="279">
        <f>ROUND(I1262*H1262,2)</f>
        <v>0</v>
      </c>
      <c r="K1262" s="275" t="s">
        <v>1</v>
      </c>
      <c r="L1262" s="280"/>
      <c r="M1262" s="281" t="s">
        <v>1</v>
      </c>
      <c r="N1262" s="282" t="s">
        <v>42</v>
      </c>
      <c r="O1262" s="91"/>
      <c r="P1262" s="244">
        <f>O1262*H1262</f>
        <v>0</v>
      </c>
      <c r="Q1262" s="244">
        <v>0.00052999999999999998</v>
      </c>
      <c r="R1262" s="244">
        <f>Q1262*H1262</f>
        <v>0.00265</v>
      </c>
      <c r="S1262" s="244">
        <v>0</v>
      </c>
      <c r="T1262" s="245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46" t="s">
        <v>379</v>
      </c>
      <c r="AT1262" s="246" t="s">
        <v>230</v>
      </c>
      <c r="AU1262" s="246" t="s">
        <v>87</v>
      </c>
      <c r="AY1262" s="17" t="s">
        <v>163</v>
      </c>
      <c r="BE1262" s="247">
        <f>IF(N1262="základní",J1262,0)</f>
        <v>0</v>
      </c>
      <c r="BF1262" s="247">
        <f>IF(N1262="snížená",J1262,0)</f>
        <v>0</v>
      </c>
      <c r="BG1262" s="247">
        <f>IF(N1262="zákl. přenesená",J1262,0)</f>
        <v>0</v>
      </c>
      <c r="BH1262" s="247">
        <f>IF(N1262="sníž. přenesená",J1262,0)</f>
        <v>0</v>
      </c>
      <c r="BI1262" s="247">
        <f>IF(N1262="nulová",J1262,0)</f>
        <v>0</v>
      </c>
      <c r="BJ1262" s="17" t="s">
        <v>85</v>
      </c>
      <c r="BK1262" s="247">
        <f>ROUND(I1262*H1262,2)</f>
        <v>0</v>
      </c>
      <c r="BL1262" s="17" t="s">
        <v>264</v>
      </c>
      <c r="BM1262" s="246" t="s">
        <v>1769</v>
      </c>
    </row>
    <row r="1263" s="2" customFormat="1">
      <c r="A1263" s="38"/>
      <c r="B1263" s="39"/>
      <c r="C1263" s="40"/>
      <c r="D1263" s="248" t="s">
        <v>172</v>
      </c>
      <c r="E1263" s="40"/>
      <c r="F1263" s="249" t="s">
        <v>1768</v>
      </c>
      <c r="G1263" s="40"/>
      <c r="H1263" s="40"/>
      <c r="I1263" s="144"/>
      <c r="J1263" s="40"/>
      <c r="K1263" s="40"/>
      <c r="L1263" s="44"/>
      <c r="M1263" s="250"/>
      <c r="N1263" s="251"/>
      <c r="O1263" s="91"/>
      <c r="P1263" s="91"/>
      <c r="Q1263" s="91"/>
      <c r="R1263" s="91"/>
      <c r="S1263" s="91"/>
      <c r="T1263" s="92"/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T1263" s="17" t="s">
        <v>172</v>
      </c>
      <c r="AU1263" s="17" t="s">
        <v>87</v>
      </c>
    </row>
    <row r="1264" s="2" customFormat="1">
      <c r="A1264" s="38"/>
      <c r="B1264" s="39"/>
      <c r="C1264" s="40"/>
      <c r="D1264" s="248" t="s">
        <v>393</v>
      </c>
      <c r="E1264" s="40"/>
      <c r="F1264" s="283" t="s">
        <v>806</v>
      </c>
      <c r="G1264" s="40"/>
      <c r="H1264" s="40"/>
      <c r="I1264" s="144"/>
      <c r="J1264" s="40"/>
      <c r="K1264" s="40"/>
      <c r="L1264" s="44"/>
      <c r="M1264" s="250"/>
      <c r="N1264" s="251"/>
      <c r="O1264" s="91"/>
      <c r="P1264" s="91"/>
      <c r="Q1264" s="91"/>
      <c r="R1264" s="91"/>
      <c r="S1264" s="91"/>
      <c r="T1264" s="92"/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T1264" s="17" t="s">
        <v>393</v>
      </c>
      <c r="AU1264" s="17" t="s">
        <v>87</v>
      </c>
    </row>
    <row r="1265" s="13" customFormat="1">
      <c r="A1265" s="13"/>
      <c r="B1265" s="252"/>
      <c r="C1265" s="253"/>
      <c r="D1265" s="248" t="s">
        <v>174</v>
      </c>
      <c r="E1265" s="254" t="s">
        <v>1</v>
      </c>
      <c r="F1265" s="255" t="s">
        <v>1532</v>
      </c>
      <c r="G1265" s="253"/>
      <c r="H1265" s="254" t="s">
        <v>1</v>
      </c>
      <c r="I1265" s="256"/>
      <c r="J1265" s="253"/>
      <c r="K1265" s="253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61" t="s">
        <v>174</v>
      </c>
      <c r="AU1265" s="261" t="s">
        <v>87</v>
      </c>
      <c r="AV1265" s="13" t="s">
        <v>85</v>
      </c>
      <c r="AW1265" s="13" t="s">
        <v>32</v>
      </c>
      <c r="AX1265" s="13" t="s">
        <v>77</v>
      </c>
      <c r="AY1265" s="261" t="s">
        <v>163</v>
      </c>
    </row>
    <row r="1266" s="14" customFormat="1">
      <c r="A1266" s="14"/>
      <c r="B1266" s="262"/>
      <c r="C1266" s="263"/>
      <c r="D1266" s="248" t="s">
        <v>174</v>
      </c>
      <c r="E1266" s="264" t="s">
        <v>1</v>
      </c>
      <c r="F1266" s="265" t="s">
        <v>197</v>
      </c>
      <c r="G1266" s="263"/>
      <c r="H1266" s="266">
        <v>5</v>
      </c>
      <c r="I1266" s="267"/>
      <c r="J1266" s="263"/>
      <c r="K1266" s="263"/>
      <c r="L1266" s="268"/>
      <c r="M1266" s="269"/>
      <c r="N1266" s="270"/>
      <c r="O1266" s="270"/>
      <c r="P1266" s="270"/>
      <c r="Q1266" s="270"/>
      <c r="R1266" s="270"/>
      <c r="S1266" s="270"/>
      <c r="T1266" s="271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72" t="s">
        <v>174</v>
      </c>
      <c r="AU1266" s="272" t="s">
        <v>87</v>
      </c>
      <c r="AV1266" s="14" t="s">
        <v>87</v>
      </c>
      <c r="AW1266" s="14" t="s">
        <v>32</v>
      </c>
      <c r="AX1266" s="14" t="s">
        <v>77</v>
      </c>
      <c r="AY1266" s="272" t="s">
        <v>163</v>
      </c>
    </row>
    <row r="1267" s="2" customFormat="1" ht="16.5" customHeight="1">
      <c r="A1267" s="38"/>
      <c r="B1267" s="39"/>
      <c r="C1267" s="235" t="s">
        <v>1770</v>
      </c>
      <c r="D1267" s="235" t="s">
        <v>165</v>
      </c>
      <c r="E1267" s="236" t="s">
        <v>1771</v>
      </c>
      <c r="F1267" s="237" t="s">
        <v>1772</v>
      </c>
      <c r="G1267" s="238" t="s">
        <v>781</v>
      </c>
      <c r="H1267" s="239">
        <v>1</v>
      </c>
      <c r="I1267" s="240"/>
      <c r="J1267" s="241">
        <f>ROUND(I1267*H1267,2)</f>
        <v>0</v>
      </c>
      <c r="K1267" s="237" t="s">
        <v>169</v>
      </c>
      <c r="L1267" s="44"/>
      <c r="M1267" s="242" t="s">
        <v>1</v>
      </c>
      <c r="N1267" s="243" t="s">
        <v>42</v>
      </c>
      <c r="O1267" s="91"/>
      <c r="P1267" s="244">
        <f>O1267*H1267</f>
        <v>0</v>
      </c>
      <c r="Q1267" s="244">
        <v>0.00046999999999999999</v>
      </c>
      <c r="R1267" s="244">
        <f>Q1267*H1267</f>
        <v>0.00046999999999999999</v>
      </c>
      <c r="S1267" s="244">
        <v>0</v>
      </c>
      <c r="T1267" s="245">
        <f>S1267*H1267</f>
        <v>0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46" t="s">
        <v>264</v>
      </c>
      <c r="AT1267" s="246" t="s">
        <v>165</v>
      </c>
      <c r="AU1267" s="246" t="s">
        <v>87</v>
      </c>
      <c r="AY1267" s="17" t="s">
        <v>163</v>
      </c>
      <c r="BE1267" s="247">
        <f>IF(N1267="základní",J1267,0)</f>
        <v>0</v>
      </c>
      <c r="BF1267" s="247">
        <f>IF(N1267="snížená",J1267,0)</f>
        <v>0</v>
      </c>
      <c r="BG1267" s="247">
        <f>IF(N1267="zákl. přenesená",J1267,0)</f>
        <v>0</v>
      </c>
      <c r="BH1267" s="247">
        <f>IF(N1267="sníž. přenesená",J1267,0)</f>
        <v>0</v>
      </c>
      <c r="BI1267" s="247">
        <f>IF(N1267="nulová",J1267,0)</f>
        <v>0</v>
      </c>
      <c r="BJ1267" s="17" t="s">
        <v>85</v>
      </c>
      <c r="BK1267" s="247">
        <f>ROUND(I1267*H1267,2)</f>
        <v>0</v>
      </c>
      <c r="BL1267" s="17" t="s">
        <v>264</v>
      </c>
      <c r="BM1267" s="246" t="s">
        <v>1773</v>
      </c>
    </row>
    <row r="1268" s="2" customFormat="1">
      <c r="A1268" s="38"/>
      <c r="B1268" s="39"/>
      <c r="C1268" s="40"/>
      <c r="D1268" s="248" t="s">
        <v>172</v>
      </c>
      <c r="E1268" s="40"/>
      <c r="F1268" s="249" t="s">
        <v>1774</v>
      </c>
      <c r="G1268" s="40"/>
      <c r="H1268" s="40"/>
      <c r="I1268" s="144"/>
      <c r="J1268" s="40"/>
      <c r="K1268" s="40"/>
      <c r="L1268" s="44"/>
      <c r="M1268" s="250"/>
      <c r="N1268" s="251"/>
      <c r="O1268" s="91"/>
      <c r="P1268" s="91"/>
      <c r="Q1268" s="91"/>
      <c r="R1268" s="91"/>
      <c r="S1268" s="91"/>
      <c r="T1268" s="92"/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T1268" s="17" t="s">
        <v>172</v>
      </c>
      <c r="AU1268" s="17" t="s">
        <v>87</v>
      </c>
    </row>
    <row r="1269" s="13" customFormat="1">
      <c r="A1269" s="13"/>
      <c r="B1269" s="252"/>
      <c r="C1269" s="253"/>
      <c r="D1269" s="248" t="s">
        <v>174</v>
      </c>
      <c r="E1269" s="254" t="s">
        <v>1</v>
      </c>
      <c r="F1269" s="255" t="s">
        <v>1775</v>
      </c>
      <c r="G1269" s="253"/>
      <c r="H1269" s="254" t="s">
        <v>1</v>
      </c>
      <c r="I1269" s="256"/>
      <c r="J1269" s="253"/>
      <c r="K1269" s="253"/>
      <c r="L1269" s="257"/>
      <c r="M1269" s="258"/>
      <c r="N1269" s="259"/>
      <c r="O1269" s="259"/>
      <c r="P1269" s="259"/>
      <c r="Q1269" s="259"/>
      <c r="R1269" s="259"/>
      <c r="S1269" s="259"/>
      <c r="T1269" s="260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61" t="s">
        <v>174</v>
      </c>
      <c r="AU1269" s="261" t="s">
        <v>87</v>
      </c>
      <c r="AV1269" s="13" t="s">
        <v>85</v>
      </c>
      <c r="AW1269" s="13" t="s">
        <v>32</v>
      </c>
      <c r="AX1269" s="13" t="s">
        <v>77</v>
      </c>
      <c r="AY1269" s="261" t="s">
        <v>163</v>
      </c>
    </row>
    <row r="1270" s="14" customFormat="1">
      <c r="A1270" s="14"/>
      <c r="B1270" s="262"/>
      <c r="C1270" s="263"/>
      <c r="D1270" s="248" t="s">
        <v>174</v>
      </c>
      <c r="E1270" s="264" t="s">
        <v>1</v>
      </c>
      <c r="F1270" s="265" t="s">
        <v>85</v>
      </c>
      <c r="G1270" s="263"/>
      <c r="H1270" s="266">
        <v>1</v>
      </c>
      <c r="I1270" s="267"/>
      <c r="J1270" s="263"/>
      <c r="K1270" s="263"/>
      <c r="L1270" s="268"/>
      <c r="M1270" s="269"/>
      <c r="N1270" s="270"/>
      <c r="O1270" s="270"/>
      <c r="P1270" s="270"/>
      <c r="Q1270" s="270"/>
      <c r="R1270" s="270"/>
      <c r="S1270" s="270"/>
      <c r="T1270" s="271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72" t="s">
        <v>174</v>
      </c>
      <c r="AU1270" s="272" t="s">
        <v>87</v>
      </c>
      <c r="AV1270" s="14" t="s">
        <v>87</v>
      </c>
      <c r="AW1270" s="14" t="s">
        <v>32</v>
      </c>
      <c r="AX1270" s="14" t="s">
        <v>77</v>
      </c>
      <c r="AY1270" s="272" t="s">
        <v>163</v>
      </c>
    </row>
    <row r="1271" s="2" customFormat="1" ht="16.5" customHeight="1">
      <c r="A1271" s="38"/>
      <c r="B1271" s="39"/>
      <c r="C1271" s="273" t="s">
        <v>1776</v>
      </c>
      <c r="D1271" s="273" t="s">
        <v>230</v>
      </c>
      <c r="E1271" s="274" t="s">
        <v>1777</v>
      </c>
      <c r="F1271" s="275" t="s">
        <v>1778</v>
      </c>
      <c r="G1271" s="276" t="s">
        <v>781</v>
      </c>
      <c r="H1271" s="277">
        <v>1</v>
      </c>
      <c r="I1271" s="278"/>
      <c r="J1271" s="279">
        <f>ROUND(I1271*H1271,2)</f>
        <v>0</v>
      </c>
      <c r="K1271" s="275" t="s">
        <v>169</v>
      </c>
      <c r="L1271" s="280"/>
      <c r="M1271" s="281" t="s">
        <v>1</v>
      </c>
      <c r="N1271" s="282" t="s">
        <v>42</v>
      </c>
      <c r="O1271" s="91"/>
      <c r="P1271" s="244">
        <f>O1271*H1271</f>
        <v>0</v>
      </c>
      <c r="Q1271" s="244">
        <v>0.016</v>
      </c>
      <c r="R1271" s="244">
        <f>Q1271*H1271</f>
        <v>0.016</v>
      </c>
      <c r="S1271" s="244">
        <v>0</v>
      </c>
      <c r="T1271" s="245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46" t="s">
        <v>379</v>
      </c>
      <c r="AT1271" s="246" t="s">
        <v>230</v>
      </c>
      <c r="AU1271" s="246" t="s">
        <v>87</v>
      </c>
      <c r="AY1271" s="17" t="s">
        <v>163</v>
      </c>
      <c r="BE1271" s="247">
        <f>IF(N1271="základní",J1271,0)</f>
        <v>0</v>
      </c>
      <c r="BF1271" s="247">
        <f>IF(N1271="snížená",J1271,0)</f>
        <v>0</v>
      </c>
      <c r="BG1271" s="247">
        <f>IF(N1271="zákl. přenesená",J1271,0)</f>
        <v>0</v>
      </c>
      <c r="BH1271" s="247">
        <f>IF(N1271="sníž. přenesená",J1271,0)</f>
        <v>0</v>
      </c>
      <c r="BI1271" s="247">
        <f>IF(N1271="nulová",J1271,0)</f>
        <v>0</v>
      </c>
      <c r="BJ1271" s="17" t="s">
        <v>85</v>
      </c>
      <c r="BK1271" s="247">
        <f>ROUND(I1271*H1271,2)</f>
        <v>0</v>
      </c>
      <c r="BL1271" s="17" t="s">
        <v>264</v>
      </c>
      <c r="BM1271" s="246" t="s">
        <v>1779</v>
      </c>
    </row>
    <row r="1272" s="2" customFormat="1">
      <c r="A1272" s="38"/>
      <c r="B1272" s="39"/>
      <c r="C1272" s="40"/>
      <c r="D1272" s="248" t="s">
        <v>172</v>
      </c>
      <c r="E1272" s="40"/>
      <c r="F1272" s="249" t="s">
        <v>1778</v>
      </c>
      <c r="G1272" s="40"/>
      <c r="H1272" s="40"/>
      <c r="I1272" s="144"/>
      <c r="J1272" s="40"/>
      <c r="K1272" s="40"/>
      <c r="L1272" s="44"/>
      <c r="M1272" s="250"/>
      <c r="N1272" s="251"/>
      <c r="O1272" s="91"/>
      <c r="P1272" s="91"/>
      <c r="Q1272" s="91"/>
      <c r="R1272" s="91"/>
      <c r="S1272" s="91"/>
      <c r="T1272" s="92"/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T1272" s="17" t="s">
        <v>172</v>
      </c>
      <c r="AU1272" s="17" t="s">
        <v>87</v>
      </c>
    </row>
    <row r="1273" s="2" customFormat="1">
      <c r="A1273" s="38"/>
      <c r="B1273" s="39"/>
      <c r="C1273" s="40"/>
      <c r="D1273" s="248" t="s">
        <v>393</v>
      </c>
      <c r="E1273" s="40"/>
      <c r="F1273" s="283" t="s">
        <v>806</v>
      </c>
      <c r="G1273" s="40"/>
      <c r="H1273" s="40"/>
      <c r="I1273" s="144"/>
      <c r="J1273" s="40"/>
      <c r="K1273" s="40"/>
      <c r="L1273" s="44"/>
      <c r="M1273" s="250"/>
      <c r="N1273" s="251"/>
      <c r="O1273" s="91"/>
      <c r="P1273" s="91"/>
      <c r="Q1273" s="91"/>
      <c r="R1273" s="91"/>
      <c r="S1273" s="91"/>
      <c r="T1273" s="92"/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T1273" s="17" t="s">
        <v>393</v>
      </c>
      <c r="AU1273" s="17" t="s">
        <v>87</v>
      </c>
    </row>
    <row r="1274" s="2" customFormat="1" ht="16.5" customHeight="1">
      <c r="A1274" s="38"/>
      <c r="B1274" s="39"/>
      <c r="C1274" s="235" t="s">
        <v>1780</v>
      </c>
      <c r="D1274" s="235" t="s">
        <v>165</v>
      </c>
      <c r="E1274" s="236" t="s">
        <v>1781</v>
      </c>
      <c r="F1274" s="237" t="s">
        <v>1782</v>
      </c>
      <c r="G1274" s="238" t="s">
        <v>781</v>
      </c>
      <c r="H1274" s="239">
        <v>8</v>
      </c>
      <c r="I1274" s="240"/>
      <c r="J1274" s="241">
        <f>ROUND(I1274*H1274,2)</f>
        <v>0</v>
      </c>
      <c r="K1274" s="237" t="s">
        <v>169</v>
      </c>
      <c r="L1274" s="44"/>
      <c r="M1274" s="242" t="s">
        <v>1</v>
      </c>
      <c r="N1274" s="243" t="s">
        <v>42</v>
      </c>
      <c r="O1274" s="91"/>
      <c r="P1274" s="244">
        <f>O1274*H1274</f>
        <v>0</v>
      </c>
      <c r="Q1274" s="244">
        <v>0</v>
      </c>
      <c r="R1274" s="244">
        <f>Q1274*H1274</f>
        <v>0</v>
      </c>
      <c r="S1274" s="244">
        <v>0</v>
      </c>
      <c r="T1274" s="245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46" t="s">
        <v>264</v>
      </c>
      <c r="AT1274" s="246" t="s">
        <v>165</v>
      </c>
      <c r="AU1274" s="246" t="s">
        <v>87</v>
      </c>
      <c r="AY1274" s="17" t="s">
        <v>163</v>
      </c>
      <c r="BE1274" s="247">
        <f>IF(N1274="základní",J1274,0)</f>
        <v>0</v>
      </c>
      <c r="BF1274" s="247">
        <f>IF(N1274="snížená",J1274,0)</f>
        <v>0</v>
      </c>
      <c r="BG1274" s="247">
        <f>IF(N1274="zákl. přenesená",J1274,0)</f>
        <v>0</v>
      </c>
      <c r="BH1274" s="247">
        <f>IF(N1274="sníž. přenesená",J1274,0)</f>
        <v>0</v>
      </c>
      <c r="BI1274" s="247">
        <f>IF(N1274="nulová",J1274,0)</f>
        <v>0</v>
      </c>
      <c r="BJ1274" s="17" t="s">
        <v>85</v>
      </c>
      <c r="BK1274" s="247">
        <f>ROUND(I1274*H1274,2)</f>
        <v>0</v>
      </c>
      <c r="BL1274" s="17" t="s">
        <v>264</v>
      </c>
      <c r="BM1274" s="246" t="s">
        <v>1783</v>
      </c>
    </row>
    <row r="1275" s="2" customFormat="1">
      <c r="A1275" s="38"/>
      <c r="B1275" s="39"/>
      <c r="C1275" s="40"/>
      <c r="D1275" s="248" t="s">
        <v>172</v>
      </c>
      <c r="E1275" s="40"/>
      <c r="F1275" s="249" t="s">
        <v>1784</v>
      </c>
      <c r="G1275" s="40"/>
      <c r="H1275" s="40"/>
      <c r="I1275" s="144"/>
      <c r="J1275" s="40"/>
      <c r="K1275" s="40"/>
      <c r="L1275" s="44"/>
      <c r="M1275" s="250"/>
      <c r="N1275" s="251"/>
      <c r="O1275" s="91"/>
      <c r="P1275" s="91"/>
      <c r="Q1275" s="91"/>
      <c r="R1275" s="91"/>
      <c r="S1275" s="91"/>
      <c r="T1275" s="92"/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T1275" s="17" t="s">
        <v>172</v>
      </c>
      <c r="AU1275" s="17" t="s">
        <v>87</v>
      </c>
    </row>
    <row r="1276" s="13" customFormat="1">
      <c r="A1276" s="13"/>
      <c r="B1276" s="252"/>
      <c r="C1276" s="253"/>
      <c r="D1276" s="248" t="s">
        <v>174</v>
      </c>
      <c r="E1276" s="254" t="s">
        <v>1</v>
      </c>
      <c r="F1276" s="255" t="s">
        <v>1602</v>
      </c>
      <c r="G1276" s="253"/>
      <c r="H1276" s="254" t="s">
        <v>1</v>
      </c>
      <c r="I1276" s="256"/>
      <c r="J1276" s="253"/>
      <c r="K1276" s="253"/>
      <c r="L1276" s="257"/>
      <c r="M1276" s="258"/>
      <c r="N1276" s="259"/>
      <c r="O1276" s="259"/>
      <c r="P1276" s="259"/>
      <c r="Q1276" s="259"/>
      <c r="R1276" s="259"/>
      <c r="S1276" s="259"/>
      <c r="T1276" s="260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61" t="s">
        <v>174</v>
      </c>
      <c r="AU1276" s="261" t="s">
        <v>87</v>
      </c>
      <c r="AV1276" s="13" t="s">
        <v>85</v>
      </c>
      <c r="AW1276" s="13" t="s">
        <v>32</v>
      </c>
      <c r="AX1276" s="13" t="s">
        <v>77</v>
      </c>
      <c r="AY1276" s="261" t="s">
        <v>163</v>
      </c>
    </row>
    <row r="1277" s="14" customFormat="1">
      <c r="A1277" s="14"/>
      <c r="B1277" s="262"/>
      <c r="C1277" s="263"/>
      <c r="D1277" s="248" t="s">
        <v>174</v>
      </c>
      <c r="E1277" s="264" t="s">
        <v>1</v>
      </c>
      <c r="F1277" s="265" t="s">
        <v>203</v>
      </c>
      <c r="G1277" s="263"/>
      <c r="H1277" s="266">
        <v>6</v>
      </c>
      <c r="I1277" s="267"/>
      <c r="J1277" s="263"/>
      <c r="K1277" s="263"/>
      <c r="L1277" s="268"/>
      <c r="M1277" s="269"/>
      <c r="N1277" s="270"/>
      <c r="O1277" s="270"/>
      <c r="P1277" s="270"/>
      <c r="Q1277" s="270"/>
      <c r="R1277" s="270"/>
      <c r="S1277" s="270"/>
      <c r="T1277" s="271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72" t="s">
        <v>174</v>
      </c>
      <c r="AU1277" s="272" t="s">
        <v>87</v>
      </c>
      <c r="AV1277" s="14" t="s">
        <v>87</v>
      </c>
      <c r="AW1277" s="14" t="s">
        <v>32</v>
      </c>
      <c r="AX1277" s="14" t="s">
        <v>77</v>
      </c>
      <c r="AY1277" s="272" t="s">
        <v>163</v>
      </c>
    </row>
    <row r="1278" s="13" customFormat="1">
      <c r="A1278" s="13"/>
      <c r="B1278" s="252"/>
      <c r="C1278" s="253"/>
      <c r="D1278" s="248" t="s">
        <v>174</v>
      </c>
      <c r="E1278" s="254" t="s">
        <v>1</v>
      </c>
      <c r="F1278" s="255" t="s">
        <v>1604</v>
      </c>
      <c r="G1278" s="253"/>
      <c r="H1278" s="254" t="s">
        <v>1</v>
      </c>
      <c r="I1278" s="256"/>
      <c r="J1278" s="253"/>
      <c r="K1278" s="253"/>
      <c r="L1278" s="257"/>
      <c r="M1278" s="258"/>
      <c r="N1278" s="259"/>
      <c r="O1278" s="259"/>
      <c r="P1278" s="259"/>
      <c r="Q1278" s="259"/>
      <c r="R1278" s="259"/>
      <c r="S1278" s="259"/>
      <c r="T1278" s="260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61" t="s">
        <v>174</v>
      </c>
      <c r="AU1278" s="261" t="s">
        <v>87</v>
      </c>
      <c r="AV1278" s="13" t="s">
        <v>85</v>
      </c>
      <c r="AW1278" s="13" t="s">
        <v>32</v>
      </c>
      <c r="AX1278" s="13" t="s">
        <v>77</v>
      </c>
      <c r="AY1278" s="261" t="s">
        <v>163</v>
      </c>
    </row>
    <row r="1279" s="14" customFormat="1">
      <c r="A1279" s="14"/>
      <c r="B1279" s="262"/>
      <c r="C1279" s="263"/>
      <c r="D1279" s="248" t="s">
        <v>174</v>
      </c>
      <c r="E1279" s="264" t="s">
        <v>1</v>
      </c>
      <c r="F1279" s="265" t="s">
        <v>87</v>
      </c>
      <c r="G1279" s="263"/>
      <c r="H1279" s="266">
        <v>2</v>
      </c>
      <c r="I1279" s="267"/>
      <c r="J1279" s="263"/>
      <c r="K1279" s="263"/>
      <c r="L1279" s="268"/>
      <c r="M1279" s="269"/>
      <c r="N1279" s="270"/>
      <c r="O1279" s="270"/>
      <c r="P1279" s="270"/>
      <c r="Q1279" s="270"/>
      <c r="R1279" s="270"/>
      <c r="S1279" s="270"/>
      <c r="T1279" s="271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72" t="s">
        <v>174</v>
      </c>
      <c r="AU1279" s="272" t="s">
        <v>87</v>
      </c>
      <c r="AV1279" s="14" t="s">
        <v>87</v>
      </c>
      <c r="AW1279" s="14" t="s">
        <v>32</v>
      </c>
      <c r="AX1279" s="14" t="s">
        <v>77</v>
      </c>
      <c r="AY1279" s="272" t="s">
        <v>163</v>
      </c>
    </row>
    <row r="1280" s="2" customFormat="1" ht="16.5" customHeight="1">
      <c r="A1280" s="38"/>
      <c r="B1280" s="39"/>
      <c r="C1280" s="273" t="s">
        <v>1785</v>
      </c>
      <c r="D1280" s="273" t="s">
        <v>230</v>
      </c>
      <c r="E1280" s="274" t="s">
        <v>1786</v>
      </c>
      <c r="F1280" s="275" t="s">
        <v>1787</v>
      </c>
      <c r="G1280" s="276" t="s">
        <v>444</v>
      </c>
      <c r="H1280" s="277">
        <v>12.76</v>
      </c>
      <c r="I1280" s="278"/>
      <c r="J1280" s="279">
        <f>ROUND(I1280*H1280,2)</f>
        <v>0</v>
      </c>
      <c r="K1280" s="275" t="s">
        <v>169</v>
      </c>
      <c r="L1280" s="280"/>
      <c r="M1280" s="281" t="s">
        <v>1</v>
      </c>
      <c r="N1280" s="282" t="s">
        <v>42</v>
      </c>
      <c r="O1280" s="91"/>
      <c r="P1280" s="244">
        <f>O1280*H1280</f>
        <v>0</v>
      </c>
      <c r="Q1280" s="244">
        <v>0.0023999999999999998</v>
      </c>
      <c r="R1280" s="244">
        <f>Q1280*H1280</f>
        <v>0.030623999999999998</v>
      </c>
      <c r="S1280" s="244">
        <v>0</v>
      </c>
      <c r="T1280" s="245">
        <f>S1280*H1280</f>
        <v>0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246" t="s">
        <v>379</v>
      </c>
      <c r="AT1280" s="246" t="s">
        <v>230</v>
      </c>
      <c r="AU1280" s="246" t="s">
        <v>87</v>
      </c>
      <c r="AY1280" s="17" t="s">
        <v>163</v>
      </c>
      <c r="BE1280" s="247">
        <f>IF(N1280="základní",J1280,0)</f>
        <v>0</v>
      </c>
      <c r="BF1280" s="247">
        <f>IF(N1280="snížená",J1280,0)</f>
        <v>0</v>
      </c>
      <c r="BG1280" s="247">
        <f>IF(N1280="zákl. přenesená",J1280,0)</f>
        <v>0</v>
      </c>
      <c r="BH1280" s="247">
        <f>IF(N1280="sníž. přenesená",J1280,0)</f>
        <v>0</v>
      </c>
      <c r="BI1280" s="247">
        <f>IF(N1280="nulová",J1280,0)</f>
        <v>0</v>
      </c>
      <c r="BJ1280" s="17" t="s">
        <v>85</v>
      </c>
      <c r="BK1280" s="247">
        <f>ROUND(I1280*H1280,2)</f>
        <v>0</v>
      </c>
      <c r="BL1280" s="17" t="s">
        <v>264</v>
      </c>
      <c r="BM1280" s="246" t="s">
        <v>1788</v>
      </c>
    </row>
    <row r="1281" s="2" customFormat="1">
      <c r="A1281" s="38"/>
      <c r="B1281" s="39"/>
      <c r="C1281" s="40"/>
      <c r="D1281" s="248" t="s">
        <v>172</v>
      </c>
      <c r="E1281" s="40"/>
      <c r="F1281" s="249" t="s">
        <v>1787</v>
      </c>
      <c r="G1281" s="40"/>
      <c r="H1281" s="40"/>
      <c r="I1281" s="144"/>
      <c r="J1281" s="40"/>
      <c r="K1281" s="40"/>
      <c r="L1281" s="44"/>
      <c r="M1281" s="250"/>
      <c r="N1281" s="251"/>
      <c r="O1281" s="91"/>
      <c r="P1281" s="91"/>
      <c r="Q1281" s="91"/>
      <c r="R1281" s="91"/>
      <c r="S1281" s="91"/>
      <c r="T1281" s="92"/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T1281" s="17" t="s">
        <v>172</v>
      </c>
      <c r="AU1281" s="17" t="s">
        <v>87</v>
      </c>
    </row>
    <row r="1282" s="2" customFormat="1">
      <c r="A1282" s="38"/>
      <c r="B1282" s="39"/>
      <c r="C1282" s="40"/>
      <c r="D1282" s="248" t="s">
        <v>393</v>
      </c>
      <c r="E1282" s="40"/>
      <c r="F1282" s="283" t="s">
        <v>806</v>
      </c>
      <c r="G1282" s="40"/>
      <c r="H1282" s="40"/>
      <c r="I1282" s="144"/>
      <c r="J1282" s="40"/>
      <c r="K1282" s="40"/>
      <c r="L1282" s="44"/>
      <c r="M1282" s="250"/>
      <c r="N1282" s="251"/>
      <c r="O1282" s="91"/>
      <c r="P1282" s="91"/>
      <c r="Q1282" s="91"/>
      <c r="R1282" s="91"/>
      <c r="S1282" s="91"/>
      <c r="T1282" s="92"/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T1282" s="17" t="s">
        <v>393</v>
      </c>
      <c r="AU1282" s="17" t="s">
        <v>87</v>
      </c>
    </row>
    <row r="1283" s="13" customFormat="1">
      <c r="A1283" s="13"/>
      <c r="B1283" s="252"/>
      <c r="C1283" s="253"/>
      <c r="D1283" s="248" t="s">
        <v>174</v>
      </c>
      <c r="E1283" s="254" t="s">
        <v>1</v>
      </c>
      <c r="F1283" s="255" t="s">
        <v>1602</v>
      </c>
      <c r="G1283" s="253"/>
      <c r="H1283" s="254" t="s">
        <v>1</v>
      </c>
      <c r="I1283" s="256"/>
      <c r="J1283" s="253"/>
      <c r="K1283" s="253"/>
      <c r="L1283" s="257"/>
      <c r="M1283" s="258"/>
      <c r="N1283" s="259"/>
      <c r="O1283" s="259"/>
      <c r="P1283" s="259"/>
      <c r="Q1283" s="259"/>
      <c r="R1283" s="259"/>
      <c r="S1283" s="259"/>
      <c r="T1283" s="260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61" t="s">
        <v>174</v>
      </c>
      <c r="AU1283" s="261" t="s">
        <v>87</v>
      </c>
      <c r="AV1283" s="13" t="s">
        <v>85</v>
      </c>
      <c r="AW1283" s="13" t="s">
        <v>32</v>
      </c>
      <c r="AX1283" s="13" t="s">
        <v>77</v>
      </c>
      <c r="AY1283" s="261" t="s">
        <v>163</v>
      </c>
    </row>
    <row r="1284" s="14" customFormat="1">
      <c r="A1284" s="14"/>
      <c r="B1284" s="262"/>
      <c r="C1284" s="263"/>
      <c r="D1284" s="248" t="s">
        <v>174</v>
      </c>
      <c r="E1284" s="264" t="s">
        <v>1</v>
      </c>
      <c r="F1284" s="265" t="s">
        <v>1603</v>
      </c>
      <c r="G1284" s="263"/>
      <c r="H1284" s="266">
        <v>8.6999999999999993</v>
      </c>
      <c r="I1284" s="267"/>
      <c r="J1284" s="263"/>
      <c r="K1284" s="263"/>
      <c r="L1284" s="268"/>
      <c r="M1284" s="269"/>
      <c r="N1284" s="270"/>
      <c r="O1284" s="270"/>
      <c r="P1284" s="270"/>
      <c r="Q1284" s="270"/>
      <c r="R1284" s="270"/>
      <c r="S1284" s="270"/>
      <c r="T1284" s="271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72" t="s">
        <v>174</v>
      </c>
      <c r="AU1284" s="272" t="s">
        <v>87</v>
      </c>
      <c r="AV1284" s="14" t="s">
        <v>87</v>
      </c>
      <c r="AW1284" s="14" t="s">
        <v>32</v>
      </c>
      <c r="AX1284" s="14" t="s">
        <v>77</v>
      </c>
      <c r="AY1284" s="272" t="s">
        <v>163</v>
      </c>
    </row>
    <row r="1285" s="13" customFormat="1">
      <c r="A1285" s="13"/>
      <c r="B1285" s="252"/>
      <c r="C1285" s="253"/>
      <c r="D1285" s="248" t="s">
        <v>174</v>
      </c>
      <c r="E1285" s="254" t="s">
        <v>1</v>
      </c>
      <c r="F1285" s="255" t="s">
        <v>1604</v>
      </c>
      <c r="G1285" s="253"/>
      <c r="H1285" s="254" t="s">
        <v>1</v>
      </c>
      <c r="I1285" s="256"/>
      <c r="J1285" s="253"/>
      <c r="K1285" s="253"/>
      <c r="L1285" s="257"/>
      <c r="M1285" s="258"/>
      <c r="N1285" s="259"/>
      <c r="O1285" s="259"/>
      <c r="P1285" s="259"/>
      <c r="Q1285" s="259"/>
      <c r="R1285" s="259"/>
      <c r="S1285" s="259"/>
      <c r="T1285" s="260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61" t="s">
        <v>174</v>
      </c>
      <c r="AU1285" s="261" t="s">
        <v>87</v>
      </c>
      <c r="AV1285" s="13" t="s">
        <v>85</v>
      </c>
      <c r="AW1285" s="13" t="s">
        <v>32</v>
      </c>
      <c r="AX1285" s="13" t="s">
        <v>77</v>
      </c>
      <c r="AY1285" s="261" t="s">
        <v>163</v>
      </c>
    </row>
    <row r="1286" s="14" customFormat="1">
      <c r="A1286" s="14"/>
      <c r="B1286" s="262"/>
      <c r="C1286" s="263"/>
      <c r="D1286" s="248" t="s">
        <v>174</v>
      </c>
      <c r="E1286" s="264" t="s">
        <v>1</v>
      </c>
      <c r="F1286" s="265" t="s">
        <v>1605</v>
      </c>
      <c r="G1286" s="263"/>
      <c r="H1286" s="266">
        <v>2.8999999999999999</v>
      </c>
      <c r="I1286" s="267"/>
      <c r="J1286" s="263"/>
      <c r="K1286" s="263"/>
      <c r="L1286" s="268"/>
      <c r="M1286" s="269"/>
      <c r="N1286" s="270"/>
      <c r="O1286" s="270"/>
      <c r="P1286" s="270"/>
      <c r="Q1286" s="270"/>
      <c r="R1286" s="270"/>
      <c r="S1286" s="270"/>
      <c r="T1286" s="271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72" t="s">
        <v>174</v>
      </c>
      <c r="AU1286" s="272" t="s">
        <v>87</v>
      </c>
      <c r="AV1286" s="14" t="s">
        <v>87</v>
      </c>
      <c r="AW1286" s="14" t="s">
        <v>32</v>
      </c>
      <c r="AX1286" s="14" t="s">
        <v>77</v>
      </c>
      <c r="AY1286" s="272" t="s">
        <v>163</v>
      </c>
    </row>
    <row r="1287" s="14" customFormat="1">
      <c r="A1287" s="14"/>
      <c r="B1287" s="262"/>
      <c r="C1287" s="263"/>
      <c r="D1287" s="248" t="s">
        <v>174</v>
      </c>
      <c r="E1287" s="263"/>
      <c r="F1287" s="265" t="s">
        <v>1789</v>
      </c>
      <c r="G1287" s="263"/>
      <c r="H1287" s="266">
        <v>12.76</v>
      </c>
      <c r="I1287" s="267"/>
      <c r="J1287" s="263"/>
      <c r="K1287" s="263"/>
      <c r="L1287" s="268"/>
      <c r="M1287" s="269"/>
      <c r="N1287" s="270"/>
      <c r="O1287" s="270"/>
      <c r="P1287" s="270"/>
      <c r="Q1287" s="270"/>
      <c r="R1287" s="270"/>
      <c r="S1287" s="270"/>
      <c r="T1287" s="271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72" t="s">
        <v>174</v>
      </c>
      <c r="AU1287" s="272" t="s">
        <v>87</v>
      </c>
      <c r="AV1287" s="14" t="s">
        <v>87</v>
      </c>
      <c r="AW1287" s="14" t="s">
        <v>4</v>
      </c>
      <c r="AX1287" s="14" t="s">
        <v>85</v>
      </c>
      <c r="AY1287" s="272" t="s">
        <v>163</v>
      </c>
    </row>
    <row r="1288" s="2" customFormat="1" ht="16.5" customHeight="1">
      <c r="A1288" s="38"/>
      <c r="B1288" s="39"/>
      <c r="C1288" s="273" t="s">
        <v>1790</v>
      </c>
      <c r="D1288" s="273" t="s">
        <v>230</v>
      </c>
      <c r="E1288" s="274" t="s">
        <v>1791</v>
      </c>
      <c r="F1288" s="275" t="s">
        <v>1792</v>
      </c>
      <c r="G1288" s="276" t="s">
        <v>1759</v>
      </c>
      <c r="H1288" s="277">
        <v>8</v>
      </c>
      <c r="I1288" s="278"/>
      <c r="J1288" s="279">
        <f>ROUND(I1288*H1288,2)</f>
        <v>0</v>
      </c>
      <c r="K1288" s="275" t="s">
        <v>169</v>
      </c>
      <c r="L1288" s="280"/>
      <c r="M1288" s="281" t="s">
        <v>1</v>
      </c>
      <c r="N1288" s="282" t="s">
        <v>42</v>
      </c>
      <c r="O1288" s="91"/>
      <c r="P1288" s="244">
        <f>O1288*H1288</f>
        <v>0</v>
      </c>
      <c r="Q1288" s="244">
        <v>0.00020000000000000001</v>
      </c>
      <c r="R1288" s="244">
        <f>Q1288*H1288</f>
        <v>0.0016000000000000001</v>
      </c>
      <c r="S1288" s="244">
        <v>0</v>
      </c>
      <c r="T1288" s="245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46" t="s">
        <v>379</v>
      </c>
      <c r="AT1288" s="246" t="s">
        <v>230</v>
      </c>
      <c r="AU1288" s="246" t="s">
        <v>87</v>
      </c>
      <c r="AY1288" s="17" t="s">
        <v>163</v>
      </c>
      <c r="BE1288" s="247">
        <f>IF(N1288="základní",J1288,0)</f>
        <v>0</v>
      </c>
      <c r="BF1288" s="247">
        <f>IF(N1288="snížená",J1288,0)</f>
        <v>0</v>
      </c>
      <c r="BG1288" s="247">
        <f>IF(N1288="zákl. přenesená",J1288,0)</f>
        <v>0</v>
      </c>
      <c r="BH1288" s="247">
        <f>IF(N1288="sníž. přenesená",J1288,0)</f>
        <v>0</v>
      </c>
      <c r="BI1288" s="247">
        <f>IF(N1288="nulová",J1288,0)</f>
        <v>0</v>
      </c>
      <c r="BJ1288" s="17" t="s">
        <v>85</v>
      </c>
      <c r="BK1288" s="247">
        <f>ROUND(I1288*H1288,2)</f>
        <v>0</v>
      </c>
      <c r="BL1288" s="17" t="s">
        <v>264</v>
      </c>
      <c r="BM1288" s="246" t="s">
        <v>1793</v>
      </c>
    </row>
    <row r="1289" s="2" customFormat="1">
      <c r="A1289" s="38"/>
      <c r="B1289" s="39"/>
      <c r="C1289" s="40"/>
      <c r="D1289" s="248" t="s">
        <v>172</v>
      </c>
      <c r="E1289" s="40"/>
      <c r="F1289" s="249" t="s">
        <v>1792</v>
      </c>
      <c r="G1289" s="40"/>
      <c r="H1289" s="40"/>
      <c r="I1289" s="144"/>
      <c r="J1289" s="40"/>
      <c r="K1289" s="40"/>
      <c r="L1289" s="44"/>
      <c r="M1289" s="250"/>
      <c r="N1289" s="251"/>
      <c r="O1289" s="91"/>
      <c r="P1289" s="91"/>
      <c r="Q1289" s="91"/>
      <c r="R1289" s="91"/>
      <c r="S1289" s="91"/>
      <c r="T1289" s="92"/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T1289" s="17" t="s">
        <v>172</v>
      </c>
      <c r="AU1289" s="17" t="s">
        <v>87</v>
      </c>
    </row>
    <row r="1290" s="13" customFormat="1">
      <c r="A1290" s="13"/>
      <c r="B1290" s="252"/>
      <c r="C1290" s="253"/>
      <c r="D1290" s="248" t="s">
        <v>174</v>
      </c>
      <c r="E1290" s="254" t="s">
        <v>1</v>
      </c>
      <c r="F1290" s="255" t="s">
        <v>1602</v>
      </c>
      <c r="G1290" s="253"/>
      <c r="H1290" s="254" t="s">
        <v>1</v>
      </c>
      <c r="I1290" s="256"/>
      <c r="J1290" s="253"/>
      <c r="K1290" s="253"/>
      <c r="L1290" s="257"/>
      <c r="M1290" s="258"/>
      <c r="N1290" s="259"/>
      <c r="O1290" s="259"/>
      <c r="P1290" s="259"/>
      <c r="Q1290" s="259"/>
      <c r="R1290" s="259"/>
      <c r="S1290" s="259"/>
      <c r="T1290" s="260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61" t="s">
        <v>174</v>
      </c>
      <c r="AU1290" s="261" t="s">
        <v>87</v>
      </c>
      <c r="AV1290" s="13" t="s">
        <v>85</v>
      </c>
      <c r="AW1290" s="13" t="s">
        <v>32</v>
      </c>
      <c r="AX1290" s="13" t="s">
        <v>77</v>
      </c>
      <c r="AY1290" s="261" t="s">
        <v>163</v>
      </c>
    </row>
    <row r="1291" s="14" customFormat="1">
      <c r="A1291" s="14"/>
      <c r="B1291" s="262"/>
      <c r="C1291" s="263"/>
      <c r="D1291" s="248" t="s">
        <v>174</v>
      </c>
      <c r="E1291" s="264" t="s">
        <v>1</v>
      </c>
      <c r="F1291" s="265" t="s">
        <v>203</v>
      </c>
      <c r="G1291" s="263"/>
      <c r="H1291" s="266">
        <v>6</v>
      </c>
      <c r="I1291" s="267"/>
      <c r="J1291" s="263"/>
      <c r="K1291" s="263"/>
      <c r="L1291" s="268"/>
      <c r="M1291" s="269"/>
      <c r="N1291" s="270"/>
      <c r="O1291" s="270"/>
      <c r="P1291" s="270"/>
      <c r="Q1291" s="270"/>
      <c r="R1291" s="270"/>
      <c r="S1291" s="270"/>
      <c r="T1291" s="271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72" t="s">
        <v>174</v>
      </c>
      <c r="AU1291" s="272" t="s">
        <v>87</v>
      </c>
      <c r="AV1291" s="14" t="s">
        <v>87</v>
      </c>
      <c r="AW1291" s="14" t="s">
        <v>32</v>
      </c>
      <c r="AX1291" s="14" t="s">
        <v>77</v>
      </c>
      <c r="AY1291" s="272" t="s">
        <v>163</v>
      </c>
    </row>
    <row r="1292" s="13" customFormat="1">
      <c r="A1292" s="13"/>
      <c r="B1292" s="252"/>
      <c r="C1292" s="253"/>
      <c r="D1292" s="248" t="s">
        <v>174</v>
      </c>
      <c r="E1292" s="254" t="s">
        <v>1</v>
      </c>
      <c r="F1292" s="255" t="s">
        <v>1604</v>
      </c>
      <c r="G1292" s="253"/>
      <c r="H1292" s="254" t="s">
        <v>1</v>
      </c>
      <c r="I1292" s="256"/>
      <c r="J1292" s="253"/>
      <c r="K1292" s="253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61" t="s">
        <v>174</v>
      </c>
      <c r="AU1292" s="261" t="s">
        <v>87</v>
      </c>
      <c r="AV1292" s="13" t="s">
        <v>85</v>
      </c>
      <c r="AW1292" s="13" t="s">
        <v>32</v>
      </c>
      <c r="AX1292" s="13" t="s">
        <v>77</v>
      </c>
      <c r="AY1292" s="261" t="s">
        <v>163</v>
      </c>
    </row>
    <row r="1293" s="14" customFormat="1">
      <c r="A1293" s="14"/>
      <c r="B1293" s="262"/>
      <c r="C1293" s="263"/>
      <c r="D1293" s="248" t="s">
        <v>174</v>
      </c>
      <c r="E1293" s="264" t="s">
        <v>1</v>
      </c>
      <c r="F1293" s="265" t="s">
        <v>87</v>
      </c>
      <c r="G1293" s="263"/>
      <c r="H1293" s="266">
        <v>2</v>
      </c>
      <c r="I1293" s="267"/>
      <c r="J1293" s="263"/>
      <c r="K1293" s="263"/>
      <c r="L1293" s="268"/>
      <c r="M1293" s="269"/>
      <c r="N1293" s="270"/>
      <c r="O1293" s="270"/>
      <c r="P1293" s="270"/>
      <c r="Q1293" s="270"/>
      <c r="R1293" s="270"/>
      <c r="S1293" s="270"/>
      <c r="T1293" s="271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72" t="s">
        <v>174</v>
      </c>
      <c r="AU1293" s="272" t="s">
        <v>87</v>
      </c>
      <c r="AV1293" s="14" t="s">
        <v>87</v>
      </c>
      <c r="AW1293" s="14" t="s">
        <v>32</v>
      </c>
      <c r="AX1293" s="14" t="s">
        <v>77</v>
      </c>
      <c r="AY1293" s="272" t="s">
        <v>163</v>
      </c>
    </row>
    <row r="1294" s="2" customFormat="1" ht="16.5" customHeight="1">
      <c r="A1294" s="38"/>
      <c r="B1294" s="39"/>
      <c r="C1294" s="235" t="s">
        <v>1794</v>
      </c>
      <c r="D1294" s="235" t="s">
        <v>165</v>
      </c>
      <c r="E1294" s="236" t="s">
        <v>1795</v>
      </c>
      <c r="F1294" s="237" t="s">
        <v>1796</v>
      </c>
      <c r="G1294" s="238" t="s">
        <v>219</v>
      </c>
      <c r="H1294" s="239">
        <v>1.2969999999999999</v>
      </c>
      <c r="I1294" s="240"/>
      <c r="J1294" s="241">
        <f>ROUND(I1294*H1294,2)</f>
        <v>0</v>
      </c>
      <c r="K1294" s="237" t="s">
        <v>169</v>
      </c>
      <c r="L1294" s="44"/>
      <c r="M1294" s="242" t="s">
        <v>1</v>
      </c>
      <c r="N1294" s="243" t="s">
        <v>42</v>
      </c>
      <c r="O1294" s="91"/>
      <c r="P1294" s="244">
        <f>O1294*H1294</f>
        <v>0</v>
      </c>
      <c r="Q1294" s="244">
        <v>0</v>
      </c>
      <c r="R1294" s="244">
        <f>Q1294*H1294</f>
        <v>0</v>
      </c>
      <c r="S1294" s="244">
        <v>0</v>
      </c>
      <c r="T1294" s="245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46" t="s">
        <v>264</v>
      </c>
      <c r="AT1294" s="246" t="s">
        <v>165</v>
      </c>
      <c r="AU1294" s="246" t="s">
        <v>87</v>
      </c>
      <c r="AY1294" s="17" t="s">
        <v>163</v>
      </c>
      <c r="BE1294" s="247">
        <f>IF(N1294="základní",J1294,0)</f>
        <v>0</v>
      </c>
      <c r="BF1294" s="247">
        <f>IF(N1294="snížená",J1294,0)</f>
        <v>0</v>
      </c>
      <c r="BG1294" s="247">
        <f>IF(N1294="zákl. přenesená",J1294,0)</f>
        <v>0</v>
      </c>
      <c r="BH1294" s="247">
        <f>IF(N1294="sníž. přenesená",J1294,0)</f>
        <v>0</v>
      </c>
      <c r="BI1294" s="247">
        <f>IF(N1294="nulová",J1294,0)</f>
        <v>0</v>
      </c>
      <c r="BJ1294" s="17" t="s">
        <v>85</v>
      </c>
      <c r="BK1294" s="247">
        <f>ROUND(I1294*H1294,2)</f>
        <v>0</v>
      </c>
      <c r="BL1294" s="17" t="s">
        <v>264</v>
      </c>
      <c r="BM1294" s="246" t="s">
        <v>1797</v>
      </c>
    </row>
    <row r="1295" s="2" customFormat="1">
      <c r="A1295" s="38"/>
      <c r="B1295" s="39"/>
      <c r="C1295" s="40"/>
      <c r="D1295" s="248" t="s">
        <v>172</v>
      </c>
      <c r="E1295" s="40"/>
      <c r="F1295" s="249" t="s">
        <v>1798</v>
      </c>
      <c r="G1295" s="40"/>
      <c r="H1295" s="40"/>
      <c r="I1295" s="144"/>
      <c r="J1295" s="40"/>
      <c r="K1295" s="40"/>
      <c r="L1295" s="44"/>
      <c r="M1295" s="250"/>
      <c r="N1295" s="251"/>
      <c r="O1295" s="91"/>
      <c r="P1295" s="91"/>
      <c r="Q1295" s="91"/>
      <c r="R1295" s="91"/>
      <c r="S1295" s="91"/>
      <c r="T1295" s="92"/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T1295" s="17" t="s">
        <v>172</v>
      </c>
      <c r="AU1295" s="17" t="s">
        <v>87</v>
      </c>
    </row>
    <row r="1296" s="12" customFormat="1" ht="22.8" customHeight="1">
      <c r="A1296" s="12"/>
      <c r="B1296" s="219"/>
      <c r="C1296" s="220"/>
      <c r="D1296" s="221" t="s">
        <v>76</v>
      </c>
      <c r="E1296" s="233" t="s">
        <v>1799</v>
      </c>
      <c r="F1296" s="233" t="s">
        <v>1800</v>
      </c>
      <c r="G1296" s="220"/>
      <c r="H1296" s="220"/>
      <c r="I1296" s="223"/>
      <c r="J1296" s="234">
        <f>BK1296</f>
        <v>0</v>
      </c>
      <c r="K1296" s="220"/>
      <c r="L1296" s="225"/>
      <c r="M1296" s="226"/>
      <c r="N1296" s="227"/>
      <c r="O1296" s="227"/>
      <c r="P1296" s="228">
        <f>SUM(P1297:P1385)</f>
        <v>0</v>
      </c>
      <c r="Q1296" s="227"/>
      <c r="R1296" s="228">
        <f>SUM(R1297:R1385)</f>
        <v>2.1787455000000002</v>
      </c>
      <c r="S1296" s="227"/>
      <c r="T1296" s="229">
        <f>SUM(T1297:T1385)</f>
        <v>1.876916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230" t="s">
        <v>87</v>
      </c>
      <c r="AT1296" s="231" t="s">
        <v>76</v>
      </c>
      <c r="AU1296" s="231" t="s">
        <v>85</v>
      </c>
      <c r="AY1296" s="230" t="s">
        <v>163</v>
      </c>
      <c r="BK1296" s="232">
        <f>SUM(BK1297:BK1385)</f>
        <v>0</v>
      </c>
    </row>
    <row r="1297" s="2" customFormat="1" ht="16.5" customHeight="1">
      <c r="A1297" s="38"/>
      <c r="B1297" s="39"/>
      <c r="C1297" s="235" t="s">
        <v>1801</v>
      </c>
      <c r="D1297" s="235" t="s">
        <v>165</v>
      </c>
      <c r="E1297" s="236" t="s">
        <v>1802</v>
      </c>
      <c r="F1297" s="237" t="s">
        <v>1803</v>
      </c>
      <c r="G1297" s="238" t="s">
        <v>1804</v>
      </c>
      <c r="H1297" s="239">
        <v>1</v>
      </c>
      <c r="I1297" s="240"/>
      <c r="J1297" s="241">
        <f>ROUND(I1297*H1297,2)</f>
        <v>0</v>
      </c>
      <c r="K1297" s="237" t="s">
        <v>1</v>
      </c>
      <c r="L1297" s="44"/>
      <c r="M1297" s="242" t="s">
        <v>1</v>
      </c>
      <c r="N1297" s="243" t="s">
        <v>42</v>
      </c>
      <c r="O1297" s="91"/>
      <c r="P1297" s="244">
        <f>O1297*H1297</f>
        <v>0</v>
      </c>
      <c r="Q1297" s="244">
        <v>0</v>
      </c>
      <c r="R1297" s="244">
        <f>Q1297*H1297</f>
        <v>0</v>
      </c>
      <c r="S1297" s="244">
        <v>0</v>
      </c>
      <c r="T1297" s="245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46" t="s">
        <v>264</v>
      </c>
      <c r="AT1297" s="246" t="s">
        <v>165</v>
      </c>
      <c r="AU1297" s="246" t="s">
        <v>87</v>
      </c>
      <c r="AY1297" s="17" t="s">
        <v>163</v>
      </c>
      <c r="BE1297" s="247">
        <f>IF(N1297="základní",J1297,0)</f>
        <v>0</v>
      </c>
      <c r="BF1297" s="247">
        <f>IF(N1297="snížená",J1297,0)</f>
        <v>0</v>
      </c>
      <c r="BG1297" s="247">
        <f>IF(N1297="zákl. přenesená",J1297,0)</f>
        <v>0</v>
      </c>
      <c r="BH1297" s="247">
        <f>IF(N1297="sníž. přenesená",J1297,0)</f>
        <v>0</v>
      </c>
      <c r="BI1297" s="247">
        <f>IF(N1297="nulová",J1297,0)</f>
        <v>0</v>
      </c>
      <c r="BJ1297" s="17" t="s">
        <v>85</v>
      </c>
      <c r="BK1297" s="247">
        <f>ROUND(I1297*H1297,2)</f>
        <v>0</v>
      </c>
      <c r="BL1297" s="17" t="s">
        <v>264</v>
      </c>
      <c r="BM1297" s="246" t="s">
        <v>1805</v>
      </c>
    </row>
    <row r="1298" s="2" customFormat="1">
      <c r="A1298" s="38"/>
      <c r="B1298" s="39"/>
      <c r="C1298" s="40"/>
      <c r="D1298" s="248" t="s">
        <v>172</v>
      </c>
      <c r="E1298" s="40"/>
      <c r="F1298" s="249" t="s">
        <v>1806</v>
      </c>
      <c r="G1298" s="40"/>
      <c r="H1298" s="40"/>
      <c r="I1298" s="144"/>
      <c r="J1298" s="40"/>
      <c r="K1298" s="40"/>
      <c r="L1298" s="44"/>
      <c r="M1298" s="250"/>
      <c r="N1298" s="251"/>
      <c r="O1298" s="91"/>
      <c r="P1298" s="91"/>
      <c r="Q1298" s="91"/>
      <c r="R1298" s="91"/>
      <c r="S1298" s="91"/>
      <c r="T1298" s="92"/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T1298" s="17" t="s">
        <v>172</v>
      </c>
      <c r="AU1298" s="17" t="s">
        <v>87</v>
      </c>
    </row>
    <row r="1299" s="2" customFormat="1">
      <c r="A1299" s="38"/>
      <c r="B1299" s="39"/>
      <c r="C1299" s="40"/>
      <c r="D1299" s="248" t="s">
        <v>393</v>
      </c>
      <c r="E1299" s="40"/>
      <c r="F1299" s="283" t="s">
        <v>1807</v>
      </c>
      <c r="G1299" s="40"/>
      <c r="H1299" s="40"/>
      <c r="I1299" s="144"/>
      <c r="J1299" s="40"/>
      <c r="K1299" s="40"/>
      <c r="L1299" s="44"/>
      <c r="M1299" s="250"/>
      <c r="N1299" s="251"/>
      <c r="O1299" s="91"/>
      <c r="P1299" s="91"/>
      <c r="Q1299" s="91"/>
      <c r="R1299" s="91"/>
      <c r="S1299" s="91"/>
      <c r="T1299" s="92"/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T1299" s="17" t="s">
        <v>393</v>
      </c>
      <c r="AU1299" s="17" t="s">
        <v>87</v>
      </c>
    </row>
    <row r="1300" s="13" customFormat="1">
      <c r="A1300" s="13"/>
      <c r="B1300" s="252"/>
      <c r="C1300" s="253"/>
      <c r="D1300" s="248" t="s">
        <v>174</v>
      </c>
      <c r="E1300" s="254" t="s">
        <v>1</v>
      </c>
      <c r="F1300" s="255" t="s">
        <v>1808</v>
      </c>
      <c r="G1300" s="253"/>
      <c r="H1300" s="254" t="s">
        <v>1</v>
      </c>
      <c r="I1300" s="256"/>
      <c r="J1300" s="253"/>
      <c r="K1300" s="253"/>
      <c r="L1300" s="257"/>
      <c r="M1300" s="258"/>
      <c r="N1300" s="259"/>
      <c r="O1300" s="259"/>
      <c r="P1300" s="259"/>
      <c r="Q1300" s="259"/>
      <c r="R1300" s="259"/>
      <c r="S1300" s="259"/>
      <c r="T1300" s="260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61" t="s">
        <v>174</v>
      </c>
      <c r="AU1300" s="261" t="s">
        <v>87</v>
      </c>
      <c r="AV1300" s="13" t="s">
        <v>85</v>
      </c>
      <c r="AW1300" s="13" t="s">
        <v>32</v>
      </c>
      <c r="AX1300" s="13" t="s">
        <v>77</v>
      </c>
      <c r="AY1300" s="261" t="s">
        <v>163</v>
      </c>
    </row>
    <row r="1301" s="14" customFormat="1">
      <c r="A1301" s="14"/>
      <c r="B1301" s="262"/>
      <c r="C1301" s="263"/>
      <c r="D1301" s="248" t="s">
        <v>174</v>
      </c>
      <c r="E1301" s="264" t="s">
        <v>1</v>
      </c>
      <c r="F1301" s="265" t="s">
        <v>85</v>
      </c>
      <c r="G1301" s="263"/>
      <c r="H1301" s="266">
        <v>1</v>
      </c>
      <c r="I1301" s="267"/>
      <c r="J1301" s="263"/>
      <c r="K1301" s="263"/>
      <c r="L1301" s="268"/>
      <c r="M1301" s="269"/>
      <c r="N1301" s="270"/>
      <c r="O1301" s="270"/>
      <c r="P1301" s="270"/>
      <c r="Q1301" s="270"/>
      <c r="R1301" s="270"/>
      <c r="S1301" s="270"/>
      <c r="T1301" s="271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72" t="s">
        <v>174</v>
      </c>
      <c r="AU1301" s="272" t="s">
        <v>87</v>
      </c>
      <c r="AV1301" s="14" t="s">
        <v>87</v>
      </c>
      <c r="AW1301" s="14" t="s">
        <v>32</v>
      </c>
      <c r="AX1301" s="14" t="s">
        <v>77</v>
      </c>
      <c r="AY1301" s="272" t="s">
        <v>163</v>
      </c>
    </row>
    <row r="1302" s="2" customFormat="1" ht="16.5" customHeight="1">
      <c r="A1302" s="38"/>
      <c r="B1302" s="39"/>
      <c r="C1302" s="235" t="s">
        <v>1809</v>
      </c>
      <c r="D1302" s="235" t="s">
        <v>165</v>
      </c>
      <c r="E1302" s="236" t="s">
        <v>1810</v>
      </c>
      <c r="F1302" s="237" t="s">
        <v>1811</v>
      </c>
      <c r="G1302" s="238" t="s">
        <v>781</v>
      </c>
      <c r="H1302" s="239">
        <v>1</v>
      </c>
      <c r="I1302" s="240"/>
      <c r="J1302" s="241">
        <f>ROUND(I1302*H1302,2)</f>
        <v>0</v>
      </c>
      <c r="K1302" s="237" t="s">
        <v>169</v>
      </c>
      <c r="L1302" s="44"/>
      <c r="M1302" s="242" t="s">
        <v>1</v>
      </c>
      <c r="N1302" s="243" t="s">
        <v>42</v>
      </c>
      <c r="O1302" s="91"/>
      <c r="P1302" s="244">
        <f>O1302*H1302</f>
        <v>0</v>
      </c>
      <c r="Q1302" s="244">
        <v>0</v>
      </c>
      <c r="R1302" s="244">
        <f>Q1302*H1302</f>
        <v>0</v>
      </c>
      <c r="S1302" s="244">
        <v>0</v>
      </c>
      <c r="T1302" s="245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246" t="s">
        <v>264</v>
      </c>
      <c r="AT1302" s="246" t="s">
        <v>165</v>
      </c>
      <c r="AU1302" s="246" t="s">
        <v>87</v>
      </c>
      <c r="AY1302" s="17" t="s">
        <v>163</v>
      </c>
      <c r="BE1302" s="247">
        <f>IF(N1302="základní",J1302,0)</f>
        <v>0</v>
      </c>
      <c r="BF1302" s="247">
        <f>IF(N1302="snížená",J1302,0)</f>
        <v>0</v>
      </c>
      <c r="BG1302" s="247">
        <f>IF(N1302="zákl. přenesená",J1302,0)</f>
        <v>0</v>
      </c>
      <c r="BH1302" s="247">
        <f>IF(N1302="sníž. přenesená",J1302,0)</f>
        <v>0</v>
      </c>
      <c r="BI1302" s="247">
        <f>IF(N1302="nulová",J1302,0)</f>
        <v>0</v>
      </c>
      <c r="BJ1302" s="17" t="s">
        <v>85</v>
      </c>
      <c r="BK1302" s="247">
        <f>ROUND(I1302*H1302,2)</f>
        <v>0</v>
      </c>
      <c r="BL1302" s="17" t="s">
        <v>264</v>
      </c>
      <c r="BM1302" s="246" t="s">
        <v>1812</v>
      </c>
    </row>
    <row r="1303" s="2" customFormat="1">
      <c r="A1303" s="38"/>
      <c r="B1303" s="39"/>
      <c r="C1303" s="40"/>
      <c r="D1303" s="248" t="s">
        <v>172</v>
      </c>
      <c r="E1303" s="40"/>
      <c r="F1303" s="249" t="s">
        <v>1813</v>
      </c>
      <c r="G1303" s="40"/>
      <c r="H1303" s="40"/>
      <c r="I1303" s="144"/>
      <c r="J1303" s="40"/>
      <c r="K1303" s="40"/>
      <c r="L1303" s="44"/>
      <c r="M1303" s="250"/>
      <c r="N1303" s="251"/>
      <c r="O1303" s="91"/>
      <c r="P1303" s="91"/>
      <c r="Q1303" s="91"/>
      <c r="R1303" s="91"/>
      <c r="S1303" s="91"/>
      <c r="T1303" s="92"/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T1303" s="17" t="s">
        <v>172</v>
      </c>
      <c r="AU1303" s="17" t="s">
        <v>87</v>
      </c>
    </row>
    <row r="1304" s="13" customFormat="1">
      <c r="A1304" s="13"/>
      <c r="B1304" s="252"/>
      <c r="C1304" s="253"/>
      <c r="D1304" s="248" t="s">
        <v>174</v>
      </c>
      <c r="E1304" s="254" t="s">
        <v>1</v>
      </c>
      <c r="F1304" s="255" t="s">
        <v>1814</v>
      </c>
      <c r="G1304" s="253"/>
      <c r="H1304" s="254" t="s">
        <v>1</v>
      </c>
      <c r="I1304" s="256"/>
      <c r="J1304" s="253"/>
      <c r="K1304" s="253"/>
      <c r="L1304" s="257"/>
      <c r="M1304" s="258"/>
      <c r="N1304" s="259"/>
      <c r="O1304" s="259"/>
      <c r="P1304" s="259"/>
      <c r="Q1304" s="259"/>
      <c r="R1304" s="259"/>
      <c r="S1304" s="259"/>
      <c r="T1304" s="260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61" t="s">
        <v>174</v>
      </c>
      <c r="AU1304" s="261" t="s">
        <v>87</v>
      </c>
      <c r="AV1304" s="13" t="s">
        <v>85</v>
      </c>
      <c r="AW1304" s="13" t="s">
        <v>32</v>
      </c>
      <c r="AX1304" s="13" t="s">
        <v>77</v>
      </c>
      <c r="AY1304" s="261" t="s">
        <v>163</v>
      </c>
    </row>
    <row r="1305" s="14" customFormat="1">
      <c r="A1305" s="14"/>
      <c r="B1305" s="262"/>
      <c r="C1305" s="263"/>
      <c r="D1305" s="248" t="s">
        <v>174</v>
      </c>
      <c r="E1305" s="264" t="s">
        <v>1</v>
      </c>
      <c r="F1305" s="265" t="s">
        <v>85</v>
      </c>
      <c r="G1305" s="263"/>
      <c r="H1305" s="266">
        <v>1</v>
      </c>
      <c r="I1305" s="267"/>
      <c r="J1305" s="263"/>
      <c r="K1305" s="263"/>
      <c r="L1305" s="268"/>
      <c r="M1305" s="269"/>
      <c r="N1305" s="270"/>
      <c r="O1305" s="270"/>
      <c r="P1305" s="270"/>
      <c r="Q1305" s="270"/>
      <c r="R1305" s="270"/>
      <c r="S1305" s="270"/>
      <c r="T1305" s="271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72" t="s">
        <v>174</v>
      </c>
      <c r="AU1305" s="272" t="s">
        <v>87</v>
      </c>
      <c r="AV1305" s="14" t="s">
        <v>87</v>
      </c>
      <c r="AW1305" s="14" t="s">
        <v>32</v>
      </c>
      <c r="AX1305" s="14" t="s">
        <v>77</v>
      </c>
      <c r="AY1305" s="272" t="s">
        <v>163</v>
      </c>
    </row>
    <row r="1306" s="2" customFormat="1" ht="16.5" customHeight="1">
      <c r="A1306" s="38"/>
      <c r="B1306" s="39"/>
      <c r="C1306" s="273" t="s">
        <v>1815</v>
      </c>
      <c r="D1306" s="273" t="s">
        <v>230</v>
      </c>
      <c r="E1306" s="274" t="s">
        <v>1722</v>
      </c>
      <c r="F1306" s="275" t="s">
        <v>1723</v>
      </c>
      <c r="G1306" s="276" t="s">
        <v>781</v>
      </c>
      <c r="H1306" s="277">
        <v>1</v>
      </c>
      <c r="I1306" s="278"/>
      <c r="J1306" s="279">
        <f>ROUND(I1306*H1306,2)</f>
        <v>0</v>
      </c>
      <c r="K1306" s="275" t="s">
        <v>169</v>
      </c>
      <c r="L1306" s="280"/>
      <c r="M1306" s="281" t="s">
        <v>1</v>
      </c>
      <c r="N1306" s="282" t="s">
        <v>42</v>
      </c>
      <c r="O1306" s="91"/>
      <c r="P1306" s="244">
        <f>O1306*H1306</f>
        <v>0</v>
      </c>
      <c r="Q1306" s="244">
        <v>0.0038</v>
      </c>
      <c r="R1306" s="244">
        <f>Q1306*H1306</f>
        <v>0.0038</v>
      </c>
      <c r="S1306" s="244">
        <v>0</v>
      </c>
      <c r="T1306" s="245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46" t="s">
        <v>379</v>
      </c>
      <c r="AT1306" s="246" t="s">
        <v>230</v>
      </c>
      <c r="AU1306" s="246" t="s">
        <v>87</v>
      </c>
      <c r="AY1306" s="17" t="s">
        <v>163</v>
      </c>
      <c r="BE1306" s="247">
        <f>IF(N1306="základní",J1306,0)</f>
        <v>0</v>
      </c>
      <c r="BF1306" s="247">
        <f>IF(N1306="snížená",J1306,0)</f>
        <v>0</v>
      </c>
      <c r="BG1306" s="247">
        <f>IF(N1306="zákl. přenesená",J1306,0)</f>
        <v>0</v>
      </c>
      <c r="BH1306" s="247">
        <f>IF(N1306="sníž. přenesená",J1306,0)</f>
        <v>0</v>
      </c>
      <c r="BI1306" s="247">
        <f>IF(N1306="nulová",J1306,0)</f>
        <v>0</v>
      </c>
      <c r="BJ1306" s="17" t="s">
        <v>85</v>
      </c>
      <c r="BK1306" s="247">
        <f>ROUND(I1306*H1306,2)</f>
        <v>0</v>
      </c>
      <c r="BL1306" s="17" t="s">
        <v>264</v>
      </c>
      <c r="BM1306" s="246" t="s">
        <v>1816</v>
      </c>
    </row>
    <row r="1307" s="2" customFormat="1">
      <c r="A1307" s="38"/>
      <c r="B1307" s="39"/>
      <c r="C1307" s="40"/>
      <c r="D1307" s="248" t="s">
        <v>172</v>
      </c>
      <c r="E1307" s="40"/>
      <c r="F1307" s="249" t="s">
        <v>1723</v>
      </c>
      <c r="G1307" s="40"/>
      <c r="H1307" s="40"/>
      <c r="I1307" s="144"/>
      <c r="J1307" s="40"/>
      <c r="K1307" s="40"/>
      <c r="L1307" s="44"/>
      <c r="M1307" s="250"/>
      <c r="N1307" s="251"/>
      <c r="O1307" s="91"/>
      <c r="P1307" s="91"/>
      <c r="Q1307" s="91"/>
      <c r="R1307" s="91"/>
      <c r="S1307" s="91"/>
      <c r="T1307" s="92"/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T1307" s="17" t="s">
        <v>172</v>
      </c>
      <c r="AU1307" s="17" t="s">
        <v>87</v>
      </c>
    </row>
    <row r="1308" s="2" customFormat="1" ht="16.5" customHeight="1">
      <c r="A1308" s="38"/>
      <c r="B1308" s="39"/>
      <c r="C1308" s="235" t="s">
        <v>1817</v>
      </c>
      <c r="D1308" s="235" t="s">
        <v>165</v>
      </c>
      <c r="E1308" s="236" t="s">
        <v>1818</v>
      </c>
      <c r="F1308" s="237" t="s">
        <v>1819</v>
      </c>
      <c r="G1308" s="238" t="s">
        <v>781</v>
      </c>
      <c r="H1308" s="239">
        <v>1</v>
      </c>
      <c r="I1308" s="240"/>
      <c r="J1308" s="241">
        <f>ROUND(I1308*H1308,2)</f>
        <v>0</v>
      </c>
      <c r="K1308" s="237" t="s">
        <v>169</v>
      </c>
      <c r="L1308" s="44"/>
      <c r="M1308" s="242" t="s">
        <v>1</v>
      </c>
      <c r="N1308" s="243" t="s">
        <v>42</v>
      </c>
      <c r="O1308" s="91"/>
      <c r="P1308" s="244">
        <f>O1308*H1308</f>
        <v>0</v>
      </c>
      <c r="Q1308" s="244">
        <v>0</v>
      </c>
      <c r="R1308" s="244">
        <f>Q1308*H1308</f>
        <v>0</v>
      </c>
      <c r="S1308" s="244">
        <v>0</v>
      </c>
      <c r="T1308" s="245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46" t="s">
        <v>264</v>
      </c>
      <c r="AT1308" s="246" t="s">
        <v>165</v>
      </c>
      <c r="AU1308" s="246" t="s">
        <v>87</v>
      </c>
      <c r="AY1308" s="17" t="s">
        <v>163</v>
      </c>
      <c r="BE1308" s="247">
        <f>IF(N1308="základní",J1308,0)</f>
        <v>0</v>
      </c>
      <c r="BF1308" s="247">
        <f>IF(N1308="snížená",J1308,0)</f>
        <v>0</v>
      </c>
      <c r="BG1308" s="247">
        <f>IF(N1308="zákl. přenesená",J1308,0)</f>
        <v>0</v>
      </c>
      <c r="BH1308" s="247">
        <f>IF(N1308="sníž. přenesená",J1308,0)</f>
        <v>0</v>
      </c>
      <c r="BI1308" s="247">
        <f>IF(N1308="nulová",J1308,0)</f>
        <v>0</v>
      </c>
      <c r="BJ1308" s="17" t="s">
        <v>85</v>
      </c>
      <c r="BK1308" s="247">
        <f>ROUND(I1308*H1308,2)</f>
        <v>0</v>
      </c>
      <c r="BL1308" s="17" t="s">
        <v>264</v>
      </c>
      <c r="BM1308" s="246" t="s">
        <v>1820</v>
      </c>
    </row>
    <row r="1309" s="2" customFormat="1">
      <c r="A1309" s="38"/>
      <c r="B1309" s="39"/>
      <c r="C1309" s="40"/>
      <c r="D1309" s="248" t="s">
        <v>172</v>
      </c>
      <c r="E1309" s="40"/>
      <c r="F1309" s="249" t="s">
        <v>1821</v>
      </c>
      <c r="G1309" s="40"/>
      <c r="H1309" s="40"/>
      <c r="I1309" s="144"/>
      <c r="J1309" s="40"/>
      <c r="K1309" s="40"/>
      <c r="L1309" s="44"/>
      <c r="M1309" s="250"/>
      <c r="N1309" s="251"/>
      <c r="O1309" s="91"/>
      <c r="P1309" s="91"/>
      <c r="Q1309" s="91"/>
      <c r="R1309" s="91"/>
      <c r="S1309" s="91"/>
      <c r="T1309" s="92"/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T1309" s="17" t="s">
        <v>172</v>
      </c>
      <c r="AU1309" s="17" t="s">
        <v>87</v>
      </c>
    </row>
    <row r="1310" s="13" customFormat="1">
      <c r="A1310" s="13"/>
      <c r="B1310" s="252"/>
      <c r="C1310" s="253"/>
      <c r="D1310" s="248" t="s">
        <v>174</v>
      </c>
      <c r="E1310" s="254" t="s">
        <v>1</v>
      </c>
      <c r="F1310" s="255" t="s">
        <v>1822</v>
      </c>
      <c r="G1310" s="253"/>
      <c r="H1310" s="254" t="s">
        <v>1</v>
      </c>
      <c r="I1310" s="256"/>
      <c r="J1310" s="253"/>
      <c r="K1310" s="253"/>
      <c r="L1310" s="257"/>
      <c r="M1310" s="258"/>
      <c r="N1310" s="259"/>
      <c r="O1310" s="259"/>
      <c r="P1310" s="259"/>
      <c r="Q1310" s="259"/>
      <c r="R1310" s="259"/>
      <c r="S1310" s="259"/>
      <c r="T1310" s="260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61" t="s">
        <v>174</v>
      </c>
      <c r="AU1310" s="261" t="s">
        <v>87</v>
      </c>
      <c r="AV1310" s="13" t="s">
        <v>85</v>
      </c>
      <c r="AW1310" s="13" t="s">
        <v>32</v>
      </c>
      <c r="AX1310" s="13" t="s">
        <v>77</v>
      </c>
      <c r="AY1310" s="261" t="s">
        <v>163</v>
      </c>
    </row>
    <row r="1311" s="14" customFormat="1">
      <c r="A1311" s="14"/>
      <c r="B1311" s="262"/>
      <c r="C1311" s="263"/>
      <c r="D1311" s="248" t="s">
        <v>174</v>
      </c>
      <c r="E1311" s="264" t="s">
        <v>1</v>
      </c>
      <c r="F1311" s="265" t="s">
        <v>85</v>
      </c>
      <c r="G1311" s="263"/>
      <c r="H1311" s="266">
        <v>1</v>
      </c>
      <c r="I1311" s="267"/>
      <c r="J1311" s="263"/>
      <c r="K1311" s="263"/>
      <c r="L1311" s="268"/>
      <c r="M1311" s="269"/>
      <c r="N1311" s="270"/>
      <c r="O1311" s="270"/>
      <c r="P1311" s="270"/>
      <c r="Q1311" s="270"/>
      <c r="R1311" s="270"/>
      <c r="S1311" s="270"/>
      <c r="T1311" s="271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72" t="s">
        <v>174</v>
      </c>
      <c r="AU1311" s="272" t="s">
        <v>87</v>
      </c>
      <c r="AV1311" s="14" t="s">
        <v>87</v>
      </c>
      <c r="AW1311" s="14" t="s">
        <v>32</v>
      </c>
      <c r="AX1311" s="14" t="s">
        <v>77</v>
      </c>
      <c r="AY1311" s="272" t="s">
        <v>163</v>
      </c>
    </row>
    <row r="1312" s="2" customFormat="1" ht="16.5" customHeight="1">
      <c r="A1312" s="38"/>
      <c r="B1312" s="39"/>
      <c r="C1312" s="273" t="s">
        <v>1823</v>
      </c>
      <c r="D1312" s="273" t="s">
        <v>230</v>
      </c>
      <c r="E1312" s="274" t="s">
        <v>1738</v>
      </c>
      <c r="F1312" s="275" t="s">
        <v>1739</v>
      </c>
      <c r="G1312" s="276" t="s">
        <v>781</v>
      </c>
      <c r="H1312" s="277">
        <v>1</v>
      </c>
      <c r="I1312" s="278"/>
      <c r="J1312" s="279">
        <f>ROUND(I1312*H1312,2)</f>
        <v>0</v>
      </c>
      <c r="K1312" s="275" t="s">
        <v>169</v>
      </c>
      <c r="L1312" s="280"/>
      <c r="M1312" s="281" t="s">
        <v>1</v>
      </c>
      <c r="N1312" s="282" t="s">
        <v>42</v>
      </c>
      <c r="O1312" s="91"/>
      <c r="P1312" s="244">
        <f>O1312*H1312</f>
        <v>0</v>
      </c>
      <c r="Q1312" s="244">
        <v>0.00021000000000000001</v>
      </c>
      <c r="R1312" s="244">
        <f>Q1312*H1312</f>
        <v>0.00021000000000000001</v>
      </c>
      <c r="S1312" s="244">
        <v>0</v>
      </c>
      <c r="T1312" s="245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46" t="s">
        <v>379</v>
      </c>
      <c r="AT1312" s="246" t="s">
        <v>230</v>
      </c>
      <c r="AU1312" s="246" t="s">
        <v>87</v>
      </c>
      <c r="AY1312" s="17" t="s">
        <v>163</v>
      </c>
      <c r="BE1312" s="247">
        <f>IF(N1312="základní",J1312,0)</f>
        <v>0</v>
      </c>
      <c r="BF1312" s="247">
        <f>IF(N1312="snížená",J1312,0)</f>
        <v>0</v>
      </c>
      <c r="BG1312" s="247">
        <f>IF(N1312="zákl. přenesená",J1312,0)</f>
        <v>0</v>
      </c>
      <c r="BH1312" s="247">
        <f>IF(N1312="sníž. přenesená",J1312,0)</f>
        <v>0</v>
      </c>
      <c r="BI1312" s="247">
        <f>IF(N1312="nulová",J1312,0)</f>
        <v>0</v>
      </c>
      <c r="BJ1312" s="17" t="s">
        <v>85</v>
      </c>
      <c r="BK1312" s="247">
        <f>ROUND(I1312*H1312,2)</f>
        <v>0</v>
      </c>
      <c r="BL1312" s="17" t="s">
        <v>264</v>
      </c>
      <c r="BM1312" s="246" t="s">
        <v>1824</v>
      </c>
    </row>
    <row r="1313" s="2" customFormat="1">
      <c r="A1313" s="38"/>
      <c r="B1313" s="39"/>
      <c r="C1313" s="40"/>
      <c r="D1313" s="248" t="s">
        <v>172</v>
      </c>
      <c r="E1313" s="40"/>
      <c r="F1313" s="249" t="s">
        <v>1739</v>
      </c>
      <c r="G1313" s="40"/>
      <c r="H1313" s="40"/>
      <c r="I1313" s="144"/>
      <c r="J1313" s="40"/>
      <c r="K1313" s="40"/>
      <c r="L1313" s="44"/>
      <c r="M1313" s="250"/>
      <c r="N1313" s="251"/>
      <c r="O1313" s="91"/>
      <c r="P1313" s="91"/>
      <c r="Q1313" s="91"/>
      <c r="R1313" s="91"/>
      <c r="S1313" s="91"/>
      <c r="T1313" s="92"/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T1313" s="17" t="s">
        <v>172</v>
      </c>
      <c r="AU1313" s="17" t="s">
        <v>87</v>
      </c>
    </row>
    <row r="1314" s="2" customFormat="1" ht="16.5" customHeight="1">
      <c r="A1314" s="38"/>
      <c r="B1314" s="39"/>
      <c r="C1314" s="235" t="s">
        <v>1825</v>
      </c>
      <c r="D1314" s="235" t="s">
        <v>165</v>
      </c>
      <c r="E1314" s="236" t="s">
        <v>1826</v>
      </c>
      <c r="F1314" s="237" t="s">
        <v>1827</v>
      </c>
      <c r="G1314" s="238" t="s">
        <v>444</v>
      </c>
      <c r="H1314" s="239">
        <v>9.7599999999999998</v>
      </c>
      <c r="I1314" s="240"/>
      <c r="J1314" s="241">
        <f>ROUND(I1314*H1314,2)</f>
        <v>0</v>
      </c>
      <c r="K1314" s="237" t="s">
        <v>169</v>
      </c>
      <c r="L1314" s="44"/>
      <c r="M1314" s="242" t="s">
        <v>1</v>
      </c>
      <c r="N1314" s="243" t="s">
        <v>42</v>
      </c>
      <c r="O1314" s="91"/>
      <c r="P1314" s="244">
        <f>O1314*H1314</f>
        <v>0</v>
      </c>
      <c r="Q1314" s="244">
        <v>0</v>
      </c>
      <c r="R1314" s="244">
        <f>Q1314*H1314</f>
        <v>0</v>
      </c>
      <c r="S1314" s="244">
        <v>0.016</v>
      </c>
      <c r="T1314" s="245">
        <f>S1314*H1314</f>
        <v>0.15615999999999999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46" t="s">
        <v>264</v>
      </c>
      <c r="AT1314" s="246" t="s">
        <v>165</v>
      </c>
      <c r="AU1314" s="246" t="s">
        <v>87</v>
      </c>
      <c r="AY1314" s="17" t="s">
        <v>163</v>
      </c>
      <c r="BE1314" s="247">
        <f>IF(N1314="základní",J1314,0)</f>
        <v>0</v>
      </c>
      <c r="BF1314" s="247">
        <f>IF(N1314="snížená",J1314,0)</f>
        <v>0</v>
      </c>
      <c r="BG1314" s="247">
        <f>IF(N1314="zákl. přenesená",J1314,0)</f>
        <v>0</v>
      </c>
      <c r="BH1314" s="247">
        <f>IF(N1314="sníž. přenesená",J1314,0)</f>
        <v>0</v>
      </c>
      <c r="BI1314" s="247">
        <f>IF(N1314="nulová",J1314,0)</f>
        <v>0</v>
      </c>
      <c r="BJ1314" s="17" t="s">
        <v>85</v>
      </c>
      <c r="BK1314" s="247">
        <f>ROUND(I1314*H1314,2)</f>
        <v>0</v>
      </c>
      <c r="BL1314" s="17" t="s">
        <v>264</v>
      </c>
      <c r="BM1314" s="246" t="s">
        <v>1828</v>
      </c>
    </row>
    <row r="1315" s="2" customFormat="1">
      <c r="A1315" s="38"/>
      <c r="B1315" s="39"/>
      <c r="C1315" s="40"/>
      <c r="D1315" s="248" t="s">
        <v>172</v>
      </c>
      <c r="E1315" s="40"/>
      <c r="F1315" s="249" t="s">
        <v>1829</v>
      </c>
      <c r="G1315" s="40"/>
      <c r="H1315" s="40"/>
      <c r="I1315" s="144"/>
      <c r="J1315" s="40"/>
      <c r="K1315" s="40"/>
      <c r="L1315" s="44"/>
      <c r="M1315" s="250"/>
      <c r="N1315" s="251"/>
      <c r="O1315" s="91"/>
      <c r="P1315" s="91"/>
      <c r="Q1315" s="91"/>
      <c r="R1315" s="91"/>
      <c r="S1315" s="91"/>
      <c r="T1315" s="92"/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T1315" s="17" t="s">
        <v>172</v>
      </c>
      <c r="AU1315" s="17" t="s">
        <v>87</v>
      </c>
    </row>
    <row r="1316" s="13" customFormat="1">
      <c r="A1316" s="13"/>
      <c r="B1316" s="252"/>
      <c r="C1316" s="253"/>
      <c r="D1316" s="248" t="s">
        <v>174</v>
      </c>
      <c r="E1316" s="254" t="s">
        <v>1</v>
      </c>
      <c r="F1316" s="255" t="s">
        <v>1830</v>
      </c>
      <c r="G1316" s="253"/>
      <c r="H1316" s="254" t="s">
        <v>1</v>
      </c>
      <c r="I1316" s="256"/>
      <c r="J1316" s="253"/>
      <c r="K1316" s="253"/>
      <c r="L1316" s="257"/>
      <c r="M1316" s="258"/>
      <c r="N1316" s="259"/>
      <c r="O1316" s="259"/>
      <c r="P1316" s="259"/>
      <c r="Q1316" s="259"/>
      <c r="R1316" s="259"/>
      <c r="S1316" s="259"/>
      <c r="T1316" s="260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61" t="s">
        <v>174</v>
      </c>
      <c r="AU1316" s="261" t="s">
        <v>87</v>
      </c>
      <c r="AV1316" s="13" t="s">
        <v>85</v>
      </c>
      <c r="AW1316" s="13" t="s">
        <v>32</v>
      </c>
      <c r="AX1316" s="13" t="s">
        <v>77</v>
      </c>
      <c r="AY1316" s="261" t="s">
        <v>163</v>
      </c>
    </row>
    <row r="1317" s="14" customFormat="1">
      <c r="A1317" s="14"/>
      <c r="B1317" s="262"/>
      <c r="C1317" s="263"/>
      <c r="D1317" s="248" t="s">
        <v>174</v>
      </c>
      <c r="E1317" s="264" t="s">
        <v>1</v>
      </c>
      <c r="F1317" s="265" t="s">
        <v>1831</v>
      </c>
      <c r="G1317" s="263"/>
      <c r="H1317" s="266">
        <v>9.7599999999999998</v>
      </c>
      <c r="I1317" s="267"/>
      <c r="J1317" s="263"/>
      <c r="K1317" s="263"/>
      <c r="L1317" s="268"/>
      <c r="M1317" s="269"/>
      <c r="N1317" s="270"/>
      <c r="O1317" s="270"/>
      <c r="P1317" s="270"/>
      <c r="Q1317" s="270"/>
      <c r="R1317" s="270"/>
      <c r="S1317" s="270"/>
      <c r="T1317" s="271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72" t="s">
        <v>174</v>
      </c>
      <c r="AU1317" s="272" t="s">
        <v>87</v>
      </c>
      <c r="AV1317" s="14" t="s">
        <v>87</v>
      </c>
      <c r="AW1317" s="14" t="s">
        <v>32</v>
      </c>
      <c r="AX1317" s="14" t="s">
        <v>77</v>
      </c>
      <c r="AY1317" s="272" t="s">
        <v>163</v>
      </c>
    </row>
    <row r="1318" s="2" customFormat="1" ht="16.5" customHeight="1">
      <c r="A1318" s="38"/>
      <c r="B1318" s="39"/>
      <c r="C1318" s="235" t="s">
        <v>1832</v>
      </c>
      <c r="D1318" s="235" t="s">
        <v>165</v>
      </c>
      <c r="E1318" s="236" t="s">
        <v>1833</v>
      </c>
      <c r="F1318" s="237" t="s">
        <v>1834</v>
      </c>
      <c r="G1318" s="238" t="s">
        <v>444</v>
      </c>
      <c r="H1318" s="239">
        <v>7.0999999999999996</v>
      </c>
      <c r="I1318" s="240"/>
      <c r="J1318" s="241">
        <f>ROUND(I1318*H1318,2)</f>
        <v>0</v>
      </c>
      <c r="K1318" s="237" t="s">
        <v>169</v>
      </c>
      <c r="L1318" s="44"/>
      <c r="M1318" s="242" t="s">
        <v>1</v>
      </c>
      <c r="N1318" s="243" t="s">
        <v>42</v>
      </c>
      <c r="O1318" s="91"/>
      <c r="P1318" s="244">
        <f>O1318*H1318</f>
        <v>0</v>
      </c>
      <c r="Q1318" s="244">
        <v>0</v>
      </c>
      <c r="R1318" s="244">
        <f>Q1318*H1318</f>
        <v>0</v>
      </c>
      <c r="S1318" s="244">
        <v>0.016</v>
      </c>
      <c r="T1318" s="245">
        <f>S1318*H1318</f>
        <v>0.11359999999999999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46" t="s">
        <v>264</v>
      </c>
      <c r="AT1318" s="246" t="s">
        <v>165</v>
      </c>
      <c r="AU1318" s="246" t="s">
        <v>87</v>
      </c>
      <c r="AY1318" s="17" t="s">
        <v>163</v>
      </c>
      <c r="BE1318" s="247">
        <f>IF(N1318="základní",J1318,0)</f>
        <v>0</v>
      </c>
      <c r="BF1318" s="247">
        <f>IF(N1318="snížená",J1318,0)</f>
        <v>0</v>
      </c>
      <c r="BG1318" s="247">
        <f>IF(N1318="zákl. přenesená",J1318,0)</f>
        <v>0</v>
      </c>
      <c r="BH1318" s="247">
        <f>IF(N1318="sníž. přenesená",J1318,0)</f>
        <v>0</v>
      </c>
      <c r="BI1318" s="247">
        <f>IF(N1318="nulová",J1318,0)</f>
        <v>0</v>
      </c>
      <c r="BJ1318" s="17" t="s">
        <v>85</v>
      </c>
      <c r="BK1318" s="247">
        <f>ROUND(I1318*H1318,2)</f>
        <v>0</v>
      </c>
      <c r="BL1318" s="17" t="s">
        <v>264</v>
      </c>
      <c r="BM1318" s="246" t="s">
        <v>1835</v>
      </c>
    </row>
    <row r="1319" s="2" customFormat="1">
      <c r="A1319" s="38"/>
      <c r="B1319" s="39"/>
      <c r="C1319" s="40"/>
      <c r="D1319" s="248" t="s">
        <v>172</v>
      </c>
      <c r="E1319" s="40"/>
      <c r="F1319" s="249" t="s">
        <v>1836</v>
      </c>
      <c r="G1319" s="40"/>
      <c r="H1319" s="40"/>
      <c r="I1319" s="144"/>
      <c r="J1319" s="40"/>
      <c r="K1319" s="40"/>
      <c r="L1319" s="44"/>
      <c r="M1319" s="250"/>
      <c r="N1319" s="251"/>
      <c r="O1319" s="91"/>
      <c r="P1319" s="91"/>
      <c r="Q1319" s="91"/>
      <c r="R1319" s="91"/>
      <c r="S1319" s="91"/>
      <c r="T1319" s="92"/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T1319" s="17" t="s">
        <v>172</v>
      </c>
      <c r="AU1319" s="17" t="s">
        <v>87</v>
      </c>
    </row>
    <row r="1320" s="13" customFormat="1">
      <c r="A1320" s="13"/>
      <c r="B1320" s="252"/>
      <c r="C1320" s="253"/>
      <c r="D1320" s="248" t="s">
        <v>174</v>
      </c>
      <c r="E1320" s="254" t="s">
        <v>1</v>
      </c>
      <c r="F1320" s="255" t="s">
        <v>1837</v>
      </c>
      <c r="G1320" s="253"/>
      <c r="H1320" s="254" t="s">
        <v>1</v>
      </c>
      <c r="I1320" s="256"/>
      <c r="J1320" s="253"/>
      <c r="K1320" s="253"/>
      <c r="L1320" s="257"/>
      <c r="M1320" s="258"/>
      <c r="N1320" s="259"/>
      <c r="O1320" s="259"/>
      <c r="P1320" s="259"/>
      <c r="Q1320" s="259"/>
      <c r="R1320" s="259"/>
      <c r="S1320" s="259"/>
      <c r="T1320" s="260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61" t="s">
        <v>174</v>
      </c>
      <c r="AU1320" s="261" t="s">
        <v>87</v>
      </c>
      <c r="AV1320" s="13" t="s">
        <v>85</v>
      </c>
      <c r="AW1320" s="13" t="s">
        <v>32</v>
      </c>
      <c r="AX1320" s="13" t="s">
        <v>77</v>
      </c>
      <c r="AY1320" s="261" t="s">
        <v>163</v>
      </c>
    </row>
    <row r="1321" s="14" customFormat="1">
      <c r="A1321" s="14"/>
      <c r="B1321" s="262"/>
      <c r="C1321" s="263"/>
      <c r="D1321" s="248" t="s">
        <v>174</v>
      </c>
      <c r="E1321" s="264" t="s">
        <v>1</v>
      </c>
      <c r="F1321" s="265" t="s">
        <v>1838</v>
      </c>
      <c r="G1321" s="263"/>
      <c r="H1321" s="266">
        <v>7.0999999999999996</v>
      </c>
      <c r="I1321" s="267"/>
      <c r="J1321" s="263"/>
      <c r="K1321" s="263"/>
      <c r="L1321" s="268"/>
      <c r="M1321" s="269"/>
      <c r="N1321" s="270"/>
      <c r="O1321" s="270"/>
      <c r="P1321" s="270"/>
      <c r="Q1321" s="270"/>
      <c r="R1321" s="270"/>
      <c r="S1321" s="270"/>
      <c r="T1321" s="271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72" t="s">
        <v>174</v>
      </c>
      <c r="AU1321" s="272" t="s">
        <v>87</v>
      </c>
      <c r="AV1321" s="14" t="s">
        <v>87</v>
      </c>
      <c r="AW1321" s="14" t="s">
        <v>32</v>
      </c>
      <c r="AX1321" s="14" t="s">
        <v>77</v>
      </c>
      <c r="AY1321" s="272" t="s">
        <v>163</v>
      </c>
    </row>
    <row r="1322" s="2" customFormat="1" ht="16.5" customHeight="1">
      <c r="A1322" s="38"/>
      <c r="B1322" s="39"/>
      <c r="C1322" s="235" t="s">
        <v>1839</v>
      </c>
      <c r="D1322" s="235" t="s">
        <v>165</v>
      </c>
      <c r="E1322" s="236" t="s">
        <v>1840</v>
      </c>
      <c r="F1322" s="237" t="s">
        <v>1841</v>
      </c>
      <c r="G1322" s="238" t="s">
        <v>444</v>
      </c>
      <c r="H1322" s="239">
        <v>9.5999999999999996</v>
      </c>
      <c r="I1322" s="240"/>
      <c r="J1322" s="241">
        <f>ROUND(I1322*H1322,2)</f>
        <v>0</v>
      </c>
      <c r="K1322" s="237" t="s">
        <v>169</v>
      </c>
      <c r="L1322" s="44"/>
      <c r="M1322" s="242" t="s">
        <v>1</v>
      </c>
      <c r="N1322" s="243" t="s">
        <v>42</v>
      </c>
      <c r="O1322" s="91"/>
      <c r="P1322" s="244">
        <f>O1322*H1322</f>
        <v>0</v>
      </c>
      <c r="Q1322" s="244">
        <v>0</v>
      </c>
      <c r="R1322" s="244">
        <f>Q1322*H1322</f>
        <v>0</v>
      </c>
      <c r="S1322" s="244">
        <v>0.0030000000000000001</v>
      </c>
      <c r="T1322" s="245">
        <f>S1322*H1322</f>
        <v>0.028799999999999999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46" t="s">
        <v>264</v>
      </c>
      <c r="AT1322" s="246" t="s">
        <v>165</v>
      </c>
      <c r="AU1322" s="246" t="s">
        <v>87</v>
      </c>
      <c r="AY1322" s="17" t="s">
        <v>163</v>
      </c>
      <c r="BE1322" s="247">
        <f>IF(N1322="základní",J1322,0)</f>
        <v>0</v>
      </c>
      <c r="BF1322" s="247">
        <f>IF(N1322="snížená",J1322,0)</f>
        <v>0</v>
      </c>
      <c r="BG1322" s="247">
        <f>IF(N1322="zákl. přenesená",J1322,0)</f>
        <v>0</v>
      </c>
      <c r="BH1322" s="247">
        <f>IF(N1322="sníž. přenesená",J1322,0)</f>
        <v>0</v>
      </c>
      <c r="BI1322" s="247">
        <f>IF(N1322="nulová",J1322,0)</f>
        <v>0</v>
      </c>
      <c r="BJ1322" s="17" t="s">
        <v>85</v>
      </c>
      <c r="BK1322" s="247">
        <f>ROUND(I1322*H1322,2)</f>
        <v>0</v>
      </c>
      <c r="BL1322" s="17" t="s">
        <v>264</v>
      </c>
      <c r="BM1322" s="246" t="s">
        <v>1842</v>
      </c>
    </row>
    <row r="1323" s="2" customFormat="1">
      <c r="A1323" s="38"/>
      <c r="B1323" s="39"/>
      <c r="C1323" s="40"/>
      <c r="D1323" s="248" t="s">
        <v>172</v>
      </c>
      <c r="E1323" s="40"/>
      <c r="F1323" s="249" t="s">
        <v>1843</v>
      </c>
      <c r="G1323" s="40"/>
      <c r="H1323" s="40"/>
      <c r="I1323" s="144"/>
      <c r="J1323" s="40"/>
      <c r="K1323" s="40"/>
      <c r="L1323" s="44"/>
      <c r="M1323" s="250"/>
      <c r="N1323" s="251"/>
      <c r="O1323" s="91"/>
      <c r="P1323" s="91"/>
      <c r="Q1323" s="91"/>
      <c r="R1323" s="91"/>
      <c r="S1323" s="91"/>
      <c r="T1323" s="92"/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T1323" s="17" t="s">
        <v>172</v>
      </c>
      <c r="AU1323" s="17" t="s">
        <v>87</v>
      </c>
    </row>
    <row r="1324" s="13" customFormat="1">
      <c r="A1324" s="13"/>
      <c r="B1324" s="252"/>
      <c r="C1324" s="253"/>
      <c r="D1324" s="248" t="s">
        <v>174</v>
      </c>
      <c r="E1324" s="254" t="s">
        <v>1</v>
      </c>
      <c r="F1324" s="255" t="s">
        <v>1837</v>
      </c>
      <c r="G1324" s="253"/>
      <c r="H1324" s="254" t="s">
        <v>1</v>
      </c>
      <c r="I1324" s="256"/>
      <c r="J1324" s="253"/>
      <c r="K1324" s="253"/>
      <c r="L1324" s="257"/>
      <c r="M1324" s="258"/>
      <c r="N1324" s="259"/>
      <c r="O1324" s="259"/>
      <c r="P1324" s="259"/>
      <c r="Q1324" s="259"/>
      <c r="R1324" s="259"/>
      <c r="S1324" s="259"/>
      <c r="T1324" s="260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61" t="s">
        <v>174</v>
      </c>
      <c r="AU1324" s="261" t="s">
        <v>87</v>
      </c>
      <c r="AV1324" s="13" t="s">
        <v>85</v>
      </c>
      <c r="AW1324" s="13" t="s">
        <v>32</v>
      </c>
      <c r="AX1324" s="13" t="s">
        <v>77</v>
      </c>
      <c r="AY1324" s="261" t="s">
        <v>163</v>
      </c>
    </row>
    <row r="1325" s="14" customFormat="1">
      <c r="A1325" s="14"/>
      <c r="B1325" s="262"/>
      <c r="C1325" s="263"/>
      <c r="D1325" s="248" t="s">
        <v>174</v>
      </c>
      <c r="E1325" s="264" t="s">
        <v>1</v>
      </c>
      <c r="F1325" s="265" t="s">
        <v>1844</v>
      </c>
      <c r="G1325" s="263"/>
      <c r="H1325" s="266">
        <v>9.5999999999999996</v>
      </c>
      <c r="I1325" s="267"/>
      <c r="J1325" s="263"/>
      <c r="K1325" s="263"/>
      <c r="L1325" s="268"/>
      <c r="M1325" s="269"/>
      <c r="N1325" s="270"/>
      <c r="O1325" s="270"/>
      <c r="P1325" s="270"/>
      <c r="Q1325" s="270"/>
      <c r="R1325" s="270"/>
      <c r="S1325" s="270"/>
      <c r="T1325" s="271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72" t="s">
        <v>174</v>
      </c>
      <c r="AU1325" s="272" t="s">
        <v>87</v>
      </c>
      <c r="AV1325" s="14" t="s">
        <v>87</v>
      </c>
      <c r="AW1325" s="14" t="s">
        <v>32</v>
      </c>
      <c r="AX1325" s="14" t="s">
        <v>77</v>
      </c>
      <c r="AY1325" s="272" t="s">
        <v>163</v>
      </c>
    </row>
    <row r="1326" s="2" customFormat="1" ht="16.5" customHeight="1">
      <c r="A1326" s="38"/>
      <c r="B1326" s="39"/>
      <c r="C1326" s="235" t="s">
        <v>1845</v>
      </c>
      <c r="D1326" s="235" t="s">
        <v>165</v>
      </c>
      <c r="E1326" s="236" t="s">
        <v>1846</v>
      </c>
      <c r="F1326" s="237" t="s">
        <v>1847</v>
      </c>
      <c r="G1326" s="238" t="s">
        <v>781</v>
      </c>
      <c r="H1326" s="239">
        <v>2</v>
      </c>
      <c r="I1326" s="240"/>
      <c r="J1326" s="241">
        <f>ROUND(I1326*H1326,2)</f>
        <v>0</v>
      </c>
      <c r="K1326" s="237" t="s">
        <v>169</v>
      </c>
      <c r="L1326" s="44"/>
      <c r="M1326" s="242" t="s">
        <v>1</v>
      </c>
      <c r="N1326" s="243" t="s">
        <v>42</v>
      </c>
      <c r="O1326" s="91"/>
      <c r="P1326" s="244">
        <f>O1326*H1326</f>
        <v>0</v>
      </c>
      <c r="Q1326" s="244">
        <v>0</v>
      </c>
      <c r="R1326" s="244">
        <f>Q1326*H1326</f>
        <v>0</v>
      </c>
      <c r="S1326" s="244">
        <v>0</v>
      </c>
      <c r="T1326" s="245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46" t="s">
        <v>264</v>
      </c>
      <c r="AT1326" s="246" t="s">
        <v>165</v>
      </c>
      <c r="AU1326" s="246" t="s">
        <v>87</v>
      </c>
      <c r="AY1326" s="17" t="s">
        <v>163</v>
      </c>
      <c r="BE1326" s="247">
        <f>IF(N1326="základní",J1326,0)</f>
        <v>0</v>
      </c>
      <c r="BF1326" s="247">
        <f>IF(N1326="snížená",J1326,0)</f>
        <v>0</v>
      </c>
      <c r="BG1326" s="247">
        <f>IF(N1326="zákl. přenesená",J1326,0)</f>
        <v>0</v>
      </c>
      <c r="BH1326" s="247">
        <f>IF(N1326="sníž. přenesená",J1326,0)</f>
        <v>0</v>
      </c>
      <c r="BI1326" s="247">
        <f>IF(N1326="nulová",J1326,0)</f>
        <v>0</v>
      </c>
      <c r="BJ1326" s="17" t="s">
        <v>85</v>
      </c>
      <c r="BK1326" s="247">
        <f>ROUND(I1326*H1326,2)</f>
        <v>0</v>
      </c>
      <c r="BL1326" s="17" t="s">
        <v>264</v>
      </c>
      <c r="BM1326" s="246" t="s">
        <v>1848</v>
      </c>
    </row>
    <row r="1327" s="2" customFormat="1">
      <c r="A1327" s="38"/>
      <c r="B1327" s="39"/>
      <c r="C1327" s="40"/>
      <c r="D1327" s="248" t="s">
        <v>172</v>
      </c>
      <c r="E1327" s="40"/>
      <c r="F1327" s="249" t="s">
        <v>1849</v>
      </c>
      <c r="G1327" s="40"/>
      <c r="H1327" s="40"/>
      <c r="I1327" s="144"/>
      <c r="J1327" s="40"/>
      <c r="K1327" s="40"/>
      <c r="L1327" s="44"/>
      <c r="M1327" s="250"/>
      <c r="N1327" s="251"/>
      <c r="O1327" s="91"/>
      <c r="P1327" s="91"/>
      <c r="Q1327" s="91"/>
      <c r="R1327" s="91"/>
      <c r="S1327" s="91"/>
      <c r="T1327" s="92"/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T1327" s="17" t="s">
        <v>172</v>
      </c>
      <c r="AU1327" s="17" t="s">
        <v>87</v>
      </c>
    </row>
    <row r="1328" s="13" customFormat="1">
      <c r="A1328" s="13"/>
      <c r="B1328" s="252"/>
      <c r="C1328" s="253"/>
      <c r="D1328" s="248" t="s">
        <v>174</v>
      </c>
      <c r="E1328" s="254" t="s">
        <v>1</v>
      </c>
      <c r="F1328" s="255" t="s">
        <v>1850</v>
      </c>
      <c r="G1328" s="253"/>
      <c r="H1328" s="254" t="s">
        <v>1</v>
      </c>
      <c r="I1328" s="256"/>
      <c r="J1328" s="253"/>
      <c r="K1328" s="253"/>
      <c r="L1328" s="257"/>
      <c r="M1328" s="258"/>
      <c r="N1328" s="259"/>
      <c r="O1328" s="259"/>
      <c r="P1328" s="259"/>
      <c r="Q1328" s="259"/>
      <c r="R1328" s="259"/>
      <c r="S1328" s="259"/>
      <c r="T1328" s="260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61" t="s">
        <v>174</v>
      </c>
      <c r="AU1328" s="261" t="s">
        <v>87</v>
      </c>
      <c r="AV1328" s="13" t="s">
        <v>85</v>
      </c>
      <c r="AW1328" s="13" t="s">
        <v>32</v>
      </c>
      <c r="AX1328" s="13" t="s">
        <v>77</v>
      </c>
      <c r="AY1328" s="261" t="s">
        <v>163</v>
      </c>
    </row>
    <row r="1329" s="14" customFormat="1">
      <c r="A1329" s="14"/>
      <c r="B1329" s="262"/>
      <c r="C1329" s="263"/>
      <c r="D1329" s="248" t="s">
        <v>174</v>
      </c>
      <c r="E1329" s="264" t="s">
        <v>1</v>
      </c>
      <c r="F1329" s="265" t="s">
        <v>87</v>
      </c>
      <c r="G1329" s="263"/>
      <c r="H1329" s="266">
        <v>2</v>
      </c>
      <c r="I1329" s="267"/>
      <c r="J1329" s="263"/>
      <c r="K1329" s="263"/>
      <c r="L1329" s="268"/>
      <c r="M1329" s="269"/>
      <c r="N1329" s="270"/>
      <c r="O1329" s="270"/>
      <c r="P1329" s="270"/>
      <c r="Q1329" s="270"/>
      <c r="R1329" s="270"/>
      <c r="S1329" s="270"/>
      <c r="T1329" s="271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72" t="s">
        <v>174</v>
      </c>
      <c r="AU1329" s="272" t="s">
        <v>87</v>
      </c>
      <c r="AV1329" s="14" t="s">
        <v>87</v>
      </c>
      <c r="AW1329" s="14" t="s">
        <v>32</v>
      </c>
      <c r="AX1329" s="14" t="s">
        <v>77</v>
      </c>
      <c r="AY1329" s="272" t="s">
        <v>163</v>
      </c>
    </row>
    <row r="1330" s="2" customFormat="1" ht="16.5" customHeight="1">
      <c r="A1330" s="38"/>
      <c r="B1330" s="39"/>
      <c r="C1330" s="273" t="s">
        <v>1851</v>
      </c>
      <c r="D1330" s="273" t="s">
        <v>230</v>
      </c>
      <c r="E1330" s="274" t="s">
        <v>1852</v>
      </c>
      <c r="F1330" s="275" t="s">
        <v>1853</v>
      </c>
      <c r="G1330" s="276" t="s">
        <v>781</v>
      </c>
      <c r="H1330" s="277">
        <v>2</v>
      </c>
      <c r="I1330" s="278"/>
      <c r="J1330" s="279">
        <f>ROUND(I1330*H1330,2)</f>
        <v>0</v>
      </c>
      <c r="K1330" s="275" t="s">
        <v>1</v>
      </c>
      <c r="L1330" s="280"/>
      <c r="M1330" s="281" t="s">
        <v>1</v>
      </c>
      <c r="N1330" s="282" t="s">
        <v>42</v>
      </c>
      <c r="O1330" s="91"/>
      <c r="P1330" s="244">
        <f>O1330*H1330</f>
        <v>0</v>
      </c>
      <c r="Q1330" s="244">
        <v>0.091200000000000003</v>
      </c>
      <c r="R1330" s="244">
        <f>Q1330*H1330</f>
        <v>0.18240000000000001</v>
      </c>
      <c r="S1330" s="244">
        <v>0</v>
      </c>
      <c r="T1330" s="245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46" t="s">
        <v>379</v>
      </c>
      <c r="AT1330" s="246" t="s">
        <v>230</v>
      </c>
      <c r="AU1330" s="246" t="s">
        <v>87</v>
      </c>
      <c r="AY1330" s="17" t="s">
        <v>163</v>
      </c>
      <c r="BE1330" s="247">
        <f>IF(N1330="základní",J1330,0)</f>
        <v>0</v>
      </c>
      <c r="BF1330" s="247">
        <f>IF(N1330="snížená",J1330,0)</f>
        <v>0</v>
      </c>
      <c r="BG1330" s="247">
        <f>IF(N1330="zákl. přenesená",J1330,0)</f>
        <v>0</v>
      </c>
      <c r="BH1330" s="247">
        <f>IF(N1330="sníž. přenesená",J1330,0)</f>
        <v>0</v>
      </c>
      <c r="BI1330" s="247">
        <f>IF(N1330="nulová",J1330,0)</f>
        <v>0</v>
      </c>
      <c r="BJ1330" s="17" t="s">
        <v>85</v>
      </c>
      <c r="BK1330" s="247">
        <f>ROUND(I1330*H1330,2)</f>
        <v>0</v>
      </c>
      <c r="BL1330" s="17" t="s">
        <v>264</v>
      </c>
      <c r="BM1330" s="246" t="s">
        <v>1854</v>
      </c>
    </row>
    <row r="1331" s="2" customFormat="1">
      <c r="A1331" s="38"/>
      <c r="B1331" s="39"/>
      <c r="C1331" s="40"/>
      <c r="D1331" s="248" t="s">
        <v>172</v>
      </c>
      <c r="E1331" s="40"/>
      <c r="F1331" s="249" t="s">
        <v>1853</v>
      </c>
      <c r="G1331" s="40"/>
      <c r="H1331" s="40"/>
      <c r="I1331" s="144"/>
      <c r="J1331" s="40"/>
      <c r="K1331" s="40"/>
      <c r="L1331" s="44"/>
      <c r="M1331" s="250"/>
      <c r="N1331" s="251"/>
      <c r="O1331" s="91"/>
      <c r="P1331" s="91"/>
      <c r="Q1331" s="91"/>
      <c r="R1331" s="91"/>
      <c r="S1331" s="91"/>
      <c r="T1331" s="92"/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T1331" s="17" t="s">
        <v>172</v>
      </c>
      <c r="AU1331" s="17" t="s">
        <v>87</v>
      </c>
    </row>
    <row r="1332" s="2" customFormat="1">
      <c r="A1332" s="38"/>
      <c r="B1332" s="39"/>
      <c r="C1332" s="40"/>
      <c r="D1332" s="248" t="s">
        <v>393</v>
      </c>
      <c r="E1332" s="40"/>
      <c r="F1332" s="283" t="s">
        <v>806</v>
      </c>
      <c r="G1332" s="40"/>
      <c r="H1332" s="40"/>
      <c r="I1332" s="144"/>
      <c r="J1332" s="40"/>
      <c r="K1332" s="40"/>
      <c r="L1332" s="44"/>
      <c r="M1332" s="250"/>
      <c r="N1332" s="251"/>
      <c r="O1332" s="91"/>
      <c r="P1332" s="91"/>
      <c r="Q1332" s="91"/>
      <c r="R1332" s="91"/>
      <c r="S1332" s="91"/>
      <c r="T1332" s="92"/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T1332" s="17" t="s">
        <v>393</v>
      </c>
      <c r="AU1332" s="17" t="s">
        <v>87</v>
      </c>
    </row>
    <row r="1333" s="2" customFormat="1" ht="16.5" customHeight="1">
      <c r="A1333" s="38"/>
      <c r="B1333" s="39"/>
      <c r="C1333" s="235" t="s">
        <v>1855</v>
      </c>
      <c r="D1333" s="235" t="s">
        <v>165</v>
      </c>
      <c r="E1333" s="236" t="s">
        <v>1856</v>
      </c>
      <c r="F1333" s="237" t="s">
        <v>1857</v>
      </c>
      <c r="G1333" s="238" t="s">
        <v>781</v>
      </c>
      <c r="H1333" s="239">
        <v>2</v>
      </c>
      <c r="I1333" s="240"/>
      <c r="J1333" s="241">
        <f>ROUND(I1333*H1333,2)</f>
        <v>0</v>
      </c>
      <c r="K1333" s="237" t="s">
        <v>169</v>
      </c>
      <c r="L1333" s="44"/>
      <c r="M1333" s="242" t="s">
        <v>1</v>
      </c>
      <c r="N1333" s="243" t="s">
        <v>42</v>
      </c>
      <c r="O1333" s="91"/>
      <c r="P1333" s="244">
        <f>O1333*H1333</f>
        <v>0</v>
      </c>
      <c r="Q1333" s="244">
        <v>0</v>
      </c>
      <c r="R1333" s="244">
        <f>Q1333*H1333</f>
        <v>0</v>
      </c>
      <c r="S1333" s="244">
        <v>0</v>
      </c>
      <c r="T1333" s="245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46" t="s">
        <v>264</v>
      </c>
      <c r="AT1333" s="246" t="s">
        <v>165</v>
      </c>
      <c r="AU1333" s="246" t="s">
        <v>87</v>
      </c>
      <c r="AY1333" s="17" t="s">
        <v>163</v>
      </c>
      <c r="BE1333" s="247">
        <f>IF(N1333="základní",J1333,0)</f>
        <v>0</v>
      </c>
      <c r="BF1333" s="247">
        <f>IF(N1333="snížená",J1333,0)</f>
        <v>0</v>
      </c>
      <c r="BG1333" s="247">
        <f>IF(N1333="zákl. přenesená",J1333,0)</f>
        <v>0</v>
      </c>
      <c r="BH1333" s="247">
        <f>IF(N1333="sníž. přenesená",J1333,0)</f>
        <v>0</v>
      </c>
      <c r="BI1333" s="247">
        <f>IF(N1333="nulová",J1333,0)</f>
        <v>0</v>
      </c>
      <c r="BJ1333" s="17" t="s">
        <v>85</v>
      </c>
      <c r="BK1333" s="247">
        <f>ROUND(I1333*H1333,2)</f>
        <v>0</v>
      </c>
      <c r="BL1333" s="17" t="s">
        <v>264</v>
      </c>
      <c r="BM1333" s="246" t="s">
        <v>1858</v>
      </c>
    </row>
    <row r="1334" s="2" customFormat="1">
      <c r="A1334" s="38"/>
      <c r="B1334" s="39"/>
      <c r="C1334" s="40"/>
      <c r="D1334" s="248" t="s">
        <v>172</v>
      </c>
      <c r="E1334" s="40"/>
      <c r="F1334" s="249" t="s">
        <v>1859</v>
      </c>
      <c r="G1334" s="40"/>
      <c r="H1334" s="40"/>
      <c r="I1334" s="144"/>
      <c r="J1334" s="40"/>
      <c r="K1334" s="40"/>
      <c r="L1334" s="44"/>
      <c r="M1334" s="250"/>
      <c r="N1334" s="251"/>
      <c r="O1334" s="91"/>
      <c r="P1334" s="91"/>
      <c r="Q1334" s="91"/>
      <c r="R1334" s="91"/>
      <c r="S1334" s="91"/>
      <c r="T1334" s="92"/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T1334" s="17" t="s">
        <v>172</v>
      </c>
      <c r="AU1334" s="17" t="s">
        <v>87</v>
      </c>
    </row>
    <row r="1335" s="2" customFormat="1" ht="16.5" customHeight="1">
      <c r="A1335" s="38"/>
      <c r="B1335" s="39"/>
      <c r="C1335" s="273" t="s">
        <v>1860</v>
      </c>
      <c r="D1335" s="273" t="s">
        <v>230</v>
      </c>
      <c r="E1335" s="274" t="s">
        <v>1861</v>
      </c>
      <c r="F1335" s="275" t="s">
        <v>1862</v>
      </c>
      <c r="G1335" s="276" t="s">
        <v>781</v>
      </c>
      <c r="H1335" s="277">
        <v>2</v>
      </c>
      <c r="I1335" s="278"/>
      <c r="J1335" s="279">
        <f>ROUND(I1335*H1335,2)</f>
        <v>0</v>
      </c>
      <c r="K1335" s="275" t="s">
        <v>169</v>
      </c>
      <c r="L1335" s="280"/>
      <c r="M1335" s="281" t="s">
        <v>1</v>
      </c>
      <c r="N1335" s="282" t="s">
        <v>42</v>
      </c>
      <c r="O1335" s="91"/>
      <c r="P1335" s="244">
        <f>O1335*H1335</f>
        <v>0</v>
      </c>
      <c r="Q1335" s="244">
        <v>0.002</v>
      </c>
      <c r="R1335" s="244">
        <f>Q1335*H1335</f>
        <v>0.0040000000000000001</v>
      </c>
      <c r="S1335" s="244">
        <v>0</v>
      </c>
      <c r="T1335" s="245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46" t="s">
        <v>379</v>
      </c>
      <c r="AT1335" s="246" t="s">
        <v>230</v>
      </c>
      <c r="AU1335" s="246" t="s">
        <v>87</v>
      </c>
      <c r="AY1335" s="17" t="s">
        <v>163</v>
      </c>
      <c r="BE1335" s="247">
        <f>IF(N1335="základní",J1335,0)</f>
        <v>0</v>
      </c>
      <c r="BF1335" s="247">
        <f>IF(N1335="snížená",J1335,0)</f>
        <v>0</v>
      </c>
      <c r="BG1335" s="247">
        <f>IF(N1335="zákl. přenesená",J1335,0)</f>
        <v>0</v>
      </c>
      <c r="BH1335" s="247">
        <f>IF(N1335="sníž. přenesená",J1335,0)</f>
        <v>0</v>
      </c>
      <c r="BI1335" s="247">
        <f>IF(N1335="nulová",J1335,0)</f>
        <v>0</v>
      </c>
      <c r="BJ1335" s="17" t="s">
        <v>85</v>
      </c>
      <c r="BK1335" s="247">
        <f>ROUND(I1335*H1335,2)</f>
        <v>0</v>
      </c>
      <c r="BL1335" s="17" t="s">
        <v>264</v>
      </c>
      <c r="BM1335" s="246" t="s">
        <v>1863</v>
      </c>
    </row>
    <row r="1336" s="2" customFormat="1">
      <c r="A1336" s="38"/>
      <c r="B1336" s="39"/>
      <c r="C1336" s="40"/>
      <c r="D1336" s="248" t="s">
        <v>172</v>
      </c>
      <c r="E1336" s="40"/>
      <c r="F1336" s="249" t="s">
        <v>1862</v>
      </c>
      <c r="G1336" s="40"/>
      <c r="H1336" s="40"/>
      <c r="I1336" s="144"/>
      <c r="J1336" s="40"/>
      <c r="K1336" s="40"/>
      <c r="L1336" s="44"/>
      <c r="M1336" s="250"/>
      <c r="N1336" s="251"/>
      <c r="O1336" s="91"/>
      <c r="P1336" s="91"/>
      <c r="Q1336" s="91"/>
      <c r="R1336" s="91"/>
      <c r="S1336" s="91"/>
      <c r="T1336" s="92"/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T1336" s="17" t="s">
        <v>172</v>
      </c>
      <c r="AU1336" s="17" t="s">
        <v>87</v>
      </c>
    </row>
    <row r="1337" s="2" customFormat="1" ht="16.5" customHeight="1">
      <c r="A1337" s="38"/>
      <c r="B1337" s="39"/>
      <c r="C1337" s="235" t="s">
        <v>1864</v>
      </c>
      <c r="D1337" s="235" t="s">
        <v>165</v>
      </c>
      <c r="E1337" s="236" t="s">
        <v>1865</v>
      </c>
      <c r="F1337" s="237" t="s">
        <v>1866</v>
      </c>
      <c r="G1337" s="238" t="s">
        <v>444</v>
      </c>
      <c r="H1337" s="239">
        <v>6.9000000000000004</v>
      </c>
      <c r="I1337" s="240"/>
      <c r="J1337" s="241">
        <f>ROUND(I1337*H1337,2)</f>
        <v>0</v>
      </c>
      <c r="K1337" s="237" t="s">
        <v>169</v>
      </c>
      <c r="L1337" s="44"/>
      <c r="M1337" s="242" t="s">
        <v>1</v>
      </c>
      <c r="N1337" s="243" t="s">
        <v>42</v>
      </c>
      <c r="O1337" s="91"/>
      <c r="P1337" s="244">
        <f>O1337*H1337</f>
        <v>0</v>
      </c>
      <c r="Q1337" s="244">
        <v>0</v>
      </c>
      <c r="R1337" s="244">
        <f>Q1337*H1337</f>
        <v>0</v>
      </c>
      <c r="S1337" s="244">
        <v>0</v>
      </c>
      <c r="T1337" s="245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46" t="s">
        <v>264</v>
      </c>
      <c r="AT1337" s="246" t="s">
        <v>165</v>
      </c>
      <c r="AU1337" s="246" t="s">
        <v>87</v>
      </c>
      <c r="AY1337" s="17" t="s">
        <v>163</v>
      </c>
      <c r="BE1337" s="247">
        <f>IF(N1337="základní",J1337,0)</f>
        <v>0</v>
      </c>
      <c r="BF1337" s="247">
        <f>IF(N1337="snížená",J1337,0)</f>
        <v>0</v>
      </c>
      <c r="BG1337" s="247">
        <f>IF(N1337="zákl. přenesená",J1337,0)</f>
        <v>0</v>
      </c>
      <c r="BH1337" s="247">
        <f>IF(N1337="sníž. přenesená",J1337,0)</f>
        <v>0</v>
      </c>
      <c r="BI1337" s="247">
        <f>IF(N1337="nulová",J1337,0)</f>
        <v>0</v>
      </c>
      <c r="BJ1337" s="17" t="s">
        <v>85</v>
      </c>
      <c r="BK1337" s="247">
        <f>ROUND(I1337*H1337,2)</f>
        <v>0</v>
      </c>
      <c r="BL1337" s="17" t="s">
        <v>264</v>
      </c>
      <c r="BM1337" s="246" t="s">
        <v>1867</v>
      </c>
    </row>
    <row r="1338" s="2" customFormat="1">
      <c r="A1338" s="38"/>
      <c r="B1338" s="39"/>
      <c r="C1338" s="40"/>
      <c r="D1338" s="248" t="s">
        <v>172</v>
      </c>
      <c r="E1338" s="40"/>
      <c r="F1338" s="249" t="s">
        <v>1866</v>
      </c>
      <c r="G1338" s="40"/>
      <c r="H1338" s="40"/>
      <c r="I1338" s="144"/>
      <c r="J1338" s="40"/>
      <c r="K1338" s="40"/>
      <c r="L1338" s="44"/>
      <c r="M1338" s="250"/>
      <c r="N1338" s="251"/>
      <c r="O1338" s="91"/>
      <c r="P1338" s="91"/>
      <c r="Q1338" s="91"/>
      <c r="R1338" s="91"/>
      <c r="S1338" s="91"/>
      <c r="T1338" s="92"/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T1338" s="17" t="s">
        <v>172</v>
      </c>
      <c r="AU1338" s="17" t="s">
        <v>87</v>
      </c>
    </row>
    <row r="1339" s="2" customFormat="1" ht="16.5" customHeight="1">
      <c r="A1339" s="38"/>
      <c r="B1339" s="39"/>
      <c r="C1339" s="273" t="s">
        <v>1868</v>
      </c>
      <c r="D1339" s="273" t="s">
        <v>230</v>
      </c>
      <c r="E1339" s="274" t="s">
        <v>1869</v>
      </c>
      <c r="F1339" s="275" t="s">
        <v>1870</v>
      </c>
      <c r="G1339" s="276" t="s">
        <v>444</v>
      </c>
      <c r="H1339" s="277">
        <v>6.9000000000000004</v>
      </c>
      <c r="I1339" s="278"/>
      <c r="J1339" s="279">
        <f>ROUND(I1339*H1339,2)</f>
        <v>0</v>
      </c>
      <c r="K1339" s="275" t="s">
        <v>169</v>
      </c>
      <c r="L1339" s="280"/>
      <c r="M1339" s="281" t="s">
        <v>1</v>
      </c>
      <c r="N1339" s="282" t="s">
        <v>42</v>
      </c>
      <c r="O1339" s="91"/>
      <c r="P1339" s="244">
        <f>O1339*H1339</f>
        <v>0</v>
      </c>
      <c r="Q1339" s="244">
        <v>0.0035000000000000001</v>
      </c>
      <c r="R1339" s="244">
        <f>Q1339*H1339</f>
        <v>0.024150000000000001</v>
      </c>
      <c r="S1339" s="244">
        <v>0</v>
      </c>
      <c r="T1339" s="245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46" t="s">
        <v>379</v>
      </c>
      <c r="AT1339" s="246" t="s">
        <v>230</v>
      </c>
      <c r="AU1339" s="246" t="s">
        <v>87</v>
      </c>
      <c r="AY1339" s="17" t="s">
        <v>163</v>
      </c>
      <c r="BE1339" s="247">
        <f>IF(N1339="základní",J1339,0)</f>
        <v>0</v>
      </c>
      <c r="BF1339" s="247">
        <f>IF(N1339="snížená",J1339,0)</f>
        <v>0</v>
      </c>
      <c r="BG1339" s="247">
        <f>IF(N1339="zákl. přenesená",J1339,0)</f>
        <v>0</v>
      </c>
      <c r="BH1339" s="247">
        <f>IF(N1339="sníž. přenesená",J1339,0)</f>
        <v>0</v>
      </c>
      <c r="BI1339" s="247">
        <f>IF(N1339="nulová",J1339,0)</f>
        <v>0</v>
      </c>
      <c r="BJ1339" s="17" t="s">
        <v>85</v>
      </c>
      <c r="BK1339" s="247">
        <f>ROUND(I1339*H1339,2)</f>
        <v>0</v>
      </c>
      <c r="BL1339" s="17" t="s">
        <v>264</v>
      </c>
      <c r="BM1339" s="246" t="s">
        <v>1871</v>
      </c>
    </row>
    <row r="1340" s="2" customFormat="1">
      <c r="A1340" s="38"/>
      <c r="B1340" s="39"/>
      <c r="C1340" s="40"/>
      <c r="D1340" s="248" t="s">
        <v>172</v>
      </c>
      <c r="E1340" s="40"/>
      <c r="F1340" s="249" t="s">
        <v>1870</v>
      </c>
      <c r="G1340" s="40"/>
      <c r="H1340" s="40"/>
      <c r="I1340" s="144"/>
      <c r="J1340" s="40"/>
      <c r="K1340" s="40"/>
      <c r="L1340" s="44"/>
      <c r="M1340" s="250"/>
      <c r="N1340" s="251"/>
      <c r="O1340" s="91"/>
      <c r="P1340" s="91"/>
      <c r="Q1340" s="91"/>
      <c r="R1340" s="91"/>
      <c r="S1340" s="91"/>
      <c r="T1340" s="92"/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T1340" s="17" t="s">
        <v>172</v>
      </c>
      <c r="AU1340" s="17" t="s">
        <v>87</v>
      </c>
    </row>
    <row r="1341" s="2" customFormat="1">
      <c r="A1341" s="38"/>
      <c r="B1341" s="39"/>
      <c r="C1341" s="40"/>
      <c r="D1341" s="248" t="s">
        <v>393</v>
      </c>
      <c r="E1341" s="40"/>
      <c r="F1341" s="283" t="s">
        <v>806</v>
      </c>
      <c r="G1341" s="40"/>
      <c r="H1341" s="40"/>
      <c r="I1341" s="144"/>
      <c r="J1341" s="40"/>
      <c r="K1341" s="40"/>
      <c r="L1341" s="44"/>
      <c r="M1341" s="250"/>
      <c r="N1341" s="251"/>
      <c r="O1341" s="91"/>
      <c r="P1341" s="91"/>
      <c r="Q1341" s="91"/>
      <c r="R1341" s="91"/>
      <c r="S1341" s="91"/>
      <c r="T1341" s="92"/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T1341" s="17" t="s">
        <v>393</v>
      </c>
      <c r="AU1341" s="17" t="s">
        <v>87</v>
      </c>
    </row>
    <row r="1342" s="2" customFormat="1" ht="16.5" customHeight="1">
      <c r="A1342" s="38"/>
      <c r="B1342" s="39"/>
      <c r="C1342" s="235" t="s">
        <v>1872</v>
      </c>
      <c r="D1342" s="235" t="s">
        <v>165</v>
      </c>
      <c r="E1342" s="236" t="s">
        <v>1873</v>
      </c>
      <c r="F1342" s="237" t="s">
        <v>1874</v>
      </c>
      <c r="G1342" s="238" t="s">
        <v>254</v>
      </c>
      <c r="H1342" s="239">
        <v>347.19</v>
      </c>
      <c r="I1342" s="240"/>
      <c r="J1342" s="241">
        <f>ROUND(I1342*H1342,2)</f>
        <v>0</v>
      </c>
      <c r="K1342" s="237" t="s">
        <v>169</v>
      </c>
      <c r="L1342" s="44"/>
      <c r="M1342" s="242" t="s">
        <v>1</v>
      </c>
      <c r="N1342" s="243" t="s">
        <v>42</v>
      </c>
      <c r="O1342" s="91"/>
      <c r="P1342" s="244">
        <f>O1342*H1342</f>
        <v>0</v>
      </c>
      <c r="Q1342" s="244">
        <v>0</v>
      </c>
      <c r="R1342" s="244">
        <f>Q1342*H1342</f>
        <v>0</v>
      </c>
      <c r="S1342" s="244">
        <v>0.001</v>
      </c>
      <c r="T1342" s="245">
        <f>S1342*H1342</f>
        <v>0.34719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46" t="s">
        <v>264</v>
      </c>
      <c r="AT1342" s="246" t="s">
        <v>165</v>
      </c>
      <c r="AU1342" s="246" t="s">
        <v>87</v>
      </c>
      <c r="AY1342" s="17" t="s">
        <v>163</v>
      </c>
      <c r="BE1342" s="247">
        <f>IF(N1342="základní",J1342,0)</f>
        <v>0</v>
      </c>
      <c r="BF1342" s="247">
        <f>IF(N1342="snížená",J1342,0)</f>
        <v>0</v>
      </c>
      <c r="BG1342" s="247">
        <f>IF(N1342="zákl. přenesená",J1342,0)</f>
        <v>0</v>
      </c>
      <c r="BH1342" s="247">
        <f>IF(N1342="sníž. přenesená",J1342,0)</f>
        <v>0</v>
      </c>
      <c r="BI1342" s="247">
        <f>IF(N1342="nulová",J1342,0)</f>
        <v>0</v>
      </c>
      <c r="BJ1342" s="17" t="s">
        <v>85</v>
      </c>
      <c r="BK1342" s="247">
        <f>ROUND(I1342*H1342,2)</f>
        <v>0</v>
      </c>
      <c r="BL1342" s="17" t="s">
        <v>264</v>
      </c>
      <c r="BM1342" s="246" t="s">
        <v>1875</v>
      </c>
    </row>
    <row r="1343" s="2" customFormat="1">
      <c r="A1343" s="38"/>
      <c r="B1343" s="39"/>
      <c r="C1343" s="40"/>
      <c r="D1343" s="248" t="s">
        <v>172</v>
      </c>
      <c r="E1343" s="40"/>
      <c r="F1343" s="249" t="s">
        <v>1876</v>
      </c>
      <c r="G1343" s="40"/>
      <c r="H1343" s="40"/>
      <c r="I1343" s="144"/>
      <c r="J1343" s="40"/>
      <c r="K1343" s="40"/>
      <c r="L1343" s="44"/>
      <c r="M1343" s="250"/>
      <c r="N1343" s="251"/>
      <c r="O1343" s="91"/>
      <c r="P1343" s="91"/>
      <c r="Q1343" s="91"/>
      <c r="R1343" s="91"/>
      <c r="S1343" s="91"/>
      <c r="T1343" s="92"/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T1343" s="17" t="s">
        <v>172</v>
      </c>
      <c r="AU1343" s="17" t="s">
        <v>87</v>
      </c>
    </row>
    <row r="1344" s="13" customFormat="1">
      <c r="A1344" s="13"/>
      <c r="B1344" s="252"/>
      <c r="C1344" s="253"/>
      <c r="D1344" s="248" t="s">
        <v>174</v>
      </c>
      <c r="E1344" s="254" t="s">
        <v>1</v>
      </c>
      <c r="F1344" s="255" t="s">
        <v>1877</v>
      </c>
      <c r="G1344" s="253"/>
      <c r="H1344" s="254" t="s">
        <v>1</v>
      </c>
      <c r="I1344" s="256"/>
      <c r="J1344" s="253"/>
      <c r="K1344" s="253"/>
      <c r="L1344" s="257"/>
      <c r="M1344" s="258"/>
      <c r="N1344" s="259"/>
      <c r="O1344" s="259"/>
      <c r="P1344" s="259"/>
      <c r="Q1344" s="259"/>
      <c r="R1344" s="259"/>
      <c r="S1344" s="259"/>
      <c r="T1344" s="260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61" t="s">
        <v>174</v>
      </c>
      <c r="AU1344" s="261" t="s">
        <v>87</v>
      </c>
      <c r="AV1344" s="13" t="s">
        <v>85</v>
      </c>
      <c r="AW1344" s="13" t="s">
        <v>32</v>
      </c>
      <c r="AX1344" s="13" t="s">
        <v>77</v>
      </c>
      <c r="AY1344" s="261" t="s">
        <v>163</v>
      </c>
    </row>
    <row r="1345" s="14" customFormat="1">
      <c r="A1345" s="14"/>
      <c r="B1345" s="262"/>
      <c r="C1345" s="263"/>
      <c r="D1345" s="248" t="s">
        <v>174</v>
      </c>
      <c r="E1345" s="264" t="s">
        <v>1</v>
      </c>
      <c r="F1345" s="265" t="s">
        <v>1878</v>
      </c>
      <c r="G1345" s="263"/>
      <c r="H1345" s="266">
        <v>197.46000000000001</v>
      </c>
      <c r="I1345" s="267"/>
      <c r="J1345" s="263"/>
      <c r="K1345" s="263"/>
      <c r="L1345" s="268"/>
      <c r="M1345" s="269"/>
      <c r="N1345" s="270"/>
      <c r="O1345" s="270"/>
      <c r="P1345" s="270"/>
      <c r="Q1345" s="270"/>
      <c r="R1345" s="270"/>
      <c r="S1345" s="270"/>
      <c r="T1345" s="271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72" t="s">
        <v>174</v>
      </c>
      <c r="AU1345" s="272" t="s">
        <v>87</v>
      </c>
      <c r="AV1345" s="14" t="s">
        <v>87</v>
      </c>
      <c r="AW1345" s="14" t="s">
        <v>32</v>
      </c>
      <c r="AX1345" s="14" t="s">
        <v>77</v>
      </c>
      <c r="AY1345" s="272" t="s">
        <v>163</v>
      </c>
    </row>
    <row r="1346" s="13" customFormat="1">
      <c r="A1346" s="13"/>
      <c r="B1346" s="252"/>
      <c r="C1346" s="253"/>
      <c r="D1346" s="248" t="s">
        <v>174</v>
      </c>
      <c r="E1346" s="254" t="s">
        <v>1</v>
      </c>
      <c r="F1346" s="255" t="s">
        <v>1879</v>
      </c>
      <c r="G1346" s="253"/>
      <c r="H1346" s="254" t="s">
        <v>1</v>
      </c>
      <c r="I1346" s="256"/>
      <c r="J1346" s="253"/>
      <c r="K1346" s="253"/>
      <c r="L1346" s="257"/>
      <c r="M1346" s="258"/>
      <c r="N1346" s="259"/>
      <c r="O1346" s="259"/>
      <c r="P1346" s="259"/>
      <c r="Q1346" s="259"/>
      <c r="R1346" s="259"/>
      <c r="S1346" s="259"/>
      <c r="T1346" s="260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61" t="s">
        <v>174</v>
      </c>
      <c r="AU1346" s="261" t="s">
        <v>87</v>
      </c>
      <c r="AV1346" s="13" t="s">
        <v>85</v>
      </c>
      <c r="AW1346" s="13" t="s">
        <v>32</v>
      </c>
      <c r="AX1346" s="13" t="s">
        <v>77</v>
      </c>
      <c r="AY1346" s="261" t="s">
        <v>163</v>
      </c>
    </row>
    <row r="1347" s="14" customFormat="1">
      <c r="A1347" s="14"/>
      <c r="B1347" s="262"/>
      <c r="C1347" s="263"/>
      <c r="D1347" s="248" t="s">
        <v>174</v>
      </c>
      <c r="E1347" s="264" t="s">
        <v>1</v>
      </c>
      <c r="F1347" s="265" t="s">
        <v>1880</v>
      </c>
      <c r="G1347" s="263"/>
      <c r="H1347" s="266">
        <v>149.72999999999999</v>
      </c>
      <c r="I1347" s="267"/>
      <c r="J1347" s="263"/>
      <c r="K1347" s="263"/>
      <c r="L1347" s="268"/>
      <c r="M1347" s="269"/>
      <c r="N1347" s="270"/>
      <c r="O1347" s="270"/>
      <c r="P1347" s="270"/>
      <c r="Q1347" s="270"/>
      <c r="R1347" s="270"/>
      <c r="S1347" s="270"/>
      <c r="T1347" s="271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72" t="s">
        <v>174</v>
      </c>
      <c r="AU1347" s="272" t="s">
        <v>87</v>
      </c>
      <c r="AV1347" s="14" t="s">
        <v>87</v>
      </c>
      <c r="AW1347" s="14" t="s">
        <v>32</v>
      </c>
      <c r="AX1347" s="14" t="s">
        <v>77</v>
      </c>
      <c r="AY1347" s="272" t="s">
        <v>163</v>
      </c>
    </row>
    <row r="1348" s="2" customFormat="1" ht="16.5" customHeight="1">
      <c r="A1348" s="38"/>
      <c r="B1348" s="39"/>
      <c r="C1348" s="235" t="s">
        <v>1881</v>
      </c>
      <c r="D1348" s="235" t="s">
        <v>165</v>
      </c>
      <c r="E1348" s="236" t="s">
        <v>1882</v>
      </c>
      <c r="F1348" s="237" t="s">
        <v>1883</v>
      </c>
      <c r="G1348" s="238" t="s">
        <v>254</v>
      </c>
      <c r="H1348" s="239">
        <v>1231.1659999999999</v>
      </c>
      <c r="I1348" s="240"/>
      <c r="J1348" s="241">
        <f>ROUND(I1348*H1348,2)</f>
        <v>0</v>
      </c>
      <c r="K1348" s="237" t="s">
        <v>169</v>
      </c>
      <c r="L1348" s="44"/>
      <c r="M1348" s="242" t="s">
        <v>1</v>
      </c>
      <c r="N1348" s="243" t="s">
        <v>42</v>
      </c>
      <c r="O1348" s="91"/>
      <c r="P1348" s="244">
        <f>O1348*H1348</f>
        <v>0</v>
      </c>
      <c r="Q1348" s="244">
        <v>0</v>
      </c>
      <c r="R1348" s="244">
        <f>Q1348*H1348</f>
        <v>0</v>
      </c>
      <c r="S1348" s="244">
        <v>0.001</v>
      </c>
      <c r="T1348" s="245">
        <f>S1348*H1348</f>
        <v>1.231166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46" t="s">
        <v>264</v>
      </c>
      <c r="AT1348" s="246" t="s">
        <v>165</v>
      </c>
      <c r="AU1348" s="246" t="s">
        <v>87</v>
      </c>
      <c r="AY1348" s="17" t="s">
        <v>163</v>
      </c>
      <c r="BE1348" s="247">
        <f>IF(N1348="základní",J1348,0)</f>
        <v>0</v>
      </c>
      <c r="BF1348" s="247">
        <f>IF(N1348="snížená",J1348,0)</f>
        <v>0</v>
      </c>
      <c r="BG1348" s="247">
        <f>IF(N1348="zákl. přenesená",J1348,0)</f>
        <v>0</v>
      </c>
      <c r="BH1348" s="247">
        <f>IF(N1348="sníž. přenesená",J1348,0)</f>
        <v>0</v>
      </c>
      <c r="BI1348" s="247">
        <f>IF(N1348="nulová",J1348,0)</f>
        <v>0</v>
      </c>
      <c r="BJ1348" s="17" t="s">
        <v>85</v>
      </c>
      <c r="BK1348" s="247">
        <f>ROUND(I1348*H1348,2)</f>
        <v>0</v>
      </c>
      <c r="BL1348" s="17" t="s">
        <v>264</v>
      </c>
      <c r="BM1348" s="246" t="s">
        <v>1884</v>
      </c>
    </row>
    <row r="1349" s="2" customFormat="1">
      <c r="A1349" s="38"/>
      <c r="B1349" s="39"/>
      <c r="C1349" s="40"/>
      <c r="D1349" s="248" t="s">
        <v>172</v>
      </c>
      <c r="E1349" s="40"/>
      <c r="F1349" s="249" t="s">
        <v>1885</v>
      </c>
      <c r="G1349" s="40"/>
      <c r="H1349" s="40"/>
      <c r="I1349" s="144"/>
      <c r="J1349" s="40"/>
      <c r="K1349" s="40"/>
      <c r="L1349" s="44"/>
      <c r="M1349" s="250"/>
      <c r="N1349" s="251"/>
      <c r="O1349" s="91"/>
      <c r="P1349" s="91"/>
      <c r="Q1349" s="91"/>
      <c r="R1349" s="91"/>
      <c r="S1349" s="91"/>
      <c r="T1349" s="92"/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T1349" s="17" t="s">
        <v>172</v>
      </c>
      <c r="AU1349" s="17" t="s">
        <v>87</v>
      </c>
    </row>
    <row r="1350" s="13" customFormat="1">
      <c r="A1350" s="13"/>
      <c r="B1350" s="252"/>
      <c r="C1350" s="253"/>
      <c r="D1350" s="248" t="s">
        <v>174</v>
      </c>
      <c r="E1350" s="254" t="s">
        <v>1</v>
      </c>
      <c r="F1350" s="255" t="s">
        <v>1886</v>
      </c>
      <c r="G1350" s="253"/>
      <c r="H1350" s="254" t="s">
        <v>1</v>
      </c>
      <c r="I1350" s="256"/>
      <c r="J1350" s="253"/>
      <c r="K1350" s="253"/>
      <c r="L1350" s="257"/>
      <c r="M1350" s="258"/>
      <c r="N1350" s="259"/>
      <c r="O1350" s="259"/>
      <c r="P1350" s="259"/>
      <c r="Q1350" s="259"/>
      <c r="R1350" s="259"/>
      <c r="S1350" s="259"/>
      <c r="T1350" s="260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61" t="s">
        <v>174</v>
      </c>
      <c r="AU1350" s="261" t="s">
        <v>87</v>
      </c>
      <c r="AV1350" s="13" t="s">
        <v>85</v>
      </c>
      <c r="AW1350" s="13" t="s">
        <v>32</v>
      </c>
      <c r="AX1350" s="13" t="s">
        <v>77</v>
      </c>
      <c r="AY1350" s="261" t="s">
        <v>163</v>
      </c>
    </row>
    <row r="1351" s="14" customFormat="1">
      <c r="A1351" s="14"/>
      <c r="B1351" s="262"/>
      <c r="C1351" s="263"/>
      <c r="D1351" s="248" t="s">
        <v>174</v>
      </c>
      <c r="E1351" s="264" t="s">
        <v>1</v>
      </c>
      <c r="F1351" s="265" t="s">
        <v>1887</v>
      </c>
      <c r="G1351" s="263"/>
      <c r="H1351" s="266">
        <v>909.64999999999998</v>
      </c>
      <c r="I1351" s="267"/>
      <c r="J1351" s="263"/>
      <c r="K1351" s="263"/>
      <c r="L1351" s="268"/>
      <c r="M1351" s="269"/>
      <c r="N1351" s="270"/>
      <c r="O1351" s="270"/>
      <c r="P1351" s="270"/>
      <c r="Q1351" s="270"/>
      <c r="R1351" s="270"/>
      <c r="S1351" s="270"/>
      <c r="T1351" s="271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72" t="s">
        <v>174</v>
      </c>
      <c r="AU1351" s="272" t="s">
        <v>87</v>
      </c>
      <c r="AV1351" s="14" t="s">
        <v>87</v>
      </c>
      <c r="AW1351" s="14" t="s">
        <v>32</v>
      </c>
      <c r="AX1351" s="14" t="s">
        <v>77</v>
      </c>
      <c r="AY1351" s="272" t="s">
        <v>163</v>
      </c>
    </row>
    <row r="1352" s="14" customFormat="1">
      <c r="A1352" s="14"/>
      <c r="B1352" s="262"/>
      <c r="C1352" s="263"/>
      <c r="D1352" s="248" t="s">
        <v>174</v>
      </c>
      <c r="E1352" s="264" t="s">
        <v>1</v>
      </c>
      <c r="F1352" s="265" t="s">
        <v>1888</v>
      </c>
      <c r="G1352" s="263"/>
      <c r="H1352" s="266">
        <v>219.67599999999999</v>
      </c>
      <c r="I1352" s="267"/>
      <c r="J1352" s="263"/>
      <c r="K1352" s="263"/>
      <c r="L1352" s="268"/>
      <c r="M1352" s="269"/>
      <c r="N1352" s="270"/>
      <c r="O1352" s="270"/>
      <c r="P1352" s="270"/>
      <c r="Q1352" s="270"/>
      <c r="R1352" s="270"/>
      <c r="S1352" s="270"/>
      <c r="T1352" s="271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72" t="s">
        <v>174</v>
      </c>
      <c r="AU1352" s="272" t="s">
        <v>87</v>
      </c>
      <c r="AV1352" s="14" t="s">
        <v>87</v>
      </c>
      <c r="AW1352" s="14" t="s">
        <v>32</v>
      </c>
      <c r="AX1352" s="14" t="s">
        <v>77</v>
      </c>
      <c r="AY1352" s="272" t="s">
        <v>163</v>
      </c>
    </row>
    <row r="1353" s="13" customFormat="1">
      <c r="A1353" s="13"/>
      <c r="B1353" s="252"/>
      <c r="C1353" s="253"/>
      <c r="D1353" s="248" t="s">
        <v>174</v>
      </c>
      <c r="E1353" s="254" t="s">
        <v>1</v>
      </c>
      <c r="F1353" s="255" t="s">
        <v>1889</v>
      </c>
      <c r="G1353" s="253"/>
      <c r="H1353" s="254" t="s">
        <v>1</v>
      </c>
      <c r="I1353" s="256"/>
      <c r="J1353" s="253"/>
      <c r="K1353" s="253"/>
      <c r="L1353" s="257"/>
      <c r="M1353" s="258"/>
      <c r="N1353" s="259"/>
      <c r="O1353" s="259"/>
      <c r="P1353" s="259"/>
      <c r="Q1353" s="259"/>
      <c r="R1353" s="259"/>
      <c r="S1353" s="259"/>
      <c r="T1353" s="260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61" t="s">
        <v>174</v>
      </c>
      <c r="AU1353" s="261" t="s">
        <v>87</v>
      </c>
      <c r="AV1353" s="13" t="s">
        <v>85</v>
      </c>
      <c r="AW1353" s="13" t="s">
        <v>32</v>
      </c>
      <c r="AX1353" s="13" t="s">
        <v>77</v>
      </c>
      <c r="AY1353" s="261" t="s">
        <v>163</v>
      </c>
    </row>
    <row r="1354" s="14" customFormat="1">
      <c r="A1354" s="14"/>
      <c r="B1354" s="262"/>
      <c r="C1354" s="263"/>
      <c r="D1354" s="248" t="s">
        <v>174</v>
      </c>
      <c r="E1354" s="264" t="s">
        <v>1</v>
      </c>
      <c r="F1354" s="265" t="s">
        <v>1890</v>
      </c>
      <c r="G1354" s="263"/>
      <c r="H1354" s="266">
        <v>101.84</v>
      </c>
      <c r="I1354" s="267"/>
      <c r="J1354" s="263"/>
      <c r="K1354" s="263"/>
      <c r="L1354" s="268"/>
      <c r="M1354" s="269"/>
      <c r="N1354" s="270"/>
      <c r="O1354" s="270"/>
      <c r="P1354" s="270"/>
      <c r="Q1354" s="270"/>
      <c r="R1354" s="270"/>
      <c r="S1354" s="270"/>
      <c r="T1354" s="271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72" t="s">
        <v>174</v>
      </c>
      <c r="AU1354" s="272" t="s">
        <v>87</v>
      </c>
      <c r="AV1354" s="14" t="s">
        <v>87</v>
      </c>
      <c r="AW1354" s="14" t="s">
        <v>32</v>
      </c>
      <c r="AX1354" s="14" t="s">
        <v>77</v>
      </c>
      <c r="AY1354" s="272" t="s">
        <v>163</v>
      </c>
    </row>
    <row r="1355" s="2" customFormat="1" ht="16.5" customHeight="1">
      <c r="A1355" s="38"/>
      <c r="B1355" s="39"/>
      <c r="C1355" s="235" t="s">
        <v>1891</v>
      </c>
      <c r="D1355" s="235" t="s">
        <v>165</v>
      </c>
      <c r="E1355" s="236" t="s">
        <v>1892</v>
      </c>
      <c r="F1355" s="237" t="s">
        <v>1893</v>
      </c>
      <c r="G1355" s="238" t="s">
        <v>254</v>
      </c>
      <c r="H1355" s="239">
        <v>31</v>
      </c>
      <c r="I1355" s="240"/>
      <c r="J1355" s="241">
        <f>ROUND(I1355*H1355,2)</f>
        <v>0</v>
      </c>
      <c r="K1355" s="237" t="s">
        <v>169</v>
      </c>
      <c r="L1355" s="44"/>
      <c r="M1355" s="242" t="s">
        <v>1</v>
      </c>
      <c r="N1355" s="243" t="s">
        <v>42</v>
      </c>
      <c r="O1355" s="91"/>
      <c r="P1355" s="244">
        <f>O1355*H1355</f>
        <v>0</v>
      </c>
      <c r="Q1355" s="244">
        <v>6.9999999999999994E-05</v>
      </c>
      <c r="R1355" s="244">
        <f>Q1355*H1355</f>
        <v>0.0021699999999999996</v>
      </c>
      <c r="S1355" s="244">
        <v>0</v>
      </c>
      <c r="T1355" s="245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46" t="s">
        <v>264</v>
      </c>
      <c r="AT1355" s="246" t="s">
        <v>165</v>
      </c>
      <c r="AU1355" s="246" t="s">
        <v>87</v>
      </c>
      <c r="AY1355" s="17" t="s">
        <v>163</v>
      </c>
      <c r="BE1355" s="247">
        <f>IF(N1355="základní",J1355,0)</f>
        <v>0</v>
      </c>
      <c r="BF1355" s="247">
        <f>IF(N1355="snížená",J1355,0)</f>
        <v>0</v>
      </c>
      <c r="BG1355" s="247">
        <f>IF(N1355="zákl. přenesená",J1355,0)</f>
        <v>0</v>
      </c>
      <c r="BH1355" s="247">
        <f>IF(N1355="sníž. přenesená",J1355,0)</f>
        <v>0</v>
      </c>
      <c r="BI1355" s="247">
        <f>IF(N1355="nulová",J1355,0)</f>
        <v>0</v>
      </c>
      <c r="BJ1355" s="17" t="s">
        <v>85</v>
      </c>
      <c r="BK1355" s="247">
        <f>ROUND(I1355*H1355,2)</f>
        <v>0</v>
      </c>
      <c r="BL1355" s="17" t="s">
        <v>264</v>
      </c>
      <c r="BM1355" s="246" t="s">
        <v>1894</v>
      </c>
    </row>
    <row r="1356" s="2" customFormat="1">
      <c r="A1356" s="38"/>
      <c r="B1356" s="39"/>
      <c r="C1356" s="40"/>
      <c r="D1356" s="248" t="s">
        <v>172</v>
      </c>
      <c r="E1356" s="40"/>
      <c r="F1356" s="249" t="s">
        <v>1895</v>
      </c>
      <c r="G1356" s="40"/>
      <c r="H1356" s="40"/>
      <c r="I1356" s="144"/>
      <c r="J1356" s="40"/>
      <c r="K1356" s="40"/>
      <c r="L1356" s="44"/>
      <c r="M1356" s="250"/>
      <c r="N1356" s="251"/>
      <c r="O1356" s="91"/>
      <c r="P1356" s="91"/>
      <c r="Q1356" s="91"/>
      <c r="R1356" s="91"/>
      <c r="S1356" s="91"/>
      <c r="T1356" s="92"/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T1356" s="17" t="s">
        <v>172</v>
      </c>
      <c r="AU1356" s="17" t="s">
        <v>87</v>
      </c>
    </row>
    <row r="1357" s="13" customFormat="1">
      <c r="A1357" s="13"/>
      <c r="B1357" s="252"/>
      <c r="C1357" s="253"/>
      <c r="D1357" s="248" t="s">
        <v>174</v>
      </c>
      <c r="E1357" s="254" t="s">
        <v>1</v>
      </c>
      <c r="F1357" s="255" t="s">
        <v>1896</v>
      </c>
      <c r="G1357" s="253"/>
      <c r="H1357" s="254" t="s">
        <v>1</v>
      </c>
      <c r="I1357" s="256"/>
      <c r="J1357" s="253"/>
      <c r="K1357" s="253"/>
      <c r="L1357" s="257"/>
      <c r="M1357" s="258"/>
      <c r="N1357" s="259"/>
      <c r="O1357" s="259"/>
      <c r="P1357" s="259"/>
      <c r="Q1357" s="259"/>
      <c r="R1357" s="259"/>
      <c r="S1357" s="259"/>
      <c r="T1357" s="260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61" t="s">
        <v>174</v>
      </c>
      <c r="AU1357" s="261" t="s">
        <v>87</v>
      </c>
      <c r="AV1357" s="13" t="s">
        <v>85</v>
      </c>
      <c r="AW1357" s="13" t="s">
        <v>32</v>
      </c>
      <c r="AX1357" s="13" t="s">
        <v>77</v>
      </c>
      <c r="AY1357" s="261" t="s">
        <v>163</v>
      </c>
    </row>
    <row r="1358" s="14" customFormat="1">
      <c r="A1358" s="14"/>
      <c r="B1358" s="262"/>
      <c r="C1358" s="263"/>
      <c r="D1358" s="248" t="s">
        <v>174</v>
      </c>
      <c r="E1358" s="264" t="s">
        <v>1</v>
      </c>
      <c r="F1358" s="265" t="s">
        <v>1897</v>
      </c>
      <c r="G1358" s="263"/>
      <c r="H1358" s="266">
        <v>31</v>
      </c>
      <c r="I1358" s="267"/>
      <c r="J1358" s="263"/>
      <c r="K1358" s="263"/>
      <c r="L1358" s="268"/>
      <c r="M1358" s="269"/>
      <c r="N1358" s="270"/>
      <c r="O1358" s="270"/>
      <c r="P1358" s="270"/>
      <c r="Q1358" s="270"/>
      <c r="R1358" s="270"/>
      <c r="S1358" s="270"/>
      <c r="T1358" s="271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72" t="s">
        <v>174</v>
      </c>
      <c r="AU1358" s="272" t="s">
        <v>87</v>
      </c>
      <c r="AV1358" s="14" t="s">
        <v>87</v>
      </c>
      <c r="AW1358" s="14" t="s">
        <v>32</v>
      </c>
      <c r="AX1358" s="14" t="s">
        <v>77</v>
      </c>
      <c r="AY1358" s="272" t="s">
        <v>163</v>
      </c>
    </row>
    <row r="1359" s="2" customFormat="1" ht="16.5" customHeight="1">
      <c r="A1359" s="38"/>
      <c r="B1359" s="39"/>
      <c r="C1359" s="235" t="s">
        <v>1898</v>
      </c>
      <c r="D1359" s="235" t="s">
        <v>165</v>
      </c>
      <c r="E1359" s="236" t="s">
        <v>1899</v>
      </c>
      <c r="F1359" s="237" t="s">
        <v>1900</v>
      </c>
      <c r="G1359" s="238" t="s">
        <v>254</v>
      </c>
      <c r="H1359" s="239">
        <v>37</v>
      </c>
      <c r="I1359" s="240"/>
      <c r="J1359" s="241">
        <f>ROUND(I1359*H1359,2)</f>
        <v>0</v>
      </c>
      <c r="K1359" s="237" t="s">
        <v>169</v>
      </c>
      <c r="L1359" s="44"/>
      <c r="M1359" s="242" t="s">
        <v>1</v>
      </c>
      <c r="N1359" s="243" t="s">
        <v>42</v>
      </c>
      <c r="O1359" s="91"/>
      <c r="P1359" s="244">
        <f>O1359*H1359</f>
        <v>0</v>
      </c>
      <c r="Q1359" s="244">
        <v>6.0000000000000002E-05</v>
      </c>
      <c r="R1359" s="244">
        <f>Q1359*H1359</f>
        <v>0.0022200000000000002</v>
      </c>
      <c r="S1359" s="244">
        <v>0</v>
      </c>
      <c r="T1359" s="245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46" t="s">
        <v>264</v>
      </c>
      <c r="AT1359" s="246" t="s">
        <v>165</v>
      </c>
      <c r="AU1359" s="246" t="s">
        <v>87</v>
      </c>
      <c r="AY1359" s="17" t="s">
        <v>163</v>
      </c>
      <c r="BE1359" s="247">
        <f>IF(N1359="základní",J1359,0)</f>
        <v>0</v>
      </c>
      <c r="BF1359" s="247">
        <f>IF(N1359="snížená",J1359,0)</f>
        <v>0</v>
      </c>
      <c r="BG1359" s="247">
        <f>IF(N1359="zákl. přenesená",J1359,0)</f>
        <v>0</v>
      </c>
      <c r="BH1359" s="247">
        <f>IF(N1359="sníž. přenesená",J1359,0)</f>
        <v>0</v>
      </c>
      <c r="BI1359" s="247">
        <f>IF(N1359="nulová",J1359,0)</f>
        <v>0</v>
      </c>
      <c r="BJ1359" s="17" t="s">
        <v>85</v>
      </c>
      <c r="BK1359" s="247">
        <f>ROUND(I1359*H1359,2)</f>
        <v>0</v>
      </c>
      <c r="BL1359" s="17" t="s">
        <v>264</v>
      </c>
      <c r="BM1359" s="246" t="s">
        <v>1901</v>
      </c>
    </row>
    <row r="1360" s="2" customFormat="1">
      <c r="A1360" s="38"/>
      <c r="B1360" s="39"/>
      <c r="C1360" s="40"/>
      <c r="D1360" s="248" t="s">
        <v>172</v>
      </c>
      <c r="E1360" s="40"/>
      <c r="F1360" s="249" t="s">
        <v>1902</v>
      </c>
      <c r="G1360" s="40"/>
      <c r="H1360" s="40"/>
      <c r="I1360" s="144"/>
      <c r="J1360" s="40"/>
      <c r="K1360" s="40"/>
      <c r="L1360" s="44"/>
      <c r="M1360" s="250"/>
      <c r="N1360" s="251"/>
      <c r="O1360" s="91"/>
      <c r="P1360" s="91"/>
      <c r="Q1360" s="91"/>
      <c r="R1360" s="91"/>
      <c r="S1360" s="91"/>
      <c r="T1360" s="92"/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T1360" s="17" t="s">
        <v>172</v>
      </c>
      <c r="AU1360" s="17" t="s">
        <v>87</v>
      </c>
    </row>
    <row r="1361" s="13" customFormat="1">
      <c r="A1361" s="13"/>
      <c r="B1361" s="252"/>
      <c r="C1361" s="253"/>
      <c r="D1361" s="248" t="s">
        <v>174</v>
      </c>
      <c r="E1361" s="254" t="s">
        <v>1</v>
      </c>
      <c r="F1361" s="255" t="s">
        <v>1896</v>
      </c>
      <c r="G1361" s="253"/>
      <c r="H1361" s="254" t="s">
        <v>1</v>
      </c>
      <c r="I1361" s="256"/>
      <c r="J1361" s="253"/>
      <c r="K1361" s="253"/>
      <c r="L1361" s="257"/>
      <c r="M1361" s="258"/>
      <c r="N1361" s="259"/>
      <c r="O1361" s="259"/>
      <c r="P1361" s="259"/>
      <c r="Q1361" s="259"/>
      <c r="R1361" s="259"/>
      <c r="S1361" s="259"/>
      <c r="T1361" s="260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61" t="s">
        <v>174</v>
      </c>
      <c r="AU1361" s="261" t="s">
        <v>87</v>
      </c>
      <c r="AV1361" s="13" t="s">
        <v>85</v>
      </c>
      <c r="AW1361" s="13" t="s">
        <v>32</v>
      </c>
      <c r="AX1361" s="13" t="s">
        <v>77</v>
      </c>
      <c r="AY1361" s="261" t="s">
        <v>163</v>
      </c>
    </row>
    <row r="1362" s="14" customFormat="1">
      <c r="A1362" s="14"/>
      <c r="B1362" s="262"/>
      <c r="C1362" s="263"/>
      <c r="D1362" s="248" t="s">
        <v>174</v>
      </c>
      <c r="E1362" s="264" t="s">
        <v>1</v>
      </c>
      <c r="F1362" s="265" t="s">
        <v>1903</v>
      </c>
      <c r="G1362" s="263"/>
      <c r="H1362" s="266">
        <v>37</v>
      </c>
      <c r="I1362" s="267"/>
      <c r="J1362" s="263"/>
      <c r="K1362" s="263"/>
      <c r="L1362" s="268"/>
      <c r="M1362" s="269"/>
      <c r="N1362" s="270"/>
      <c r="O1362" s="270"/>
      <c r="P1362" s="270"/>
      <c r="Q1362" s="270"/>
      <c r="R1362" s="270"/>
      <c r="S1362" s="270"/>
      <c r="T1362" s="271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72" t="s">
        <v>174</v>
      </c>
      <c r="AU1362" s="272" t="s">
        <v>87</v>
      </c>
      <c r="AV1362" s="14" t="s">
        <v>87</v>
      </c>
      <c r="AW1362" s="14" t="s">
        <v>32</v>
      </c>
      <c r="AX1362" s="14" t="s">
        <v>77</v>
      </c>
      <c r="AY1362" s="272" t="s">
        <v>163</v>
      </c>
    </row>
    <row r="1363" s="2" customFormat="1" ht="16.5" customHeight="1">
      <c r="A1363" s="38"/>
      <c r="B1363" s="39"/>
      <c r="C1363" s="273" t="s">
        <v>1904</v>
      </c>
      <c r="D1363" s="273" t="s">
        <v>230</v>
      </c>
      <c r="E1363" s="274" t="s">
        <v>1905</v>
      </c>
      <c r="F1363" s="275" t="s">
        <v>1906</v>
      </c>
      <c r="G1363" s="276" t="s">
        <v>254</v>
      </c>
      <c r="H1363" s="277">
        <v>68</v>
      </c>
      <c r="I1363" s="278"/>
      <c r="J1363" s="279">
        <f>ROUND(I1363*H1363,2)</f>
        <v>0</v>
      </c>
      <c r="K1363" s="275" t="s">
        <v>1</v>
      </c>
      <c r="L1363" s="280"/>
      <c r="M1363" s="281" t="s">
        <v>1</v>
      </c>
      <c r="N1363" s="282" t="s">
        <v>42</v>
      </c>
      <c r="O1363" s="91"/>
      <c r="P1363" s="244">
        <f>O1363*H1363</f>
        <v>0</v>
      </c>
      <c r="Q1363" s="244">
        <v>0.001</v>
      </c>
      <c r="R1363" s="244">
        <f>Q1363*H1363</f>
        <v>0.068000000000000005</v>
      </c>
      <c r="S1363" s="244">
        <v>0</v>
      </c>
      <c r="T1363" s="245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46" t="s">
        <v>379</v>
      </c>
      <c r="AT1363" s="246" t="s">
        <v>230</v>
      </c>
      <c r="AU1363" s="246" t="s">
        <v>87</v>
      </c>
      <c r="AY1363" s="17" t="s">
        <v>163</v>
      </c>
      <c r="BE1363" s="247">
        <f>IF(N1363="základní",J1363,0)</f>
        <v>0</v>
      </c>
      <c r="BF1363" s="247">
        <f>IF(N1363="snížená",J1363,0)</f>
        <v>0</v>
      </c>
      <c r="BG1363" s="247">
        <f>IF(N1363="zákl. přenesená",J1363,0)</f>
        <v>0</v>
      </c>
      <c r="BH1363" s="247">
        <f>IF(N1363="sníž. přenesená",J1363,0)</f>
        <v>0</v>
      </c>
      <c r="BI1363" s="247">
        <f>IF(N1363="nulová",J1363,0)</f>
        <v>0</v>
      </c>
      <c r="BJ1363" s="17" t="s">
        <v>85</v>
      </c>
      <c r="BK1363" s="247">
        <f>ROUND(I1363*H1363,2)</f>
        <v>0</v>
      </c>
      <c r="BL1363" s="17" t="s">
        <v>264</v>
      </c>
      <c r="BM1363" s="246" t="s">
        <v>1907</v>
      </c>
    </row>
    <row r="1364" s="2" customFormat="1">
      <c r="A1364" s="38"/>
      <c r="B1364" s="39"/>
      <c r="C1364" s="40"/>
      <c r="D1364" s="248" t="s">
        <v>172</v>
      </c>
      <c r="E1364" s="40"/>
      <c r="F1364" s="249" t="s">
        <v>1906</v>
      </c>
      <c r="G1364" s="40"/>
      <c r="H1364" s="40"/>
      <c r="I1364" s="144"/>
      <c r="J1364" s="40"/>
      <c r="K1364" s="40"/>
      <c r="L1364" s="44"/>
      <c r="M1364" s="250"/>
      <c r="N1364" s="251"/>
      <c r="O1364" s="91"/>
      <c r="P1364" s="91"/>
      <c r="Q1364" s="91"/>
      <c r="R1364" s="91"/>
      <c r="S1364" s="91"/>
      <c r="T1364" s="92"/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T1364" s="17" t="s">
        <v>172</v>
      </c>
      <c r="AU1364" s="17" t="s">
        <v>87</v>
      </c>
    </row>
    <row r="1365" s="13" customFormat="1">
      <c r="A1365" s="13"/>
      <c r="B1365" s="252"/>
      <c r="C1365" s="253"/>
      <c r="D1365" s="248" t="s">
        <v>174</v>
      </c>
      <c r="E1365" s="254" t="s">
        <v>1</v>
      </c>
      <c r="F1365" s="255" t="s">
        <v>1896</v>
      </c>
      <c r="G1365" s="253"/>
      <c r="H1365" s="254" t="s">
        <v>1</v>
      </c>
      <c r="I1365" s="256"/>
      <c r="J1365" s="253"/>
      <c r="K1365" s="253"/>
      <c r="L1365" s="257"/>
      <c r="M1365" s="258"/>
      <c r="N1365" s="259"/>
      <c r="O1365" s="259"/>
      <c r="P1365" s="259"/>
      <c r="Q1365" s="259"/>
      <c r="R1365" s="259"/>
      <c r="S1365" s="259"/>
      <c r="T1365" s="260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61" t="s">
        <v>174</v>
      </c>
      <c r="AU1365" s="261" t="s">
        <v>87</v>
      </c>
      <c r="AV1365" s="13" t="s">
        <v>85</v>
      </c>
      <c r="AW1365" s="13" t="s">
        <v>32</v>
      </c>
      <c r="AX1365" s="13" t="s">
        <v>77</v>
      </c>
      <c r="AY1365" s="261" t="s">
        <v>163</v>
      </c>
    </row>
    <row r="1366" s="14" customFormat="1">
      <c r="A1366" s="14"/>
      <c r="B1366" s="262"/>
      <c r="C1366" s="263"/>
      <c r="D1366" s="248" t="s">
        <v>174</v>
      </c>
      <c r="E1366" s="264" t="s">
        <v>1</v>
      </c>
      <c r="F1366" s="265" t="s">
        <v>1903</v>
      </c>
      <c r="G1366" s="263"/>
      <c r="H1366" s="266">
        <v>37</v>
      </c>
      <c r="I1366" s="267"/>
      <c r="J1366" s="263"/>
      <c r="K1366" s="263"/>
      <c r="L1366" s="268"/>
      <c r="M1366" s="269"/>
      <c r="N1366" s="270"/>
      <c r="O1366" s="270"/>
      <c r="P1366" s="270"/>
      <c r="Q1366" s="270"/>
      <c r="R1366" s="270"/>
      <c r="S1366" s="270"/>
      <c r="T1366" s="271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72" t="s">
        <v>174</v>
      </c>
      <c r="AU1366" s="272" t="s">
        <v>87</v>
      </c>
      <c r="AV1366" s="14" t="s">
        <v>87</v>
      </c>
      <c r="AW1366" s="14" t="s">
        <v>32</v>
      </c>
      <c r="AX1366" s="14" t="s">
        <v>77</v>
      </c>
      <c r="AY1366" s="272" t="s">
        <v>163</v>
      </c>
    </row>
    <row r="1367" s="14" customFormat="1">
      <c r="A1367" s="14"/>
      <c r="B1367" s="262"/>
      <c r="C1367" s="263"/>
      <c r="D1367" s="248" t="s">
        <v>174</v>
      </c>
      <c r="E1367" s="264" t="s">
        <v>1</v>
      </c>
      <c r="F1367" s="265" t="s">
        <v>1897</v>
      </c>
      <c r="G1367" s="263"/>
      <c r="H1367" s="266">
        <v>31</v>
      </c>
      <c r="I1367" s="267"/>
      <c r="J1367" s="263"/>
      <c r="K1367" s="263"/>
      <c r="L1367" s="268"/>
      <c r="M1367" s="269"/>
      <c r="N1367" s="270"/>
      <c r="O1367" s="270"/>
      <c r="P1367" s="270"/>
      <c r="Q1367" s="270"/>
      <c r="R1367" s="270"/>
      <c r="S1367" s="270"/>
      <c r="T1367" s="271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72" t="s">
        <v>174</v>
      </c>
      <c r="AU1367" s="272" t="s">
        <v>87</v>
      </c>
      <c r="AV1367" s="14" t="s">
        <v>87</v>
      </c>
      <c r="AW1367" s="14" t="s">
        <v>32</v>
      </c>
      <c r="AX1367" s="14" t="s">
        <v>77</v>
      </c>
      <c r="AY1367" s="272" t="s">
        <v>163</v>
      </c>
    </row>
    <row r="1368" s="2" customFormat="1" ht="16.5" customHeight="1">
      <c r="A1368" s="38"/>
      <c r="B1368" s="39"/>
      <c r="C1368" s="235" t="s">
        <v>1908</v>
      </c>
      <c r="D1368" s="235" t="s">
        <v>165</v>
      </c>
      <c r="E1368" s="236" t="s">
        <v>1909</v>
      </c>
      <c r="F1368" s="237" t="s">
        <v>1910</v>
      </c>
      <c r="G1368" s="238" t="s">
        <v>254</v>
      </c>
      <c r="H1368" s="239">
        <v>1801.71</v>
      </c>
      <c r="I1368" s="240"/>
      <c r="J1368" s="241">
        <f>ROUND(I1368*H1368,2)</f>
        <v>0</v>
      </c>
      <c r="K1368" s="237" t="s">
        <v>169</v>
      </c>
      <c r="L1368" s="44"/>
      <c r="M1368" s="242" t="s">
        <v>1</v>
      </c>
      <c r="N1368" s="243" t="s">
        <v>42</v>
      </c>
      <c r="O1368" s="91"/>
      <c r="P1368" s="244">
        <f>O1368*H1368</f>
        <v>0</v>
      </c>
      <c r="Q1368" s="244">
        <v>5.0000000000000002E-05</v>
      </c>
      <c r="R1368" s="244">
        <f>Q1368*H1368</f>
        <v>0.090085500000000013</v>
      </c>
      <c r="S1368" s="244">
        <v>0</v>
      </c>
      <c r="T1368" s="245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46" t="s">
        <v>264</v>
      </c>
      <c r="AT1368" s="246" t="s">
        <v>165</v>
      </c>
      <c r="AU1368" s="246" t="s">
        <v>87</v>
      </c>
      <c r="AY1368" s="17" t="s">
        <v>163</v>
      </c>
      <c r="BE1368" s="247">
        <f>IF(N1368="základní",J1368,0)</f>
        <v>0</v>
      </c>
      <c r="BF1368" s="247">
        <f>IF(N1368="snížená",J1368,0)</f>
        <v>0</v>
      </c>
      <c r="BG1368" s="247">
        <f>IF(N1368="zákl. přenesená",J1368,0)</f>
        <v>0</v>
      </c>
      <c r="BH1368" s="247">
        <f>IF(N1368="sníž. přenesená",J1368,0)</f>
        <v>0</v>
      </c>
      <c r="BI1368" s="247">
        <f>IF(N1368="nulová",J1368,0)</f>
        <v>0</v>
      </c>
      <c r="BJ1368" s="17" t="s">
        <v>85</v>
      </c>
      <c r="BK1368" s="247">
        <f>ROUND(I1368*H1368,2)</f>
        <v>0</v>
      </c>
      <c r="BL1368" s="17" t="s">
        <v>264</v>
      </c>
      <c r="BM1368" s="246" t="s">
        <v>1911</v>
      </c>
    </row>
    <row r="1369" s="2" customFormat="1">
      <c r="A1369" s="38"/>
      <c r="B1369" s="39"/>
      <c r="C1369" s="40"/>
      <c r="D1369" s="248" t="s">
        <v>172</v>
      </c>
      <c r="E1369" s="40"/>
      <c r="F1369" s="249" t="s">
        <v>1912</v>
      </c>
      <c r="G1369" s="40"/>
      <c r="H1369" s="40"/>
      <c r="I1369" s="144"/>
      <c r="J1369" s="40"/>
      <c r="K1369" s="40"/>
      <c r="L1369" s="44"/>
      <c r="M1369" s="250"/>
      <c r="N1369" s="251"/>
      <c r="O1369" s="91"/>
      <c r="P1369" s="91"/>
      <c r="Q1369" s="91"/>
      <c r="R1369" s="91"/>
      <c r="S1369" s="91"/>
      <c r="T1369" s="92"/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T1369" s="17" t="s">
        <v>172</v>
      </c>
      <c r="AU1369" s="17" t="s">
        <v>87</v>
      </c>
    </row>
    <row r="1370" s="13" customFormat="1">
      <c r="A1370" s="13"/>
      <c r="B1370" s="252"/>
      <c r="C1370" s="253"/>
      <c r="D1370" s="248" t="s">
        <v>174</v>
      </c>
      <c r="E1370" s="254" t="s">
        <v>1</v>
      </c>
      <c r="F1370" s="255" t="s">
        <v>1913</v>
      </c>
      <c r="G1370" s="253"/>
      <c r="H1370" s="254" t="s">
        <v>1</v>
      </c>
      <c r="I1370" s="256"/>
      <c r="J1370" s="253"/>
      <c r="K1370" s="253"/>
      <c r="L1370" s="257"/>
      <c r="M1370" s="258"/>
      <c r="N1370" s="259"/>
      <c r="O1370" s="259"/>
      <c r="P1370" s="259"/>
      <c r="Q1370" s="259"/>
      <c r="R1370" s="259"/>
      <c r="S1370" s="259"/>
      <c r="T1370" s="260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61" t="s">
        <v>174</v>
      </c>
      <c r="AU1370" s="261" t="s">
        <v>87</v>
      </c>
      <c r="AV1370" s="13" t="s">
        <v>85</v>
      </c>
      <c r="AW1370" s="13" t="s">
        <v>32</v>
      </c>
      <c r="AX1370" s="13" t="s">
        <v>77</v>
      </c>
      <c r="AY1370" s="261" t="s">
        <v>163</v>
      </c>
    </row>
    <row r="1371" s="14" customFormat="1">
      <c r="A1371" s="14"/>
      <c r="B1371" s="262"/>
      <c r="C1371" s="263"/>
      <c r="D1371" s="248" t="s">
        <v>174</v>
      </c>
      <c r="E1371" s="264" t="s">
        <v>1</v>
      </c>
      <c r="F1371" s="265" t="s">
        <v>1914</v>
      </c>
      <c r="G1371" s="263"/>
      <c r="H1371" s="266">
        <v>166.5</v>
      </c>
      <c r="I1371" s="267"/>
      <c r="J1371" s="263"/>
      <c r="K1371" s="263"/>
      <c r="L1371" s="268"/>
      <c r="M1371" s="269"/>
      <c r="N1371" s="270"/>
      <c r="O1371" s="270"/>
      <c r="P1371" s="270"/>
      <c r="Q1371" s="270"/>
      <c r="R1371" s="270"/>
      <c r="S1371" s="270"/>
      <c r="T1371" s="271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72" t="s">
        <v>174</v>
      </c>
      <c r="AU1371" s="272" t="s">
        <v>87</v>
      </c>
      <c r="AV1371" s="14" t="s">
        <v>87</v>
      </c>
      <c r="AW1371" s="14" t="s">
        <v>32</v>
      </c>
      <c r="AX1371" s="14" t="s">
        <v>77</v>
      </c>
      <c r="AY1371" s="272" t="s">
        <v>163</v>
      </c>
    </row>
    <row r="1372" s="14" customFormat="1">
      <c r="A1372" s="14"/>
      <c r="B1372" s="262"/>
      <c r="C1372" s="263"/>
      <c r="D1372" s="248" t="s">
        <v>174</v>
      </c>
      <c r="E1372" s="264" t="s">
        <v>1</v>
      </c>
      <c r="F1372" s="265" t="s">
        <v>1915</v>
      </c>
      <c r="G1372" s="263"/>
      <c r="H1372" s="266">
        <v>199.5</v>
      </c>
      <c r="I1372" s="267"/>
      <c r="J1372" s="263"/>
      <c r="K1372" s="263"/>
      <c r="L1372" s="268"/>
      <c r="M1372" s="269"/>
      <c r="N1372" s="270"/>
      <c r="O1372" s="270"/>
      <c r="P1372" s="270"/>
      <c r="Q1372" s="270"/>
      <c r="R1372" s="270"/>
      <c r="S1372" s="270"/>
      <c r="T1372" s="271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72" t="s">
        <v>174</v>
      </c>
      <c r="AU1372" s="272" t="s">
        <v>87</v>
      </c>
      <c r="AV1372" s="14" t="s">
        <v>87</v>
      </c>
      <c r="AW1372" s="14" t="s">
        <v>32</v>
      </c>
      <c r="AX1372" s="14" t="s">
        <v>77</v>
      </c>
      <c r="AY1372" s="272" t="s">
        <v>163</v>
      </c>
    </row>
    <row r="1373" s="14" customFormat="1">
      <c r="A1373" s="14"/>
      <c r="B1373" s="262"/>
      <c r="C1373" s="263"/>
      <c r="D1373" s="248" t="s">
        <v>174</v>
      </c>
      <c r="E1373" s="264" t="s">
        <v>1</v>
      </c>
      <c r="F1373" s="265" t="s">
        <v>1916</v>
      </c>
      <c r="G1373" s="263"/>
      <c r="H1373" s="266">
        <v>256.75999999999999</v>
      </c>
      <c r="I1373" s="267"/>
      <c r="J1373" s="263"/>
      <c r="K1373" s="263"/>
      <c r="L1373" s="268"/>
      <c r="M1373" s="269"/>
      <c r="N1373" s="270"/>
      <c r="O1373" s="270"/>
      <c r="P1373" s="270"/>
      <c r="Q1373" s="270"/>
      <c r="R1373" s="270"/>
      <c r="S1373" s="270"/>
      <c r="T1373" s="271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72" t="s">
        <v>174</v>
      </c>
      <c r="AU1373" s="272" t="s">
        <v>87</v>
      </c>
      <c r="AV1373" s="14" t="s">
        <v>87</v>
      </c>
      <c r="AW1373" s="14" t="s">
        <v>32</v>
      </c>
      <c r="AX1373" s="14" t="s">
        <v>77</v>
      </c>
      <c r="AY1373" s="272" t="s">
        <v>163</v>
      </c>
    </row>
    <row r="1374" s="14" customFormat="1">
      <c r="A1374" s="14"/>
      <c r="B1374" s="262"/>
      <c r="C1374" s="263"/>
      <c r="D1374" s="248" t="s">
        <v>174</v>
      </c>
      <c r="E1374" s="264" t="s">
        <v>1</v>
      </c>
      <c r="F1374" s="265" t="s">
        <v>1917</v>
      </c>
      <c r="G1374" s="263"/>
      <c r="H1374" s="266">
        <v>260.68000000000001</v>
      </c>
      <c r="I1374" s="267"/>
      <c r="J1374" s="263"/>
      <c r="K1374" s="263"/>
      <c r="L1374" s="268"/>
      <c r="M1374" s="269"/>
      <c r="N1374" s="270"/>
      <c r="O1374" s="270"/>
      <c r="P1374" s="270"/>
      <c r="Q1374" s="270"/>
      <c r="R1374" s="270"/>
      <c r="S1374" s="270"/>
      <c r="T1374" s="271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72" t="s">
        <v>174</v>
      </c>
      <c r="AU1374" s="272" t="s">
        <v>87</v>
      </c>
      <c r="AV1374" s="14" t="s">
        <v>87</v>
      </c>
      <c r="AW1374" s="14" t="s">
        <v>32</v>
      </c>
      <c r="AX1374" s="14" t="s">
        <v>77</v>
      </c>
      <c r="AY1374" s="272" t="s">
        <v>163</v>
      </c>
    </row>
    <row r="1375" s="14" customFormat="1">
      <c r="A1375" s="14"/>
      <c r="B1375" s="262"/>
      <c r="C1375" s="263"/>
      <c r="D1375" s="248" t="s">
        <v>174</v>
      </c>
      <c r="E1375" s="264" t="s">
        <v>1</v>
      </c>
      <c r="F1375" s="265" t="s">
        <v>1918</v>
      </c>
      <c r="G1375" s="263"/>
      <c r="H1375" s="266">
        <v>918.26999999999998</v>
      </c>
      <c r="I1375" s="267"/>
      <c r="J1375" s="263"/>
      <c r="K1375" s="263"/>
      <c r="L1375" s="268"/>
      <c r="M1375" s="269"/>
      <c r="N1375" s="270"/>
      <c r="O1375" s="270"/>
      <c r="P1375" s="270"/>
      <c r="Q1375" s="270"/>
      <c r="R1375" s="270"/>
      <c r="S1375" s="270"/>
      <c r="T1375" s="271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72" t="s">
        <v>174</v>
      </c>
      <c r="AU1375" s="272" t="s">
        <v>87</v>
      </c>
      <c r="AV1375" s="14" t="s">
        <v>87</v>
      </c>
      <c r="AW1375" s="14" t="s">
        <v>32</v>
      </c>
      <c r="AX1375" s="14" t="s">
        <v>77</v>
      </c>
      <c r="AY1375" s="272" t="s">
        <v>163</v>
      </c>
    </row>
    <row r="1376" s="2" customFormat="1" ht="16.5" customHeight="1">
      <c r="A1376" s="38"/>
      <c r="B1376" s="39"/>
      <c r="C1376" s="273" t="s">
        <v>1919</v>
      </c>
      <c r="D1376" s="273" t="s">
        <v>230</v>
      </c>
      <c r="E1376" s="274" t="s">
        <v>1920</v>
      </c>
      <c r="F1376" s="275" t="s">
        <v>1921</v>
      </c>
      <c r="G1376" s="276" t="s">
        <v>254</v>
      </c>
      <c r="H1376" s="277">
        <v>1801.71</v>
      </c>
      <c r="I1376" s="278"/>
      <c r="J1376" s="279">
        <f>ROUND(I1376*H1376,2)</f>
        <v>0</v>
      </c>
      <c r="K1376" s="275" t="s">
        <v>1</v>
      </c>
      <c r="L1376" s="280"/>
      <c r="M1376" s="281" t="s">
        <v>1</v>
      </c>
      <c r="N1376" s="282" t="s">
        <v>42</v>
      </c>
      <c r="O1376" s="91"/>
      <c r="P1376" s="244">
        <f>O1376*H1376</f>
        <v>0</v>
      </c>
      <c r="Q1376" s="244">
        <v>0.001</v>
      </c>
      <c r="R1376" s="244">
        <f>Q1376*H1376</f>
        <v>1.8017100000000001</v>
      </c>
      <c r="S1376" s="244">
        <v>0</v>
      </c>
      <c r="T1376" s="245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46" t="s">
        <v>379</v>
      </c>
      <c r="AT1376" s="246" t="s">
        <v>230</v>
      </c>
      <c r="AU1376" s="246" t="s">
        <v>87</v>
      </c>
      <c r="AY1376" s="17" t="s">
        <v>163</v>
      </c>
      <c r="BE1376" s="247">
        <f>IF(N1376="základní",J1376,0)</f>
        <v>0</v>
      </c>
      <c r="BF1376" s="247">
        <f>IF(N1376="snížená",J1376,0)</f>
        <v>0</v>
      </c>
      <c r="BG1376" s="247">
        <f>IF(N1376="zákl. přenesená",J1376,0)</f>
        <v>0</v>
      </c>
      <c r="BH1376" s="247">
        <f>IF(N1376="sníž. přenesená",J1376,0)</f>
        <v>0</v>
      </c>
      <c r="BI1376" s="247">
        <f>IF(N1376="nulová",J1376,0)</f>
        <v>0</v>
      </c>
      <c r="BJ1376" s="17" t="s">
        <v>85</v>
      </c>
      <c r="BK1376" s="247">
        <f>ROUND(I1376*H1376,2)</f>
        <v>0</v>
      </c>
      <c r="BL1376" s="17" t="s">
        <v>264</v>
      </c>
      <c r="BM1376" s="246" t="s">
        <v>1922</v>
      </c>
    </row>
    <row r="1377" s="2" customFormat="1">
      <c r="A1377" s="38"/>
      <c r="B1377" s="39"/>
      <c r="C1377" s="40"/>
      <c r="D1377" s="248" t="s">
        <v>172</v>
      </c>
      <c r="E1377" s="40"/>
      <c r="F1377" s="249" t="s">
        <v>1921</v>
      </c>
      <c r="G1377" s="40"/>
      <c r="H1377" s="40"/>
      <c r="I1377" s="144"/>
      <c r="J1377" s="40"/>
      <c r="K1377" s="40"/>
      <c r="L1377" s="44"/>
      <c r="M1377" s="250"/>
      <c r="N1377" s="251"/>
      <c r="O1377" s="91"/>
      <c r="P1377" s="91"/>
      <c r="Q1377" s="91"/>
      <c r="R1377" s="91"/>
      <c r="S1377" s="91"/>
      <c r="T1377" s="92"/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T1377" s="17" t="s">
        <v>172</v>
      </c>
      <c r="AU1377" s="17" t="s">
        <v>87</v>
      </c>
    </row>
    <row r="1378" s="13" customFormat="1">
      <c r="A1378" s="13"/>
      <c r="B1378" s="252"/>
      <c r="C1378" s="253"/>
      <c r="D1378" s="248" t="s">
        <v>174</v>
      </c>
      <c r="E1378" s="254" t="s">
        <v>1</v>
      </c>
      <c r="F1378" s="255" t="s">
        <v>1913</v>
      </c>
      <c r="G1378" s="253"/>
      <c r="H1378" s="254" t="s">
        <v>1</v>
      </c>
      <c r="I1378" s="256"/>
      <c r="J1378" s="253"/>
      <c r="K1378" s="253"/>
      <c r="L1378" s="257"/>
      <c r="M1378" s="258"/>
      <c r="N1378" s="259"/>
      <c r="O1378" s="259"/>
      <c r="P1378" s="259"/>
      <c r="Q1378" s="259"/>
      <c r="R1378" s="259"/>
      <c r="S1378" s="259"/>
      <c r="T1378" s="260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61" t="s">
        <v>174</v>
      </c>
      <c r="AU1378" s="261" t="s">
        <v>87</v>
      </c>
      <c r="AV1378" s="13" t="s">
        <v>85</v>
      </c>
      <c r="AW1378" s="13" t="s">
        <v>32</v>
      </c>
      <c r="AX1378" s="13" t="s">
        <v>77</v>
      </c>
      <c r="AY1378" s="261" t="s">
        <v>163</v>
      </c>
    </row>
    <row r="1379" s="14" customFormat="1">
      <c r="A1379" s="14"/>
      <c r="B1379" s="262"/>
      <c r="C1379" s="263"/>
      <c r="D1379" s="248" t="s">
        <v>174</v>
      </c>
      <c r="E1379" s="264" t="s">
        <v>1</v>
      </c>
      <c r="F1379" s="265" t="s">
        <v>1914</v>
      </c>
      <c r="G1379" s="263"/>
      <c r="H1379" s="266">
        <v>166.5</v>
      </c>
      <c r="I1379" s="267"/>
      <c r="J1379" s="263"/>
      <c r="K1379" s="263"/>
      <c r="L1379" s="268"/>
      <c r="M1379" s="269"/>
      <c r="N1379" s="270"/>
      <c r="O1379" s="270"/>
      <c r="P1379" s="270"/>
      <c r="Q1379" s="270"/>
      <c r="R1379" s="270"/>
      <c r="S1379" s="270"/>
      <c r="T1379" s="271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72" t="s">
        <v>174</v>
      </c>
      <c r="AU1379" s="272" t="s">
        <v>87</v>
      </c>
      <c r="AV1379" s="14" t="s">
        <v>87</v>
      </c>
      <c r="AW1379" s="14" t="s">
        <v>32</v>
      </c>
      <c r="AX1379" s="14" t="s">
        <v>77</v>
      </c>
      <c r="AY1379" s="272" t="s">
        <v>163</v>
      </c>
    </row>
    <row r="1380" s="14" customFormat="1">
      <c r="A1380" s="14"/>
      <c r="B1380" s="262"/>
      <c r="C1380" s="263"/>
      <c r="D1380" s="248" t="s">
        <v>174</v>
      </c>
      <c r="E1380" s="264" t="s">
        <v>1</v>
      </c>
      <c r="F1380" s="265" t="s">
        <v>1915</v>
      </c>
      <c r="G1380" s="263"/>
      <c r="H1380" s="266">
        <v>199.5</v>
      </c>
      <c r="I1380" s="267"/>
      <c r="J1380" s="263"/>
      <c r="K1380" s="263"/>
      <c r="L1380" s="268"/>
      <c r="M1380" s="269"/>
      <c r="N1380" s="270"/>
      <c r="O1380" s="270"/>
      <c r="P1380" s="270"/>
      <c r="Q1380" s="270"/>
      <c r="R1380" s="270"/>
      <c r="S1380" s="270"/>
      <c r="T1380" s="271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72" t="s">
        <v>174</v>
      </c>
      <c r="AU1380" s="272" t="s">
        <v>87</v>
      </c>
      <c r="AV1380" s="14" t="s">
        <v>87</v>
      </c>
      <c r="AW1380" s="14" t="s">
        <v>32</v>
      </c>
      <c r="AX1380" s="14" t="s">
        <v>77</v>
      </c>
      <c r="AY1380" s="272" t="s">
        <v>163</v>
      </c>
    </row>
    <row r="1381" s="14" customFormat="1">
      <c r="A1381" s="14"/>
      <c r="B1381" s="262"/>
      <c r="C1381" s="263"/>
      <c r="D1381" s="248" t="s">
        <v>174</v>
      </c>
      <c r="E1381" s="264" t="s">
        <v>1</v>
      </c>
      <c r="F1381" s="265" t="s">
        <v>1916</v>
      </c>
      <c r="G1381" s="263"/>
      <c r="H1381" s="266">
        <v>256.75999999999999</v>
      </c>
      <c r="I1381" s="267"/>
      <c r="J1381" s="263"/>
      <c r="K1381" s="263"/>
      <c r="L1381" s="268"/>
      <c r="M1381" s="269"/>
      <c r="N1381" s="270"/>
      <c r="O1381" s="270"/>
      <c r="P1381" s="270"/>
      <c r="Q1381" s="270"/>
      <c r="R1381" s="270"/>
      <c r="S1381" s="270"/>
      <c r="T1381" s="271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72" t="s">
        <v>174</v>
      </c>
      <c r="AU1381" s="272" t="s">
        <v>87</v>
      </c>
      <c r="AV1381" s="14" t="s">
        <v>87</v>
      </c>
      <c r="AW1381" s="14" t="s">
        <v>32</v>
      </c>
      <c r="AX1381" s="14" t="s">
        <v>77</v>
      </c>
      <c r="AY1381" s="272" t="s">
        <v>163</v>
      </c>
    </row>
    <row r="1382" s="14" customFormat="1">
      <c r="A1382" s="14"/>
      <c r="B1382" s="262"/>
      <c r="C1382" s="263"/>
      <c r="D1382" s="248" t="s">
        <v>174</v>
      </c>
      <c r="E1382" s="264" t="s">
        <v>1</v>
      </c>
      <c r="F1382" s="265" t="s">
        <v>1917</v>
      </c>
      <c r="G1382" s="263"/>
      <c r="H1382" s="266">
        <v>260.68000000000001</v>
      </c>
      <c r="I1382" s="267"/>
      <c r="J1382" s="263"/>
      <c r="K1382" s="263"/>
      <c r="L1382" s="268"/>
      <c r="M1382" s="269"/>
      <c r="N1382" s="270"/>
      <c r="O1382" s="270"/>
      <c r="P1382" s="270"/>
      <c r="Q1382" s="270"/>
      <c r="R1382" s="270"/>
      <c r="S1382" s="270"/>
      <c r="T1382" s="271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72" t="s">
        <v>174</v>
      </c>
      <c r="AU1382" s="272" t="s">
        <v>87</v>
      </c>
      <c r="AV1382" s="14" t="s">
        <v>87</v>
      </c>
      <c r="AW1382" s="14" t="s">
        <v>32</v>
      </c>
      <c r="AX1382" s="14" t="s">
        <v>77</v>
      </c>
      <c r="AY1382" s="272" t="s">
        <v>163</v>
      </c>
    </row>
    <row r="1383" s="14" customFormat="1">
      <c r="A1383" s="14"/>
      <c r="B1383" s="262"/>
      <c r="C1383" s="263"/>
      <c r="D1383" s="248" t="s">
        <v>174</v>
      </c>
      <c r="E1383" s="264" t="s">
        <v>1</v>
      </c>
      <c r="F1383" s="265" t="s">
        <v>1918</v>
      </c>
      <c r="G1383" s="263"/>
      <c r="H1383" s="266">
        <v>918.26999999999998</v>
      </c>
      <c r="I1383" s="267"/>
      <c r="J1383" s="263"/>
      <c r="K1383" s="263"/>
      <c r="L1383" s="268"/>
      <c r="M1383" s="269"/>
      <c r="N1383" s="270"/>
      <c r="O1383" s="270"/>
      <c r="P1383" s="270"/>
      <c r="Q1383" s="270"/>
      <c r="R1383" s="270"/>
      <c r="S1383" s="270"/>
      <c r="T1383" s="271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72" t="s">
        <v>174</v>
      </c>
      <c r="AU1383" s="272" t="s">
        <v>87</v>
      </c>
      <c r="AV1383" s="14" t="s">
        <v>87</v>
      </c>
      <c r="AW1383" s="14" t="s">
        <v>32</v>
      </c>
      <c r="AX1383" s="14" t="s">
        <v>77</v>
      </c>
      <c r="AY1383" s="272" t="s">
        <v>163</v>
      </c>
    </row>
    <row r="1384" s="2" customFormat="1" ht="16.5" customHeight="1">
      <c r="A1384" s="38"/>
      <c r="B1384" s="39"/>
      <c r="C1384" s="235" t="s">
        <v>1923</v>
      </c>
      <c r="D1384" s="235" t="s">
        <v>165</v>
      </c>
      <c r="E1384" s="236" t="s">
        <v>1924</v>
      </c>
      <c r="F1384" s="237" t="s">
        <v>1925</v>
      </c>
      <c r="G1384" s="238" t="s">
        <v>219</v>
      </c>
      <c r="H1384" s="239">
        <v>2.1789999999999998</v>
      </c>
      <c r="I1384" s="240"/>
      <c r="J1384" s="241">
        <f>ROUND(I1384*H1384,2)</f>
        <v>0</v>
      </c>
      <c r="K1384" s="237" t="s">
        <v>169</v>
      </c>
      <c r="L1384" s="44"/>
      <c r="M1384" s="242" t="s">
        <v>1</v>
      </c>
      <c r="N1384" s="243" t="s">
        <v>42</v>
      </c>
      <c r="O1384" s="91"/>
      <c r="P1384" s="244">
        <f>O1384*H1384</f>
        <v>0</v>
      </c>
      <c r="Q1384" s="244">
        <v>0</v>
      </c>
      <c r="R1384" s="244">
        <f>Q1384*H1384</f>
        <v>0</v>
      </c>
      <c r="S1384" s="244">
        <v>0</v>
      </c>
      <c r="T1384" s="245">
        <f>S1384*H1384</f>
        <v>0</v>
      </c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R1384" s="246" t="s">
        <v>264</v>
      </c>
      <c r="AT1384" s="246" t="s">
        <v>165</v>
      </c>
      <c r="AU1384" s="246" t="s">
        <v>87</v>
      </c>
      <c r="AY1384" s="17" t="s">
        <v>163</v>
      </c>
      <c r="BE1384" s="247">
        <f>IF(N1384="základní",J1384,0)</f>
        <v>0</v>
      </c>
      <c r="BF1384" s="247">
        <f>IF(N1384="snížená",J1384,0)</f>
        <v>0</v>
      </c>
      <c r="BG1384" s="247">
        <f>IF(N1384="zákl. přenesená",J1384,0)</f>
        <v>0</v>
      </c>
      <c r="BH1384" s="247">
        <f>IF(N1384="sníž. přenesená",J1384,0)</f>
        <v>0</v>
      </c>
      <c r="BI1384" s="247">
        <f>IF(N1384="nulová",J1384,0)</f>
        <v>0</v>
      </c>
      <c r="BJ1384" s="17" t="s">
        <v>85</v>
      </c>
      <c r="BK1384" s="247">
        <f>ROUND(I1384*H1384,2)</f>
        <v>0</v>
      </c>
      <c r="BL1384" s="17" t="s">
        <v>264</v>
      </c>
      <c r="BM1384" s="246" t="s">
        <v>1926</v>
      </c>
    </row>
    <row r="1385" s="2" customFormat="1">
      <c r="A1385" s="38"/>
      <c r="B1385" s="39"/>
      <c r="C1385" s="40"/>
      <c r="D1385" s="248" t="s">
        <v>172</v>
      </c>
      <c r="E1385" s="40"/>
      <c r="F1385" s="249" t="s">
        <v>1927</v>
      </c>
      <c r="G1385" s="40"/>
      <c r="H1385" s="40"/>
      <c r="I1385" s="144"/>
      <c r="J1385" s="40"/>
      <c r="K1385" s="40"/>
      <c r="L1385" s="44"/>
      <c r="M1385" s="250"/>
      <c r="N1385" s="251"/>
      <c r="O1385" s="91"/>
      <c r="P1385" s="91"/>
      <c r="Q1385" s="91"/>
      <c r="R1385" s="91"/>
      <c r="S1385" s="91"/>
      <c r="T1385" s="92"/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T1385" s="17" t="s">
        <v>172</v>
      </c>
      <c r="AU1385" s="17" t="s">
        <v>87</v>
      </c>
    </row>
    <row r="1386" s="12" customFormat="1" ht="22.8" customHeight="1">
      <c r="A1386" s="12"/>
      <c r="B1386" s="219"/>
      <c r="C1386" s="220"/>
      <c r="D1386" s="221" t="s">
        <v>76</v>
      </c>
      <c r="E1386" s="233" t="s">
        <v>1928</v>
      </c>
      <c r="F1386" s="233" t="s">
        <v>1929</v>
      </c>
      <c r="G1386" s="220"/>
      <c r="H1386" s="220"/>
      <c r="I1386" s="223"/>
      <c r="J1386" s="234">
        <f>BK1386</f>
        <v>0</v>
      </c>
      <c r="K1386" s="220"/>
      <c r="L1386" s="225"/>
      <c r="M1386" s="226"/>
      <c r="N1386" s="227"/>
      <c r="O1386" s="227"/>
      <c r="P1386" s="228">
        <f>SUM(P1387:P1445)</f>
        <v>0</v>
      </c>
      <c r="Q1386" s="227"/>
      <c r="R1386" s="228">
        <f>SUM(R1387:R1445)</f>
        <v>1.6970905600000001</v>
      </c>
      <c r="S1386" s="227"/>
      <c r="T1386" s="229">
        <f>SUM(T1387:T1445)</f>
        <v>0</v>
      </c>
      <c r="U1386" s="12"/>
      <c r="V1386" s="12"/>
      <c r="W1386" s="12"/>
      <c r="X1386" s="12"/>
      <c r="Y1386" s="12"/>
      <c r="Z1386" s="12"/>
      <c r="AA1386" s="12"/>
      <c r="AB1386" s="12"/>
      <c r="AC1386" s="12"/>
      <c r="AD1386" s="12"/>
      <c r="AE1386" s="12"/>
      <c r="AR1386" s="230" t="s">
        <v>87</v>
      </c>
      <c r="AT1386" s="231" t="s">
        <v>76</v>
      </c>
      <c r="AU1386" s="231" t="s">
        <v>85</v>
      </c>
      <c r="AY1386" s="230" t="s">
        <v>163</v>
      </c>
      <c r="BK1386" s="232">
        <f>SUM(BK1387:BK1445)</f>
        <v>0</v>
      </c>
    </row>
    <row r="1387" s="2" customFormat="1" ht="16.5" customHeight="1">
      <c r="A1387" s="38"/>
      <c r="B1387" s="39"/>
      <c r="C1387" s="235" t="s">
        <v>1930</v>
      </c>
      <c r="D1387" s="235" t="s">
        <v>165</v>
      </c>
      <c r="E1387" s="236" t="s">
        <v>1931</v>
      </c>
      <c r="F1387" s="237" t="s">
        <v>1932</v>
      </c>
      <c r="G1387" s="238" t="s">
        <v>168</v>
      </c>
      <c r="H1387" s="239">
        <v>47.439999999999998</v>
      </c>
      <c r="I1387" s="240"/>
      <c r="J1387" s="241">
        <f>ROUND(I1387*H1387,2)</f>
        <v>0</v>
      </c>
      <c r="K1387" s="237" t="s">
        <v>169</v>
      </c>
      <c r="L1387" s="44"/>
      <c r="M1387" s="242" t="s">
        <v>1</v>
      </c>
      <c r="N1387" s="243" t="s">
        <v>42</v>
      </c>
      <c r="O1387" s="91"/>
      <c r="P1387" s="244">
        <f>O1387*H1387</f>
        <v>0</v>
      </c>
      <c r="Q1387" s="244">
        <v>0.00029999999999999997</v>
      </c>
      <c r="R1387" s="244">
        <f>Q1387*H1387</f>
        <v>0.014231999999999998</v>
      </c>
      <c r="S1387" s="244">
        <v>0</v>
      </c>
      <c r="T1387" s="245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46" t="s">
        <v>264</v>
      </c>
      <c r="AT1387" s="246" t="s">
        <v>165</v>
      </c>
      <c r="AU1387" s="246" t="s">
        <v>87</v>
      </c>
      <c r="AY1387" s="17" t="s">
        <v>163</v>
      </c>
      <c r="BE1387" s="247">
        <f>IF(N1387="základní",J1387,0)</f>
        <v>0</v>
      </c>
      <c r="BF1387" s="247">
        <f>IF(N1387="snížená",J1387,0)</f>
        <v>0</v>
      </c>
      <c r="BG1387" s="247">
        <f>IF(N1387="zákl. přenesená",J1387,0)</f>
        <v>0</v>
      </c>
      <c r="BH1387" s="247">
        <f>IF(N1387="sníž. přenesená",J1387,0)</f>
        <v>0</v>
      </c>
      <c r="BI1387" s="247">
        <f>IF(N1387="nulová",J1387,0)</f>
        <v>0</v>
      </c>
      <c r="BJ1387" s="17" t="s">
        <v>85</v>
      </c>
      <c r="BK1387" s="247">
        <f>ROUND(I1387*H1387,2)</f>
        <v>0</v>
      </c>
      <c r="BL1387" s="17" t="s">
        <v>264</v>
      </c>
      <c r="BM1387" s="246" t="s">
        <v>1933</v>
      </c>
    </row>
    <row r="1388" s="2" customFormat="1">
      <c r="A1388" s="38"/>
      <c r="B1388" s="39"/>
      <c r="C1388" s="40"/>
      <c r="D1388" s="248" t="s">
        <v>172</v>
      </c>
      <c r="E1388" s="40"/>
      <c r="F1388" s="249" t="s">
        <v>1934</v>
      </c>
      <c r="G1388" s="40"/>
      <c r="H1388" s="40"/>
      <c r="I1388" s="144"/>
      <c r="J1388" s="40"/>
      <c r="K1388" s="40"/>
      <c r="L1388" s="44"/>
      <c r="M1388" s="250"/>
      <c r="N1388" s="251"/>
      <c r="O1388" s="91"/>
      <c r="P1388" s="91"/>
      <c r="Q1388" s="91"/>
      <c r="R1388" s="91"/>
      <c r="S1388" s="91"/>
      <c r="T1388" s="92"/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T1388" s="17" t="s">
        <v>172</v>
      </c>
      <c r="AU1388" s="17" t="s">
        <v>87</v>
      </c>
    </row>
    <row r="1389" s="13" customFormat="1">
      <c r="A1389" s="13"/>
      <c r="B1389" s="252"/>
      <c r="C1389" s="253"/>
      <c r="D1389" s="248" t="s">
        <v>174</v>
      </c>
      <c r="E1389" s="254" t="s">
        <v>1</v>
      </c>
      <c r="F1389" s="255" t="s">
        <v>1097</v>
      </c>
      <c r="G1389" s="253"/>
      <c r="H1389" s="254" t="s">
        <v>1</v>
      </c>
      <c r="I1389" s="256"/>
      <c r="J1389" s="253"/>
      <c r="K1389" s="253"/>
      <c r="L1389" s="257"/>
      <c r="M1389" s="258"/>
      <c r="N1389" s="259"/>
      <c r="O1389" s="259"/>
      <c r="P1389" s="259"/>
      <c r="Q1389" s="259"/>
      <c r="R1389" s="259"/>
      <c r="S1389" s="259"/>
      <c r="T1389" s="260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61" t="s">
        <v>174</v>
      </c>
      <c r="AU1389" s="261" t="s">
        <v>87</v>
      </c>
      <c r="AV1389" s="13" t="s">
        <v>85</v>
      </c>
      <c r="AW1389" s="13" t="s">
        <v>32</v>
      </c>
      <c r="AX1389" s="13" t="s">
        <v>77</v>
      </c>
      <c r="AY1389" s="261" t="s">
        <v>163</v>
      </c>
    </row>
    <row r="1390" s="14" customFormat="1">
      <c r="A1390" s="14"/>
      <c r="B1390" s="262"/>
      <c r="C1390" s="263"/>
      <c r="D1390" s="248" t="s">
        <v>174</v>
      </c>
      <c r="E1390" s="264" t="s">
        <v>1</v>
      </c>
      <c r="F1390" s="265" t="s">
        <v>1098</v>
      </c>
      <c r="G1390" s="263"/>
      <c r="H1390" s="266">
        <v>42.039999999999999</v>
      </c>
      <c r="I1390" s="267"/>
      <c r="J1390" s="263"/>
      <c r="K1390" s="263"/>
      <c r="L1390" s="268"/>
      <c r="M1390" s="269"/>
      <c r="N1390" s="270"/>
      <c r="O1390" s="270"/>
      <c r="P1390" s="270"/>
      <c r="Q1390" s="270"/>
      <c r="R1390" s="270"/>
      <c r="S1390" s="270"/>
      <c r="T1390" s="271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72" t="s">
        <v>174</v>
      </c>
      <c r="AU1390" s="272" t="s">
        <v>87</v>
      </c>
      <c r="AV1390" s="14" t="s">
        <v>87</v>
      </c>
      <c r="AW1390" s="14" t="s">
        <v>32</v>
      </c>
      <c r="AX1390" s="14" t="s">
        <v>77</v>
      </c>
      <c r="AY1390" s="272" t="s">
        <v>163</v>
      </c>
    </row>
    <row r="1391" s="13" customFormat="1">
      <c r="A1391" s="13"/>
      <c r="B1391" s="252"/>
      <c r="C1391" s="253"/>
      <c r="D1391" s="248" t="s">
        <v>174</v>
      </c>
      <c r="E1391" s="254" t="s">
        <v>1</v>
      </c>
      <c r="F1391" s="255" t="s">
        <v>1099</v>
      </c>
      <c r="G1391" s="253"/>
      <c r="H1391" s="254" t="s">
        <v>1</v>
      </c>
      <c r="I1391" s="256"/>
      <c r="J1391" s="253"/>
      <c r="K1391" s="253"/>
      <c r="L1391" s="257"/>
      <c r="M1391" s="258"/>
      <c r="N1391" s="259"/>
      <c r="O1391" s="259"/>
      <c r="P1391" s="259"/>
      <c r="Q1391" s="259"/>
      <c r="R1391" s="259"/>
      <c r="S1391" s="259"/>
      <c r="T1391" s="260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61" t="s">
        <v>174</v>
      </c>
      <c r="AU1391" s="261" t="s">
        <v>87</v>
      </c>
      <c r="AV1391" s="13" t="s">
        <v>85</v>
      </c>
      <c r="AW1391" s="13" t="s">
        <v>32</v>
      </c>
      <c r="AX1391" s="13" t="s">
        <v>77</v>
      </c>
      <c r="AY1391" s="261" t="s">
        <v>163</v>
      </c>
    </row>
    <row r="1392" s="14" customFormat="1">
      <c r="A1392" s="14"/>
      <c r="B1392" s="262"/>
      <c r="C1392" s="263"/>
      <c r="D1392" s="248" t="s">
        <v>174</v>
      </c>
      <c r="E1392" s="264" t="s">
        <v>1</v>
      </c>
      <c r="F1392" s="265" t="s">
        <v>1100</v>
      </c>
      <c r="G1392" s="263"/>
      <c r="H1392" s="266">
        <v>5.4000000000000004</v>
      </c>
      <c r="I1392" s="267"/>
      <c r="J1392" s="263"/>
      <c r="K1392" s="263"/>
      <c r="L1392" s="268"/>
      <c r="M1392" s="269"/>
      <c r="N1392" s="270"/>
      <c r="O1392" s="270"/>
      <c r="P1392" s="270"/>
      <c r="Q1392" s="270"/>
      <c r="R1392" s="270"/>
      <c r="S1392" s="270"/>
      <c r="T1392" s="271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72" t="s">
        <v>174</v>
      </c>
      <c r="AU1392" s="272" t="s">
        <v>87</v>
      </c>
      <c r="AV1392" s="14" t="s">
        <v>87</v>
      </c>
      <c r="AW1392" s="14" t="s">
        <v>32</v>
      </c>
      <c r="AX1392" s="14" t="s">
        <v>77</v>
      </c>
      <c r="AY1392" s="272" t="s">
        <v>163</v>
      </c>
    </row>
    <row r="1393" s="2" customFormat="1" ht="16.5" customHeight="1">
      <c r="A1393" s="38"/>
      <c r="B1393" s="39"/>
      <c r="C1393" s="235" t="s">
        <v>1935</v>
      </c>
      <c r="D1393" s="235" t="s">
        <v>165</v>
      </c>
      <c r="E1393" s="236" t="s">
        <v>1936</v>
      </c>
      <c r="F1393" s="237" t="s">
        <v>1937</v>
      </c>
      <c r="G1393" s="238" t="s">
        <v>168</v>
      </c>
      <c r="H1393" s="239">
        <v>47.439999999999998</v>
      </c>
      <c r="I1393" s="240"/>
      <c r="J1393" s="241">
        <f>ROUND(I1393*H1393,2)</f>
        <v>0</v>
      </c>
      <c r="K1393" s="237" t="s">
        <v>169</v>
      </c>
      <c r="L1393" s="44"/>
      <c r="M1393" s="242" t="s">
        <v>1</v>
      </c>
      <c r="N1393" s="243" t="s">
        <v>42</v>
      </c>
      <c r="O1393" s="91"/>
      <c r="P1393" s="244">
        <f>O1393*H1393</f>
        <v>0</v>
      </c>
      <c r="Q1393" s="244">
        <v>0.0045500000000000002</v>
      </c>
      <c r="R1393" s="244">
        <f>Q1393*H1393</f>
        <v>0.21585199999999999</v>
      </c>
      <c r="S1393" s="244">
        <v>0</v>
      </c>
      <c r="T1393" s="245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46" t="s">
        <v>264</v>
      </c>
      <c r="AT1393" s="246" t="s">
        <v>165</v>
      </c>
      <c r="AU1393" s="246" t="s">
        <v>87</v>
      </c>
      <c r="AY1393" s="17" t="s">
        <v>163</v>
      </c>
      <c r="BE1393" s="247">
        <f>IF(N1393="základní",J1393,0)</f>
        <v>0</v>
      </c>
      <c r="BF1393" s="247">
        <f>IF(N1393="snížená",J1393,0)</f>
        <v>0</v>
      </c>
      <c r="BG1393" s="247">
        <f>IF(N1393="zákl. přenesená",J1393,0)</f>
        <v>0</v>
      </c>
      <c r="BH1393" s="247">
        <f>IF(N1393="sníž. přenesená",J1393,0)</f>
        <v>0</v>
      </c>
      <c r="BI1393" s="247">
        <f>IF(N1393="nulová",J1393,0)</f>
        <v>0</v>
      </c>
      <c r="BJ1393" s="17" t="s">
        <v>85</v>
      </c>
      <c r="BK1393" s="247">
        <f>ROUND(I1393*H1393,2)</f>
        <v>0</v>
      </c>
      <c r="BL1393" s="17" t="s">
        <v>264</v>
      </c>
      <c r="BM1393" s="246" t="s">
        <v>1938</v>
      </c>
    </row>
    <row r="1394" s="2" customFormat="1">
      <c r="A1394" s="38"/>
      <c r="B1394" s="39"/>
      <c r="C1394" s="40"/>
      <c r="D1394" s="248" t="s">
        <v>172</v>
      </c>
      <c r="E1394" s="40"/>
      <c r="F1394" s="249" t="s">
        <v>1939</v>
      </c>
      <c r="G1394" s="40"/>
      <c r="H1394" s="40"/>
      <c r="I1394" s="144"/>
      <c r="J1394" s="40"/>
      <c r="K1394" s="40"/>
      <c r="L1394" s="44"/>
      <c r="M1394" s="250"/>
      <c r="N1394" s="251"/>
      <c r="O1394" s="91"/>
      <c r="P1394" s="91"/>
      <c r="Q1394" s="91"/>
      <c r="R1394" s="91"/>
      <c r="S1394" s="91"/>
      <c r="T1394" s="92"/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T1394" s="17" t="s">
        <v>172</v>
      </c>
      <c r="AU1394" s="17" t="s">
        <v>87</v>
      </c>
    </row>
    <row r="1395" s="13" customFormat="1">
      <c r="A1395" s="13"/>
      <c r="B1395" s="252"/>
      <c r="C1395" s="253"/>
      <c r="D1395" s="248" t="s">
        <v>174</v>
      </c>
      <c r="E1395" s="254" t="s">
        <v>1</v>
      </c>
      <c r="F1395" s="255" t="s">
        <v>1097</v>
      </c>
      <c r="G1395" s="253"/>
      <c r="H1395" s="254" t="s">
        <v>1</v>
      </c>
      <c r="I1395" s="256"/>
      <c r="J1395" s="253"/>
      <c r="K1395" s="253"/>
      <c r="L1395" s="257"/>
      <c r="M1395" s="258"/>
      <c r="N1395" s="259"/>
      <c r="O1395" s="259"/>
      <c r="P1395" s="259"/>
      <c r="Q1395" s="259"/>
      <c r="R1395" s="259"/>
      <c r="S1395" s="259"/>
      <c r="T1395" s="260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61" t="s">
        <v>174</v>
      </c>
      <c r="AU1395" s="261" t="s">
        <v>87</v>
      </c>
      <c r="AV1395" s="13" t="s">
        <v>85</v>
      </c>
      <c r="AW1395" s="13" t="s">
        <v>32</v>
      </c>
      <c r="AX1395" s="13" t="s">
        <v>77</v>
      </c>
      <c r="AY1395" s="261" t="s">
        <v>163</v>
      </c>
    </row>
    <row r="1396" s="14" customFormat="1">
      <c r="A1396" s="14"/>
      <c r="B1396" s="262"/>
      <c r="C1396" s="263"/>
      <c r="D1396" s="248" t="s">
        <v>174</v>
      </c>
      <c r="E1396" s="264" t="s">
        <v>1</v>
      </c>
      <c r="F1396" s="265" t="s">
        <v>1098</v>
      </c>
      <c r="G1396" s="263"/>
      <c r="H1396" s="266">
        <v>42.039999999999999</v>
      </c>
      <c r="I1396" s="267"/>
      <c r="J1396" s="263"/>
      <c r="K1396" s="263"/>
      <c r="L1396" s="268"/>
      <c r="M1396" s="269"/>
      <c r="N1396" s="270"/>
      <c r="O1396" s="270"/>
      <c r="P1396" s="270"/>
      <c r="Q1396" s="270"/>
      <c r="R1396" s="270"/>
      <c r="S1396" s="270"/>
      <c r="T1396" s="271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72" t="s">
        <v>174</v>
      </c>
      <c r="AU1396" s="272" t="s">
        <v>87</v>
      </c>
      <c r="AV1396" s="14" t="s">
        <v>87</v>
      </c>
      <c r="AW1396" s="14" t="s">
        <v>32</v>
      </c>
      <c r="AX1396" s="14" t="s">
        <v>77</v>
      </c>
      <c r="AY1396" s="272" t="s">
        <v>163</v>
      </c>
    </row>
    <row r="1397" s="13" customFormat="1">
      <c r="A1397" s="13"/>
      <c r="B1397" s="252"/>
      <c r="C1397" s="253"/>
      <c r="D1397" s="248" t="s">
        <v>174</v>
      </c>
      <c r="E1397" s="254" t="s">
        <v>1</v>
      </c>
      <c r="F1397" s="255" t="s">
        <v>1099</v>
      </c>
      <c r="G1397" s="253"/>
      <c r="H1397" s="254" t="s">
        <v>1</v>
      </c>
      <c r="I1397" s="256"/>
      <c r="J1397" s="253"/>
      <c r="K1397" s="253"/>
      <c r="L1397" s="257"/>
      <c r="M1397" s="258"/>
      <c r="N1397" s="259"/>
      <c r="O1397" s="259"/>
      <c r="P1397" s="259"/>
      <c r="Q1397" s="259"/>
      <c r="R1397" s="259"/>
      <c r="S1397" s="259"/>
      <c r="T1397" s="260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61" t="s">
        <v>174</v>
      </c>
      <c r="AU1397" s="261" t="s">
        <v>87</v>
      </c>
      <c r="AV1397" s="13" t="s">
        <v>85</v>
      </c>
      <c r="AW1397" s="13" t="s">
        <v>32</v>
      </c>
      <c r="AX1397" s="13" t="s">
        <v>77</v>
      </c>
      <c r="AY1397" s="261" t="s">
        <v>163</v>
      </c>
    </row>
    <row r="1398" s="14" customFormat="1">
      <c r="A1398" s="14"/>
      <c r="B1398" s="262"/>
      <c r="C1398" s="263"/>
      <c r="D1398" s="248" t="s">
        <v>174</v>
      </c>
      <c r="E1398" s="264" t="s">
        <v>1</v>
      </c>
      <c r="F1398" s="265" t="s">
        <v>1100</v>
      </c>
      <c r="G1398" s="263"/>
      <c r="H1398" s="266">
        <v>5.4000000000000004</v>
      </c>
      <c r="I1398" s="267"/>
      <c r="J1398" s="263"/>
      <c r="K1398" s="263"/>
      <c r="L1398" s="268"/>
      <c r="M1398" s="269"/>
      <c r="N1398" s="270"/>
      <c r="O1398" s="270"/>
      <c r="P1398" s="270"/>
      <c r="Q1398" s="270"/>
      <c r="R1398" s="270"/>
      <c r="S1398" s="270"/>
      <c r="T1398" s="271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72" t="s">
        <v>174</v>
      </c>
      <c r="AU1398" s="272" t="s">
        <v>87</v>
      </c>
      <c r="AV1398" s="14" t="s">
        <v>87</v>
      </c>
      <c r="AW1398" s="14" t="s">
        <v>32</v>
      </c>
      <c r="AX1398" s="14" t="s">
        <v>77</v>
      </c>
      <c r="AY1398" s="272" t="s">
        <v>163</v>
      </c>
    </row>
    <row r="1399" s="2" customFormat="1" ht="16.5" customHeight="1">
      <c r="A1399" s="38"/>
      <c r="B1399" s="39"/>
      <c r="C1399" s="235" t="s">
        <v>1940</v>
      </c>
      <c r="D1399" s="235" t="s">
        <v>165</v>
      </c>
      <c r="E1399" s="236" t="s">
        <v>1941</v>
      </c>
      <c r="F1399" s="237" t="s">
        <v>1942</v>
      </c>
      <c r="G1399" s="238" t="s">
        <v>444</v>
      </c>
      <c r="H1399" s="239">
        <v>31.082000000000001</v>
      </c>
      <c r="I1399" s="240"/>
      <c r="J1399" s="241">
        <f>ROUND(I1399*H1399,2)</f>
        <v>0</v>
      </c>
      <c r="K1399" s="237" t="s">
        <v>169</v>
      </c>
      <c r="L1399" s="44"/>
      <c r="M1399" s="242" t="s">
        <v>1</v>
      </c>
      <c r="N1399" s="243" t="s">
        <v>42</v>
      </c>
      <c r="O1399" s="91"/>
      <c r="P1399" s="244">
        <f>O1399*H1399</f>
        <v>0</v>
      </c>
      <c r="Q1399" s="244">
        <v>0.00058</v>
      </c>
      <c r="R1399" s="244">
        <f>Q1399*H1399</f>
        <v>0.018027560000000002</v>
      </c>
      <c r="S1399" s="244">
        <v>0</v>
      </c>
      <c r="T1399" s="245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46" t="s">
        <v>264</v>
      </c>
      <c r="AT1399" s="246" t="s">
        <v>165</v>
      </c>
      <c r="AU1399" s="246" t="s">
        <v>87</v>
      </c>
      <c r="AY1399" s="17" t="s">
        <v>163</v>
      </c>
      <c r="BE1399" s="247">
        <f>IF(N1399="základní",J1399,0)</f>
        <v>0</v>
      </c>
      <c r="BF1399" s="247">
        <f>IF(N1399="snížená",J1399,0)</f>
        <v>0</v>
      </c>
      <c r="BG1399" s="247">
        <f>IF(N1399="zákl. přenesená",J1399,0)</f>
        <v>0</v>
      </c>
      <c r="BH1399" s="247">
        <f>IF(N1399="sníž. přenesená",J1399,0)</f>
        <v>0</v>
      </c>
      <c r="BI1399" s="247">
        <f>IF(N1399="nulová",J1399,0)</f>
        <v>0</v>
      </c>
      <c r="BJ1399" s="17" t="s">
        <v>85</v>
      </c>
      <c r="BK1399" s="247">
        <f>ROUND(I1399*H1399,2)</f>
        <v>0</v>
      </c>
      <c r="BL1399" s="17" t="s">
        <v>264</v>
      </c>
      <c r="BM1399" s="246" t="s">
        <v>1943</v>
      </c>
    </row>
    <row r="1400" s="2" customFormat="1">
      <c r="A1400" s="38"/>
      <c r="B1400" s="39"/>
      <c r="C1400" s="40"/>
      <c r="D1400" s="248" t="s">
        <v>172</v>
      </c>
      <c r="E1400" s="40"/>
      <c r="F1400" s="249" t="s">
        <v>1944</v>
      </c>
      <c r="G1400" s="40"/>
      <c r="H1400" s="40"/>
      <c r="I1400" s="144"/>
      <c r="J1400" s="40"/>
      <c r="K1400" s="40"/>
      <c r="L1400" s="44"/>
      <c r="M1400" s="250"/>
      <c r="N1400" s="251"/>
      <c r="O1400" s="91"/>
      <c r="P1400" s="91"/>
      <c r="Q1400" s="91"/>
      <c r="R1400" s="91"/>
      <c r="S1400" s="91"/>
      <c r="T1400" s="92"/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T1400" s="17" t="s">
        <v>172</v>
      </c>
      <c r="AU1400" s="17" t="s">
        <v>87</v>
      </c>
    </row>
    <row r="1401" s="13" customFormat="1">
      <c r="A1401" s="13"/>
      <c r="B1401" s="252"/>
      <c r="C1401" s="253"/>
      <c r="D1401" s="248" t="s">
        <v>174</v>
      </c>
      <c r="E1401" s="254" t="s">
        <v>1</v>
      </c>
      <c r="F1401" s="255" t="s">
        <v>1945</v>
      </c>
      <c r="G1401" s="253"/>
      <c r="H1401" s="254" t="s">
        <v>1</v>
      </c>
      <c r="I1401" s="256"/>
      <c r="J1401" s="253"/>
      <c r="K1401" s="253"/>
      <c r="L1401" s="257"/>
      <c r="M1401" s="258"/>
      <c r="N1401" s="259"/>
      <c r="O1401" s="259"/>
      <c r="P1401" s="259"/>
      <c r="Q1401" s="259"/>
      <c r="R1401" s="259"/>
      <c r="S1401" s="259"/>
      <c r="T1401" s="260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61" t="s">
        <v>174</v>
      </c>
      <c r="AU1401" s="261" t="s">
        <v>87</v>
      </c>
      <c r="AV1401" s="13" t="s">
        <v>85</v>
      </c>
      <c r="AW1401" s="13" t="s">
        <v>32</v>
      </c>
      <c r="AX1401" s="13" t="s">
        <v>77</v>
      </c>
      <c r="AY1401" s="261" t="s">
        <v>163</v>
      </c>
    </row>
    <row r="1402" s="14" customFormat="1">
      <c r="A1402" s="14"/>
      <c r="B1402" s="262"/>
      <c r="C1402" s="263"/>
      <c r="D1402" s="248" t="s">
        <v>174</v>
      </c>
      <c r="E1402" s="264" t="s">
        <v>1</v>
      </c>
      <c r="F1402" s="265" t="s">
        <v>1946</v>
      </c>
      <c r="G1402" s="263"/>
      <c r="H1402" s="266">
        <v>7.952</v>
      </c>
      <c r="I1402" s="267"/>
      <c r="J1402" s="263"/>
      <c r="K1402" s="263"/>
      <c r="L1402" s="268"/>
      <c r="M1402" s="269"/>
      <c r="N1402" s="270"/>
      <c r="O1402" s="270"/>
      <c r="P1402" s="270"/>
      <c r="Q1402" s="270"/>
      <c r="R1402" s="270"/>
      <c r="S1402" s="270"/>
      <c r="T1402" s="271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72" t="s">
        <v>174</v>
      </c>
      <c r="AU1402" s="272" t="s">
        <v>87</v>
      </c>
      <c r="AV1402" s="14" t="s">
        <v>87</v>
      </c>
      <c r="AW1402" s="14" t="s">
        <v>32</v>
      </c>
      <c r="AX1402" s="14" t="s">
        <v>77</v>
      </c>
      <c r="AY1402" s="272" t="s">
        <v>163</v>
      </c>
    </row>
    <row r="1403" s="14" customFormat="1">
      <c r="A1403" s="14"/>
      <c r="B1403" s="262"/>
      <c r="C1403" s="263"/>
      <c r="D1403" s="248" t="s">
        <v>174</v>
      </c>
      <c r="E1403" s="264" t="s">
        <v>1</v>
      </c>
      <c r="F1403" s="265" t="s">
        <v>1947</v>
      </c>
      <c r="G1403" s="263"/>
      <c r="H1403" s="266">
        <v>23.129999999999999</v>
      </c>
      <c r="I1403" s="267"/>
      <c r="J1403" s="263"/>
      <c r="K1403" s="263"/>
      <c r="L1403" s="268"/>
      <c r="M1403" s="269"/>
      <c r="N1403" s="270"/>
      <c r="O1403" s="270"/>
      <c r="P1403" s="270"/>
      <c r="Q1403" s="270"/>
      <c r="R1403" s="270"/>
      <c r="S1403" s="270"/>
      <c r="T1403" s="271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72" t="s">
        <v>174</v>
      </c>
      <c r="AU1403" s="272" t="s">
        <v>87</v>
      </c>
      <c r="AV1403" s="14" t="s">
        <v>87</v>
      </c>
      <c r="AW1403" s="14" t="s">
        <v>32</v>
      </c>
      <c r="AX1403" s="14" t="s">
        <v>77</v>
      </c>
      <c r="AY1403" s="272" t="s">
        <v>163</v>
      </c>
    </row>
    <row r="1404" s="2" customFormat="1" ht="16.5" customHeight="1">
      <c r="A1404" s="38"/>
      <c r="B1404" s="39"/>
      <c r="C1404" s="235" t="s">
        <v>1948</v>
      </c>
      <c r="D1404" s="235" t="s">
        <v>165</v>
      </c>
      <c r="E1404" s="236" t="s">
        <v>1949</v>
      </c>
      <c r="F1404" s="237" t="s">
        <v>1950</v>
      </c>
      <c r="G1404" s="238" t="s">
        <v>168</v>
      </c>
      <c r="H1404" s="239">
        <v>46.350000000000001</v>
      </c>
      <c r="I1404" s="240"/>
      <c r="J1404" s="241">
        <f>ROUND(I1404*H1404,2)</f>
        <v>0</v>
      </c>
      <c r="K1404" s="237" t="s">
        <v>169</v>
      </c>
      <c r="L1404" s="44"/>
      <c r="M1404" s="242" t="s">
        <v>1</v>
      </c>
      <c r="N1404" s="243" t="s">
        <v>42</v>
      </c>
      <c r="O1404" s="91"/>
      <c r="P1404" s="244">
        <f>O1404*H1404</f>
        <v>0</v>
      </c>
      <c r="Q1404" s="244">
        <v>0.0063</v>
      </c>
      <c r="R1404" s="244">
        <f>Q1404*H1404</f>
        <v>0.29200500000000001</v>
      </c>
      <c r="S1404" s="244">
        <v>0</v>
      </c>
      <c r="T1404" s="245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46" t="s">
        <v>264</v>
      </c>
      <c r="AT1404" s="246" t="s">
        <v>165</v>
      </c>
      <c r="AU1404" s="246" t="s">
        <v>87</v>
      </c>
      <c r="AY1404" s="17" t="s">
        <v>163</v>
      </c>
      <c r="BE1404" s="247">
        <f>IF(N1404="základní",J1404,0)</f>
        <v>0</v>
      </c>
      <c r="BF1404" s="247">
        <f>IF(N1404="snížená",J1404,0)</f>
        <v>0</v>
      </c>
      <c r="BG1404" s="247">
        <f>IF(N1404="zákl. přenesená",J1404,0)</f>
        <v>0</v>
      </c>
      <c r="BH1404" s="247">
        <f>IF(N1404="sníž. přenesená",J1404,0)</f>
        <v>0</v>
      </c>
      <c r="BI1404" s="247">
        <f>IF(N1404="nulová",J1404,0)</f>
        <v>0</v>
      </c>
      <c r="BJ1404" s="17" t="s">
        <v>85</v>
      </c>
      <c r="BK1404" s="247">
        <f>ROUND(I1404*H1404,2)</f>
        <v>0</v>
      </c>
      <c r="BL1404" s="17" t="s">
        <v>264</v>
      </c>
      <c r="BM1404" s="246" t="s">
        <v>1951</v>
      </c>
    </row>
    <row r="1405" s="2" customFormat="1">
      <c r="A1405" s="38"/>
      <c r="B1405" s="39"/>
      <c r="C1405" s="40"/>
      <c r="D1405" s="248" t="s">
        <v>172</v>
      </c>
      <c r="E1405" s="40"/>
      <c r="F1405" s="249" t="s">
        <v>1952</v>
      </c>
      <c r="G1405" s="40"/>
      <c r="H1405" s="40"/>
      <c r="I1405" s="144"/>
      <c r="J1405" s="40"/>
      <c r="K1405" s="40"/>
      <c r="L1405" s="44"/>
      <c r="M1405" s="250"/>
      <c r="N1405" s="251"/>
      <c r="O1405" s="91"/>
      <c r="P1405" s="91"/>
      <c r="Q1405" s="91"/>
      <c r="R1405" s="91"/>
      <c r="S1405" s="91"/>
      <c r="T1405" s="92"/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T1405" s="17" t="s">
        <v>172</v>
      </c>
      <c r="AU1405" s="17" t="s">
        <v>87</v>
      </c>
    </row>
    <row r="1406" s="13" customFormat="1">
      <c r="A1406" s="13"/>
      <c r="B1406" s="252"/>
      <c r="C1406" s="253"/>
      <c r="D1406" s="248" t="s">
        <v>174</v>
      </c>
      <c r="E1406" s="254" t="s">
        <v>1</v>
      </c>
      <c r="F1406" s="255" t="s">
        <v>1097</v>
      </c>
      <c r="G1406" s="253"/>
      <c r="H1406" s="254" t="s">
        <v>1</v>
      </c>
      <c r="I1406" s="256"/>
      <c r="J1406" s="253"/>
      <c r="K1406" s="253"/>
      <c r="L1406" s="257"/>
      <c r="M1406" s="258"/>
      <c r="N1406" s="259"/>
      <c r="O1406" s="259"/>
      <c r="P1406" s="259"/>
      <c r="Q1406" s="259"/>
      <c r="R1406" s="259"/>
      <c r="S1406" s="259"/>
      <c r="T1406" s="260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61" t="s">
        <v>174</v>
      </c>
      <c r="AU1406" s="261" t="s">
        <v>87</v>
      </c>
      <c r="AV1406" s="13" t="s">
        <v>85</v>
      </c>
      <c r="AW1406" s="13" t="s">
        <v>32</v>
      </c>
      <c r="AX1406" s="13" t="s">
        <v>77</v>
      </c>
      <c r="AY1406" s="261" t="s">
        <v>163</v>
      </c>
    </row>
    <row r="1407" s="14" customFormat="1">
      <c r="A1407" s="14"/>
      <c r="B1407" s="262"/>
      <c r="C1407" s="263"/>
      <c r="D1407" s="248" t="s">
        <v>174</v>
      </c>
      <c r="E1407" s="264" t="s">
        <v>1</v>
      </c>
      <c r="F1407" s="265" t="s">
        <v>1098</v>
      </c>
      <c r="G1407" s="263"/>
      <c r="H1407" s="266">
        <v>42.039999999999999</v>
      </c>
      <c r="I1407" s="267"/>
      <c r="J1407" s="263"/>
      <c r="K1407" s="263"/>
      <c r="L1407" s="268"/>
      <c r="M1407" s="269"/>
      <c r="N1407" s="270"/>
      <c r="O1407" s="270"/>
      <c r="P1407" s="270"/>
      <c r="Q1407" s="270"/>
      <c r="R1407" s="270"/>
      <c r="S1407" s="270"/>
      <c r="T1407" s="271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72" t="s">
        <v>174</v>
      </c>
      <c r="AU1407" s="272" t="s">
        <v>87</v>
      </c>
      <c r="AV1407" s="14" t="s">
        <v>87</v>
      </c>
      <c r="AW1407" s="14" t="s">
        <v>32</v>
      </c>
      <c r="AX1407" s="14" t="s">
        <v>77</v>
      </c>
      <c r="AY1407" s="272" t="s">
        <v>163</v>
      </c>
    </row>
    <row r="1408" s="13" customFormat="1">
      <c r="A1408" s="13"/>
      <c r="B1408" s="252"/>
      <c r="C1408" s="253"/>
      <c r="D1408" s="248" t="s">
        <v>174</v>
      </c>
      <c r="E1408" s="254" t="s">
        <v>1</v>
      </c>
      <c r="F1408" s="255" t="s">
        <v>751</v>
      </c>
      <c r="G1408" s="253"/>
      <c r="H1408" s="254" t="s">
        <v>1</v>
      </c>
      <c r="I1408" s="256"/>
      <c r="J1408" s="253"/>
      <c r="K1408" s="253"/>
      <c r="L1408" s="257"/>
      <c r="M1408" s="258"/>
      <c r="N1408" s="259"/>
      <c r="O1408" s="259"/>
      <c r="P1408" s="259"/>
      <c r="Q1408" s="259"/>
      <c r="R1408" s="259"/>
      <c r="S1408" s="259"/>
      <c r="T1408" s="260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61" t="s">
        <v>174</v>
      </c>
      <c r="AU1408" s="261" t="s">
        <v>87</v>
      </c>
      <c r="AV1408" s="13" t="s">
        <v>85</v>
      </c>
      <c r="AW1408" s="13" t="s">
        <v>32</v>
      </c>
      <c r="AX1408" s="13" t="s">
        <v>77</v>
      </c>
      <c r="AY1408" s="261" t="s">
        <v>163</v>
      </c>
    </row>
    <row r="1409" s="14" customFormat="1">
      <c r="A1409" s="14"/>
      <c r="B1409" s="262"/>
      <c r="C1409" s="263"/>
      <c r="D1409" s="248" t="s">
        <v>174</v>
      </c>
      <c r="E1409" s="264" t="s">
        <v>1</v>
      </c>
      <c r="F1409" s="265" t="s">
        <v>752</v>
      </c>
      <c r="G1409" s="263"/>
      <c r="H1409" s="266">
        <v>4.3099999999999996</v>
      </c>
      <c r="I1409" s="267"/>
      <c r="J1409" s="263"/>
      <c r="K1409" s="263"/>
      <c r="L1409" s="268"/>
      <c r="M1409" s="269"/>
      <c r="N1409" s="270"/>
      <c r="O1409" s="270"/>
      <c r="P1409" s="270"/>
      <c r="Q1409" s="270"/>
      <c r="R1409" s="270"/>
      <c r="S1409" s="270"/>
      <c r="T1409" s="271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72" t="s">
        <v>174</v>
      </c>
      <c r="AU1409" s="272" t="s">
        <v>87</v>
      </c>
      <c r="AV1409" s="14" t="s">
        <v>87</v>
      </c>
      <c r="AW1409" s="14" t="s">
        <v>32</v>
      </c>
      <c r="AX1409" s="14" t="s">
        <v>77</v>
      </c>
      <c r="AY1409" s="272" t="s">
        <v>163</v>
      </c>
    </row>
    <row r="1410" s="2" customFormat="1" ht="16.5" customHeight="1">
      <c r="A1410" s="38"/>
      <c r="B1410" s="39"/>
      <c r="C1410" s="273" t="s">
        <v>1953</v>
      </c>
      <c r="D1410" s="273" t="s">
        <v>230</v>
      </c>
      <c r="E1410" s="274" t="s">
        <v>1954</v>
      </c>
      <c r="F1410" s="275" t="s">
        <v>1955</v>
      </c>
      <c r="G1410" s="276" t="s">
        <v>168</v>
      </c>
      <c r="H1410" s="277">
        <v>53.529000000000003</v>
      </c>
      <c r="I1410" s="278"/>
      <c r="J1410" s="279">
        <f>ROUND(I1410*H1410,2)</f>
        <v>0</v>
      </c>
      <c r="K1410" s="275" t="s">
        <v>169</v>
      </c>
      <c r="L1410" s="280"/>
      <c r="M1410" s="281" t="s">
        <v>1</v>
      </c>
      <c r="N1410" s="282" t="s">
        <v>42</v>
      </c>
      <c r="O1410" s="91"/>
      <c r="P1410" s="244">
        <f>O1410*H1410</f>
        <v>0</v>
      </c>
      <c r="Q1410" s="244">
        <v>0.017999999999999999</v>
      </c>
      <c r="R1410" s="244">
        <f>Q1410*H1410</f>
        <v>0.96352199999999999</v>
      </c>
      <c r="S1410" s="244">
        <v>0</v>
      </c>
      <c r="T1410" s="245">
        <f>S1410*H1410</f>
        <v>0</v>
      </c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R1410" s="246" t="s">
        <v>379</v>
      </c>
      <c r="AT1410" s="246" t="s">
        <v>230</v>
      </c>
      <c r="AU1410" s="246" t="s">
        <v>87</v>
      </c>
      <c r="AY1410" s="17" t="s">
        <v>163</v>
      </c>
      <c r="BE1410" s="247">
        <f>IF(N1410="základní",J1410,0)</f>
        <v>0</v>
      </c>
      <c r="BF1410" s="247">
        <f>IF(N1410="snížená",J1410,0)</f>
        <v>0</v>
      </c>
      <c r="BG1410" s="247">
        <f>IF(N1410="zákl. přenesená",J1410,0)</f>
        <v>0</v>
      </c>
      <c r="BH1410" s="247">
        <f>IF(N1410="sníž. přenesená",J1410,0)</f>
        <v>0</v>
      </c>
      <c r="BI1410" s="247">
        <f>IF(N1410="nulová",J1410,0)</f>
        <v>0</v>
      </c>
      <c r="BJ1410" s="17" t="s">
        <v>85</v>
      </c>
      <c r="BK1410" s="247">
        <f>ROUND(I1410*H1410,2)</f>
        <v>0</v>
      </c>
      <c r="BL1410" s="17" t="s">
        <v>264</v>
      </c>
      <c r="BM1410" s="246" t="s">
        <v>1956</v>
      </c>
    </row>
    <row r="1411" s="2" customFormat="1">
      <c r="A1411" s="38"/>
      <c r="B1411" s="39"/>
      <c r="C1411" s="40"/>
      <c r="D1411" s="248" t="s">
        <v>172</v>
      </c>
      <c r="E1411" s="40"/>
      <c r="F1411" s="249" t="s">
        <v>1955</v>
      </c>
      <c r="G1411" s="40"/>
      <c r="H1411" s="40"/>
      <c r="I1411" s="144"/>
      <c r="J1411" s="40"/>
      <c r="K1411" s="40"/>
      <c r="L1411" s="44"/>
      <c r="M1411" s="250"/>
      <c r="N1411" s="251"/>
      <c r="O1411" s="91"/>
      <c r="P1411" s="91"/>
      <c r="Q1411" s="91"/>
      <c r="R1411" s="91"/>
      <c r="S1411" s="91"/>
      <c r="T1411" s="92"/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T1411" s="17" t="s">
        <v>172</v>
      </c>
      <c r="AU1411" s="17" t="s">
        <v>87</v>
      </c>
    </row>
    <row r="1412" s="2" customFormat="1">
      <c r="A1412" s="38"/>
      <c r="B1412" s="39"/>
      <c r="C1412" s="40"/>
      <c r="D1412" s="248" t="s">
        <v>393</v>
      </c>
      <c r="E1412" s="40"/>
      <c r="F1412" s="283" t="s">
        <v>806</v>
      </c>
      <c r="G1412" s="40"/>
      <c r="H1412" s="40"/>
      <c r="I1412" s="144"/>
      <c r="J1412" s="40"/>
      <c r="K1412" s="40"/>
      <c r="L1412" s="44"/>
      <c r="M1412" s="250"/>
      <c r="N1412" s="251"/>
      <c r="O1412" s="91"/>
      <c r="P1412" s="91"/>
      <c r="Q1412" s="91"/>
      <c r="R1412" s="91"/>
      <c r="S1412" s="91"/>
      <c r="T1412" s="92"/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T1412" s="17" t="s">
        <v>393</v>
      </c>
      <c r="AU1412" s="17" t="s">
        <v>87</v>
      </c>
    </row>
    <row r="1413" s="14" customFormat="1">
      <c r="A1413" s="14"/>
      <c r="B1413" s="262"/>
      <c r="C1413" s="263"/>
      <c r="D1413" s="248" t="s">
        <v>174</v>
      </c>
      <c r="E1413" s="264" t="s">
        <v>1</v>
      </c>
      <c r="F1413" s="265" t="s">
        <v>1957</v>
      </c>
      <c r="G1413" s="263"/>
      <c r="H1413" s="266">
        <v>46.350000000000001</v>
      </c>
      <c r="I1413" s="267"/>
      <c r="J1413" s="263"/>
      <c r="K1413" s="263"/>
      <c r="L1413" s="268"/>
      <c r="M1413" s="269"/>
      <c r="N1413" s="270"/>
      <c r="O1413" s="270"/>
      <c r="P1413" s="270"/>
      <c r="Q1413" s="270"/>
      <c r="R1413" s="270"/>
      <c r="S1413" s="270"/>
      <c r="T1413" s="271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72" t="s">
        <v>174</v>
      </c>
      <c r="AU1413" s="272" t="s">
        <v>87</v>
      </c>
      <c r="AV1413" s="14" t="s">
        <v>87</v>
      </c>
      <c r="AW1413" s="14" t="s">
        <v>32</v>
      </c>
      <c r="AX1413" s="14" t="s">
        <v>77</v>
      </c>
      <c r="AY1413" s="272" t="s">
        <v>163</v>
      </c>
    </row>
    <row r="1414" s="14" customFormat="1">
      <c r="A1414" s="14"/>
      <c r="B1414" s="262"/>
      <c r="C1414" s="263"/>
      <c r="D1414" s="248" t="s">
        <v>174</v>
      </c>
      <c r="E1414" s="264" t="s">
        <v>1</v>
      </c>
      <c r="F1414" s="265" t="s">
        <v>1958</v>
      </c>
      <c r="G1414" s="263"/>
      <c r="H1414" s="266">
        <v>2.3130000000000002</v>
      </c>
      <c r="I1414" s="267"/>
      <c r="J1414" s="263"/>
      <c r="K1414" s="263"/>
      <c r="L1414" s="268"/>
      <c r="M1414" s="269"/>
      <c r="N1414" s="270"/>
      <c r="O1414" s="270"/>
      <c r="P1414" s="270"/>
      <c r="Q1414" s="270"/>
      <c r="R1414" s="270"/>
      <c r="S1414" s="270"/>
      <c r="T1414" s="271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72" t="s">
        <v>174</v>
      </c>
      <c r="AU1414" s="272" t="s">
        <v>87</v>
      </c>
      <c r="AV1414" s="14" t="s">
        <v>87</v>
      </c>
      <c r="AW1414" s="14" t="s">
        <v>32</v>
      </c>
      <c r="AX1414" s="14" t="s">
        <v>77</v>
      </c>
      <c r="AY1414" s="272" t="s">
        <v>163</v>
      </c>
    </row>
    <row r="1415" s="14" customFormat="1">
      <c r="A1415" s="14"/>
      <c r="B1415" s="262"/>
      <c r="C1415" s="263"/>
      <c r="D1415" s="248" t="s">
        <v>174</v>
      </c>
      <c r="E1415" s="263"/>
      <c r="F1415" s="265" t="s">
        <v>1959</v>
      </c>
      <c r="G1415" s="263"/>
      <c r="H1415" s="266">
        <v>53.529000000000003</v>
      </c>
      <c r="I1415" s="267"/>
      <c r="J1415" s="263"/>
      <c r="K1415" s="263"/>
      <c r="L1415" s="268"/>
      <c r="M1415" s="269"/>
      <c r="N1415" s="270"/>
      <c r="O1415" s="270"/>
      <c r="P1415" s="270"/>
      <c r="Q1415" s="270"/>
      <c r="R1415" s="270"/>
      <c r="S1415" s="270"/>
      <c r="T1415" s="271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72" t="s">
        <v>174</v>
      </c>
      <c r="AU1415" s="272" t="s">
        <v>87</v>
      </c>
      <c r="AV1415" s="14" t="s">
        <v>87</v>
      </c>
      <c r="AW1415" s="14" t="s">
        <v>4</v>
      </c>
      <c r="AX1415" s="14" t="s">
        <v>85</v>
      </c>
      <c r="AY1415" s="272" t="s">
        <v>163</v>
      </c>
    </row>
    <row r="1416" s="2" customFormat="1" ht="16.5" customHeight="1">
      <c r="A1416" s="38"/>
      <c r="B1416" s="39"/>
      <c r="C1416" s="235" t="s">
        <v>1960</v>
      </c>
      <c r="D1416" s="235" t="s">
        <v>165</v>
      </c>
      <c r="E1416" s="236" t="s">
        <v>1961</v>
      </c>
      <c r="F1416" s="237" t="s">
        <v>1962</v>
      </c>
      <c r="G1416" s="238" t="s">
        <v>168</v>
      </c>
      <c r="H1416" s="239">
        <v>5.4000000000000004</v>
      </c>
      <c r="I1416" s="240"/>
      <c r="J1416" s="241">
        <f>ROUND(I1416*H1416,2)</f>
        <v>0</v>
      </c>
      <c r="K1416" s="237" t="s">
        <v>169</v>
      </c>
      <c r="L1416" s="44"/>
      <c r="M1416" s="242" t="s">
        <v>1</v>
      </c>
      <c r="N1416" s="243" t="s">
        <v>42</v>
      </c>
      <c r="O1416" s="91"/>
      <c r="P1416" s="244">
        <f>O1416*H1416</f>
        <v>0</v>
      </c>
      <c r="Q1416" s="244">
        <v>0.0068900000000000003</v>
      </c>
      <c r="R1416" s="244">
        <f>Q1416*H1416</f>
        <v>0.037206000000000003</v>
      </c>
      <c r="S1416" s="244">
        <v>0</v>
      </c>
      <c r="T1416" s="245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46" t="s">
        <v>264</v>
      </c>
      <c r="AT1416" s="246" t="s">
        <v>165</v>
      </c>
      <c r="AU1416" s="246" t="s">
        <v>87</v>
      </c>
      <c r="AY1416" s="17" t="s">
        <v>163</v>
      </c>
      <c r="BE1416" s="247">
        <f>IF(N1416="základní",J1416,0)</f>
        <v>0</v>
      </c>
      <c r="BF1416" s="247">
        <f>IF(N1416="snížená",J1416,0)</f>
        <v>0</v>
      </c>
      <c r="BG1416" s="247">
        <f>IF(N1416="zákl. přenesená",J1416,0)</f>
        <v>0</v>
      </c>
      <c r="BH1416" s="247">
        <f>IF(N1416="sníž. přenesená",J1416,0)</f>
        <v>0</v>
      </c>
      <c r="BI1416" s="247">
        <f>IF(N1416="nulová",J1416,0)</f>
        <v>0</v>
      </c>
      <c r="BJ1416" s="17" t="s">
        <v>85</v>
      </c>
      <c r="BK1416" s="247">
        <f>ROUND(I1416*H1416,2)</f>
        <v>0</v>
      </c>
      <c r="BL1416" s="17" t="s">
        <v>264</v>
      </c>
      <c r="BM1416" s="246" t="s">
        <v>1963</v>
      </c>
    </row>
    <row r="1417" s="2" customFormat="1">
      <c r="A1417" s="38"/>
      <c r="B1417" s="39"/>
      <c r="C1417" s="40"/>
      <c r="D1417" s="248" t="s">
        <v>172</v>
      </c>
      <c r="E1417" s="40"/>
      <c r="F1417" s="249" t="s">
        <v>1964</v>
      </c>
      <c r="G1417" s="40"/>
      <c r="H1417" s="40"/>
      <c r="I1417" s="144"/>
      <c r="J1417" s="40"/>
      <c r="K1417" s="40"/>
      <c r="L1417" s="44"/>
      <c r="M1417" s="250"/>
      <c r="N1417" s="251"/>
      <c r="O1417" s="91"/>
      <c r="P1417" s="91"/>
      <c r="Q1417" s="91"/>
      <c r="R1417" s="91"/>
      <c r="S1417" s="91"/>
      <c r="T1417" s="92"/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T1417" s="17" t="s">
        <v>172</v>
      </c>
      <c r="AU1417" s="17" t="s">
        <v>87</v>
      </c>
    </row>
    <row r="1418" s="13" customFormat="1">
      <c r="A1418" s="13"/>
      <c r="B1418" s="252"/>
      <c r="C1418" s="253"/>
      <c r="D1418" s="248" t="s">
        <v>174</v>
      </c>
      <c r="E1418" s="254" t="s">
        <v>1</v>
      </c>
      <c r="F1418" s="255" t="s">
        <v>1965</v>
      </c>
      <c r="G1418" s="253"/>
      <c r="H1418" s="254" t="s">
        <v>1</v>
      </c>
      <c r="I1418" s="256"/>
      <c r="J1418" s="253"/>
      <c r="K1418" s="253"/>
      <c r="L1418" s="257"/>
      <c r="M1418" s="258"/>
      <c r="N1418" s="259"/>
      <c r="O1418" s="259"/>
      <c r="P1418" s="259"/>
      <c r="Q1418" s="259"/>
      <c r="R1418" s="259"/>
      <c r="S1418" s="259"/>
      <c r="T1418" s="260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61" t="s">
        <v>174</v>
      </c>
      <c r="AU1418" s="261" t="s">
        <v>87</v>
      </c>
      <c r="AV1418" s="13" t="s">
        <v>85</v>
      </c>
      <c r="AW1418" s="13" t="s">
        <v>32</v>
      </c>
      <c r="AX1418" s="13" t="s">
        <v>77</v>
      </c>
      <c r="AY1418" s="261" t="s">
        <v>163</v>
      </c>
    </row>
    <row r="1419" s="14" customFormat="1">
      <c r="A1419" s="14"/>
      <c r="B1419" s="262"/>
      <c r="C1419" s="263"/>
      <c r="D1419" s="248" t="s">
        <v>174</v>
      </c>
      <c r="E1419" s="264" t="s">
        <v>1</v>
      </c>
      <c r="F1419" s="265" t="s">
        <v>1100</v>
      </c>
      <c r="G1419" s="263"/>
      <c r="H1419" s="266">
        <v>5.4000000000000004</v>
      </c>
      <c r="I1419" s="267"/>
      <c r="J1419" s="263"/>
      <c r="K1419" s="263"/>
      <c r="L1419" s="268"/>
      <c r="M1419" s="269"/>
      <c r="N1419" s="270"/>
      <c r="O1419" s="270"/>
      <c r="P1419" s="270"/>
      <c r="Q1419" s="270"/>
      <c r="R1419" s="270"/>
      <c r="S1419" s="270"/>
      <c r="T1419" s="271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72" t="s">
        <v>174</v>
      </c>
      <c r="AU1419" s="272" t="s">
        <v>87</v>
      </c>
      <c r="AV1419" s="14" t="s">
        <v>87</v>
      </c>
      <c r="AW1419" s="14" t="s">
        <v>32</v>
      </c>
      <c r="AX1419" s="14" t="s">
        <v>77</v>
      </c>
      <c r="AY1419" s="272" t="s">
        <v>163</v>
      </c>
    </row>
    <row r="1420" s="2" customFormat="1" ht="21.75" customHeight="1">
      <c r="A1420" s="38"/>
      <c r="B1420" s="39"/>
      <c r="C1420" s="273" t="s">
        <v>1966</v>
      </c>
      <c r="D1420" s="273" t="s">
        <v>230</v>
      </c>
      <c r="E1420" s="274" t="s">
        <v>1967</v>
      </c>
      <c r="F1420" s="275" t="s">
        <v>1968</v>
      </c>
      <c r="G1420" s="276" t="s">
        <v>168</v>
      </c>
      <c r="H1420" s="277">
        <v>6.8150000000000004</v>
      </c>
      <c r="I1420" s="278"/>
      <c r="J1420" s="279">
        <f>ROUND(I1420*H1420,2)</f>
        <v>0</v>
      </c>
      <c r="K1420" s="275" t="s">
        <v>169</v>
      </c>
      <c r="L1420" s="280"/>
      <c r="M1420" s="281" t="s">
        <v>1</v>
      </c>
      <c r="N1420" s="282" t="s">
        <v>42</v>
      </c>
      <c r="O1420" s="91"/>
      <c r="P1420" s="244">
        <f>O1420*H1420</f>
        <v>0</v>
      </c>
      <c r="Q1420" s="244">
        <v>0.019199999999999998</v>
      </c>
      <c r="R1420" s="244">
        <f>Q1420*H1420</f>
        <v>0.13084799999999999</v>
      </c>
      <c r="S1420" s="244">
        <v>0</v>
      </c>
      <c r="T1420" s="245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46" t="s">
        <v>379</v>
      </c>
      <c r="AT1420" s="246" t="s">
        <v>230</v>
      </c>
      <c r="AU1420" s="246" t="s">
        <v>87</v>
      </c>
      <c r="AY1420" s="17" t="s">
        <v>163</v>
      </c>
      <c r="BE1420" s="247">
        <f>IF(N1420="základní",J1420,0)</f>
        <v>0</v>
      </c>
      <c r="BF1420" s="247">
        <f>IF(N1420="snížená",J1420,0)</f>
        <v>0</v>
      </c>
      <c r="BG1420" s="247">
        <f>IF(N1420="zákl. přenesená",J1420,0)</f>
        <v>0</v>
      </c>
      <c r="BH1420" s="247">
        <f>IF(N1420="sníž. přenesená",J1420,0)</f>
        <v>0</v>
      </c>
      <c r="BI1420" s="247">
        <f>IF(N1420="nulová",J1420,0)</f>
        <v>0</v>
      </c>
      <c r="BJ1420" s="17" t="s">
        <v>85</v>
      </c>
      <c r="BK1420" s="247">
        <f>ROUND(I1420*H1420,2)</f>
        <v>0</v>
      </c>
      <c r="BL1420" s="17" t="s">
        <v>264</v>
      </c>
      <c r="BM1420" s="246" t="s">
        <v>1969</v>
      </c>
    </row>
    <row r="1421" s="2" customFormat="1">
      <c r="A1421" s="38"/>
      <c r="B1421" s="39"/>
      <c r="C1421" s="40"/>
      <c r="D1421" s="248" t="s">
        <v>172</v>
      </c>
      <c r="E1421" s="40"/>
      <c r="F1421" s="249" t="s">
        <v>1968</v>
      </c>
      <c r="G1421" s="40"/>
      <c r="H1421" s="40"/>
      <c r="I1421" s="144"/>
      <c r="J1421" s="40"/>
      <c r="K1421" s="40"/>
      <c r="L1421" s="44"/>
      <c r="M1421" s="250"/>
      <c r="N1421" s="251"/>
      <c r="O1421" s="91"/>
      <c r="P1421" s="91"/>
      <c r="Q1421" s="91"/>
      <c r="R1421" s="91"/>
      <c r="S1421" s="91"/>
      <c r="T1421" s="92"/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T1421" s="17" t="s">
        <v>172</v>
      </c>
      <c r="AU1421" s="17" t="s">
        <v>87</v>
      </c>
    </row>
    <row r="1422" s="2" customFormat="1">
      <c r="A1422" s="38"/>
      <c r="B1422" s="39"/>
      <c r="C1422" s="40"/>
      <c r="D1422" s="248" t="s">
        <v>393</v>
      </c>
      <c r="E1422" s="40"/>
      <c r="F1422" s="283" t="s">
        <v>806</v>
      </c>
      <c r="G1422" s="40"/>
      <c r="H1422" s="40"/>
      <c r="I1422" s="144"/>
      <c r="J1422" s="40"/>
      <c r="K1422" s="40"/>
      <c r="L1422" s="44"/>
      <c r="M1422" s="250"/>
      <c r="N1422" s="251"/>
      <c r="O1422" s="91"/>
      <c r="P1422" s="91"/>
      <c r="Q1422" s="91"/>
      <c r="R1422" s="91"/>
      <c r="S1422" s="91"/>
      <c r="T1422" s="92"/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T1422" s="17" t="s">
        <v>393</v>
      </c>
      <c r="AU1422" s="17" t="s">
        <v>87</v>
      </c>
    </row>
    <row r="1423" s="14" customFormat="1">
      <c r="A1423" s="14"/>
      <c r="B1423" s="262"/>
      <c r="C1423" s="263"/>
      <c r="D1423" s="248" t="s">
        <v>174</v>
      </c>
      <c r="E1423" s="264" t="s">
        <v>1</v>
      </c>
      <c r="F1423" s="265" t="s">
        <v>1970</v>
      </c>
      <c r="G1423" s="263"/>
      <c r="H1423" s="266">
        <v>6.1950000000000003</v>
      </c>
      <c r="I1423" s="267"/>
      <c r="J1423" s="263"/>
      <c r="K1423" s="263"/>
      <c r="L1423" s="268"/>
      <c r="M1423" s="269"/>
      <c r="N1423" s="270"/>
      <c r="O1423" s="270"/>
      <c r="P1423" s="270"/>
      <c r="Q1423" s="270"/>
      <c r="R1423" s="270"/>
      <c r="S1423" s="270"/>
      <c r="T1423" s="271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72" t="s">
        <v>174</v>
      </c>
      <c r="AU1423" s="272" t="s">
        <v>87</v>
      </c>
      <c r="AV1423" s="14" t="s">
        <v>87</v>
      </c>
      <c r="AW1423" s="14" t="s">
        <v>32</v>
      </c>
      <c r="AX1423" s="14" t="s">
        <v>77</v>
      </c>
      <c r="AY1423" s="272" t="s">
        <v>163</v>
      </c>
    </row>
    <row r="1424" s="14" customFormat="1">
      <c r="A1424" s="14"/>
      <c r="B1424" s="262"/>
      <c r="C1424" s="263"/>
      <c r="D1424" s="248" t="s">
        <v>174</v>
      </c>
      <c r="E1424" s="263"/>
      <c r="F1424" s="265" t="s">
        <v>1971</v>
      </c>
      <c r="G1424" s="263"/>
      <c r="H1424" s="266">
        <v>6.8150000000000004</v>
      </c>
      <c r="I1424" s="267"/>
      <c r="J1424" s="263"/>
      <c r="K1424" s="263"/>
      <c r="L1424" s="268"/>
      <c r="M1424" s="269"/>
      <c r="N1424" s="270"/>
      <c r="O1424" s="270"/>
      <c r="P1424" s="270"/>
      <c r="Q1424" s="270"/>
      <c r="R1424" s="270"/>
      <c r="S1424" s="270"/>
      <c r="T1424" s="271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72" t="s">
        <v>174</v>
      </c>
      <c r="AU1424" s="272" t="s">
        <v>87</v>
      </c>
      <c r="AV1424" s="14" t="s">
        <v>87</v>
      </c>
      <c r="AW1424" s="14" t="s">
        <v>4</v>
      </c>
      <c r="AX1424" s="14" t="s">
        <v>85</v>
      </c>
      <c r="AY1424" s="272" t="s">
        <v>163</v>
      </c>
    </row>
    <row r="1425" s="2" customFormat="1" ht="16.5" customHeight="1">
      <c r="A1425" s="38"/>
      <c r="B1425" s="39"/>
      <c r="C1425" s="235" t="s">
        <v>1972</v>
      </c>
      <c r="D1425" s="235" t="s">
        <v>165</v>
      </c>
      <c r="E1425" s="236" t="s">
        <v>1973</v>
      </c>
      <c r="F1425" s="237" t="s">
        <v>1974</v>
      </c>
      <c r="G1425" s="238" t="s">
        <v>168</v>
      </c>
      <c r="H1425" s="239">
        <v>12.6</v>
      </c>
      <c r="I1425" s="240"/>
      <c r="J1425" s="241">
        <f>ROUND(I1425*H1425,2)</f>
        <v>0</v>
      </c>
      <c r="K1425" s="237" t="s">
        <v>169</v>
      </c>
      <c r="L1425" s="44"/>
      <c r="M1425" s="242" t="s">
        <v>1</v>
      </c>
      <c r="N1425" s="243" t="s">
        <v>42</v>
      </c>
      <c r="O1425" s="91"/>
      <c r="P1425" s="244">
        <f>O1425*H1425</f>
        <v>0</v>
      </c>
      <c r="Q1425" s="244">
        <v>0</v>
      </c>
      <c r="R1425" s="244">
        <f>Q1425*H1425</f>
        <v>0</v>
      </c>
      <c r="S1425" s="244">
        <v>0</v>
      </c>
      <c r="T1425" s="245">
        <f>S1425*H1425</f>
        <v>0</v>
      </c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R1425" s="246" t="s">
        <v>264</v>
      </c>
      <c r="AT1425" s="246" t="s">
        <v>165</v>
      </c>
      <c r="AU1425" s="246" t="s">
        <v>87</v>
      </c>
      <c r="AY1425" s="17" t="s">
        <v>163</v>
      </c>
      <c r="BE1425" s="247">
        <f>IF(N1425="základní",J1425,0)</f>
        <v>0</v>
      </c>
      <c r="BF1425" s="247">
        <f>IF(N1425="snížená",J1425,0)</f>
        <v>0</v>
      </c>
      <c r="BG1425" s="247">
        <f>IF(N1425="zákl. přenesená",J1425,0)</f>
        <v>0</v>
      </c>
      <c r="BH1425" s="247">
        <f>IF(N1425="sníž. přenesená",J1425,0)</f>
        <v>0</v>
      </c>
      <c r="BI1425" s="247">
        <f>IF(N1425="nulová",J1425,0)</f>
        <v>0</v>
      </c>
      <c r="BJ1425" s="17" t="s">
        <v>85</v>
      </c>
      <c r="BK1425" s="247">
        <f>ROUND(I1425*H1425,2)</f>
        <v>0</v>
      </c>
      <c r="BL1425" s="17" t="s">
        <v>264</v>
      </c>
      <c r="BM1425" s="246" t="s">
        <v>1975</v>
      </c>
    </row>
    <row r="1426" s="2" customFormat="1">
      <c r="A1426" s="38"/>
      <c r="B1426" s="39"/>
      <c r="C1426" s="40"/>
      <c r="D1426" s="248" t="s">
        <v>172</v>
      </c>
      <c r="E1426" s="40"/>
      <c r="F1426" s="249" t="s">
        <v>1976</v>
      </c>
      <c r="G1426" s="40"/>
      <c r="H1426" s="40"/>
      <c r="I1426" s="144"/>
      <c r="J1426" s="40"/>
      <c r="K1426" s="40"/>
      <c r="L1426" s="44"/>
      <c r="M1426" s="250"/>
      <c r="N1426" s="251"/>
      <c r="O1426" s="91"/>
      <c r="P1426" s="91"/>
      <c r="Q1426" s="91"/>
      <c r="R1426" s="91"/>
      <c r="S1426" s="91"/>
      <c r="T1426" s="92"/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T1426" s="17" t="s">
        <v>172</v>
      </c>
      <c r="AU1426" s="17" t="s">
        <v>87</v>
      </c>
    </row>
    <row r="1427" s="13" customFormat="1">
      <c r="A1427" s="13"/>
      <c r="B1427" s="252"/>
      <c r="C1427" s="253"/>
      <c r="D1427" s="248" t="s">
        <v>174</v>
      </c>
      <c r="E1427" s="254" t="s">
        <v>1</v>
      </c>
      <c r="F1427" s="255" t="s">
        <v>1097</v>
      </c>
      <c r="G1427" s="253"/>
      <c r="H1427" s="254" t="s">
        <v>1</v>
      </c>
      <c r="I1427" s="256"/>
      <c r="J1427" s="253"/>
      <c r="K1427" s="253"/>
      <c r="L1427" s="257"/>
      <c r="M1427" s="258"/>
      <c r="N1427" s="259"/>
      <c r="O1427" s="259"/>
      <c r="P1427" s="259"/>
      <c r="Q1427" s="259"/>
      <c r="R1427" s="259"/>
      <c r="S1427" s="259"/>
      <c r="T1427" s="260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61" t="s">
        <v>174</v>
      </c>
      <c r="AU1427" s="261" t="s">
        <v>87</v>
      </c>
      <c r="AV1427" s="13" t="s">
        <v>85</v>
      </c>
      <c r="AW1427" s="13" t="s">
        <v>32</v>
      </c>
      <c r="AX1427" s="13" t="s">
        <v>77</v>
      </c>
      <c r="AY1427" s="261" t="s">
        <v>163</v>
      </c>
    </row>
    <row r="1428" s="14" customFormat="1">
      <c r="A1428" s="14"/>
      <c r="B1428" s="262"/>
      <c r="C1428" s="263"/>
      <c r="D1428" s="248" t="s">
        <v>174</v>
      </c>
      <c r="E1428" s="264" t="s">
        <v>1</v>
      </c>
      <c r="F1428" s="265" t="s">
        <v>1977</v>
      </c>
      <c r="G1428" s="263"/>
      <c r="H1428" s="266">
        <v>7.2000000000000002</v>
      </c>
      <c r="I1428" s="267"/>
      <c r="J1428" s="263"/>
      <c r="K1428" s="263"/>
      <c r="L1428" s="268"/>
      <c r="M1428" s="269"/>
      <c r="N1428" s="270"/>
      <c r="O1428" s="270"/>
      <c r="P1428" s="270"/>
      <c r="Q1428" s="270"/>
      <c r="R1428" s="270"/>
      <c r="S1428" s="270"/>
      <c r="T1428" s="271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72" t="s">
        <v>174</v>
      </c>
      <c r="AU1428" s="272" t="s">
        <v>87</v>
      </c>
      <c r="AV1428" s="14" t="s">
        <v>87</v>
      </c>
      <c r="AW1428" s="14" t="s">
        <v>32</v>
      </c>
      <c r="AX1428" s="14" t="s">
        <v>77</v>
      </c>
      <c r="AY1428" s="272" t="s">
        <v>163</v>
      </c>
    </row>
    <row r="1429" s="13" customFormat="1">
      <c r="A1429" s="13"/>
      <c r="B1429" s="252"/>
      <c r="C1429" s="253"/>
      <c r="D1429" s="248" t="s">
        <v>174</v>
      </c>
      <c r="E1429" s="254" t="s">
        <v>1</v>
      </c>
      <c r="F1429" s="255" t="s">
        <v>1965</v>
      </c>
      <c r="G1429" s="253"/>
      <c r="H1429" s="254" t="s">
        <v>1</v>
      </c>
      <c r="I1429" s="256"/>
      <c r="J1429" s="253"/>
      <c r="K1429" s="253"/>
      <c r="L1429" s="257"/>
      <c r="M1429" s="258"/>
      <c r="N1429" s="259"/>
      <c r="O1429" s="259"/>
      <c r="P1429" s="259"/>
      <c r="Q1429" s="259"/>
      <c r="R1429" s="259"/>
      <c r="S1429" s="259"/>
      <c r="T1429" s="260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61" t="s">
        <v>174</v>
      </c>
      <c r="AU1429" s="261" t="s">
        <v>87</v>
      </c>
      <c r="AV1429" s="13" t="s">
        <v>85</v>
      </c>
      <c r="AW1429" s="13" t="s">
        <v>32</v>
      </c>
      <c r="AX1429" s="13" t="s">
        <v>77</v>
      </c>
      <c r="AY1429" s="261" t="s">
        <v>163</v>
      </c>
    </row>
    <row r="1430" s="14" customFormat="1">
      <c r="A1430" s="14"/>
      <c r="B1430" s="262"/>
      <c r="C1430" s="263"/>
      <c r="D1430" s="248" t="s">
        <v>174</v>
      </c>
      <c r="E1430" s="264" t="s">
        <v>1</v>
      </c>
      <c r="F1430" s="265" t="s">
        <v>1100</v>
      </c>
      <c r="G1430" s="263"/>
      <c r="H1430" s="266">
        <v>5.4000000000000004</v>
      </c>
      <c r="I1430" s="267"/>
      <c r="J1430" s="263"/>
      <c r="K1430" s="263"/>
      <c r="L1430" s="268"/>
      <c r="M1430" s="269"/>
      <c r="N1430" s="270"/>
      <c r="O1430" s="270"/>
      <c r="P1430" s="270"/>
      <c r="Q1430" s="270"/>
      <c r="R1430" s="270"/>
      <c r="S1430" s="270"/>
      <c r="T1430" s="271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72" t="s">
        <v>174</v>
      </c>
      <c r="AU1430" s="272" t="s">
        <v>87</v>
      </c>
      <c r="AV1430" s="14" t="s">
        <v>87</v>
      </c>
      <c r="AW1430" s="14" t="s">
        <v>32</v>
      </c>
      <c r="AX1430" s="14" t="s">
        <v>77</v>
      </c>
      <c r="AY1430" s="272" t="s">
        <v>163</v>
      </c>
    </row>
    <row r="1431" s="2" customFormat="1" ht="16.5" customHeight="1">
      <c r="A1431" s="38"/>
      <c r="B1431" s="39"/>
      <c r="C1431" s="235" t="s">
        <v>1978</v>
      </c>
      <c r="D1431" s="235" t="s">
        <v>165</v>
      </c>
      <c r="E1431" s="236" t="s">
        <v>1979</v>
      </c>
      <c r="F1431" s="237" t="s">
        <v>1980</v>
      </c>
      <c r="G1431" s="238" t="s">
        <v>168</v>
      </c>
      <c r="H1431" s="239">
        <v>6.218</v>
      </c>
      <c r="I1431" s="240"/>
      <c r="J1431" s="241">
        <f>ROUND(I1431*H1431,2)</f>
        <v>0</v>
      </c>
      <c r="K1431" s="237" t="s">
        <v>169</v>
      </c>
      <c r="L1431" s="44"/>
      <c r="M1431" s="242" t="s">
        <v>1</v>
      </c>
      <c r="N1431" s="243" t="s">
        <v>42</v>
      </c>
      <c r="O1431" s="91"/>
      <c r="P1431" s="244">
        <f>O1431*H1431</f>
        <v>0</v>
      </c>
      <c r="Q1431" s="244">
        <v>0</v>
      </c>
      <c r="R1431" s="244">
        <f>Q1431*H1431</f>
        <v>0</v>
      </c>
      <c r="S1431" s="244">
        <v>0</v>
      </c>
      <c r="T1431" s="245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46" t="s">
        <v>264</v>
      </c>
      <c r="AT1431" s="246" t="s">
        <v>165</v>
      </c>
      <c r="AU1431" s="246" t="s">
        <v>87</v>
      </c>
      <c r="AY1431" s="17" t="s">
        <v>163</v>
      </c>
      <c r="BE1431" s="247">
        <f>IF(N1431="základní",J1431,0)</f>
        <v>0</v>
      </c>
      <c r="BF1431" s="247">
        <f>IF(N1431="snížená",J1431,0)</f>
        <v>0</v>
      </c>
      <c r="BG1431" s="247">
        <f>IF(N1431="zákl. přenesená",J1431,0)</f>
        <v>0</v>
      </c>
      <c r="BH1431" s="247">
        <f>IF(N1431="sníž. přenesená",J1431,0)</f>
        <v>0</v>
      </c>
      <c r="BI1431" s="247">
        <f>IF(N1431="nulová",J1431,0)</f>
        <v>0</v>
      </c>
      <c r="BJ1431" s="17" t="s">
        <v>85</v>
      </c>
      <c r="BK1431" s="247">
        <f>ROUND(I1431*H1431,2)</f>
        <v>0</v>
      </c>
      <c r="BL1431" s="17" t="s">
        <v>264</v>
      </c>
      <c r="BM1431" s="246" t="s">
        <v>1981</v>
      </c>
    </row>
    <row r="1432" s="2" customFormat="1">
      <c r="A1432" s="38"/>
      <c r="B1432" s="39"/>
      <c r="C1432" s="40"/>
      <c r="D1432" s="248" t="s">
        <v>172</v>
      </c>
      <c r="E1432" s="40"/>
      <c r="F1432" s="249" t="s">
        <v>1982</v>
      </c>
      <c r="G1432" s="40"/>
      <c r="H1432" s="40"/>
      <c r="I1432" s="144"/>
      <c r="J1432" s="40"/>
      <c r="K1432" s="40"/>
      <c r="L1432" s="44"/>
      <c r="M1432" s="250"/>
      <c r="N1432" s="251"/>
      <c r="O1432" s="91"/>
      <c r="P1432" s="91"/>
      <c r="Q1432" s="91"/>
      <c r="R1432" s="91"/>
      <c r="S1432" s="91"/>
      <c r="T1432" s="92"/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T1432" s="17" t="s">
        <v>172</v>
      </c>
      <c r="AU1432" s="17" t="s">
        <v>87</v>
      </c>
    </row>
    <row r="1433" s="13" customFormat="1">
      <c r="A1433" s="13"/>
      <c r="B1433" s="252"/>
      <c r="C1433" s="253"/>
      <c r="D1433" s="248" t="s">
        <v>174</v>
      </c>
      <c r="E1433" s="254" t="s">
        <v>1</v>
      </c>
      <c r="F1433" s="255" t="s">
        <v>1965</v>
      </c>
      <c r="G1433" s="253"/>
      <c r="H1433" s="254" t="s">
        <v>1</v>
      </c>
      <c r="I1433" s="256"/>
      <c r="J1433" s="253"/>
      <c r="K1433" s="253"/>
      <c r="L1433" s="257"/>
      <c r="M1433" s="258"/>
      <c r="N1433" s="259"/>
      <c r="O1433" s="259"/>
      <c r="P1433" s="259"/>
      <c r="Q1433" s="259"/>
      <c r="R1433" s="259"/>
      <c r="S1433" s="259"/>
      <c r="T1433" s="260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61" t="s">
        <v>174</v>
      </c>
      <c r="AU1433" s="261" t="s">
        <v>87</v>
      </c>
      <c r="AV1433" s="13" t="s">
        <v>85</v>
      </c>
      <c r="AW1433" s="13" t="s">
        <v>32</v>
      </c>
      <c r="AX1433" s="13" t="s">
        <v>77</v>
      </c>
      <c r="AY1433" s="261" t="s">
        <v>163</v>
      </c>
    </row>
    <row r="1434" s="14" customFormat="1">
      <c r="A1434" s="14"/>
      <c r="B1434" s="262"/>
      <c r="C1434" s="263"/>
      <c r="D1434" s="248" t="s">
        <v>174</v>
      </c>
      <c r="E1434" s="264" t="s">
        <v>1</v>
      </c>
      <c r="F1434" s="265" t="s">
        <v>1100</v>
      </c>
      <c r="G1434" s="263"/>
      <c r="H1434" s="266">
        <v>5.4000000000000004</v>
      </c>
      <c r="I1434" s="267"/>
      <c r="J1434" s="263"/>
      <c r="K1434" s="263"/>
      <c r="L1434" s="268"/>
      <c r="M1434" s="269"/>
      <c r="N1434" s="270"/>
      <c r="O1434" s="270"/>
      <c r="P1434" s="270"/>
      <c r="Q1434" s="270"/>
      <c r="R1434" s="270"/>
      <c r="S1434" s="270"/>
      <c r="T1434" s="271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72" t="s">
        <v>174</v>
      </c>
      <c r="AU1434" s="272" t="s">
        <v>87</v>
      </c>
      <c r="AV1434" s="14" t="s">
        <v>87</v>
      </c>
      <c r="AW1434" s="14" t="s">
        <v>32</v>
      </c>
      <c r="AX1434" s="14" t="s">
        <v>77</v>
      </c>
      <c r="AY1434" s="272" t="s">
        <v>163</v>
      </c>
    </row>
    <row r="1435" s="14" customFormat="1">
      <c r="A1435" s="14"/>
      <c r="B1435" s="262"/>
      <c r="C1435" s="263"/>
      <c r="D1435" s="248" t="s">
        <v>174</v>
      </c>
      <c r="E1435" s="264" t="s">
        <v>1</v>
      </c>
      <c r="F1435" s="265" t="s">
        <v>1983</v>
      </c>
      <c r="G1435" s="263"/>
      <c r="H1435" s="266">
        <v>0.81799999999999995</v>
      </c>
      <c r="I1435" s="267"/>
      <c r="J1435" s="263"/>
      <c r="K1435" s="263"/>
      <c r="L1435" s="268"/>
      <c r="M1435" s="269"/>
      <c r="N1435" s="270"/>
      <c r="O1435" s="270"/>
      <c r="P1435" s="270"/>
      <c r="Q1435" s="270"/>
      <c r="R1435" s="270"/>
      <c r="S1435" s="270"/>
      <c r="T1435" s="271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72" t="s">
        <v>174</v>
      </c>
      <c r="AU1435" s="272" t="s">
        <v>87</v>
      </c>
      <c r="AV1435" s="14" t="s">
        <v>87</v>
      </c>
      <c r="AW1435" s="14" t="s">
        <v>32</v>
      </c>
      <c r="AX1435" s="14" t="s">
        <v>77</v>
      </c>
      <c r="AY1435" s="272" t="s">
        <v>163</v>
      </c>
    </row>
    <row r="1436" s="2" customFormat="1" ht="16.5" customHeight="1">
      <c r="A1436" s="38"/>
      <c r="B1436" s="39"/>
      <c r="C1436" s="235" t="s">
        <v>1984</v>
      </c>
      <c r="D1436" s="235" t="s">
        <v>165</v>
      </c>
      <c r="E1436" s="236" t="s">
        <v>1985</v>
      </c>
      <c r="F1436" s="237" t="s">
        <v>1986</v>
      </c>
      <c r="G1436" s="238" t="s">
        <v>781</v>
      </c>
      <c r="H1436" s="239">
        <v>39</v>
      </c>
      <c r="I1436" s="240"/>
      <c r="J1436" s="241">
        <f>ROUND(I1436*H1436,2)</f>
        <v>0</v>
      </c>
      <c r="K1436" s="237" t="s">
        <v>169</v>
      </c>
      <c r="L1436" s="44"/>
      <c r="M1436" s="242" t="s">
        <v>1</v>
      </c>
      <c r="N1436" s="243" t="s">
        <v>42</v>
      </c>
      <c r="O1436" s="91"/>
      <c r="P1436" s="244">
        <f>O1436*H1436</f>
        <v>0</v>
      </c>
      <c r="Q1436" s="244">
        <v>0.00021000000000000001</v>
      </c>
      <c r="R1436" s="244">
        <f>Q1436*H1436</f>
        <v>0.0081900000000000011</v>
      </c>
      <c r="S1436" s="244">
        <v>0</v>
      </c>
      <c r="T1436" s="245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46" t="s">
        <v>264</v>
      </c>
      <c r="AT1436" s="246" t="s">
        <v>165</v>
      </c>
      <c r="AU1436" s="246" t="s">
        <v>87</v>
      </c>
      <c r="AY1436" s="17" t="s">
        <v>163</v>
      </c>
      <c r="BE1436" s="247">
        <f>IF(N1436="základní",J1436,0)</f>
        <v>0</v>
      </c>
      <c r="BF1436" s="247">
        <f>IF(N1436="snížená",J1436,0)</f>
        <v>0</v>
      </c>
      <c r="BG1436" s="247">
        <f>IF(N1436="zákl. přenesená",J1436,0)</f>
        <v>0</v>
      </c>
      <c r="BH1436" s="247">
        <f>IF(N1436="sníž. přenesená",J1436,0)</f>
        <v>0</v>
      </c>
      <c r="BI1436" s="247">
        <f>IF(N1436="nulová",J1436,0)</f>
        <v>0</v>
      </c>
      <c r="BJ1436" s="17" t="s">
        <v>85</v>
      </c>
      <c r="BK1436" s="247">
        <f>ROUND(I1436*H1436,2)</f>
        <v>0</v>
      </c>
      <c r="BL1436" s="17" t="s">
        <v>264</v>
      </c>
      <c r="BM1436" s="246" t="s">
        <v>1987</v>
      </c>
    </row>
    <row r="1437" s="2" customFormat="1">
      <c r="A1437" s="38"/>
      <c r="B1437" s="39"/>
      <c r="C1437" s="40"/>
      <c r="D1437" s="248" t="s">
        <v>172</v>
      </c>
      <c r="E1437" s="40"/>
      <c r="F1437" s="249" t="s">
        <v>1988</v>
      </c>
      <c r="G1437" s="40"/>
      <c r="H1437" s="40"/>
      <c r="I1437" s="144"/>
      <c r="J1437" s="40"/>
      <c r="K1437" s="40"/>
      <c r="L1437" s="44"/>
      <c r="M1437" s="250"/>
      <c r="N1437" s="251"/>
      <c r="O1437" s="91"/>
      <c r="P1437" s="91"/>
      <c r="Q1437" s="91"/>
      <c r="R1437" s="91"/>
      <c r="S1437" s="91"/>
      <c r="T1437" s="92"/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T1437" s="17" t="s">
        <v>172</v>
      </c>
      <c r="AU1437" s="17" t="s">
        <v>87</v>
      </c>
    </row>
    <row r="1438" s="14" customFormat="1">
      <c r="A1438" s="14"/>
      <c r="B1438" s="262"/>
      <c r="C1438" s="263"/>
      <c r="D1438" s="248" t="s">
        <v>174</v>
      </c>
      <c r="E1438" s="264" t="s">
        <v>1</v>
      </c>
      <c r="F1438" s="265" t="s">
        <v>429</v>
      </c>
      <c r="G1438" s="263"/>
      <c r="H1438" s="266">
        <v>39</v>
      </c>
      <c r="I1438" s="267"/>
      <c r="J1438" s="263"/>
      <c r="K1438" s="263"/>
      <c r="L1438" s="268"/>
      <c r="M1438" s="269"/>
      <c r="N1438" s="270"/>
      <c r="O1438" s="270"/>
      <c r="P1438" s="270"/>
      <c r="Q1438" s="270"/>
      <c r="R1438" s="270"/>
      <c r="S1438" s="270"/>
      <c r="T1438" s="271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72" t="s">
        <v>174</v>
      </c>
      <c r="AU1438" s="272" t="s">
        <v>87</v>
      </c>
      <c r="AV1438" s="14" t="s">
        <v>87</v>
      </c>
      <c r="AW1438" s="14" t="s">
        <v>32</v>
      </c>
      <c r="AX1438" s="14" t="s">
        <v>77</v>
      </c>
      <c r="AY1438" s="272" t="s">
        <v>163</v>
      </c>
    </row>
    <row r="1439" s="2" customFormat="1" ht="16.5" customHeight="1">
      <c r="A1439" s="38"/>
      <c r="B1439" s="39"/>
      <c r="C1439" s="235" t="s">
        <v>1989</v>
      </c>
      <c r="D1439" s="235" t="s">
        <v>165</v>
      </c>
      <c r="E1439" s="236" t="s">
        <v>1990</v>
      </c>
      <c r="F1439" s="237" t="s">
        <v>1991</v>
      </c>
      <c r="G1439" s="238" t="s">
        <v>781</v>
      </c>
      <c r="H1439" s="239">
        <v>3</v>
      </c>
      <c r="I1439" s="240"/>
      <c r="J1439" s="241">
        <f>ROUND(I1439*H1439,2)</f>
        <v>0</v>
      </c>
      <c r="K1439" s="237" t="s">
        <v>169</v>
      </c>
      <c r="L1439" s="44"/>
      <c r="M1439" s="242" t="s">
        <v>1</v>
      </c>
      <c r="N1439" s="243" t="s">
        <v>42</v>
      </c>
      <c r="O1439" s="91"/>
      <c r="P1439" s="244">
        <f>O1439*H1439</f>
        <v>0</v>
      </c>
      <c r="Q1439" s="244">
        <v>0.00020000000000000001</v>
      </c>
      <c r="R1439" s="244">
        <f>Q1439*H1439</f>
        <v>0.00060000000000000006</v>
      </c>
      <c r="S1439" s="244">
        <v>0</v>
      </c>
      <c r="T1439" s="245">
        <f>S1439*H1439</f>
        <v>0</v>
      </c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R1439" s="246" t="s">
        <v>264</v>
      </c>
      <c r="AT1439" s="246" t="s">
        <v>165</v>
      </c>
      <c r="AU1439" s="246" t="s">
        <v>87</v>
      </c>
      <c r="AY1439" s="17" t="s">
        <v>163</v>
      </c>
      <c r="BE1439" s="247">
        <f>IF(N1439="základní",J1439,0)</f>
        <v>0</v>
      </c>
      <c r="BF1439" s="247">
        <f>IF(N1439="snížená",J1439,0)</f>
        <v>0</v>
      </c>
      <c r="BG1439" s="247">
        <f>IF(N1439="zákl. přenesená",J1439,0)</f>
        <v>0</v>
      </c>
      <c r="BH1439" s="247">
        <f>IF(N1439="sníž. přenesená",J1439,0)</f>
        <v>0</v>
      </c>
      <c r="BI1439" s="247">
        <f>IF(N1439="nulová",J1439,0)</f>
        <v>0</v>
      </c>
      <c r="BJ1439" s="17" t="s">
        <v>85</v>
      </c>
      <c r="BK1439" s="247">
        <f>ROUND(I1439*H1439,2)</f>
        <v>0</v>
      </c>
      <c r="BL1439" s="17" t="s">
        <v>264</v>
      </c>
      <c r="BM1439" s="246" t="s">
        <v>1992</v>
      </c>
    </row>
    <row r="1440" s="2" customFormat="1">
      <c r="A1440" s="38"/>
      <c r="B1440" s="39"/>
      <c r="C1440" s="40"/>
      <c r="D1440" s="248" t="s">
        <v>172</v>
      </c>
      <c r="E1440" s="40"/>
      <c r="F1440" s="249" t="s">
        <v>1993</v>
      </c>
      <c r="G1440" s="40"/>
      <c r="H1440" s="40"/>
      <c r="I1440" s="144"/>
      <c r="J1440" s="40"/>
      <c r="K1440" s="40"/>
      <c r="L1440" s="44"/>
      <c r="M1440" s="250"/>
      <c r="N1440" s="251"/>
      <c r="O1440" s="91"/>
      <c r="P1440" s="91"/>
      <c r="Q1440" s="91"/>
      <c r="R1440" s="91"/>
      <c r="S1440" s="91"/>
      <c r="T1440" s="92"/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T1440" s="17" t="s">
        <v>172</v>
      </c>
      <c r="AU1440" s="17" t="s">
        <v>87</v>
      </c>
    </row>
    <row r="1441" s="2" customFormat="1" ht="16.5" customHeight="1">
      <c r="A1441" s="38"/>
      <c r="B1441" s="39"/>
      <c r="C1441" s="235" t="s">
        <v>1994</v>
      </c>
      <c r="D1441" s="235" t="s">
        <v>165</v>
      </c>
      <c r="E1441" s="236" t="s">
        <v>1995</v>
      </c>
      <c r="F1441" s="237" t="s">
        <v>1996</v>
      </c>
      <c r="G1441" s="238" t="s">
        <v>444</v>
      </c>
      <c r="H1441" s="239">
        <v>51.899999999999999</v>
      </c>
      <c r="I1441" s="240"/>
      <c r="J1441" s="241">
        <f>ROUND(I1441*H1441,2)</f>
        <v>0</v>
      </c>
      <c r="K1441" s="237" t="s">
        <v>169</v>
      </c>
      <c r="L1441" s="44"/>
      <c r="M1441" s="242" t="s">
        <v>1</v>
      </c>
      <c r="N1441" s="243" t="s">
        <v>42</v>
      </c>
      <c r="O1441" s="91"/>
      <c r="P1441" s="244">
        <f>O1441*H1441</f>
        <v>0</v>
      </c>
      <c r="Q1441" s="244">
        <v>0.00032000000000000003</v>
      </c>
      <c r="R1441" s="244">
        <f>Q1441*H1441</f>
        <v>0.016608000000000001</v>
      </c>
      <c r="S1441" s="244">
        <v>0</v>
      </c>
      <c r="T1441" s="245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46" t="s">
        <v>264</v>
      </c>
      <c r="AT1441" s="246" t="s">
        <v>165</v>
      </c>
      <c r="AU1441" s="246" t="s">
        <v>87</v>
      </c>
      <c r="AY1441" s="17" t="s">
        <v>163</v>
      </c>
      <c r="BE1441" s="247">
        <f>IF(N1441="základní",J1441,0)</f>
        <v>0</v>
      </c>
      <c r="BF1441" s="247">
        <f>IF(N1441="snížená",J1441,0)</f>
        <v>0</v>
      </c>
      <c r="BG1441" s="247">
        <f>IF(N1441="zákl. přenesená",J1441,0)</f>
        <v>0</v>
      </c>
      <c r="BH1441" s="247">
        <f>IF(N1441="sníž. přenesená",J1441,0)</f>
        <v>0</v>
      </c>
      <c r="BI1441" s="247">
        <f>IF(N1441="nulová",J1441,0)</f>
        <v>0</v>
      </c>
      <c r="BJ1441" s="17" t="s">
        <v>85</v>
      </c>
      <c r="BK1441" s="247">
        <f>ROUND(I1441*H1441,2)</f>
        <v>0</v>
      </c>
      <c r="BL1441" s="17" t="s">
        <v>264</v>
      </c>
      <c r="BM1441" s="246" t="s">
        <v>1997</v>
      </c>
    </row>
    <row r="1442" s="2" customFormat="1">
      <c r="A1442" s="38"/>
      <c r="B1442" s="39"/>
      <c r="C1442" s="40"/>
      <c r="D1442" s="248" t="s">
        <v>172</v>
      </c>
      <c r="E1442" s="40"/>
      <c r="F1442" s="249" t="s">
        <v>1998</v>
      </c>
      <c r="G1442" s="40"/>
      <c r="H1442" s="40"/>
      <c r="I1442" s="144"/>
      <c r="J1442" s="40"/>
      <c r="K1442" s="40"/>
      <c r="L1442" s="44"/>
      <c r="M1442" s="250"/>
      <c r="N1442" s="251"/>
      <c r="O1442" s="91"/>
      <c r="P1442" s="91"/>
      <c r="Q1442" s="91"/>
      <c r="R1442" s="91"/>
      <c r="S1442" s="91"/>
      <c r="T1442" s="92"/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T1442" s="17" t="s">
        <v>172</v>
      </c>
      <c r="AU1442" s="17" t="s">
        <v>87</v>
      </c>
    </row>
    <row r="1443" s="14" customFormat="1">
      <c r="A1443" s="14"/>
      <c r="B1443" s="262"/>
      <c r="C1443" s="263"/>
      <c r="D1443" s="248" t="s">
        <v>174</v>
      </c>
      <c r="E1443" s="264" t="s">
        <v>1</v>
      </c>
      <c r="F1443" s="265" t="s">
        <v>1999</v>
      </c>
      <c r="G1443" s="263"/>
      <c r="H1443" s="266">
        <v>51.899999999999999</v>
      </c>
      <c r="I1443" s="267"/>
      <c r="J1443" s="263"/>
      <c r="K1443" s="263"/>
      <c r="L1443" s="268"/>
      <c r="M1443" s="269"/>
      <c r="N1443" s="270"/>
      <c r="O1443" s="270"/>
      <c r="P1443" s="270"/>
      <c r="Q1443" s="270"/>
      <c r="R1443" s="270"/>
      <c r="S1443" s="270"/>
      <c r="T1443" s="271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72" t="s">
        <v>174</v>
      </c>
      <c r="AU1443" s="272" t="s">
        <v>87</v>
      </c>
      <c r="AV1443" s="14" t="s">
        <v>87</v>
      </c>
      <c r="AW1443" s="14" t="s">
        <v>32</v>
      </c>
      <c r="AX1443" s="14" t="s">
        <v>77</v>
      </c>
      <c r="AY1443" s="272" t="s">
        <v>163</v>
      </c>
    </row>
    <row r="1444" s="2" customFormat="1" ht="16.5" customHeight="1">
      <c r="A1444" s="38"/>
      <c r="B1444" s="39"/>
      <c r="C1444" s="235" t="s">
        <v>2000</v>
      </c>
      <c r="D1444" s="235" t="s">
        <v>165</v>
      </c>
      <c r="E1444" s="236" t="s">
        <v>2001</v>
      </c>
      <c r="F1444" s="237" t="s">
        <v>2002</v>
      </c>
      <c r="G1444" s="238" t="s">
        <v>219</v>
      </c>
      <c r="H1444" s="239">
        <v>1.6970000000000001</v>
      </c>
      <c r="I1444" s="240"/>
      <c r="J1444" s="241">
        <f>ROUND(I1444*H1444,2)</f>
        <v>0</v>
      </c>
      <c r="K1444" s="237" t="s">
        <v>169</v>
      </c>
      <c r="L1444" s="44"/>
      <c r="M1444" s="242" t="s">
        <v>1</v>
      </c>
      <c r="N1444" s="243" t="s">
        <v>42</v>
      </c>
      <c r="O1444" s="91"/>
      <c r="P1444" s="244">
        <f>O1444*H1444</f>
        <v>0</v>
      </c>
      <c r="Q1444" s="244">
        <v>0</v>
      </c>
      <c r="R1444" s="244">
        <f>Q1444*H1444</f>
        <v>0</v>
      </c>
      <c r="S1444" s="244">
        <v>0</v>
      </c>
      <c r="T1444" s="245">
        <f>S1444*H1444</f>
        <v>0</v>
      </c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R1444" s="246" t="s">
        <v>264</v>
      </c>
      <c r="AT1444" s="246" t="s">
        <v>165</v>
      </c>
      <c r="AU1444" s="246" t="s">
        <v>87</v>
      </c>
      <c r="AY1444" s="17" t="s">
        <v>163</v>
      </c>
      <c r="BE1444" s="247">
        <f>IF(N1444="základní",J1444,0)</f>
        <v>0</v>
      </c>
      <c r="BF1444" s="247">
        <f>IF(N1444="snížená",J1444,0)</f>
        <v>0</v>
      </c>
      <c r="BG1444" s="247">
        <f>IF(N1444="zákl. přenesená",J1444,0)</f>
        <v>0</v>
      </c>
      <c r="BH1444" s="247">
        <f>IF(N1444="sníž. přenesená",J1444,0)</f>
        <v>0</v>
      </c>
      <c r="BI1444" s="247">
        <f>IF(N1444="nulová",J1444,0)</f>
        <v>0</v>
      </c>
      <c r="BJ1444" s="17" t="s">
        <v>85</v>
      </c>
      <c r="BK1444" s="247">
        <f>ROUND(I1444*H1444,2)</f>
        <v>0</v>
      </c>
      <c r="BL1444" s="17" t="s">
        <v>264</v>
      </c>
      <c r="BM1444" s="246" t="s">
        <v>2003</v>
      </c>
    </row>
    <row r="1445" s="2" customFormat="1">
      <c r="A1445" s="38"/>
      <c r="B1445" s="39"/>
      <c r="C1445" s="40"/>
      <c r="D1445" s="248" t="s">
        <v>172</v>
      </c>
      <c r="E1445" s="40"/>
      <c r="F1445" s="249" t="s">
        <v>2004</v>
      </c>
      <c r="G1445" s="40"/>
      <c r="H1445" s="40"/>
      <c r="I1445" s="144"/>
      <c r="J1445" s="40"/>
      <c r="K1445" s="40"/>
      <c r="L1445" s="44"/>
      <c r="M1445" s="250"/>
      <c r="N1445" s="251"/>
      <c r="O1445" s="91"/>
      <c r="P1445" s="91"/>
      <c r="Q1445" s="91"/>
      <c r="R1445" s="91"/>
      <c r="S1445" s="91"/>
      <c r="T1445" s="92"/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T1445" s="17" t="s">
        <v>172</v>
      </c>
      <c r="AU1445" s="17" t="s">
        <v>87</v>
      </c>
    </row>
    <row r="1446" s="12" customFormat="1" ht="22.8" customHeight="1">
      <c r="A1446" s="12"/>
      <c r="B1446" s="219"/>
      <c r="C1446" s="220"/>
      <c r="D1446" s="221" t="s">
        <v>76</v>
      </c>
      <c r="E1446" s="233" t="s">
        <v>2005</v>
      </c>
      <c r="F1446" s="233" t="s">
        <v>2006</v>
      </c>
      <c r="G1446" s="220"/>
      <c r="H1446" s="220"/>
      <c r="I1446" s="223"/>
      <c r="J1446" s="234">
        <f>BK1446</f>
        <v>0</v>
      </c>
      <c r="K1446" s="220"/>
      <c r="L1446" s="225"/>
      <c r="M1446" s="226"/>
      <c r="N1446" s="227"/>
      <c r="O1446" s="227"/>
      <c r="P1446" s="228">
        <f>SUM(P1447:P1467)</f>
        <v>0</v>
      </c>
      <c r="Q1446" s="227"/>
      <c r="R1446" s="228">
        <f>SUM(R1447:R1467)</f>
        <v>0.22995114999999999</v>
      </c>
      <c r="S1446" s="227"/>
      <c r="T1446" s="229">
        <f>SUM(T1447:T1467)</f>
        <v>0</v>
      </c>
      <c r="U1446" s="12"/>
      <c r="V1446" s="12"/>
      <c r="W1446" s="12"/>
      <c r="X1446" s="12"/>
      <c r="Y1446" s="12"/>
      <c r="Z1446" s="12"/>
      <c r="AA1446" s="12"/>
      <c r="AB1446" s="12"/>
      <c r="AC1446" s="12"/>
      <c r="AD1446" s="12"/>
      <c r="AE1446" s="12"/>
      <c r="AR1446" s="230" t="s">
        <v>87</v>
      </c>
      <c r="AT1446" s="231" t="s">
        <v>76</v>
      </c>
      <c r="AU1446" s="231" t="s">
        <v>85</v>
      </c>
      <c r="AY1446" s="230" t="s">
        <v>163</v>
      </c>
      <c r="BK1446" s="232">
        <f>SUM(BK1447:BK1467)</f>
        <v>0</v>
      </c>
    </row>
    <row r="1447" s="2" customFormat="1" ht="16.5" customHeight="1">
      <c r="A1447" s="38"/>
      <c r="B1447" s="39"/>
      <c r="C1447" s="235" t="s">
        <v>2007</v>
      </c>
      <c r="D1447" s="235" t="s">
        <v>165</v>
      </c>
      <c r="E1447" s="236" t="s">
        <v>2008</v>
      </c>
      <c r="F1447" s="237" t="s">
        <v>2009</v>
      </c>
      <c r="G1447" s="238" t="s">
        <v>168</v>
      </c>
      <c r="H1447" s="239">
        <v>52.590000000000003</v>
      </c>
      <c r="I1447" s="240"/>
      <c r="J1447" s="241">
        <f>ROUND(I1447*H1447,2)</f>
        <v>0</v>
      </c>
      <c r="K1447" s="237" t="s">
        <v>169</v>
      </c>
      <c r="L1447" s="44"/>
      <c r="M1447" s="242" t="s">
        <v>1</v>
      </c>
      <c r="N1447" s="243" t="s">
        <v>42</v>
      </c>
      <c r="O1447" s="91"/>
      <c r="P1447" s="244">
        <f>O1447*H1447</f>
        <v>0</v>
      </c>
      <c r="Q1447" s="244">
        <v>0</v>
      </c>
      <c r="R1447" s="244">
        <f>Q1447*H1447</f>
        <v>0</v>
      </c>
      <c r="S1447" s="244">
        <v>0</v>
      </c>
      <c r="T1447" s="245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46" t="s">
        <v>264</v>
      </c>
      <c r="AT1447" s="246" t="s">
        <v>165</v>
      </c>
      <c r="AU1447" s="246" t="s">
        <v>87</v>
      </c>
      <c r="AY1447" s="17" t="s">
        <v>163</v>
      </c>
      <c r="BE1447" s="247">
        <f>IF(N1447="základní",J1447,0)</f>
        <v>0</v>
      </c>
      <c r="BF1447" s="247">
        <f>IF(N1447="snížená",J1447,0)</f>
        <v>0</v>
      </c>
      <c r="BG1447" s="247">
        <f>IF(N1447="zákl. přenesená",J1447,0)</f>
        <v>0</v>
      </c>
      <c r="BH1447" s="247">
        <f>IF(N1447="sníž. přenesená",J1447,0)</f>
        <v>0</v>
      </c>
      <c r="BI1447" s="247">
        <f>IF(N1447="nulová",J1447,0)</f>
        <v>0</v>
      </c>
      <c r="BJ1447" s="17" t="s">
        <v>85</v>
      </c>
      <c r="BK1447" s="247">
        <f>ROUND(I1447*H1447,2)</f>
        <v>0</v>
      </c>
      <c r="BL1447" s="17" t="s">
        <v>264</v>
      </c>
      <c r="BM1447" s="246" t="s">
        <v>2010</v>
      </c>
    </row>
    <row r="1448" s="2" customFormat="1">
      <c r="A1448" s="38"/>
      <c r="B1448" s="39"/>
      <c r="C1448" s="40"/>
      <c r="D1448" s="248" t="s">
        <v>172</v>
      </c>
      <c r="E1448" s="40"/>
      <c r="F1448" s="249" t="s">
        <v>2011</v>
      </c>
      <c r="G1448" s="40"/>
      <c r="H1448" s="40"/>
      <c r="I1448" s="144"/>
      <c r="J1448" s="40"/>
      <c r="K1448" s="40"/>
      <c r="L1448" s="44"/>
      <c r="M1448" s="250"/>
      <c r="N1448" s="251"/>
      <c r="O1448" s="91"/>
      <c r="P1448" s="91"/>
      <c r="Q1448" s="91"/>
      <c r="R1448" s="91"/>
      <c r="S1448" s="91"/>
      <c r="T1448" s="92"/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T1448" s="17" t="s">
        <v>172</v>
      </c>
      <c r="AU1448" s="17" t="s">
        <v>87</v>
      </c>
    </row>
    <row r="1449" s="13" customFormat="1">
      <c r="A1449" s="13"/>
      <c r="B1449" s="252"/>
      <c r="C1449" s="253"/>
      <c r="D1449" s="248" t="s">
        <v>174</v>
      </c>
      <c r="E1449" s="254" t="s">
        <v>1</v>
      </c>
      <c r="F1449" s="255" t="s">
        <v>1281</v>
      </c>
      <c r="G1449" s="253"/>
      <c r="H1449" s="254" t="s">
        <v>1</v>
      </c>
      <c r="I1449" s="256"/>
      <c r="J1449" s="253"/>
      <c r="K1449" s="253"/>
      <c r="L1449" s="257"/>
      <c r="M1449" s="258"/>
      <c r="N1449" s="259"/>
      <c r="O1449" s="259"/>
      <c r="P1449" s="259"/>
      <c r="Q1449" s="259"/>
      <c r="R1449" s="259"/>
      <c r="S1449" s="259"/>
      <c r="T1449" s="260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61" t="s">
        <v>174</v>
      </c>
      <c r="AU1449" s="261" t="s">
        <v>87</v>
      </c>
      <c r="AV1449" s="13" t="s">
        <v>85</v>
      </c>
      <c r="AW1449" s="13" t="s">
        <v>32</v>
      </c>
      <c r="AX1449" s="13" t="s">
        <v>77</v>
      </c>
      <c r="AY1449" s="261" t="s">
        <v>163</v>
      </c>
    </row>
    <row r="1450" s="14" customFormat="1">
      <c r="A1450" s="14"/>
      <c r="B1450" s="262"/>
      <c r="C1450" s="263"/>
      <c r="D1450" s="248" t="s">
        <v>174</v>
      </c>
      <c r="E1450" s="264" t="s">
        <v>1</v>
      </c>
      <c r="F1450" s="265" t="s">
        <v>1353</v>
      </c>
      <c r="G1450" s="263"/>
      <c r="H1450" s="266">
        <v>52.590000000000003</v>
      </c>
      <c r="I1450" s="267"/>
      <c r="J1450" s="263"/>
      <c r="K1450" s="263"/>
      <c r="L1450" s="268"/>
      <c r="M1450" s="269"/>
      <c r="N1450" s="270"/>
      <c r="O1450" s="270"/>
      <c r="P1450" s="270"/>
      <c r="Q1450" s="270"/>
      <c r="R1450" s="270"/>
      <c r="S1450" s="270"/>
      <c r="T1450" s="271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72" t="s">
        <v>174</v>
      </c>
      <c r="AU1450" s="272" t="s">
        <v>87</v>
      </c>
      <c r="AV1450" s="14" t="s">
        <v>87</v>
      </c>
      <c r="AW1450" s="14" t="s">
        <v>32</v>
      </c>
      <c r="AX1450" s="14" t="s">
        <v>77</v>
      </c>
      <c r="AY1450" s="272" t="s">
        <v>163</v>
      </c>
    </row>
    <row r="1451" s="2" customFormat="1" ht="16.5" customHeight="1">
      <c r="A1451" s="38"/>
      <c r="B1451" s="39"/>
      <c r="C1451" s="235" t="s">
        <v>2012</v>
      </c>
      <c r="D1451" s="235" t="s">
        <v>165</v>
      </c>
      <c r="E1451" s="236" t="s">
        <v>2013</v>
      </c>
      <c r="F1451" s="237" t="s">
        <v>2014</v>
      </c>
      <c r="G1451" s="238" t="s">
        <v>168</v>
      </c>
      <c r="H1451" s="239">
        <v>52.590000000000003</v>
      </c>
      <c r="I1451" s="240"/>
      <c r="J1451" s="241">
        <f>ROUND(I1451*H1451,2)</f>
        <v>0</v>
      </c>
      <c r="K1451" s="237" t="s">
        <v>169</v>
      </c>
      <c r="L1451" s="44"/>
      <c r="M1451" s="242" t="s">
        <v>1</v>
      </c>
      <c r="N1451" s="243" t="s">
        <v>42</v>
      </c>
      <c r="O1451" s="91"/>
      <c r="P1451" s="244">
        <f>O1451*H1451</f>
        <v>0</v>
      </c>
      <c r="Q1451" s="244">
        <v>0.00029999999999999997</v>
      </c>
      <c r="R1451" s="244">
        <f>Q1451*H1451</f>
        <v>0.015776999999999999</v>
      </c>
      <c r="S1451" s="244">
        <v>0</v>
      </c>
      <c r="T1451" s="245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46" t="s">
        <v>264</v>
      </c>
      <c r="AT1451" s="246" t="s">
        <v>165</v>
      </c>
      <c r="AU1451" s="246" t="s">
        <v>87</v>
      </c>
      <c r="AY1451" s="17" t="s">
        <v>163</v>
      </c>
      <c r="BE1451" s="247">
        <f>IF(N1451="základní",J1451,0)</f>
        <v>0</v>
      </c>
      <c r="BF1451" s="247">
        <f>IF(N1451="snížená",J1451,0)</f>
        <v>0</v>
      </c>
      <c r="BG1451" s="247">
        <f>IF(N1451="zákl. přenesená",J1451,0)</f>
        <v>0</v>
      </c>
      <c r="BH1451" s="247">
        <f>IF(N1451="sníž. přenesená",J1451,0)</f>
        <v>0</v>
      </c>
      <c r="BI1451" s="247">
        <f>IF(N1451="nulová",J1451,0)</f>
        <v>0</v>
      </c>
      <c r="BJ1451" s="17" t="s">
        <v>85</v>
      </c>
      <c r="BK1451" s="247">
        <f>ROUND(I1451*H1451,2)</f>
        <v>0</v>
      </c>
      <c r="BL1451" s="17" t="s">
        <v>264</v>
      </c>
      <c r="BM1451" s="246" t="s">
        <v>2015</v>
      </c>
    </row>
    <row r="1452" s="2" customFormat="1">
      <c r="A1452" s="38"/>
      <c r="B1452" s="39"/>
      <c r="C1452" s="40"/>
      <c r="D1452" s="248" t="s">
        <v>172</v>
      </c>
      <c r="E1452" s="40"/>
      <c r="F1452" s="249" t="s">
        <v>2016</v>
      </c>
      <c r="G1452" s="40"/>
      <c r="H1452" s="40"/>
      <c r="I1452" s="144"/>
      <c r="J1452" s="40"/>
      <c r="K1452" s="40"/>
      <c r="L1452" s="44"/>
      <c r="M1452" s="250"/>
      <c r="N1452" s="251"/>
      <c r="O1452" s="91"/>
      <c r="P1452" s="91"/>
      <c r="Q1452" s="91"/>
      <c r="R1452" s="91"/>
      <c r="S1452" s="91"/>
      <c r="T1452" s="92"/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T1452" s="17" t="s">
        <v>172</v>
      </c>
      <c r="AU1452" s="17" t="s">
        <v>87</v>
      </c>
    </row>
    <row r="1453" s="13" customFormat="1">
      <c r="A1453" s="13"/>
      <c r="B1453" s="252"/>
      <c r="C1453" s="253"/>
      <c r="D1453" s="248" t="s">
        <v>174</v>
      </c>
      <c r="E1453" s="254" t="s">
        <v>1</v>
      </c>
      <c r="F1453" s="255" t="s">
        <v>1281</v>
      </c>
      <c r="G1453" s="253"/>
      <c r="H1453" s="254" t="s">
        <v>1</v>
      </c>
      <c r="I1453" s="256"/>
      <c r="J1453" s="253"/>
      <c r="K1453" s="253"/>
      <c r="L1453" s="257"/>
      <c r="M1453" s="258"/>
      <c r="N1453" s="259"/>
      <c r="O1453" s="259"/>
      <c r="P1453" s="259"/>
      <c r="Q1453" s="259"/>
      <c r="R1453" s="259"/>
      <c r="S1453" s="259"/>
      <c r="T1453" s="260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61" t="s">
        <v>174</v>
      </c>
      <c r="AU1453" s="261" t="s">
        <v>87</v>
      </c>
      <c r="AV1453" s="13" t="s">
        <v>85</v>
      </c>
      <c r="AW1453" s="13" t="s">
        <v>32</v>
      </c>
      <c r="AX1453" s="13" t="s">
        <v>77</v>
      </c>
      <c r="AY1453" s="261" t="s">
        <v>163</v>
      </c>
    </row>
    <row r="1454" s="14" customFormat="1">
      <c r="A1454" s="14"/>
      <c r="B1454" s="262"/>
      <c r="C1454" s="263"/>
      <c r="D1454" s="248" t="s">
        <v>174</v>
      </c>
      <c r="E1454" s="264" t="s">
        <v>1</v>
      </c>
      <c r="F1454" s="265" t="s">
        <v>1353</v>
      </c>
      <c r="G1454" s="263"/>
      <c r="H1454" s="266">
        <v>52.590000000000003</v>
      </c>
      <c r="I1454" s="267"/>
      <c r="J1454" s="263"/>
      <c r="K1454" s="263"/>
      <c r="L1454" s="268"/>
      <c r="M1454" s="269"/>
      <c r="N1454" s="270"/>
      <c r="O1454" s="270"/>
      <c r="P1454" s="270"/>
      <c r="Q1454" s="270"/>
      <c r="R1454" s="270"/>
      <c r="S1454" s="270"/>
      <c r="T1454" s="271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72" t="s">
        <v>174</v>
      </c>
      <c r="AU1454" s="272" t="s">
        <v>87</v>
      </c>
      <c r="AV1454" s="14" t="s">
        <v>87</v>
      </c>
      <c r="AW1454" s="14" t="s">
        <v>32</v>
      </c>
      <c r="AX1454" s="14" t="s">
        <v>77</v>
      </c>
      <c r="AY1454" s="272" t="s">
        <v>163</v>
      </c>
    </row>
    <row r="1455" s="2" customFormat="1" ht="16.5" customHeight="1">
      <c r="A1455" s="38"/>
      <c r="B1455" s="39"/>
      <c r="C1455" s="273" t="s">
        <v>2017</v>
      </c>
      <c r="D1455" s="273" t="s">
        <v>230</v>
      </c>
      <c r="E1455" s="274" t="s">
        <v>2018</v>
      </c>
      <c r="F1455" s="275" t="s">
        <v>2019</v>
      </c>
      <c r="G1455" s="276" t="s">
        <v>168</v>
      </c>
      <c r="H1455" s="277">
        <v>57.848999999999997</v>
      </c>
      <c r="I1455" s="278"/>
      <c r="J1455" s="279">
        <f>ROUND(I1455*H1455,2)</f>
        <v>0</v>
      </c>
      <c r="K1455" s="275" t="s">
        <v>1</v>
      </c>
      <c r="L1455" s="280"/>
      <c r="M1455" s="281" t="s">
        <v>1</v>
      </c>
      <c r="N1455" s="282" t="s">
        <v>42</v>
      </c>
      <c r="O1455" s="91"/>
      <c r="P1455" s="244">
        <f>O1455*H1455</f>
        <v>0</v>
      </c>
      <c r="Q1455" s="244">
        <v>0.0035500000000000002</v>
      </c>
      <c r="R1455" s="244">
        <f>Q1455*H1455</f>
        <v>0.20536394999999999</v>
      </c>
      <c r="S1455" s="244">
        <v>0</v>
      </c>
      <c r="T1455" s="245">
        <f>S1455*H1455</f>
        <v>0</v>
      </c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  <c r="AE1455" s="38"/>
      <c r="AR1455" s="246" t="s">
        <v>379</v>
      </c>
      <c r="AT1455" s="246" t="s">
        <v>230</v>
      </c>
      <c r="AU1455" s="246" t="s">
        <v>87</v>
      </c>
      <c r="AY1455" s="17" t="s">
        <v>163</v>
      </c>
      <c r="BE1455" s="247">
        <f>IF(N1455="základní",J1455,0)</f>
        <v>0</v>
      </c>
      <c r="BF1455" s="247">
        <f>IF(N1455="snížená",J1455,0)</f>
        <v>0</v>
      </c>
      <c r="BG1455" s="247">
        <f>IF(N1455="zákl. přenesená",J1455,0)</f>
        <v>0</v>
      </c>
      <c r="BH1455" s="247">
        <f>IF(N1455="sníž. přenesená",J1455,0)</f>
        <v>0</v>
      </c>
      <c r="BI1455" s="247">
        <f>IF(N1455="nulová",J1455,0)</f>
        <v>0</v>
      </c>
      <c r="BJ1455" s="17" t="s">
        <v>85</v>
      </c>
      <c r="BK1455" s="247">
        <f>ROUND(I1455*H1455,2)</f>
        <v>0</v>
      </c>
      <c r="BL1455" s="17" t="s">
        <v>264</v>
      </c>
      <c r="BM1455" s="246" t="s">
        <v>2020</v>
      </c>
    </row>
    <row r="1456" s="2" customFormat="1">
      <c r="A1456" s="38"/>
      <c r="B1456" s="39"/>
      <c r="C1456" s="40"/>
      <c r="D1456" s="248" t="s">
        <v>172</v>
      </c>
      <c r="E1456" s="40"/>
      <c r="F1456" s="249" t="s">
        <v>2021</v>
      </c>
      <c r="G1456" s="40"/>
      <c r="H1456" s="40"/>
      <c r="I1456" s="144"/>
      <c r="J1456" s="40"/>
      <c r="K1456" s="40"/>
      <c r="L1456" s="44"/>
      <c r="M1456" s="250"/>
      <c r="N1456" s="251"/>
      <c r="O1456" s="91"/>
      <c r="P1456" s="91"/>
      <c r="Q1456" s="91"/>
      <c r="R1456" s="91"/>
      <c r="S1456" s="91"/>
      <c r="T1456" s="92"/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T1456" s="17" t="s">
        <v>172</v>
      </c>
      <c r="AU1456" s="17" t="s">
        <v>87</v>
      </c>
    </row>
    <row r="1457" s="2" customFormat="1">
      <c r="A1457" s="38"/>
      <c r="B1457" s="39"/>
      <c r="C1457" s="40"/>
      <c r="D1457" s="248" t="s">
        <v>393</v>
      </c>
      <c r="E1457" s="40"/>
      <c r="F1457" s="283" t="s">
        <v>806</v>
      </c>
      <c r="G1457" s="40"/>
      <c r="H1457" s="40"/>
      <c r="I1457" s="144"/>
      <c r="J1457" s="40"/>
      <c r="K1457" s="40"/>
      <c r="L1457" s="44"/>
      <c r="M1457" s="250"/>
      <c r="N1457" s="251"/>
      <c r="O1457" s="91"/>
      <c r="P1457" s="91"/>
      <c r="Q1457" s="91"/>
      <c r="R1457" s="91"/>
      <c r="S1457" s="91"/>
      <c r="T1457" s="92"/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T1457" s="17" t="s">
        <v>393</v>
      </c>
      <c r="AU1457" s="17" t="s">
        <v>87</v>
      </c>
    </row>
    <row r="1458" s="14" customFormat="1">
      <c r="A1458" s="14"/>
      <c r="B1458" s="262"/>
      <c r="C1458" s="263"/>
      <c r="D1458" s="248" t="s">
        <v>174</v>
      </c>
      <c r="E1458" s="263"/>
      <c r="F1458" s="265" t="s">
        <v>2022</v>
      </c>
      <c r="G1458" s="263"/>
      <c r="H1458" s="266">
        <v>57.848999999999997</v>
      </c>
      <c r="I1458" s="267"/>
      <c r="J1458" s="263"/>
      <c r="K1458" s="263"/>
      <c r="L1458" s="268"/>
      <c r="M1458" s="269"/>
      <c r="N1458" s="270"/>
      <c r="O1458" s="270"/>
      <c r="P1458" s="270"/>
      <c r="Q1458" s="270"/>
      <c r="R1458" s="270"/>
      <c r="S1458" s="270"/>
      <c r="T1458" s="271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72" t="s">
        <v>174</v>
      </c>
      <c r="AU1458" s="272" t="s">
        <v>87</v>
      </c>
      <c r="AV1458" s="14" t="s">
        <v>87</v>
      </c>
      <c r="AW1458" s="14" t="s">
        <v>4</v>
      </c>
      <c r="AX1458" s="14" t="s">
        <v>85</v>
      </c>
      <c r="AY1458" s="272" t="s">
        <v>163</v>
      </c>
    </row>
    <row r="1459" s="2" customFormat="1" ht="16.5" customHeight="1">
      <c r="A1459" s="38"/>
      <c r="B1459" s="39"/>
      <c r="C1459" s="235" t="s">
        <v>2023</v>
      </c>
      <c r="D1459" s="235" t="s">
        <v>165</v>
      </c>
      <c r="E1459" s="236" t="s">
        <v>2024</v>
      </c>
      <c r="F1459" s="237" t="s">
        <v>2025</v>
      </c>
      <c r="G1459" s="238" t="s">
        <v>444</v>
      </c>
      <c r="H1459" s="239">
        <v>27.879999999999999</v>
      </c>
      <c r="I1459" s="240"/>
      <c r="J1459" s="241">
        <f>ROUND(I1459*H1459,2)</f>
        <v>0</v>
      </c>
      <c r="K1459" s="237" t="s">
        <v>169</v>
      </c>
      <c r="L1459" s="44"/>
      <c r="M1459" s="242" t="s">
        <v>1</v>
      </c>
      <c r="N1459" s="243" t="s">
        <v>42</v>
      </c>
      <c r="O1459" s="91"/>
      <c r="P1459" s="244">
        <f>O1459*H1459</f>
        <v>0</v>
      </c>
      <c r="Q1459" s="244">
        <v>1.0000000000000001E-05</v>
      </c>
      <c r="R1459" s="244">
        <f>Q1459*H1459</f>
        <v>0.0002788</v>
      </c>
      <c r="S1459" s="244">
        <v>0</v>
      </c>
      <c r="T1459" s="245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46" t="s">
        <v>264</v>
      </c>
      <c r="AT1459" s="246" t="s">
        <v>165</v>
      </c>
      <c r="AU1459" s="246" t="s">
        <v>87</v>
      </c>
      <c r="AY1459" s="17" t="s">
        <v>163</v>
      </c>
      <c r="BE1459" s="247">
        <f>IF(N1459="základní",J1459,0)</f>
        <v>0</v>
      </c>
      <c r="BF1459" s="247">
        <f>IF(N1459="snížená",J1459,0)</f>
        <v>0</v>
      </c>
      <c r="BG1459" s="247">
        <f>IF(N1459="zákl. přenesená",J1459,0)</f>
        <v>0</v>
      </c>
      <c r="BH1459" s="247">
        <f>IF(N1459="sníž. přenesená",J1459,0)</f>
        <v>0</v>
      </c>
      <c r="BI1459" s="247">
        <f>IF(N1459="nulová",J1459,0)</f>
        <v>0</v>
      </c>
      <c r="BJ1459" s="17" t="s">
        <v>85</v>
      </c>
      <c r="BK1459" s="247">
        <f>ROUND(I1459*H1459,2)</f>
        <v>0</v>
      </c>
      <c r="BL1459" s="17" t="s">
        <v>264</v>
      </c>
      <c r="BM1459" s="246" t="s">
        <v>2026</v>
      </c>
    </row>
    <row r="1460" s="2" customFormat="1">
      <c r="A1460" s="38"/>
      <c r="B1460" s="39"/>
      <c r="C1460" s="40"/>
      <c r="D1460" s="248" t="s">
        <v>172</v>
      </c>
      <c r="E1460" s="40"/>
      <c r="F1460" s="249" t="s">
        <v>2027</v>
      </c>
      <c r="G1460" s="40"/>
      <c r="H1460" s="40"/>
      <c r="I1460" s="144"/>
      <c r="J1460" s="40"/>
      <c r="K1460" s="40"/>
      <c r="L1460" s="44"/>
      <c r="M1460" s="250"/>
      <c r="N1460" s="251"/>
      <c r="O1460" s="91"/>
      <c r="P1460" s="91"/>
      <c r="Q1460" s="91"/>
      <c r="R1460" s="91"/>
      <c r="S1460" s="91"/>
      <c r="T1460" s="92"/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T1460" s="17" t="s">
        <v>172</v>
      </c>
      <c r="AU1460" s="17" t="s">
        <v>87</v>
      </c>
    </row>
    <row r="1461" s="13" customFormat="1">
      <c r="A1461" s="13"/>
      <c r="B1461" s="252"/>
      <c r="C1461" s="253"/>
      <c r="D1461" s="248" t="s">
        <v>174</v>
      </c>
      <c r="E1461" s="254" t="s">
        <v>1</v>
      </c>
      <c r="F1461" s="255" t="s">
        <v>1281</v>
      </c>
      <c r="G1461" s="253"/>
      <c r="H1461" s="254" t="s">
        <v>1</v>
      </c>
      <c r="I1461" s="256"/>
      <c r="J1461" s="253"/>
      <c r="K1461" s="253"/>
      <c r="L1461" s="257"/>
      <c r="M1461" s="258"/>
      <c r="N1461" s="259"/>
      <c r="O1461" s="259"/>
      <c r="P1461" s="259"/>
      <c r="Q1461" s="259"/>
      <c r="R1461" s="259"/>
      <c r="S1461" s="259"/>
      <c r="T1461" s="260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61" t="s">
        <v>174</v>
      </c>
      <c r="AU1461" s="261" t="s">
        <v>87</v>
      </c>
      <c r="AV1461" s="13" t="s">
        <v>85</v>
      </c>
      <c r="AW1461" s="13" t="s">
        <v>32</v>
      </c>
      <c r="AX1461" s="13" t="s">
        <v>77</v>
      </c>
      <c r="AY1461" s="261" t="s">
        <v>163</v>
      </c>
    </row>
    <row r="1462" s="14" customFormat="1">
      <c r="A1462" s="14"/>
      <c r="B1462" s="262"/>
      <c r="C1462" s="263"/>
      <c r="D1462" s="248" t="s">
        <v>174</v>
      </c>
      <c r="E1462" s="264" t="s">
        <v>1</v>
      </c>
      <c r="F1462" s="265" t="s">
        <v>2028</v>
      </c>
      <c r="G1462" s="263"/>
      <c r="H1462" s="266">
        <v>27.879999999999999</v>
      </c>
      <c r="I1462" s="267"/>
      <c r="J1462" s="263"/>
      <c r="K1462" s="263"/>
      <c r="L1462" s="268"/>
      <c r="M1462" s="269"/>
      <c r="N1462" s="270"/>
      <c r="O1462" s="270"/>
      <c r="P1462" s="270"/>
      <c r="Q1462" s="270"/>
      <c r="R1462" s="270"/>
      <c r="S1462" s="270"/>
      <c r="T1462" s="271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72" t="s">
        <v>174</v>
      </c>
      <c r="AU1462" s="272" t="s">
        <v>87</v>
      </c>
      <c r="AV1462" s="14" t="s">
        <v>87</v>
      </c>
      <c r="AW1462" s="14" t="s">
        <v>32</v>
      </c>
      <c r="AX1462" s="14" t="s">
        <v>77</v>
      </c>
      <c r="AY1462" s="272" t="s">
        <v>163</v>
      </c>
    </row>
    <row r="1463" s="2" customFormat="1" ht="16.5" customHeight="1">
      <c r="A1463" s="38"/>
      <c r="B1463" s="39"/>
      <c r="C1463" s="273" t="s">
        <v>2029</v>
      </c>
      <c r="D1463" s="273" t="s">
        <v>230</v>
      </c>
      <c r="E1463" s="274" t="s">
        <v>2030</v>
      </c>
      <c r="F1463" s="275" t="s">
        <v>2031</v>
      </c>
      <c r="G1463" s="276" t="s">
        <v>444</v>
      </c>
      <c r="H1463" s="277">
        <v>28.437999999999999</v>
      </c>
      <c r="I1463" s="278"/>
      <c r="J1463" s="279">
        <f>ROUND(I1463*H1463,2)</f>
        <v>0</v>
      </c>
      <c r="K1463" s="275" t="s">
        <v>169</v>
      </c>
      <c r="L1463" s="280"/>
      <c r="M1463" s="281" t="s">
        <v>1</v>
      </c>
      <c r="N1463" s="282" t="s">
        <v>42</v>
      </c>
      <c r="O1463" s="91"/>
      <c r="P1463" s="244">
        <f>O1463*H1463</f>
        <v>0</v>
      </c>
      <c r="Q1463" s="244">
        <v>0.00029999999999999997</v>
      </c>
      <c r="R1463" s="244">
        <f>Q1463*H1463</f>
        <v>0.0085313999999999997</v>
      </c>
      <c r="S1463" s="244">
        <v>0</v>
      </c>
      <c r="T1463" s="245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46" t="s">
        <v>379</v>
      </c>
      <c r="AT1463" s="246" t="s">
        <v>230</v>
      </c>
      <c r="AU1463" s="246" t="s">
        <v>87</v>
      </c>
      <c r="AY1463" s="17" t="s">
        <v>163</v>
      </c>
      <c r="BE1463" s="247">
        <f>IF(N1463="základní",J1463,0)</f>
        <v>0</v>
      </c>
      <c r="BF1463" s="247">
        <f>IF(N1463="snížená",J1463,0)</f>
        <v>0</v>
      </c>
      <c r="BG1463" s="247">
        <f>IF(N1463="zákl. přenesená",J1463,0)</f>
        <v>0</v>
      </c>
      <c r="BH1463" s="247">
        <f>IF(N1463="sníž. přenesená",J1463,0)</f>
        <v>0</v>
      </c>
      <c r="BI1463" s="247">
        <f>IF(N1463="nulová",J1463,0)</f>
        <v>0</v>
      </c>
      <c r="BJ1463" s="17" t="s">
        <v>85</v>
      </c>
      <c r="BK1463" s="247">
        <f>ROUND(I1463*H1463,2)</f>
        <v>0</v>
      </c>
      <c r="BL1463" s="17" t="s">
        <v>264</v>
      </c>
      <c r="BM1463" s="246" t="s">
        <v>2032</v>
      </c>
    </row>
    <row r="1464" s="2" customFormat="1">
      <c r="A1464" s="38"/>
      <c r="B1464" s="39"/>
      <c r="C1464" s="40"/>
      <c r="D1464" s="248" t="s">
        <v>172</v>
      </c>
      <c r="E1464" s="40"/>
      <c r="F1464" s="249" t="s">
        <v>2031</v>
      </c>
      <c r="G1464" s="40"/>
      <c r="H1464" s="40"/>
      <c r="I1464" s="144"/>
      <c r="J1464" s="40"/>
      <c r="K1464" s="40"/>
      <c r="L1464" s="44"/>
      <c r="M1464" s="250"/>
      <c r="N1464" s="251"/>
      <c r="O1464" s="91"/>
      <c r="P1464" s="91"/>
      <c r="Q1464" s="91"/>
      <c r="R1464" s="91"/>
      <c r="S1464" s="91"/>
      <c r="T1464" s="92"/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T1464" s="17" t="s">
        <v>172</v>
      </c>
      <c r="AU1464" s="17" t="s">
        <v>87</v>
      </c>
    </row>
    <row r="1465" s="14" customFormat="1">
      <c r="A1465" s="14"/>
      <c r="B1465" s="262"/>
      <c r="C1465" s="263"/>
      <c r="D1465" s="248" t="s">
        <v>174</v>
      </c>
      <c r="E1465" s="263"/>
      <c r="F1465" s="265" t="s">
        <v>2033</v>
      </c>
      <c r="G1465" s="263"/>
      <c r="H1465" s="266">
        <v>28.437999999999999</v>
      </c>
      <c r="I1465" s="267"/>
      <c r="J1465" s="263"/>
      <c r="K1465" s="263"/>
      <c r="L1465" s="268"/>
      <c r="M1465" s="269"/>
      <c r="N1465" s="270"/>
      <c r="O1465" s="270"/>
      <c r="P1465" s="270"/>
      <c r="Q1465" s="270"/>
      <c r="R1465" s="270"/>
      <c r="S1465" s="270"/>
      <c r="T1465" s="271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72" t="s">
        <v>174</v>
      </c>
      <c r="AU1465" s="272" t="s">
        <v>87</v>
      </c>
      <c r="AV1465" s="14" t="s">
        <v>87</v>
      </c>
      <c r="AW1465" s="14" t="s">
        <v>4</v>
      </c>
      <c r="AX1465" s="14" t="s">
        <v>85</v>
      </c>
      <c r="AY1465" s="272" t="s">
        <v>163</v>
      </c>
    </row>
    <row r="1466" s="2" customFormat="1" ht="16.5" customHeight="1">
      <c r="A1466" s="38"/>
      <c r="B1466" s="39"/>
      <c r="C1466" s="235" t="s">
        <v>2034</v>
      </c>
      <c r="D1466" s="235" t="s">
        <v>165</v>
      </c>
      <c r="E1466" s="236" t="s">
        <v>2035</v>
      </c>
      <c r="F1466" s="237" t="s">
        <v>2036</v>
      </c>
      <c r="G1466" s="238" t="s">
        <v>219</v>
      </c>
      <c r="H1466" s="239">
        <v>0.23000000000000001</v>
      </c>
      <c r="I1466" s="240"/>
      <c r="J1466" s="241">
        <f>ROUND(I1466*H1466,2)</f>
        <v>0</v>
      </c>
      <c r="K1466" s="237" t="s">
        <v>169</v>
      </c>
      <c r="L1466" s="44"/>
      <c r="M1466" s="242" t="s">
        <v>1</v>
      </c>
      <c r="N1466" s="243" t="s">
        <v>42</v>
      </c>
      <c r="O1466" s="91"/>
      <c r="P1466" s="244">
        <f>O1466*H1466</f>
        <v>0</v>
      </c>
      <c r="Q1466" s="244">
        <v>0</v>
      </c>
      <c r="R1466" s="244">
        <f>Q1466*H1466</f>
        <v>0</v>
      </c>
      <c r="S1466" s="244">
        <v>0</v>
      </c>
      <c r="T1466" s="245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46" t="s">
        <v>264</v>
      </c>
      <c r="AT1466" s="246" t="s">
        <v>165</v>
      </c>
      <c r="AU1466" s="246" t="s">
        <v>87</v>
      </c>
      <c r="AY1466" s="17" t="s">
        <v>163</v>
      </c>
      <c r="BE1466" s="247">
        <f>IF(N1466="základní",J1466,0)</f>
        <v>0</v>
      </c>
      <c r="BF1466" s="247">
        <f>IF(N1466="snížená",J1466,0)</f>
        <v>0</v>
      </c>
      <c r="BG1466" s="247">
        <f>IF(N1466="zákl. přenesená",J1466,0)</f>
        <v>0</v>
      </c>
      <c r="BH1466" s="247">
        <f>IF(N1466="sníž. přenesená",J1466,0)</f>
        <v>0</v>
      </c>
      <c r="BI1466" s="247">
        <f>IF(N1466="nulová",J1466,0)</f>
        <v>0</v>
      </c>
      <c r="BJ1466" s="17" t="s">
        <v>85</v>
      </c>
      <c r="BK1466" s="247">
        <f>ROUND(I1466*H1466,2)</f>
        <v>0</v>
      </c>
      <c r="BL1466" s="17" t="s">
        <v>264</v>
      </c>
      <c r="BM1466" s="246" t="s">
        <v>2037</v>
      </c>
    </row>
    <row r="1467" s="2" customFormat="1">
      <c r="A1467" s="38"/>
      <c r="B1467" s="39"/>
      <c r="C1467" s="40"/>
      <c r="D1467" s="248" t="s">
        <v>172</v>
      </c>
      <c r="E1467" s="40"/>
      <c r="F1467" s="249" t="s">
        <v>2038</v>
      </c>
      <c r="G1467" s="40"/>
      <c r="H1467" s="40"/>
      <c r="I1467" s="144"/>
      <c r="J1467" s="40"/>
      <c r="K1467" s="40"/>
      <c r="L1467" s="44"/>
      <c r="M1467" s="250"/>
      <c r="N1467" s="251"/>
      <c r="O1467" s="91"/>
      <c r="P1467" s="91"/>
      <c r="Q1467" s="91"/>
      <c r="R1467" s="91"/>
      <c r="S1467" s="91"/>
      <c r="T1467" s="92"/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T1467" s="17" t="s">
        <v>172</v>
      </c>
      <c r="AU1467" s="17" t="s">
        <v>87</v>
      </c>
    </row>
    <row r="1468" s="12" customFormat="1" ht="22.8" customHeight="1">
      <c r="A1468" s="12"/>
      <c r="B1468" s="219"/>
      <c r="C1468" s="220"/>
      <c r="D1468" s="221" t="s">
        <v>76</v>
      </c>
      <c r="E1468" s="233" t="s">
        <v>2039</v>
      </c>
      <c r="F1468" s="233" t="s">
        <v>2040</v>
      </c>
      <c r="G1468" s="220"/>
      <c r="H1468" s="220"/>
      <c r="I1468" s="223"/>
      <c r="J1468" s="234">
        <f>BK1468</f>
        <v>0</v>
      </c>
      <c r="K1468" s="220"/>
      <c r="L1468" s="225"/>
      <c r="M1468" s="226"/>
      <c r="N1468" s="227"/>
      <c r="O1468" s="227"/>
      <c r="P1468" s="228">
        <f>SUM(P1469:P1482)</f>
        <v>0</v>
      </c>
      <c r="Q1468" s="227"/>
      <c r="R1468" s="228">
        <f>SUM(R1469:R1482)</f>
        <v>1.5130950000000001</v>
      </c>
      <c r="S1468" s="227"/>
      <c r="T1468" s="229">
        <f>SUM(T1469:T1482)</f>
        <v>0</v>
      </c>
      <c r="U1468" s="12"/>
      <c r="V1468" s="12"/>
      <c r="W1468" s="12"/>
      <c r="X1468" s="12"/>
      <c r="Y1468" s="12"/>
      <c r="Z1468" s="12"/>
      <c r="AA1468" s="12"/>
      <c r="AB1468" s="12"/>
      <c r="AC1468" s="12"/>
      <c r="AD1468" s="12"/>
      <c r="AE1468" s="12"/>
      <c r="AR1468" s="230" t="s">
        <v>87</v>
      </c>
      <c r="AT1468" s="231" t="s">
        <v>76</v>
      </c>
      <c r="AU1468" s="231" t="s">
        <v>85</v>
      </c>
      <c r="AY1468" s="230" t="s">
        <v>163</v>
      </c>
      <c r="BK1468" s="232">
        <f>SUM(BK1469:BK1482)</f>
        <v>0</v>
      </c>
    </row>
    <row r="1469" s="2" customFormat="1" ht="16.5" customHeight="1">
      <c r="A1469" s="38"/>
      <c r="B1469" s="39"/>
      <c r="C1469" s="235" t="s">
        <v>2041</v>
      </c>
      <c r="D1469" s="235" t="s">
        <v>165</v>
      </c>
      <c r="E1469" s="236" t="s">
        <v>2042</v>
      </c>
      <c r="F1469" s="237" t="s">
        <v>2043</v>
      </c>
      <c r="G1469" s="238" t="s">
        <v>168</v>
      </c>
      <c r="H1469" s="239">
        <v>111.75</v>
      </c>
      <c r="I1469" s="240"/>
      <c r="J1469" s="241">
        <f>ROUND(I1469*H1469,2)</f>
        <v>0</v>
      </c>
      <c r="K1469" s="237" t="s">
        <v>169</v>
      </c>
      <c r="L1469" s="44"/>
      <c r="M1469" s="242" t="s">
        <v>1</v>
      </c>
      <c r="N1469" s="243" t="s">
        <v>42</v>
      </c>
      <c r="O1469" s="91"/>
      <c r="P1469" s="244">
        <f>O1469*H1469</f>
        <v>0</v>
      </c>
      <c r="Q1469" s="244">
        <v>4.0000000000000003E-05</v>
      </c>
      <c r="R1469" s="244">
        <f>Q1469*H1469</f>
        <v>0.00447</v>
      </c>
      <c r="S1469" s="244">
        <v>0</v>
      </c>
      <c r="T1469" s="245">
        <f>S1469*H1469</f>
        <v>0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46" t="s">
        <v>264</v>
      </c>
      <c r="AT1469" s="246" t="s">
        <v>165</v>
      </c>
      <c r="AU1469" s="246" t="s">
        <v>87</v>
      </c>
      <c r="AY1469" s="17" t="s">
        <v>163</v>
      </c>
      <c r="BE1469" s="247">
        <f>IF(N1469="základní",J1469,0)</f>
        <v>0</v>
      </c>
      <c r="BF1469" s="247">
        <f>IF(N1469="snížená",J1469,0)</f>
        <v>0</v>
      </c>
      <c r="BG1469" s="247">
        <f>IF(N1469="zákl. přenesená",J1469,0)</f>
        <v>0</v>
      </c>
      <c r="BH1469" s="247">
        <f>IF(N1469="sníž. přenesená",J1469,0)</f>
        <v>0</v>
      </c>
      <c r="BI1469" s="247">
        <f>IF(N1469="nulová",J1469,0)</f>
        <v>0</v>
      </c>
      <c r="BJ1469" s="17" t="s">
        <v>85</v>
      </c>
      <c r="BK1469" s="247">
        <f>ROUND(I1469*H1469,2)</f>
        <v>0</v>
      </c>
      <c r="BL1469" s="17" t="s">
        <v>264</v>
      </c>
      <c r="BM1469" s="246" t="s">
        <v>2044</v>
      </c>
    </row>
    <row r="1470" s="2" customFormat="1">
      <c r="A1470" s="38"/>
      <c r="B1470" s="39"/>
      <c r="C1470" s="40"/>
      <c r="D1470" s="248" t="s">
        <v>172</v>
      </c>
      <c r="E1470" s="40"/>
      <c r="F1470" s="249" t="s">
        <v>2045</v>
      </c>
      <c r="G1470" s="40"/>
      <c r="H1470" s="40"/>
      <c r="I1470" s="144"/>
      <c r="J1470" s="40"/>
      <c r="K1470" s="40"/>
      <c r="L1470" s="44"/>
      <c r="M1470" s="250"/>
      <c r="N1470" s="251"/>
      <c r="O1470" s="91"/>
      <c r="P1470" s="91"/>
      <c r="Q1470" s="91"/>
      <c r="R1470" s="91"/>
      <c r="S1470" s="91"/>
      <c r="T1470" s="92"/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T1470" s="17" t="s">
        <v>172</v>
      </c>
      <c r="AU1470" s="17" t="s">
        <v>87</v>
      </c>
    </row>
    <row r="1471" s="13" customFormat="1">
      <c r="A1471" s="13"/>
      <c r="B1471" s="252"/>
      <c r="C1471" s="253"/>
      <c r="D1471" s="248" t="s">
        <v>174</v>
      </c>
      <c r="E1471" s="254" t="s">
        <v>1</v>
      </c>
      <c r="F1471" s="255" t="s">
        <v>1095</v>
      </c>
      <c r="G1471" s="253"/>
      <c r="H1471" s="254" t="s">
        <v>1</v>
      </c>
      <c r="I1471" s="256"/>
      <c r="J1471" s="253"/>
      <c r="K1471" s="253"/>
      <c r="L1471" s="257"/>
      <c r="M1471" s="258"/>
      <c r="N1471" s="259"/>
      <c r="O1471" s="259"/>
      <c r="P1471" s="259"/>
      <c r="Q1471" s="259"/>
      <c r="R1471" s="259"/>
      <c r="S1471" s="259"/>
      <c r="T1471" s="260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61" t="s">
        <v>174</v>
      </c>
      <c r="AU1471" s="261" t="s">
        <v>87</v>
      </c>
      <c r="AV1471" s="13" t="s">
        <v>85</v>
      </c>
      <c r="AW1471" s="13" t="s">
        <v>32</v>
      </c>
      <c r="AX1471" s="13" t="s">
        <v>77</v>
      </c>
      <c r="AY1471" s="261" t="s">
        <v>163</v>
      </c>
    </row>
    <row r="1472" s="14" customFormat="1">
      <c r="A1472" s="14"/>
      <c r="B1472" s="262"/>
      <c r="C1472" s="263"/>
      <c r="D1472" s="248" t="s">
        <v>174</v>
      </c>
      <c r="E1472" s="264" t="s">
        <v>1</v>
      </c>
      <c r="F1472" s="265" t="s">
        <v>1096</v>
      </c>
      <c r="G1472" s="263"/>
      <c r="H1472" s="266">
        <v>111.75</v>
      </c>
      <c r="I1472" s="267"/>
      <c r="J1472" s="263"/>
      <c r="K1472" s="263"/>
      <c r="L1472" s="268"/>
      <c r="M1472" s="269"/>
      <c r="N1472" s="270"/>
      <c r="O1472" s="270"/>
      <c r="P1472" s="270"/>
      <c r="Q1472" s="270"/>
      <c r="R1472" s="270"/>
      <c r="S1472" s="270"/>
      <c r="T1472" s="271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72" t="s">
        <v>174</v>
      </c>
      <c r="AU1472" s="272" t="s">
        <v>87</v>
      </c>
      <c r="AV1472" s="14" t="s">
        <v>87</v>
      </c>
      <c r="AW1472" s="14" t="s">
        <v>32</v>
      </c>
      <c r="AX1472" s="14" t="s">
        <v>77</v>
      </c>
      <c r="AY1472" s="272" t="s">
        <v>163</v>
      </c>
    </row>
    <row r="1473" s="2" customFormat="1" ht="16.5" customHeight="1">
      <c r="A1473" s="38"/>
      <c r="B1473" s="39"/>
      <c r="C1473" s="235" t="s">
        <v>2046</v>
      </c>
      <c r="D1473" s="235" t="s">
        <v>165</v>
      </c>
      <c r="E1473" s="236" t="s">
        <v>2047</v>
      </c>
      <c r="F1473" s="237" t="s">
        <v>2048</v>
      </c>
      <c r="G1473" s="238" t="s">
        <v>168</v>
      </c>
      <c r="H1473" s="239">
        <v>111.75</v>
      </c>
      <c r="I1473" s="240"/>
      <c r="J1473" s="241">
        <f>ROUND(I1473*H1473,2)</f>
        <v>0</v>
      </c>
      <c r="K1473" s="237" t="s">
        <v>169</v>
      </c>
      <c r="L1473" s="44"/>
      <c r="M1473" s="242" t="s">
        <v>1</v>
      </c>
      <c r="N1473" s="243" t="s">
        <v>42</v>
      </c>
      <c r="O1473" s="91"/>
      <c r="P1473" s="244">
        <f>O1473*H1473</f>
        <v>0</v>
      </c>
      <c r="Q1473" s="244">
        <v>0.0075500000000000003</v>
      </c>
      <c r="R1473" s="244">
        <f>Q1473*H1473</f>
        <v>0.84371250000000009</v>
      </c>
      <c r="S1473" s="244">
        <v>0</v>
      </c>
      <c r="T1473" s="245">
        <f>S1473*H1473</f>
        <v>0</v>
      </c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R1473" s="246" t="s">
        <v>264</v>
      </c>
      <c r="AT1473" s="246" t="s">
        <v>165</v>
      </c>
      <c r="AU1473" s="246" t="s">
        <v>87</v>
      </c>
      <c r="AY1473" s="17" t="s">
        <v>163</v>
      </c>
      <c r="BE1473" s="247">
        <f>IF(N1473="základní",J1473,0)</f>
        <v>0</v>
      </c>
      <c r="BF1473" s="247">
        <f>IF(N1473="snížená",J1473,0)</f>
        <v>0</v>
      </c>
      <c r="BG1473" s="247">
        <f>IF(N1473="zákl. přenesená",J1473,0)</f>
        <v>0</v>
      </c>
      <c r="BH1473" s="247">
        <f>IF(N1473="sníž. přenesená",J1473,0)</f>
        <v>0</v>
      </c>
      <c r="BI1473" s="247">
        <f>IF(N1473="nulová",J1473,0)</f>
        <v>0</v>
      </c>
      <c r="BJ1473" s="17" t="s">
        <v>85</v>
      </c>
      <c r="BK1473" s="247">
        <f>ROUND(I1473*H1473,2)</f>
        <v>0</v>
      </c>
      <c r="BL1473" s="17" t="s">
        <v>264</v>
      </c>
      <c r="BM1473" s="246" t="s">
        <v>2049</v>
      </c>
    </row>
    <row r="1474" s="2" customFormat="1">
      <c r="A1474" s="38"/>
      <c r="B1474" s="39"/>
      <c r="C1474" s="40"/>
      <c r="D1474" s="248" t="s">
        <v>172</v>
      </c>
      <c r="E1474" s="40"/>
      <c r="F1474" s="249" t="s">
        <v>2050</v>
      </c>
      <c r="G1474" s="40"/>
      <c r="H1474" s="40"/>
      <c r="I1474" s="144"/>
      <c r="J1474" s="40"/>
      <c r="K1474" s="40"/>
      <c r="L1474" s="44"/>
      <c r="M1474" s="250"/>
      <c r="N1474" s="251"/>
      <c r="O1474" s="91"/>
      <c r="P1474" s="91"/>
      <c r="Q1474" s="91"/>
      <c r="R1474" s="91"/>
      <c r="S1474" s="91"/>
      <c r="T1474" s="92"/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T1474" s="17" t="s">
        <v>172</v>
      </c>
      <c r="AU1474" s="17" t="s">
        <v>87</v>
      </c>
    </row>
    <row r="1475" s="13" customFormat="1">
      <c r="A1475" s="13"/>
      <c r="B1475" s="252"/>
      <c r="C1475" s="253"/>
      <c r="D1475" s="248" t="s">
        <v>174</v>
      </c>
      <c r="E1475" s="254" t="s">
        <v>1</v>
      </c>
      <c r="F1475" s="255" t="s">
        <v>1095</v>
      </c>
      <c r="G1475" s="253"/>
      <c r="H1475" s="254" t="s">
        <v>1</v>
      </c>
      <c r="I1475" s="256"/>
      <c r="J1475" s="253"/>
      <c r="K1475" s="253"/>
      <c r="L1475" s="257"/>
      <c r="M1475" s="258"/>
      <c r="N1475" s="259"/>
      <c r="O1475" s="259"/>
      <c r="P1475" s="259"/>
      <c r="Q1475" s="259"/>
      <c r="R1475" s="259"/>
      <c r="S1475" s="259"/>
      <c r="T1475" s="260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61" t="s">
        <v>174</v>
      </c>
      <c r="AU1475" s="261" t="s">
        <v>87</v>
      </c>
      <c r="AV1475" s="13" t="s">
        <v>85</v>
      </c>
      <c r="AW1475" s="13" t="s">
        <v>32</v>
      </c>
      <c r="AX1475" s="13" t="s">
        <v>77</v>
      </c>
      <c r="AY1475" s="261" t="s">
        <v>163</v>
      </c>
    </row>
    <row r="1476" s="14" customFormat="1">
      <c r="A1476" s="14"/>
      <c r="B1476" s="262"/>
      <c r="C1476" s="263"/>
      <c r="D1476" s="248" t="s">
        <v>174</v>
      </c>
      <c r="E1476" s="264" t="s">
        <v>1</v>
      </c>
      <c r="F1476" s="265" t="s">
        <v>1096</v>
      </c>
      <c r="G1476" s="263"/>
      <c r="H1476" s="266">
        <v>111.75</v>
      </c>
      <c r="I1476" s="267"/>
      <c r="J1476" s="263"/>
      <c r="K1476" s="263"/>
      <c r="L1476" s="268"/>
      <c r="M1476" s="269"/>
      <c r="N1476" s="270"/>
      <c r="O1476" s="270"/>
      <c r="P1476" s="270"/>
      <c r="Q1476" s="270"/>
      <c r="R1476" s="270"/>
      <c r="S1476" s="270"/>
      <c r="T1476" s="271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72" t="s">
        <v>174</v>
      </c>
      <c r="AU1476" s="272" t="s">
        <v>87</v>
      </c>
      <c r="AV1476" s="14" t="s">
        <v>87</v>
      </c>
      <c r="AW1476" s="14" t="s">
        <v>32</v>
      </c>
      <c r="AX1476" s="14" t="s">
        <v>77</v>
      </c>
      <c r="AY1476" s="272" t="s">
        <v>163</v>
      </c>
    </row>
    <row r="1477" s="2" customFormat="1" ht="16.5" customHeight="1">
      <c r="A1477" s="38"/>
      <c r="B1477" s="39"/>
      <c r="C1477" s="235" t="s">
        <v>2051</v>
      </c>
      <c r="D1477" s="235" t="s">
        <v>165</v>
      </c>
      <c r="E1477" s="236" t="s">
        <v>2052</v>
      </c>
      <c r="F1477" s="237" t="s">
        <v>2053</v>
      </c>
      <c r="G1477" s="238" t="s">
        <v>168</v>
      </c>
      <c r="H1477" s="239">
        <v>111.75</v>
      </c>
      <c r="I1477" s="240"/>
      <c r="J1477" s="241">
        <f>ROUND(I1477*H1477,2)</f>
        <v>0</v>
      </c>
      <c r="K1477" s="237" t="s">
        <v>169</v>
      </c>
      <c r="L1477" s="44"/>
      <c r="M1477" s="242" t="s">
        <v>1</v>
      </c>
      <c r="N1477" s="243" t="s">
        <v>42</v>
      </c>
      <c r="O1477" s="91"/>
      <c r="P1477" s="244">
        <f>O1477*H1477</f>
        <v>0</v>
      </c>
      <c r="Q1477" s="244">
        <v>0.00055000000000000003</v>
      </c>
      <c r="R1477" s="244">
        <f>Q1477*H1477</f>
        <v>0.061462500000000003</v>
      </c>
      <c r="S1477" s="244">
        <v>0</v>
      </c>
      <c r="T1477" s="245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46" t="s">
        <v>264</v>
      </c>
      <c r="AT1477" s="246" t="s">
        <v>165</v>
      </c>
      <c r="AU1477" s="246" t="s">
        <v>87</v>
      </c>
      <c r="AY1477" s="17" t="s">
        <v>163</v>
      </c>
      <c r="BE1477" s="247">
        <f>IF(N1477="základní",J1477,0)</f>
        <v>0</v>
      </c>
      <c r="BF1477" s="247">
        <f>IF(N1477="snížená",J1477,0)</f>
        <v>0</v>
      </c>
      <c r="BG1477" s="247">
        <f>IF(N1477="zákl. přenesená",J1477,0)</f>
        <v>0</v>
      </c>
      <c r="BH1477" s="247">
        <f>IF(N1477="sníž. přenesená",J1477,0)</f>
        <v>0</v>
      </c>
      <c r="BI1477" s="247">
        <f>IF(N1477="nulová",J1477,0)</f>
        <v>0</v>
      </c>
      <c r="BJ1477" s="17" t="s">
        <v>85</v>
      </c>
      <c r="BK1477" s="247">
        <f>ROUND(I1477*H1477,2)</f>
        <v>0</v>
      </c>
      <c r="BL1477" s="17" t="s">
        <v>264</v>
      </c>
      <c r="BM1477" s="246" t="s">
        <v>2054</v>
      </c>
    </row>
    <row r="1478" s="2" customFormat="1">
      <c r="A1478" s="38"/>
      <c r="B1478" s="39"/>
      <c r="C1478" s="40"/>
      <c r="D1478" s="248" t="s">
        <v>172</v>
      </c>
      <c r="E1478" s="40"/>
      <c r="F1478" s="249" t="s">
        <v>2055</v>
      </c>
      <c r="G1478" s="40"/>
      <c r="H1478" s="40"/>
      <c r="I1478" s="144"/>
      <c r="J1478" s="40"/>
      <c r="K1478" s="40"/>
      <c r="L1478" s="44"/>
      <c r="M1478" s="250"/>
      <c r="N1478" s="251"/>
      <c r="O1478" s="91"/>
      <c r="P1478" s="91"/>
      <c r="Q1478" s="91"/>
      <c r="R1478" s="91"/>
      <c r="S1478" s="91"/>
      <c r="T1478" s="92"/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T1478" s="17" t="s">
        <v>172</v>
      </c>
      <c r="AU1478" s="17" t="s">
        <v>87</v>
      </c>
    </row>
    <row r="1479" s="2" customFormat="1" ht="16.5" customHeight="1">
      <c r="A1479" s="38"/>
      <c r="B1479" s="39"/>
      <c r="C1479" s="235" t="s">
        <v>2056</v>
      </c>
      <c r="D1479" s="235" t="s">
        <v>165</v>
      </c>
      <c r="E1479" s="236" t="s">
        <v>2057</v>
      </c>
      <c r="F1479" s="237" t="s">
        <v>2058</v>
      </c>
      <c r="G1479" s="238" t="s">
        <v>168</v>
      </c>
      <c r="H1479" s="239">
        <v>111.75</v>
      </c>
      <c r="I1479" s="240"/>
      <c r="J1479" s="241">
        <f>ROUND(I1479*H1479,2)</f>
        <v>0</v>
      </c>
      <c r="K1479" s="237" t="s">
        <v>169</v>
      </c>
      <c r="L1479" s="44"/>
      <c r="M1479" s="242" t="s">
        <v>1</v>
      </c>
      <c r="N1479" s="243" t="s">
        <v>42</v>
      </c>
      <c r="O1479" s="91"/>
      <c r="P1479" s="244">
        <f>O1479*H1479</f>
        <v>0</v>
      </c>
      <c r="Q1479" s="244">
        <v>0.0054000000000000003</v>
      </c>
      <c r="R1479" s="244">
        <f>Q1479*H1479</f>
        <v>0.60345000000000004</v>
      </c>
      <c r="S1479" s="244">
        <v>0</v>
      </c>
      <c r="T1479" s="245">
        <f>S1479*H1479</f>
        <v>0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246" t="s">
        <v>264</v>
      </c>
      <c r="AT1479" s="246" t="s">
        <v>165</v>
      </c>
      <c r="AU1479" s="246" t="s">
        <v>87</v>
      </c>
      <c r="AY1479" s="17" t="s">
        <v>163</v>
      </c>
      <c r="BE1479" s="247">
        <f>IF(N1479="základní",J1479,0)</f>
        <v>0</v>
      </c>
      <c r="BF1479" s="247">
        <f>IF(N1479="snížená",J1479,0)</f>
        <v>0</v>
      </c>
      <c r="BG1479" s="247">
        <f>IF(N1479="zákl. přenesená",J1479,0)</f>
        <v>0</v>
      </c>
      <c r="BH1479" s="247">
        <f>IF(N1479="sníž. přenesená",J1479,0)</f>
        <v>0</v>
      </c>
      <c r="BI1479" s="247">
        <f>IF(N1479="nulová",J1479,0)</f>
        <v>0</v>
      </c>
      <c r="BJ1479" s="17" t="s">
        <v>85</v>
      </c>
      <c r="BK1479" s="247">
        <f>ROUND(I1479*H1479,2)</f>
        <v>0</v>
      </c>
      <c r="BL1479" s="17" t="s">
        <v>264</v>
      </c>
      <c r="BM1479" s="246" t="s">
        <v>2059</v>
      </c>
    </row>
    <row r="1480" s="2" customFormat="1">
      <c r="A1480" s="38"/>
      <c r="B1480" s="39"/>
      <c r="C1480" s="40"/>
      <c r="D1480" s="248" t="s">
        <v>172</v>
      </c>
      <c r="E1480" s="40"/>
      <c r="F1480" s="249" t="s">
        <v>2060</v>
      </c>
      <c r="G1480" s="40"/>
      <c r="H1480" s="40"/>
      <c r="I1480" s="144"/>
      <c r="J1480" s="40"/>
      <c r="K1480" s="40"/>
      <c r="L1480" s="44"/>
      <c r="M1480" s="250"/>
      <c r="N1480" s="251"/>
      <c r="O1480" s="91"/>
      <c r="P1480" s="91"/>
      <c r="Q1480" s="91"/>
      <c r="R1480" s="91"/>
      <c r="S1480" s="91"/>
      <c r="T1480" s="92"/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T1480" s="17" t="s">
        <v>172</v>
      </c>
      <c r="AU1480" s="17" t="s">
        <v>87</v>
      </c>
    </row>
    <row r="1481" s="2" customFormat="1" ht="16.5" customHeight="1">
      <c r="A1481" s="38"/>
      <c r="B1481" s="39"/>
      <c r="C1481" s="235" t="s">
        <v>2061</v>
      </c>
      <c r="D1481" s="235" t="s">
        <v>165</v>
      </c>
      <c r="E1481" s="236" t="s">
        <v>2062</v>
      </c>
      <c r="F1481" s="237" t="s">
        <v>2063</v>
      </c>
      <c r="G1481" s="238" t="s">
        <v>219</v>
      </c>
      <c r="H1481" s="239">
        <v>1.5129999999999999</v>
      </c>
      <c r="I1481" s="240"/>
      <c r="J1481" s="241">
        <f>ROUND(I1481*H1481,2)</f>
        <v>0</v>
      </c>
      <c r="K1481" s="237" t="s">
        <v>169</v>
      </c>
      <c r="L1481" s="44"/>
      <c r="M1481" s="242" t="s">
        <v>1</v>
      </c>
      <c r="N1481" s="243" t="s">
        <v>42</v>
      </c>
      <c r="O1481" s="91"/>
      <c r="P1481" s="244">
        <f>O1481*H1481</f>
        <v>0</v>
      </c>
      <c r="Q1481" s="244">
        <v>0</v>
      </c>
      <c r="R1481" s="244">
        <f>Q1481*H1481</f>
        <v>0</v>
      </c>
      <c r="S1481" s="244">
        <v>0</v>
      </c>
      <c r="T1481" s="245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46" t="s">
        <v>264</v>
      </c>
      <c r="AT1481" s="246" t="s">
        <v>165</v>
      </c>
      <c r="AU1481" s="246" t="s">
        <v>87</v>
      </c>
      <c r="AY1481" s="17" t="s">
        <v>163</v>
      </c>
      <c r="BE1481" s="247">
        <f>IF(N1481="základní",J1481,0)</f>
        <v>0</v>
      </c>
      <c r="BF1481" s="247">
        <f>IF(N1481="snížená",J1481,0)</f>
        <v>0</v>
      </c>
      <c r="BG1481" s="247">
        <f>IF(N1481="zákl. přenesená",J1481,0)</f>
        <v>0</v>
      </c>
      <c r="BH1481" s="247">
        <f>IF(N1481="sníž. přenesená",J1481,0)</f>
        <v>0</v>
      </c>
      <c r="BI1481" s="247">
        <f>IF(N1481="nulová",J1481,0)</f>
        <v>0</v>
      </c>
      <c r="BJ1481" s="17" t="s">
        <v>85</v>
      </c>
      <c r="BK1481" s="247">
        <f>ROUND(I1481*H1481,2)</f>
        <v>0</v>
      </c>
      <c r="BL1481" s="17" t="s">
        <v>264</v>
      </c>
      <c r="BM1481" s="246" t="s">
        <v>2064</v>
      </c>
    </row>
    <row r="1482" s="2" customFormat="1">
      <c r="A1482" s="38"/>
      <c r="B1482" s="39"/>
      <c r="C1482" s="40"/>
      <c r="D1482" s="248" t="s">
        <v>172</v>
      </c>
      <c r="E1482" s="40"/>
      <c r="F1482" s="249" t="s">
        <v>2065</v>
      </c>
      <c r="G1482" s="40"/>
      <c r="H1482" s="40"/>
      <c r="I1482" s="144"/>
      <c r="J1482" s="40"/>
      <c r="K1482" s="40"/>
      <c r="L1482" s="44"/>
      <c r="M1482" s="250"/>
      <c r="N1482" s="251"/>
      <c r="O1482" s="91"/>
      <c r="P1482" s="91"/>
      <c r="Q1482" s="91"/>
      <c r="R1482" s="91"/>
      <c r="S1482" s="91"/>
      <c r="T1482" s="92"/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T1482" s="17" t="s">
        <v>172</v>
      </c>
      <c r="AU1482" s="17" t="s">
        <v>87</v>
      </c>
    </row>
    <row r="1483" s="12" customFormat="1" ht="22.8" customHeight="1">
      <c r="A1483" s="12"/>
      <c r="B1483" s="219"/>
      <c r="C1483" s="220"/>
      <c r="D1483" s="221" t="s">
        <v>76</v>
      </c>
      <c r="E1483" s="233" t="s">
        <v>2066</v>
      </c>
      <c r="F1483" s="233" t="s">
        <v>2067</v>
      </c>
      <c r="G1483" s="220"/>
      <c r="H1483" s="220"/>
      <c r="I1483" s="223"/>
      <c r="J1483" s="234">
        <f>BK1483</f>
        <v>0</v>
      </c>
      <c r="K1483" s="220"/>
      <c r="L1483" s="225"/>
      <c r="M1483" s="226"/>
      <c r="N1483" s="227"/>
      <c r="O1483" s="227"/>
      <c r="P1483" s="228">
        <f>SUM(P1484:P1550)</f>
        <v>0</v>
      </c>
      <c r="Q1483" s="227"/>
      <c r="R1483" s="228">
        <f>SUM(R1484:R1550)</f>
        <v>1.2909925000000002</v>
      </c>
      <c r="S1483" s="227"/>
      <c r="T1483" s="229">
        <f>SUM(T1484:T1550)</f>
        <v>1.1083688</v>
      </c>
      <c r="U1483" s="12"/>
      <c r="V1483" s="12"/>
      <c r="W1483" s="12"/>
      <c r="X1483" s="12"/>
      <c r="Y1483" s="12"/>
      <c r="Z1483" s="12"/>
      <c r="AA1483" s="12"/>
      <c r="AB1483" s="12"/>
      <c r="AC1483" s="12"/>
      <c r="AD1483" s="12"/>
      <c r="AE1483" s="12"/>
      <c r="AR1483" s="230" t="s">
        <v>87</v>
      </c>
      <c r="AT1483" s="231" t="s">
        <v>76</v>
      </c>
      <c r="AU1483" s="231" t="s">
        <v>85</v>
      </c>
      <c r="AY1483" s="230" t="s">
        <v>163</v>
      </c>
      <c r="BK1483" s="232">
        <f>SUM(BK1484:BK1550)</f>
        <v>0</v>
      </c>
    </row>
    <row r="1484" s="2" customFormat="1" ht="16.5" customHeight="1">
      <c r="A1484" s="38"/>
      <c r="B1484" s="39"/>
      <c r="C1484" s="235" t="s">
        <v>2068</v>
      </c>
      <c r="D1484" s="235" t="s">
        <v>165</v>
      </c>
      <c r="E1484" s="236" t="s">
        <v>2069</v>
      </c>
      <c r="F1484" s="237" t="s">
        <v>2070</v>
      </c>
      <c r="G1484" s="238" t="s">
        <v>168</v>
      </c>
      <c r="H1484" s="239">
        <v>16.559999999999999</v>
      </c>
      <c r="I1484" s="240"/>
      <c r="J1484" s="241">
        <f>ROUND(I1484*H1484,2)</f>
        <v>0</v>
      </c>
      <c r="K1484" s="237" t="s">
        <v>169</v>
      </c>
      <c r="L1484" s="44"/>
      <c r="M1484" s="242" t="s">
        <v>1</v>
      </c>
      <c r="N1484" s="243" t="s">
        <v>42</v>
      </c>
      <c r="O1484" s="91"/>
      <c r="P1484" s="244">
        <f>O1484*H1484</f>
        <v>0</v>
      </c>
      <c r="Q1484" s="244">
        <v>0.00029999999999999997</v>
      </c>
      <c r="R1484" s="244">
        <f>Q1484*H1484</f>
        <v>0.0049679999999999993</v>
      </c>
      <c r="S1484" s="244">
        <v>0</v>
      </c>
      <c r="T1484" s="245">
        <f>S1484*H1484</f>
        <v>0</v>
      </c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R1484" s="246" t="s">
        <v>264</v>
      </c>
      <c r="AT1484" s="246" t="s">
        <v>165</v>
      </c>
      <c r="AU1484" s="246" t="s">
        <v>87</v>
      </c>
      <c r="AY1484" s="17" t="s">
        <v>163</v>
      </c>
      <c r="BE1484" s="247">
        <f>IF(N1484="základní",J1484,0)</f>
        <v>0</v>
      </c>
      <c r="BF1484" s="247">
        <f>IF(N1484="snížená",J1484,0)</f>
        <v>0</v>
      </c>
      <c r="BG1484" s="247">
        <f>IF(N1484="zákl. přenesená",J1484,0)</f>
        <v>0</v>
      </c>
      <c r="BH1484" s="247">
        <f>IF(N1484="sníž. přenesená",J1484,0)</f>
        <v>0</v>
      </c>
      <c r="BI1484" s="247">
        <f>IF(N1484="nulová",J1484,0)</f>
        <v>0</v>
      </c>
      <c r="BJ1484" s="17" t="s">
        <v>85</v>
      </c>
      <c r="BK1484" s="247">
        <f>ROUND(I1484*H1484,2)</f>
        <v>0</v>
      </c>
      <c r="BL1484" s="17" t="s">
        <v>264</v>
      </c>
      <c r="BM1484" s="246" t="s">
        <v>2071</v>
      </c>
    </row>
    <row r="1485" s="2" customFormat="1">
      <c r="A1485" s="38"/>
      <c r="B1485" s="39"/>
      <c r="C1485" s="40"/>
      <c r="D1485" s="248" t="s">
        <v>172</v>
      </c>
      <c r="E1485" s="40"/>
      <c r="F1485" s="249" t="s">
        <v>2072</v>
      </c>
      <c r="G1485" s="40"/>
      <c r="H1485" s="40"/>
      <c r="I1485" s="144"/>
      <c r="J1485" s="40"/>
      <c r="K1485" s="40"/>
      <c r="L1485" s="44"/>
      <c r="M1485" s="250"/>
      <c r="N1485" s="251"/>
      <c r="O1485" s="91"/>
      <c r="P1485" s="91"/>
      <c r="Q1485" s="91"/>
      <c r="R1485" s="91"/>
      <c r="S1485" s="91"/>
      <c r="T1485" s="92"/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T1485" s="17" t="s">
        <v>172</v>
      </c>
      <c r="AU1485" s="17" t="s">
        <v>87</v>
      </c>
    </row>
    <row r="1486" s="13" customFormat="1">
      <c r="A1486" s="13"/>
      <c r="B1486" s="252"/>
      <c r="C1486" s="253"/>
      <c r="D1486" s="248" t="s">
        <v>174</v>
      </c>
      <c r="E1486" s="254" t="s">
        <v>1</v>
      </c>
      <c r="F1486" s="255" t="s">
        <v>2073</v>
      </c>
      <c r="G1486" s="253"/>
      <c r="H1486" s="254" t="s">
        <v>1</v>
      </c>
      <c r="I1486" s="256"/>
      <c r="J1486" s="253"/>
      <c r="K1486" s="253"/>
      <c r="L1486" s="257"/>
      <c r="M1486" s="258"/>
      <c r="N1486" s="259"/>
      <c r="O1486" s="259"/>
      <c r="P1486" s="259"/>
      <c r="Q1486" s="259"/>
      <c r="R1486" s="259"/>
      <c r="S1486" s="259"/>
      <c r="T1486" s="260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61" t="s">
        <v>174</v>
      </c>
      <c r="AU1486" s="261" t="s">
        <v>87</v>
      </c>
      <c r="AV1486" s="13" t="s">
        <v>85</v>
      </c>
      <c r="AW1486" s="13" t="s">
        <v>32</v>
      </c>
      <c r="AX1486" s="13" t="s">
        <v>77</v>
      </c>
      <c r="AY1486" s="261" t="s">
        <v>163</v>
      </c>
    </row>
    <row r="1487" s="14" customFormat="1">
      <c r="A1487" s="14"/>
      <c r="B1487" s="262"/>
      <c r="C1487" s="263"/>
      <c r="D1487" s="248" t="s">
        <v>174</v>
      </c>
      <c r="E1487" s="264" t="s">
        <v>1</v>
      </c>
      <c r="F1487" s="265" t="s">
        <v>343</v>
      </c>
      <c r="G1487" s="263"/>
      <c r="H1487" s="266">
        <v>0.47999999999999998</v>
      </c>
      <c r="I1487" s="267"/>
      <c r="J1487" s="263"/>
      <c r="K1487" s="263"/>
      <c r="L1487" s="268"/>
      <c r="M1487" s="269"/>
      <c r="N1487" s="270"/>
      <c r="O1487" s="270"/>
      <c r="P1487" s="270"/>
      <c r="Q1487" s="270"/>
      <c r="R1487" s="270"/>
      <c r="S1487" s="270"/>
      <c r="T1487" s="271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72" t="s">
        <v>174</v>
      </c>
      <c r="AU1487" s="272" t="s">
        <v>87</v>
      </c>
      <c r="AV1487" s="14" t="s">
        <v>87</v>
      </c>
      <c r="AW1487" s="14" t="s">
        <v>32</v>
      </c>
      <c r="AX1487" s="14" t="s">
        <v>77</v>
      </c>
      <c r="AY1487" s="272" t="s">
        <v>163</v>
      </c>
    </row>
    <row r="1488" s="14" customFormat="1">
      <c r="A1488" s="14"/>
      <c r="B1488" s="262"/>
      <c r="C1488" s="263"/>
      <c r="D1488" s="248" t="s">
        <v>174</v>
      </c>
      <c r="E1488" s="264" t="s">
        <v>1</v>
      </c>
      <c r="F1488" s="265" t="s">
        <v>2074</v>
      </c>
      <c r="G1488" s="263"/>
      <c r="H1488" s="266">
        <v>14.130000000000001</v>
      </c>
      <c r="I1488" s="267"/>
      <c r="J1488" s="263"/>
      <c r="K1488" s="263"/>
      <c r="L1488" s="268"/>
      <c r="M1488" s="269"/>
      <c r="N1488" s="270"/>
      <c r="O1488" s="270"/>
      <c r="P1488" s="270"/>
      <c r="Q1488" s="270"/>
      <c r="R1488" s="270"/>
      <c r="S1488" s="270"/>
      <c r="T1488" s="271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72" t="s">
        <v>174</v>
      </c>
      <c r="AU1488" s="272" t="s">
        <v>87</v>
      </c>
      <c r="AV1488" s="14" t="s">
        <v>87</v>
      </c>
      <c r="AW1488" s="14" t="s">
        <v>32</v>
      </c>
      <c r="AX1488" s="14" t="s">
        <v>77</v>
      </c>
      <c r="AY1488" s="272" t="s">
        <v>163</v>
      </c>
    </row>
    <row r="1489" s="14" customFormat="1">
      <c r="A1489" s="14"/>
      <c r="B1489" s="262"/>
      <c r="C1489" s="263"/>
      <c r="D1489" s="248" t="s">
        <v>174</v>
      </c>
      <c r="E1489" s="264" t="s">
        <v>1</v>
      </c>
      <c r="F1489" s="265" t="s">
        <v>345</v>
      </c>
      <c r="G1489" s="263"/>
      <c r="H1489" s="266">
        <v>-2.3999999999999999</v>
      </c>
      <c r="I1489" s="267"/>
      <c r="J1489" s="263"/>
      <c r="K1489" s="263"/>
      <c r="L1489" s="268"/>
      <c r="M1489" s="269"/>
      <c r="N1489" s="270"/>
      <c r="O1489" s="270"/>
      <c r="P1489" s="270"/>
      <c r="Q1489" s="270"/>
      <c r="R1489" s="270"/>
      <c r="S1489" s="270"/>
      <c r="T1489" s="271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72" t="s">
        <v>174</v>
      </c>
      <c r="AU1489" s="272" t="s">
        <v>87</v>
      </c>
      <c r="AV1489" s="14" t="s">
        <v>87</v>
      </c>
      <c r="AW1489" s="14" t="s">
        <v>32</v>
      </c>
      <c r="AX1489" s="14" t="s">
        <v>77</v>
      </c>
      <c r="AY1489" s="272" t="s">
        <v>163</v>
      </c>
    </row>
    <row r="1490" s="14" customFormat="1">
      <c r="A1490" s="14"/>
      <c r="B1490" s="262"/>
      <c r="C1490" s="263"/>
      <c r="D1490" s="248" t="s">
        <v>174</v>
      </c>
      <c r="E1490" s="264" t="s">
        <v>1</v>
      </c>
      <c r="F1490" s="265" t="s">
        <v>346</v>
      </c>
      <c r="G1490" s="263"/>
      <c r="H1490" s="266">
        <v>0.90000000000000002</v>
      </c>
      <c r="I1490" s="267"/>
      <c r="J1490" s="263"/>
      <c r="K1490" s="263"/>
      <c r="L1490" s="268"/>
      <c r="M1490" s="269"/>
      <c r="N1490" s="270"/>
      <c r="O1490" s="270"/>
      <c r="P1490" s="270"/>
      <c r="Q1490" s="270"/>
      <c r="R1490" s="270"/>
      <c r="S1490" s="270"/>
      <c r="T1490" s="271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72" t="s">
        <v>174</v>
      </c>
      <c r="AU1490" s="272" t="s">
        <v>87</v>
      </c>
      <c r="AV1490" s="14" t="s">
        <v>87</v>
      </c>
      <c r="AW1490" s="14" t="s">
        <v>32</v>
      </c>
      <c r="AX1490" s="14" t="s">
        <v>77</v>
      </c>
      <c r="AY1490" s="272" t="s">
        <v>163</v>
      </c>
    </row>
    <row r="1491" s="14" customFormat="1">
      <c r="A1491" s="14"/>
      <c r="B1491" s="262"/>
      <c r="C1491" s="263"/>
      <c r="D1491" s="248" t="s">
        <v>174</v>
      </c>
      <c r="E1491" s="264" t="s">
        <v>1</v>
      </c>
      <c r="F1491" s="265" t="s">
        <v>347</v>
      </c>
      <c r="G1491" s="263"/>
      <c r="H1491" s="266">
        <v>-4.3200000000000003</v>
      </c>
      <c r="I1491" s="267"/>
      <c r="J1491" s="263"/>
      <c r="K1491" s="263"/>
      <c r="L1491" s="268"/>
      <c r="M1491" s="269"/>
      <c r="N1491" s="270"/>
      <c r="O1491" s="270"/>
      <c r="P1491" s="270"/>
      <c r="Q1491" s="270"/>
      <c r="R1491" s="270"/>
      <c r="S1491" s="270"/>
      <c r="T1491" s="271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72" t="s">
        <v>174</v>
      </c>
      <c r="AU1491" s="272" t="s">
        <v>87</v>
      </c>
      <c r="AV1491" s="14" t="s">
        <v>87</v>
      </c>
      <c r="AW1491" s="14" t="s">
        <v>32</v>
      </c>
      <c r="AX1491" s="14" t="s">
        <v>77</v>
      </c>
      <c r="AY1491" s="272" t="s">
        <v>163</v>
      </c>
    </row>
    <row r="1492" s="14" customFormat="1">
      <c r="A1492" s="14"/>
      <c r="B1492" s="262"/>
      <c r="C1492" s="263"/>
      <c r="D1492" s="248" t="s">
        <v>174</v>
      </c>
      <c r="E1492" s="264" t="s">
        <v>1</v>
      </c>
      <c r="F1492" s="265" t="s">
        <v>2075</v>
      </c>
      <c r="G1492" s="263"/>
      <c r="H1492" s="266">
        <v>7.7699999999999996</v>
      </c>
      <c r="I1492" s="267"/>
      <c r="J1492" s="263"/>
      <c r="K1492" s="263"/>
      <c r="L1492" s="268"/>
      <c r="M1492" s="269"/>
      <c r="N1492" s="270"/>
      <c r="O1492" s="270"/>
      <c r="P1492" s="270"/>
      <c r="Q1492" s="270"/>
      <c r="R1492" s="270"/>
      <c r="S1492" s="270"/>
      <c r="T1492" s="271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72" t="s">
        <v>174</v>
      </c>
      <c r="AU1492" s="272" t="s">
        <v>87</v>
      </c>
      <c r="AV1492" s="14" t="s">
        <v>87</v>
      </c>
      <c r="AW1492" s="14" t="s">
        <v>32</v>
      </c>
      <c r="AX1492" s="14" t="s">
        <v>77</v>
      </c>
      <c r="AY1492" s="272" t="s">
        <v>163</v>
      </c>
    </row>
    <row r="1493" s="2" customFormat="1" ht="16.5" customHeight="1">
      <c r="A1493" s="38"/>
      <c r="B1493" s="39"/>
      <c r="C1493" s="235" t="s">
        <v>2076</v>
      </c>
      <c r="D1493" s="235" t="s">
        <v>165</v>
      </c>
      <c r="E1493" s="236" t="s">
        <v>2077</v>
      </c>
      <c r="F1493" s="237" t="s">
        <v>2078</v>
      </c>
      <c r="G1493" s="238" t="s">
        <v>444</v>
      </c>
      <c r="H1493" s="239">
        <v>48.049999999999997</v>
      </c>
      <c r="I1493" s="240"/>
      <c r="J1493" s="241">
        <f>ROUND(I1493*H1493,2)</f>
        <v>0</v>
      </c>
      <c r="K1493" s="237" t="s">
        <v>169</v>
      </c>
      <c r="L1493" s="44"/>
      <c r="M1493" s="242" t="s">
        <v>1</v>
      </c>
      <c r="N1493" s="243" t="s">
        <v>42</v>
      </c>
      <c r="O1493" s="91"/>
      <c r="P1493" s="244">
        <f>O1493*H1493</f>
        <v>0</v>
      </c>
      <c r="Q1493" s="244">
        <v>0.00020000000000000001</v>
      </c>
      <c r="R1493" s="244">
        <f>Q1493*H1493</f>
        <v>0.0096100000000000005</v>
      </c>
      <c r="S1493" s="244">
        <v>0</v>
      </c>
      <c r="T1493" s="245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46" t="s">
        <v>264</v>
      </c>
      <c r="AT1493" s="246" t="s">
        <v>165</v>
      </c>
      <c r="AU1493" s="246" t="s">
        <v>87</v>
      </c>
      <c r="AY1493" s="17" t="s">
        <v>163</v>
      </c>
      <c r="BE1493" s="247">
        <f>IF(N1493="základní",J1493,0)</f>
        <v>0</v>
      </c>
      <c r="BF1493" s="247">
        <f>IF(N1493="snížená",J1493,0)</f>
        <v>0</v>
      </c>
      <c r="BG1493" s="247">
        <f>IF(N1493="zákl. přenesená",J1493,0)</f>
        <v>0</v>
      </c>
      <c r="BH1493" s="247">
        <f>IF(N1493="sníž. přenesená",J1493,0)</f>
        <v>0</v>
      </c>
      <c r="BI1493" s="247">
        <f>IF(N1493="nulová",J1493,0)</f>
        <v>0</v>
      </c>
      <c r="BJ1493" s="17" t="s">
        <v>85</v>
      </c>
      <c r="BK1493" s="247">
        <f>ROUND(I1493*H1493,2)</f>
        <v>0</v>
      </c>
      <c r="BL1493" s="17" t="s">
        <v>264</v>
      </c>
      <c r="BM1493" s="246" t="s">
        <v>2079</v>
      </c>
    </row>
    <row r="1494" s="2" customFormat="1">
      <c r="A1494" s="38"/>
      <c r="B1494" s="39"/>
      <c r="C1494" s="40"/>
      <c r="D1494" s="248" t="s">
        <v>172</v>
      </c>
      <c r="E1494" s="40"/>
      <c r="F1494" s="249" t="s">
        <v>2080</v>
      </c>
      <c r="G1494" s="40"/>
      <c r="H1494" s="40"/>
      <c r="I1494" s="144"/>
      <c r="J1494" s="40"/>
      <c r="K1494" s="40"/>
      <c r="L1494" s="44"/>
      <c r="M1494" s="250"/>
      <c r="N1494" s="251"/>
      <c r="O1494" s="91"/>
      <c r="P1494" s="91"/>
      <c r="Q1494" s="91"/>
      <c r="R1494" s="91"/>
      <c r="S1494" s="91"/>
      <c r="T1494" s="92"/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T1494" s="17" t="s">
        <v>172</v>
      </c>
      <c r="AU1494" s="17" t="s">
        <v>87</v>
      </c>
    </row>
    <row r="1495" s="14" customFormat="1">
      <c r="A1495" s="14"/>
      <c r="B1495" s="262"/>
      <c r="C1495" s="263"/>
      <c r="D1495" s="248" t="s">
        <v>174</v>
      </c>
      <c r="E1495" s="264" t="s">
        <v>1</v>
      </c>
      <c r="F1495" s="265" t="s">
        <v>2081</v>
      </c>
      <c r="G1495" s="263"/>
      <c r="H1495" s="266">
        <v>3.4500000000000002</v>
      </c>
      <c r="I1495" s="267"/>
      <c r="J1495" s="263"/>
      <c r="K1495" s="263"/>
      <c r="L1495" s="268"/>
      <c r="M1495" s="269"/>
      <c r="N1495" s="270"/>
      <c r="O1495" s="270"/>
      <c r="P1495" s="270"/>
      <c r="Q1495" s="270"/>
      <c r="R1495" s="270"/>
      <c r="S1495" s="270"/>
      <c r="T1495" s="271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72" t="s">
        <v>174</v>
      </c>
      <c r="AU1495" s="272" t="s">
        <v>87</v>
      </c>
      <c r="AV1495" s="14" t="s">
        <v>87</v>
      </c>
      <c r="AW1495" s="14" t="s">
        <v>32</v>
      </c>
      <c r="AX1495" s="14" t="s">
        <v>77</v>
      </c>
      <c r="AY1495" s="272" t="s">
        <v>163</v>
      </c>
    </row>
    <row r="1496" s="14" customFormat="1">
      <c r="A1496" s="14"/>
      <c r="B1496" s="262"/>
      <c r="C1496" s="263"/>
      <c r="D1496" s="248" t="s">
        <v>174</v>
      </c>
      <c r="E1496" s="264" t="s">
        <v>1</v>
      </c>
      <c r="F1496" s="265" t="s">
        <v>2082</v>
      </c>
      <c r="G1496" s="263"/>
      <c r="H1496" s="266">
        <v>51</v>
      </c>
      <c r="I1496" s="267"/>
      <c r="J1496" s="263"/>
      <c r="K1496" s="263"/>
      <c r="L1496" s="268"/>
      <c r="M1496" s="269"/>
      <c r="N1496" s="270"/>
      <c r="O1496" s="270"/>
      <c r="P1496" s="270"/>
      <c r="Q1496" s="270"/>
      <c r="R1496" s="270"/>
      <c r="S1496" s="270"/>
      <c r="T1496" s="271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72" t="s">
        <v>174</v>
      </c>
      <c r="AU1496" s="272" t="s">
        <v>87</v>
      </c>
      <c r="AV1496" s="14" t="s">
        <v>87</v>
      </c>
      <c r="AW1496" s="14" t="s">
        <v>32</v>
      </c>
      <c r="AX1496" s="14" t="s">
        <v>77</v>
      </c>
      <c r="AY1496" s="272" t="s">
        <v>163</v>
      </c>
    </row>
    <row r="1497" s="14" customFormat="1">
      <c r="A1497" s="14"/>
      <c r="B1497" s="262"/>
      <c r="C1497" s="263"/>
      <c r="D1497" s="248" t="s">
        <v>174</v>
      </c>
      <c r="E1497" s="264" t="s">
        <v>1</v>
      </c>
      <c r="F1497" s="265" t="s">
        <v>2083</v>
      </c>
      <c r="G1497" s="263"/>
      <c r="H1497" s="266">
        <v>-10.9</v>
      </c>
      <c r="I1497" s="267"/>
      <c r="J1497" s="263"/>
      <c r="K1497" s="263"/>
      <c r="L1497" s="268"/>
      <c r="M1497" s="269"/>
      <c r="N1497" s="270"/>
      <c r="O1497" s="270"/>
      <c r="P1497" s="270"/>
      <c r="Q1497" s="270"/>
      <c r="R1497" s="270"/>
      <c r="S1497" s="270"/>
      <c r="T1497" s="271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72" t="s">
        <v>174</v>
      </c>
      <c r="AU1497" s="272" t="s">
        <v>87</v>
      </c>
      <c r="AV1497" s="14" t="s">
        <v>87</v>
      </c>
      <c r="AW1497" s="14" t="s">
        <v>32</v>
      </c>
      <c r="AX1497" s="14" t="s">
        <v>77</v>
      </c>
      <c r="AY1497" s="272" t="s">
        <v>163</v>
      </c>
    </row>
    <row r="1498" s="14" customFormat="1">
      <c r="A1498" s="14"/>
      <c r="B1498" s="262"/>
      <c r="C1498" s="263"/>
      <c r="D1498" s="248" t="s">
        <v>174</v>
      </c>
      <c r="E1498" s="264" t="s">
        <v>1</v>
      </c>
      <c r="F1498" s="265" t="s">
        <v>2084</v>
      </c>
      <c r="G1498" s="263"/>
      <c r="H1498" s="266">
        <v>4.5</v>
      </c>
      <c r="I1498" s="267"/>
      <c r="J1498" s="263"/>
      <c r="K1498" s="263"/>
      <c r="L1498" s="268"/>
      <c r="M1498" s="269"/>
      <c r="N1498" s="270"/>
      <c r="O1498" s="270"/>
      <c r="P1498" s="270"/>
      <c r="Q1498" s="270"/>
      <c r="R1498" s="270"/>
      <c r="S1498" s="270"/>
      <c r="T1498" s="271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72" t="s">
        <v>174</v>
      </c>
      <c r="AU1498" s="272" t="s">
        <v>87</v>
      </c>
      <c r="AV1498" s="14" t="s">
        <v>87</v>
      </c>
      <c r="AW1498" s="14" t="s">
        <v>32</v>
      </c>
      <c r="AX1498" s="14" t="s">
        <v>77</v>
      </c>
      <c r="AY1498" s="272" t="s">
        <v>163</v>
      </c>
    </row>
    <row r="1499" s="2" customFormat="1" ht="16.5" customHeight="1">
      <c r="A1499" s="38"/>
      <c r="B1499" s="39"/>
      <c r="C1499" s="273" t="s">
        <v>2085</v>
      </c>
      <c r="D1499" s="273" t="s">
        <v>230</v>
      </c>
      <c r="E1499" s="274" t="s">
        <v>2086</v>
      </c>
      <c r="F1499" s="275" t="s">
        <v>2087</v>
      </c>
      <c r="G1499" s="276" t="s">
        <v>444</v>
      </c>
      <c r="H1499" s="277">
        <v>52.854999999999997</v>
      </c>
      <c r="I1499" s="278"/>
      <c r="J1499" s="279">
        <f>ROUND(I1499*H1499,2)</f>
        <v>0</v>
      </c>
      <c r="K1499" s="275" t="s">
        <v>169</v>
      </c>
      <c r="L1499" s="280"/>
      <c r="M1499" s="281" t="s">
        <v>1</v>
      </c>
      <c r="N1499" s="282" t="s">
        <v>42</v>
      </c>
      <c r="O1499" s="91"/>
      <c r="P1499" s="244">
        <f>O1499*H1499</f>
        <v>0</v>
      </c>
      <c r="Q1499" s="244">
        <v>0.00029999999999999997</v>
      </c>
      <c r="R1499" s="244">
        <f>Q1499*H1499</f>
        <v>0.015856499999999999</v>
      </c>
      <c r="S1499" s="244">
        <v>0</v>
      </c>
      <c r="T1499" s="245">
        <f>S1499*H1499</f>
        <v>0</v>
      </c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R1499" s="246" t="s">
        <v>379</v>
      </c>
      <c r="AT1499" s="246" t="s">
        <v>230</v>
      </c>
      <c r="AU1499" s="246" t="s">
        <v>87</v>
      </c>
      <c r="AY1499" s="17" t="s">
        <v>163</v>
      </c>
      <c r="BE1499" s="247">
        <f>IF(N1499="základní",J1499,0)</f>
        <v>0</v>
      </c>
      <c r="BF1499" s="247">
        <f>IF(N1499="snížená",J1499,0)</f>
        <v>0</v>
      </c>
      <c r="BG1499" s="247">
        <f>IF(N1499="zákl. přenesená",J1499,0)</f>
        <v>0</v>
      </c>
      <c r="BH1499" s="247">
        <f>IF(N1499="sníž. přenesená",J1499,0)</f>
        <v>0</v>
      </c>
      <c r="BI1499" s="247">
        <f>IF(N1499="nulová",J1499,0)</f>
        <v>0</v>
      </c>
      <c r="BJ1499" s="17" t="s">
        <v>85</v>
      </c>
      <c r="BK1499" s="247">
        <f>ROUND(I1499*H1499,2)</f>
        <v>0</v>
      </c>
      <c r="BL1499" s="17" t="s">
        <v>264</v>
      </c>
      <c r="BM1499" s="246" t="s">
        <v>2088</v>
      </c>
    </row>
    <row r="1500" s="2" customFormat="1">
      <c r="A1500" s="38"/>
      <c r="B1500" s="39"/>
      <c r="C1500" s="40"/>
      <c r="D1500" s="248" t="s">
        <v>172</v>
      </c>
      <c r="E1500" s="40"/>
      <c r="F1500" s="249" t="s">
        <v>2087</v>
      </c>
      <c r="G1500" s="40"/>
      <c r="H1500" s="40"/>
      <c r="I1500" s="144"/>
      <c r="J1500" s="40"/>
      <c r="K1500" s="40"/>
      <c r="L1500" s="44"/>
      <c r="M1500" s="250"/>
      <c r="N1500" s="251"/>
      <c r="O1500" s="91"/>
      <c r="P1500" s="91"/>
      <c r="Q1500" s="91"/>
      <c r="R1500" s="91"/>
      <c r="S1500" s="91"/>
      <c r="T1500" s="92"/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T1500" s="17" t="s">
        <v>172</v>
      </c>
      <c r="AU1500" s="17" t="s">
        <v>87</v>
      </c>
    </row>
    <row r="1501" s="14" customFormat="1">
      <c r="A1501" s="14"/>
      <c r="B1501" s="262"/>
      <c r="C1501" s="263"/>
      <c r="D1501" s="248" t="s">
        <v>174</v>
      </c>
      <c r="E1501" s="264" t="s">
        <v>1</v>
      </c>
      <c r="F1501" s="265" t="s">
        <v>2089</v>
      </c>
      <c r="G1501" s="263"/>
      <c r="H1501" s="266">
        <v>48.049999999999997</v>
      </c>
      <c r="I1501" s="267"/>
      <c r="J1501" s="263"/>
      <c r="K1501" s="263"/>
      <c r="L1501" s="268"/>
      <c r="M1501" s="269"/>
      <c r="N1501" s="270"/>
      <c r="O1501" s="270"/>
      <c r="P1501" s="270"/>
      <c r="Q1501" s="270"/>
      <c r="R1501" s="270"/>
      <c r="S1501" s="270"/>
      <c r="T1501" s="271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72" t="s">
        <v>174</v>
      </c>
      <c r="AU1501" s="272" t="s">
        <v>87</v>
      </c>
      <c r="AV1501" s="14" t="s">
        <v>87</v>
      </c>
      <c r="AW1501" s="14" t="s">
        <v>32</v>
      </c>
      <c r="AX1501" s="14" t="s">
        <v>77</v>
      </c>
      <c r="AY1501" s="272" t="s">
        <v>163</v>
      </c>
    </row>
    <row r="1502" s="14" customFormat="1">
      <c r="A1502" s="14"/>
      <c r="B1502" s="262"/>
      <c r="C1502" s="263"/>
      <c r="D1502" s="248" t="s">
        <v>174</v>
      </c>
      <c r="E1502" s="263"/>
      <c r="F1502" s="265" t="s">
        <v>2090</v>
      </c>
      <c r="G1502" s="263"/>
      <c r="H1502" s="266">
        <v>52.854999999999997</v>
      </c>
      <c r="I1502" s="267"/>
      <c r="J1502" s="263"/>
      <c r="K1502" s="263"/>
      <c r="L1502" s="268"/>
      <c r="M1502" s="269"/>
      <c r="N1502" s="270"/>
      <c r="O1502" s="270"/>
      <c r="P1502" s="270"/>
      <c r="Q1502" s="270"/>
      <c r="R1502" s="270"/>
      <c r="S1502" s="270"/>
      <c r="T1502" s="271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72" t="s">
        <v>174</v>
      </c>
      <c r="AU1502" s="272" t="s">
        <v>87</v>
      </c>
      <c r="AV1502" s="14" t="s">
        <v>87</v>
      </c>
      <c r="AW1502" s="14" t="s">
        <v>4</v>
      </c>
      <c r="AX1502" s="14" t="s">
        <v>85</v>
      </c>
      <c r="AY1502" s="272" t="s">
        <v>163</v>
      </c>
    </row>
    <row r="1503" s="2" customFormat="1" ht="16.5" customHeight="1">
      <c r="A1503" s="38"/>
      <c r="B1503" s="39"/>
      <c r="C1503" s="235" t="s">
        <v>2091</v>
      </c>
      <c r="D1503" s="235" t="s">
        <v>165</v>
      </c>
      <c r="E1503" s="236" t="s">
        <v>2092</v>
      </c>
      <c r="F1503" s="237" t="s">
        <v>2093</v>
      </c>
      <c r="G1503" s="238" t="s">
        <v>168</v>
      </c>
      <c r="H1503" s="239">
        <v>66.286000000000001</v>
      </c>
      <c r="I1503" s="240"/>
      <c r="J1503" s="241">
        <f>ROUND(I1503*H1503,2)</f>
        <v>0</v>
      </c>
      <c r="K1503" s="237" t="s">
        <v>169</v>
      </c>
      <c r="L1503" s="44"/>
      <c r="M1503" s="242" t="s">
        <v>1</v>
      </c>
      <c r="N1503" s="243" t="s">
        <v>42</v>
      </c>
      <c r="O1503" s="91"/>
      <c r="P1503" s="244">
        <f>O1503*H1503</f>
        <v>0</v>
      </c>
      <c r="Q1503" s="244">
        <v>0.0060000000000000001</v>
      </c>
      <c r="R1503" s="244">
        <f>Q1503*H1503</f>
        <v>0.39771600000000001</v>
      </c>
      <c r="S1503" s="244">
        <v>0</v>
      </c>
      <c r="T1503" s="245">
        <f>S1503*H1503</f>
        <v>0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246" t="s">
        <v>264</v>
      </c>
      <c r="AT1503" s="246" t="s">
        <v>165</v>
      </c>
      <c r="AU1503" s="246" t="s">
        <v>87</v>
      </c>
      <c r="AY1503" s="17" t="s">
        <v>163</v>
      </c>
      <c r="BE1503" s="247">
        <f>IF(N1503="základní",J1503,0)</f>
        <v>0</v>
      </c>
      <c r="BF1503" s="247">
        <f>IF(N1503="snížená",J1503,0)</f>
        <v>0</v>
      </c>
      <c r="BG1503" s="247">
        <f>IF(N1503="zákl. přenesená",J1503,0)</f>
        <v>0</v>
      </c>
      <c r="BH1503" s="247">
        <f>IF(N1503="sníž. přenesená",J1503,0)</f>
        <v>0</v>
      </c>
      <c r="BI1503" s="247">
        <f>IF(N1503="nulová",J1503,0)</f>
        <v>0</v>
      </c>
      <c r="BJ1503" s="17" t="s">
        <v>85</v>
      </c>
      <c r="BK1503" s="247">
        <f>ROUND(I1503*H1503,2)</f>
        <v>0</v>
      </c>
      <c r="BL1503" s="17" t="s">
        <v>264</v>
      </c>
      <c r="BM1503" s="246" t="s">
        <v>2094</v>
      </c>
    </row>
    <row r="1504" s="2" customFormat="1">
      <c r="A1504" s="38"/>
      <c r="B1504" s="39"/>
      <c r="C1504" s="40"/>
      <c r="D1504" s="248" t="s">
        <v>172</v>
      </c>
      <c r="E1504" s="40"/>
      <c r="F1504" s="249" t="s">
        <v>2095</v>
      </c>
      <c r="G1504" s="40"/>
      <c r="H1504" s="40"/>
      <c r="I1504" s="144"/>
      <c r="J1504" s="40"/>
      <c r="K1504" s="40"/>
      <c r="L1504" s="44"/>
      <c r="M1504" s="250"/>
      <c r="N1504" s="251"/>
      <c r="O1504" s="91"/>
      <c r="P1504" s="91"/>
      <c r="Q1504" s="91"/>
      <c r="R1504" s="91"/>
      <c r="S1504" s="91"/>
      <c r="T1504" s="92"/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T1504" s="17" t="s">
        <v>172</v>
      </c>
      <c r="AU1504" s="17" t="s">
        <v>87</v>
      </c>
    </row>
    <row r="1505" s="13" customFormat="1">
      <c r="A1505" s="13"/>
      <c r="B1505" s="252"/>
      <c r="C1505" s="253"/>
      <c r="D1505" s="248" t="s">
        <v>174</v>
      </c>
      <c r="E1505" s="254" t="s">
        <v>1</v>
      </c>
      <c r="F1505" s="255" t="s">
        <v>2073</v>
      </c>
      <c r="G1505" s="253"/>
      <c r="H1505" s="254" t="s">
        <v>1</v>
      </c>
      <c r="I1505" s="256"/>
      <c r="J1505" s="253"/>
      <c r="K1505" s="253"/>
      <c r="L1505" s="257"/>
      <c r="M1505" s="258"/>
      <c r="N1505" s="259"/>
      <c r="O1505" s="259"/>
      <c r="P1505" s="259"/>
      <c r="Q1505" s="259"/>
      <c r="R1505" s="259"/>
      <c r="S1505" s="259"/>
      <c r="T1505" s="260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61" t="s">
        <v>174</v>
      </c>
      <c r="AU1505" s="261" t="s">
        <v>87</v>
      </c>
      <c r="AV1505" s="13" t="s">
        <v>85</v>
      </c>
      <c r="AW1505" s="13" t="s">
        <v>32</v>
      </c>
      <c r="AX1505" s="13" t="s">
        <v>77</v>
      </c>
      <c r="AY1505" s="261" t="s">
        <v>163</v>
      </c>
    </row>
    <row r="1506" s="14" customFormat="1">
      <c r="A1506" s="14"/>
      <c r="B1506" s="262"/>
      <c r="C1506" s="263"/>
      <c r="D1506" s="248" t="s">
        <v>174</v>
      </c>
      <c r="E1506" s="264" t="s">
        <v>1</v>
      </c>
      <c r="F1506" s="265" t="s">
        <v>343</v>
      </c>
      <c r="G1506" s="263"/>
      <c r="H1506" s="266">
        <v>0.47999999999999998</v>
      </c>
      <c r="I1506" s="267"/>
      <c r="J1506" s="263"/>
      <c r="K1506" s="263"/>
      <c r="L1506" s="268"/>
      <c r="M1506" s="269"/>
      <c r="N1506" s="270"/>
      <c r="O1506" s="270"/>
      <c r="P1506" s="270"/>
      <c r="Q1506" s="270"/>
      <c r="R1506" s="270"/>
      <c r="S1506" s="270"/>
      <c r="T1506" s="271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72" t="s">
        <v>174</v>
      </c>
      <c r="AU1506" s="272" t="s">
        <v>87</v>
      </c>
      <c r="AV1506" s="14" t="s">
        <v>87</v>
      </c>
      <c r="AW1506" s="14" t="s">
        <v>32</v>
      </c>
      <c r="AX1506" s="14" t="s">
        <v>77</v>
      </c>
      <c r="AY1506" s="272" t="s">
        <v>163</v>
      </c>
    </row>
    <row r="1507" s="14" customFormat="1">
      <c r="A1507" s="14"/>
      <c r="B1507" s="262"/>
      <c r="C1507" s="263"/>
      <c r="D1507" s="248" t="s">
        <v>174</v>
      </c>
      <c r="E1507" s="264" t="s">
        <v>1</v>
      </c>
      <c r="F1507" s="265" t="s">
        <v>2096</v>
      </c>
      <c r="G1507" s="263"/>
      <c r="H1507" s="266">
        <v>14.130000000000001</v>
      </c>
      <c r="I1507" s="267"/>
      <c r="J1507" s="263"/>
      <c r="K1507" s="263"/>
      <c r="L1507" s="268"/>
      <c r="M1507" s="269"/>
      <c r="N1507" s="270"/>
      <c r="O1507" s="270"/>
      <c r="P1507" s="270"/>
      <c r="Q1507" s="270"/>
      <c r="R1507" s="270"/>
      <c r="S1507" s="270"/>
      <c r="T1507" s="271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72" t="s">
        <v>174</v>
      </c>
      <c r="AU1507" s="272" t="s">
        <v>87</v>
      </c>
      <c r="AV1507" s="14" t="s">
        <v>87</v>
      </c>
      <c r="AW1507" s="14" t="s">
        <v>32</v>
      </c>
      <c r="AX1507" s="14" t="s">
        <v>77</v>
      </c>
      <c r="AY1507" s="272" t="s">
        <v>163</v>
      </c>
    </row>
    <row r="1508" s="14" customFormat="1">
      <c r="A1508" s="14"/>
      <c r="B1508" s="262"/>
      <c r="C1508" s="263"/>
      <c r="D1508" s="248" t="s">
        <v>174</v>
      </c>
      <c r="E1508" s="264" t="s">
        <v>1</v>
      </c>
      <c r="F1508" s="265" t="s">
        <v>345</v>
      </c>
      <c r="G1508" s="263"/>
      <c r="H1508" s="266">
        <v>-2.3999999999999999</v>
      </c>
      <c r="I1508" s="267"/>
      <c r="J1508" s="263"/>
      <c r="K1508" s="263"/>
      <c r="L1508" s="268"/>
      <c r="M1508" s="269"/>
      <c r="N1508" s="270"/>
      <c r="O1508" s="270"/>
      <c r="P1508" s="270"/>
      <c r="Q1508" s="270"/>
      <c r="R1508" s="270"/>
      <c r="S1508" s="270"/>
      <c r="T1508" s="271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72" t="s">
        <v>174</v>
      </c>
      <c r="AU1508" s="272" t="s">
        <v>87</v>
      </c>
      <c r="AV1508" s="14" t="s">
        <v>87</v>
      </c>
      <c r="AW1508" s="14" t="s">
        <v>32</v>
      </c>
      <c r="AX1508" s="14" t="s">
        <v>77</v>
      </c>
      <c r="AY1508" s="272" t="s">
        <v>163</v>
      </c>
    </row>
    <row r="1509" s="14" customFormat="1">
      <c r="A1509" s="14"/>
      <c r="B1509" s="262"/>
      <c r="C1509" s="263"/>
      <c r="D1509" s="248" t="s">
        <v>174</v>
      </c>
      <c r="E1509" s="264" t="s">
        <v>1</v>
      </c>
      <c r="F1509" s="265" t="s">
        <v>346</v>
      </c>
      <c r="G1509" s="263"/>
      <c r="H1509" s="266">
        <v>0.90000000000000002</v>
      </c>
      <c r="I1509" s="267"/>
      <c r="J1509" s="263"/>
      <c r="K1509" s="263"/>
      <c r="L1509" s="268"/>
      <c r="M1509" s="269"/>
      <c r="N1509" s="270"/>
      <c r="O1509" s="270"/>
      <c r="P1509" s="270"/>
      <c r="Q1509" s="270"/>
      <c r="R1509" s="270"/>
      <c r="S1509" s="270"/>
      <c r="T1509" s="271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72" t="s">
        <v>174</v>
      </c>
      <c r="AU1509" s="272" t="s">
        <v>87</v>
      </c>
      <c r="AV1509" s="14" t="s">
        <v>87</v>
      </c>
      <c r="AW1509" s="14" t="s">
        <v>32</v>
      </c>
      <c r="AX1509" s="14" t="s">
        <v>77</v>
      </c>
      <c r="AY1509" s="272" t="s">
        <v>163</v>
      </c>
    </row>
    <row r="1510" s="14" customFormat="1">
      <c r="A1510" s="14"/>
      <c r="B1510" s="262"/>
      <c r="C1510" s="263"/>
      <c r="D1510" s="248" t="s">
        <v>174</v>
      </c>
      <c r="E1510" s="264" t="s">
        <v>1</v>
      </c>
      <c r="F1510" s="265" t="s">
        <v>2097</v>
      </c>
      <c r="G1510" s="263"/>
      <c r="H1510" s="266">
        <v>-4.1399999999999997</v>
      </c>
      <c r="I1510" s="267"/>
      <c r="J1510" s="263"/>
      <c r="K1510" s="263"/>
      <c r="L1510" s="268"/>
      <c r="M1510" s="269"/>
      <c r="N1510" s="270"/>
      <c r="O1510" s="270"/>
      <c r="P1510" s="270"/>
      <c r="Q1510" s="270"/>
      <c r="R1510" s="270"/>
      <c r="S1510" s="270"/>
      <c r="T1510" s="271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72" t="s">
        <v>174</v>
      </c>
      <c r="AU1510" s="272" t="s">
        <v>87</v>
      </c>
      <c r="AV1510" s="14" t="s">
        <v>87</v>
      </c>
      <c r="AW1510" s="14" t="s">
        <v>32</v>
      </c>
      <c r="AX1510" s="14" t="s">
        <v>77</v>
      </c>
      <c r="AY1510" s="272" t="s">
        <v>163</v>
      </c>
    </row>
    <row r="1511" s="14" customFormat="1">
      <c r="A1511" s="14"/>
      <c r="B1511" s="262"/>
      <c r="C1511" s="263"/>
      <c r="D1511" s="248" t="s">
        <v>174</v>
      </c>
      <c r="E1511" s="264" t="s">
        <v>1</v>
      </c>
      <c r="F1511" s="265" t="s">
        <v>2075</v>
      </c>
      <c r="G1511" s="263"/>
      <c r="H1511" s="266">
        <v>7.7699999999999996</v>
      </c>
      <c r="I1511" s="267"/>
      <c r="J1511" s="263"/>
      <c r="K1511" s="263"/>
      <c r="L1511" s="268"/>
      <c r="M1511" s="269"/>
      <c r="N1511" s="270"/>
      <c r="O1511" s="270"/>
      <c r="P1511" s="270"/>
      <c r="Q1511" s="270"/>
      <c r="R1511" s="270"/>
      <c r="S1511" s="270"/>
      <c r="T1511" s="271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72" t="s">
        <v>174</v>
      </c>
      <c r="AU1511" s="272" t="s">
        <v>87</v>
      </c>
      <c r="AV1511" s="14" t="s">
        <v>87</v>
      </c>
      <c r="AW1511" s="14" t="s">
        <v>32</v>
      </c>
      <c r="AX1511" s="14" t="s">
        <v>77</v>
      </c>
      <c r="AY1511" s="272" t="s">
        <v>163</v>
      </c>
    </row>
    <row r="1512" s="13" customFormat="1">
      <c r="A1512" s="13"/>
      <c r="B1512" s="252"/>
      <c r="C1512" s="253"/>
      <c r="D1512" s="248" t="s">
        <v>174</v>
      </c>
      <c r="E1512" s="254" t="s">
        <v>1</v>
      </c>
      <c r="F1512" s="255" t="s">
        <v>2098</v>
      </c>
      <c r="G1512" s="253"/>
      <c r="H1512" s="254" t="s">
        <v>1</v>
      </c>
      <c r="I1512" s="256"/>
      <c r="J1512" s="253"/>
      <c r="K1512" s="253"/>
      <c r="L1512" s="257"/>
      <c r="M1512" s="258"/>
      <c r="N1512" s="259"/>
      <c r="O1512" s="259"/>
      <c r="P1512" s="259"/>
      <c r="Q1512" s="259"/>
      <c r="R1512" s="259"/>
      <c r="S1512" s="259"/>
      <c r="T1512" s="260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61" t="s">
        <v>174</v>
      </c>
      <c r="AU1512" s="261" t="s">
        <v>87</v>
      </c>
      <c r="AV1512" s="13" t="s">
        <v>85</v>
      </c>
      <c r="AW1512" s="13" t="s">
        <v>32</v>
      </c>
      <c r="AX1512" s="13" t="s">
        <v>77</v>
      </c>
      <c r="AY1512" s="261" t="s">
        <v>163</v>
      </c>
    </row>
    <row r="1513" s="14" customFormat="1">
      <c r="A1513" s="14"/>
      <c r="B1513" s="262"/>
      <c r="C1513" s="263"/>
      <c r="D1513" s="248" t="s">
        <v>174</v>
      </c>
      <c r="E1513" s="264" t="s">
        <v>1</v>
      </c>
      <c r="F1513" s="265" t="s">
        <v>2099</v>
      </c>
      <c r="G1513" s="263"/>
      <c r="H1513" s="266">
        <v>1.5900000000000001</v>
      </c>
      <c r="I1513" s="267"/>
      <c r="J1513" s="263"/>
      <c r="K1513" s="263"/>
      <c r="L1513" s="268"/>
      <c r="M1513" s="269"/>
      <c r="N1513" s="270"/>
      <c r="O1513" s="270"/>
      <c r="P1513" s="270"/>
      <c r="Q1513" s="270"/>
      <c r="R1513" s="270"/>
      <c r="S1513" s="270"/>
      <c r="T1513" s="271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72" t="s">
        <v>174</v>
      </c>
      <c r="AU1513" s="272" t="s">
        <v>87</v>
      </c>
      <c r="AV1513" s="14" t="s">
        <v>87</v>
      </c>
      <c r="AW1513" s="14" t="s">
        <v>32</v>
      </c>
      <c r="AX1513" s="14" t="s">
        <v>77</v>
      </c>
      <c r="AY1513" s="272" t="s">
        <v>163</v>
      </c>
    </row>
    <row r="1514" s="14" customFormat="1">
      <c r="A1514" s="14"/>
      <c r="B1514" s="262"/>
      <c r="C1514" s="263"/>
      <c r="D1514" s="248" t="s">
        <v>174</v>
      </c>
      <c r="E1514" s="264" t="s">
        <v>1</v>
      </c>
      <c r="F1514" s="265" t="s">
        <v>2100</v>
      </c>
      <c r="G1514" s="263"/>
      <c r="H1514" s="266">
        <v>42.18</v>
      </c>
      <c r="I1514" s="267"/>
      <c r="J1514" s="263"/>
      <c r="K1514" s="263"/>
      <c r="L1514" s="268"/>
      <c r="M1514" s="269"/>
      <c r="N1514" s="270"/>
      <c r="O1514" s="270"/>
      <c r="P1514" s="270"/>
      <c r="Q1514" s="270"/>
      <c r="R1514" s="270"/>
      <c r="S1514" s="270"/>
      <c r="T1514" s="271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72" t="s">
        <v>174</v>
      </c>
      <c r="AU1514" s="272" t="s">
        <v>87</v>
      </c>
      <c r="AV1514" s="14" t="s">
        <v>87</v>
      </c>
      <c r="AW1514" s="14" t="s">
        <v>32</v>
      </c>
      <c r="AX1514" s="14" t="s">
        <v>77</v>
      </c>
      <c r="AY1514" s="272" t="s">
        <v>163</v>
      </c>
    </row>
    <row r="1515" s="14" customFormat="1">
      <c r="A1515" s="14"/>
      <c r="B1515" s="262"/>
      <c r="C1515" s="263"/>
      <c r="D1515" s="248" t="s">
        <v>174</v>
      </c>
      <c r="E1515" s="264" t="s">
        <v>1</v>
      </c>
      <c r="F1515" s="265" t="s">
        <v>2101</v>
      </c>
      <c r="G1515" s="263"/>
      <c r="H1515" s="266">
        <v>-11.775</v>
      </c>
      <c r="I1515" s="267"/>
      <c r="J1515" s="263"/>
      <c r="K1515" s="263"/>
      <c r="L1515" s="268"/>
      <c r="M1515" s="269"/>
      <c r="N1515" s="270"/>
      <c r="O1515" s="270"/>
      <c r="P1515" s="270"/>
      <c r="Q1515" s="270"/>
      <c r="R1515" s="270"/>
      <c r="S1515" s="270"/>
      <c r="T1515" s="271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72" t="s">
        <v>174</v>
      </c>
      <c r="AU1515" s="272" t="s">
        <v>87</v>
      </c>
      <c r="AV1515" s="14" t="s">
        <v>87</v>
      </c>
      <c r="AW1515" s="14" t="s">
        <v>32</v>
      </c>
      <c r="AX1515" s="14" t="s">
        <v>77</v>
      </c>
      <c r="AY1515" s="272" t="s">
        <v>163</v>
      </c>
    </row>
    <row r="1516" s="14" customFormat="1">
      <c r="A1516" s="14"/>
      <c r="B1516" s="262"/>
      <c r="C1516" s="263"/>
      <c r="D1516" s="248" t="s">
        <v>174</v>
      </c>
      <c r="E1516" s="264" t="s">
        <v>1</v>
      </c>
      <c r="F1516" s="265" t="s">
        <v>2102</v>
      </c>
      <c r="G1516" s="263"/>
      <c r="H1516" s="266">
        <v>4.6580000000000004</v>
      </c>
      <c r="I1516" s="267"/>
      <c r="J1516" s="263"/>
      <c r="K1516" s="263"/>
      <c r="L1516" s="268"/>
      <c r="M1516" s="269"/>
      <c r="N1516" s="270"/>
      <c r="O1516" s="270"/>
      <c r="P1516" s="270"/>
      <c r="Q1516" s="270"/>
      <c r="R1516" s="270"/>
      <c r="S1516" s="270"/>
      <c r="T1516" s="271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72" t="s">
        <v>174</v>
      </c>
      <c r="AU1516" s="272" t="s">
        <v>87</v>
      </c>
      <c r="AV1516" s="14" t="s">
        <v>87</v>
      </c>
      <c r="AW1516" s="14" t="s">
        <v>32</v>
      </c>
      <c r="AX1516" s="14" t="s">
        <v>77</v>
      </c>
      <c r="AY1516" s="272" t="s">
        <v>163</v>
      </c>
    </row>
    <row r="1517" s="14" customFormat="1">
      <c r="A1517" s="14"/>
      <c r="B1517" s="262"/>
      <c r="C1517" s="263"/>
      <c r="D1517" s="248" t="s">
        <v>174</v>
      </c>
      <c r="E1517" s="264" t="s">
        <v>1</v>
      </c>
      <c r="F1517" s="265" t="s">
        <v>2103</v>
      </c>
      <c r="G1517" s="263"/>
      <c r="H1517" s="266">
        <v>15.75</v>
      </c>
      <c r="I1517" s="267"/>
      <c r="J1517" s="263"/>
      <c r="K1517" s="263"/>
      <c r="L1517" s="268"/>
      <c r="M1517" s="269"/>
      <c r="N1517" s="270"/>
      <c r="O1517" s="270"/>
      <c r="P1517" s="270"/>
      <c r="Q1517" s="270"/>
      <c r="R1517" s="270"/>
      <c r="S1517" s="270"/>
      <c r="T1517" s="271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72" t="s">
        <v>174</v>
      </c>
      <c r="AU1517" s="272" t="s">
        <v>87</v>
      </c>
      <c r="AV1517" s="14" t="s">
        <v>87</v>
      </c>
      <c r="AW1517" s="14" t="s">
        <v>32</v>
      </c>
      <c r="AX1517" s="14" t="s">
        <v>77</v>
      </c>
      <c r="AY1517" s="272" t="s">
        <v>163</v>
      </c>
    </row>
    <row r="1518" s="14" customFormat="1">
      <c r="A1518" s="14"/>
      <c r="B1518" s="262"/>
      <c r="C1518" s="263"/>
      <c r="D1518" s="248" t="s">
        <v>174</v>
      </c>
      <c r="E1518" s="264" t="s">
        <v>1</v>
      </c>
      <c r="F1518" s="265" t="s">
        <v>2104</v>
      </c>
      <c r="G1518" s="263"/>
      <c r="H1518" s="266">
        <v>-2.8570000000000002</v>
      </c>
      <c r="I1518" s="267"/>
      <c r="J1518" s="263"/>
      <c r="K1518" s="263"/>
      <c r="L1518" s="268"/>
      <c r="M1518" s="269"/>
      <c r="N1518" s="270"/>
      <c r="O1518" s="270"/>
      <c r="P1518" s="270"/>
      <c r="Q1518" s="270"/>
      <c r="R1518" s="270"/>
      <c r="S1518" s="270"/>
      <c r="T1518" s="271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72" t="s">
        <v>174</v>
      </c>
      <c r="AU1518" s="272" t="s">
        <v>87</v>
      </c>
      <c r="AV1518" s="14" t="s">
        <v>87</v>
      </c>
      <c r="AW1518" s="14" t="s">
        <v>32</v>
      </c>
      <c r="AX1518" s="14" t="s">
        <v>77</v>
      </c>
      <c r="AY1518" s="272" t="s">
        <v>163</v>
      </c>
    </row>
    <row r="1519" s="2" customFormat="1" ht="16.5" customHeight="1">
      <c r="A1519" s="38"/>
      <c r="B1519" s="39"/>
      <c r="C1519" s="273" t="s">
        <v>2105</v>
      </c>
      <c r="D1519" s="273" t="s">
        <v>230</v>
      </c>
      <c r="E1519" s="274" t="s">
        <v>2106</v>
      </c>
      <c r="F1519" s="275" t="s">
        <v>2107</v>
      </c>
      <c r="G1519" s="276" t="s">
        <v>168</v>
      </c>
      <c r="H1519" s="277">
        <v>72.915000000000006</v>
      </c>
      <c r="I1519" s="278"/>
      <c r="J1519" s="279">
        <f>ROUND(I1519*H1519,2)</f>
        <v>0</v>
      </c>
      <c r="K1519" s="275" t="s">
        <v>169</v>
      </c>
      <c r="L1519" s="280"/>
      <c r="M1519" s="281" t="s">
        <v>1</v>
      </c>
      <c r="N1519" s="282" t="s">
        <v>42</v>
      </c>
      <c r="O1519" s="91"/>
      <c r="P1519" s="244">
        <f>O1519*H1519</f>
        <v>0</v>
      </c>
      <c r="Q1519" s="244">
        <v>0.0118</v>
      </c>
      <c r="R1519" s="244">
        <f>Q1519*H1519</f>
        <v>0.86039700000000008</v>
      </c>
      <c r="S1519" s="244">
        <v>0</v>
      </c>
      <c r="T1519" s="245">
        <f>S1519*H1519</f>
        <v>0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246" t="s">
        <v>379</v>
      </c>
      <c r="AT1519" s="246" t="s">
        <v>230</v>
      </c>
      <c r="AU1519" s="246" t="s">
        <v>87</v>
      </c>
      <c r="AY1519" s="17" t="s">
        <v>163</v>
      </c>
      <c r="BE1519" s="247">
        <f>IF(N1519="základní",J1519,0)</f>
        <v>0</v>
      </c>
      <c r="BF1519" s="247">
        <f>IF(N1519="snížená",J1519,0)</f>
        <v>0</v>
      </c>
      <c r="BG1519" s="247">
        <f>IF(N1519="zákl. přenesená",J1519,0)</f>
        <v>0</v>
      </c>
      <c r="BH1519" s="247">
        <f>IF(N1519="sníž. přenesená",J1519,0)</f>
        <v>0</v>
      </c>
      <c r="BI1519" s="247">
        <f>IF(N1519="nulová",J1519,0)</f>
        <v>0</v>
      </c>
      <c r="BJ1519" s="17" t="s">
        <v>85</v>
      </c>
      <c r="BK1519" s="247">
        <f>ROUND(I1519*H1519,2)</f>
        <v>0</v>
      </c>
      <c r="BL1519" s="17" t="s">
        <v>264</v>
      </c>
      <c r="BM1519" s="246" t="s">
        <v>2108</v>
      </c>
    </row>
    <row r="1520" s="2" customFormat="1">
      <c r="A1520" s="38"/>
      <c r="B1520" s="39"/>
      <c r="C1520" s="40"/>
      <c r="D1520" s="248" t="s">
        <v>172</v>
      </c>
      <c r="E1520" s="40"/>
      <c r="F1520" s="249" t="s">
        <v>2107</v>
      </c>
      <c r="G1520" s="40"/>
      <c r="H1520" s="40"/>
      <c r="I1520" s="144"/>
      <c r="J1520" s="40"/>
      <c r="K1520" s="40"/>
      <c r="L1520" s="44"/>
      <c r="M1520" s="250"/>
      <c r="N1520" s="251"/>
      <c r="O1520" s="91"/>
      <c r="P1520" s="91"/>
      <c r="Q1520" s="91"/>
      <c r="R1520" s="91"/>
      <c r="S1520" s="91"/>
      <c r="T1520" s="92"/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T1520" s="17" t="s">
        <v>172</v>
      </c>
      <c r="AU1520" s="17" t="s">
        <v>87</v>
      </c>
    </row>
    <row r="1521" s="2" customFormat="1">
      <c r="A1521" s="38"/>
      <c r="B1521" s="39"/>
      <c r="C1521" s="40"/>
      <c r="D1521" s="248" t="s">
        <v>393</v>
      </c>
      <c r="E1521" s="40"/>
      <c r="F1521" s="283" t="s">
        <v>806</v>
      </c>
      <c r="G1521" s="40"/>
      <c r="H1521" s="40"/>
      <c r="I1521" s="144"/>
      <c r="J1521" s="40"/>
      <c r="K1521" s="40"/>
      <c r="L1521" s="44"/>
      <c r="M1521" s="250"/>
      <c r="N1521" s="251"/>
      <c r="O1521" s="91"/>
      <c r="P1521" s="91"/>
      <c r="Q1521" s="91"/>
      <c r="R1521" s="91"/>
      <c r="S1521" s="91"/>
      <c r="T1521" s="92"/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T1521" s="17" t="s">
        <v>393</v>
      </c>
      <c r="AU1521" s="17" t="s">
        <v>87</v>
      </c>
    </row>
    <row r="1522" s="14" customFormat="1">
      <c r="A1522" s="14"/>
      <c r="B1522" s="262"/>
      <c r="C1522" s="263"/>
      <c r="D1522" s="248" t="s">
        <v>174</v>
      </c>
      <c r="E1522" s="264" t="s">
        <v>1</v>
      </c>
      <c r="F1522" s="265" t="s">
        <v>2109</v>
      </c>
      <c r="G1522" s="263"/>
      <c r="H1522" s="266">
        <v>66.286000000000001</v>
      </c>
      <c r="I1522" s="267"/>
      <c r="J1522" s="263"/>
      <c r="K1522" s="263"/>
      <c r="L1522" s="268"/>
      <c r="M1522" s="269"/>
      <c r="N1522" s="270"/>
      <c r="O1522" s="270"/>
      <c r="P1522" s="270"/>
      <c r="Q1522" s="270"/>
      <c r="R1522" s="270"/>
      <c r="S1522" s="270"/>
      <c r="T1522" s="271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72" t="s">
        <v>174</v>
      </c>
      <c r="AU1522" s="272" t="s">
        <v>87</v>
      </c>
      <c r="AV1522" s="14" t="s">
        <v>87</v>
      </c>
      <c r="AW1522" s="14" t="s">
        <v>32</v>
      </c>
      <c r="AX1522" s="14" t="s">
        <v>77</v>
      </c>
      <c r="AY1522" s="272" t="s">
        <v>163</v>
      </c>
    </row>
    <row r="1523" s="14" customFormat="1">
      <c r="A1523" s="14"/>
      <c r="B1523" s="262"/>
      <c r="C1523" s="263"/>
      <c r="D1523" s="248" t="s">
        <v>174</v>
      </c>
      <c r="E1523" s="263"/>
      <c r="F1523" s="265" t="s">
        <v>2110</v>
      </c>
      <c r="G1523" s="263"/>
      <c r="H1523" s="266">
        <v>72.915000000000006</v>
      </c>
      <c r="I1523" s="267"/>
      <c r="J1523" s="263"/>
      <c r="K1523" s="263"/>
      <c r="L1523" s="268"/>
      <c r="M1523" s="269"/>
      <c r="N1523" s="270"/>
      <c r="O1523" s="270"/>
      <c r="P1523" s="270"/>
      <c r="Q1523" s="270"/>
      <c r="R1523" s="270"/>
      <c r="S1523" s="270"/>
      <c r="T1523" s="271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72" t="s">
        <v>174</v>
      </c>
      <c r="AU1523" s="272" t="s">
        <v>87</v>
      </c>
      <c r="AV1523" s="14" t="s">
        <v>87</v>
      </c>
      <c r="AW1523" s="14" t="s">
        <v>4</v>
      </c>
      <c r="AX1523" s="14" t="s">
        <v>85</v>
      </c>
      <c r="AY1523" s="272" t="s">
        <v>163</v>
      </c>
    </row>
    <row r="1524" s="2" customFormat="1" ht="16.5" customHeight="1">
      <c r="A1524" s="38"/>
      <c r="B1524" s="39"/>
      <c r="C1524" s="235" t="s">
        <v>2111</v>
      </c>
      <c r="D1524" s="235" t="s">
        <v>165</v>
      </c>
      <c r="E1524" s="236" t="s">
        <v>2112</v>
      </c>
      <c r="F1524" s="237" t="s">
        <v>2113</v>
      </c>
      <c r="G1524" s="238" t="s">
        <v>168</v>
      </c>
      <c r="H1524" s="239">
        <v>10.92</v>
      </c>
      <c r="I1524" s="240"/>
      <c r="J1524" s="241">
        <f>ROUND(I1524*H1524,2)</f>
        <v>0</v>
      </c>
      <c r="K1524" s="237" t="s">
        <v>169</v>
      </c>
      <c r="L1524" s="44"/>
      <c r="M1524" s="242" t="s">
        <v>1</v>
      </c>
      <c r="N1524" s="243" t="s">
        <v>42</v>
      </c>
      <c r="O1524" s="91"/>
      <c r="P1524" s="244">
        <f>O1524*H1524</f>
        <v>0</v>
      </c>
      <c r="Q1524" s="244">
        <v>0</v>
      </c>
      <c r="R1524" s="244">
        <f>Q1524*H1524</f>
        <v>0</v>
      </c>
      <c r="S1524" s="244">
        <v>0.081500000000000003</v>
      </c>
      <c r="T1524" s="245">
        <f>S1524*H1524</f>
        <v>0.88997999999999999</v>
      </c>
      <c r="U1524" s="38"/>
      <c r="V1524" s="38"/>
      <c r="W1524" s="38"/>
      <c r="X1524" s="38"/>
      <c r="Y1524" s="38"/>
      <c r="Z1524" s="38"/>
      <c r="AA1524" s="38"/>
      <c r="AB1524" s="38"/>
      <c r="AC1524" s="38"/>
      <c r="AD1524" s="38"/>
      <c r="AE1524" s="38"/>
      <c r="AR1524" s="246" t="s">
        <v>264</v>
      </c>
      <c r="AT1524" s="246" t="s">
        <v>165</v>
      </c>
      <c r="AU1524" s="246" t="s">
        <v>87</v>
      </c>
      <c r="AY1524" s="17" t="s">
        <v>163</v>
      </c>
      <c r="BE1524" s="247">
        <f>IF(N1524="základní",J1524,0)</f>
        <v>0</v>
      </c>
      <c r="BF1524" s="247">
        <f>IF(N1524="snížená",J1524,0)</f>
        <v>0</v>
      </c>
      <c r="BG1524" s="247">
        <f>IF(N1524="zákl. přenesená",J1524,0)</f>
        <v>0</v>
      </c>
      <c r="BH1524" s="247">
        <f>IF(N1524="sníž. přenesená",J1524,0)</f>
        <v>0</v>
      </c>
      <c r="BI1524" s="247">
        <f>IF(N1524="nulová",J1524,0)</f>
        <v>0</v>
      </c>
      <c r="BJ1524" s="17" t="s">
        <v>85</v>
      </c>
      <c r="BK1524" s="247">
        <f>ROUND(I1524*H1524,2)</f>
        <v>0</v>
      </c>
      <c r="BL1524" s="17" t="s">
        <v>264</v>
      </c>
      <c r="BM1524" s="246" t="s">
        <v>2114</v>
      </c>
    </row>
    <row r="1525" s="2" customFormat="1">
      <c r="A1525" s="38"/>
      <c r="B1525" s="39"/>
      <c r="C1525" s="40"/>
      <c r="D1525" s="248" t="s">
        <v>172</v>
      </c>
      <c r="E1525" s="40"/>
      <c r="F1525" s="249" t="s">
        <v>2115</v>
      </c>
      <c r="G1525" s="40"/>
      <c r="H1525" s="40"/>
      <c r="I1525" s="144"/>
      <c r="J1525" s="40"/>
      <c r="K1525" s="40"/>
      <c r="L1525" s="44"/>
      <c r="M1525" s="250"/>
      <c r="N1525" s="251"/>
      <c r="O1525" s="91"/>
      <c r="P1525" s="91"/>
      <c r="Q1525" s="91"/>
      <c r="R1525" s="91"/>
      <c r="S1525" s="91"/>
      <c r="T1525" s="92"/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T1525" s="17" t="s">
        <v>172</v>
      </c>
      <c r="AU1525" s="17" t="s">
        <v>87</v>
      </c>
    </row>
    <row r="1526" s="13" customFormat="1">
      <c r="A1526" s="13"/>
      <c r="B1526" s="252"/>
      <c r="C1526" s="253"/>
      <c r="D1526" s="248" t="s">
        <v>174</v>
      </c>
      <c r="E1526" s="254" t="s">
        <v>1</v>
      </c>
      <c r="F1526" s="255" t="s">
        <v>2116</v>
      </c>
      <c r="G1526" s="253"/>
      <c r="H1526" s="254" t="s">
        <v>1</v>
      </c>
      <c r="I1526" s="256"/>
      <c r="J1526" s="253"/>
      <c r="K1526" s="253"/>
      <c r="L1526" s="257"/>
      <c r="M1526" s="258"/>
      <c r="N1526" s="259"/>
      <c r="O1526" s="259"/>
      <c r="P1526" s="259"/>
      <c r="Q1526" s="259"/>
      <c r="R1526" s="259"/>
      <c r="S1526" s="259"/>
      <c r="T1526" s="260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61" t="s">
        <v>174</v>
      </c>
      <c r="AU1526" s="261" t="s">
        <v>87</v>
      </c>
      <c r="AV1526" s="13" t="s">
        <v>85</v>
      </c>
      <c r="AW1526" s="13" t="s">
        <v>32</v>
      </c>
      <c r="AX1526" s="13" t="s">
        <v>77</v>
      </c>
      <c r="AY1526" s="261" t="s">
        <v>163</v>
      </c>
    </row>
    <row r="1527" s="14" customFormat="1">
      <c r="A1527" s="14"/>
      <c r="B1527" s="262"/>
      <c r="C1527" s="263"/>
      <c r="D1527" s="248" t="s">
        <v>174</v>
      </c>
      <c r="E1527" s="264" t="s">
        <v>1</v>
      </c>
      <c r="F1527" s="265" t="s">
        <v>350</v>
      </c>
      <c r="G1527" s="263"/>
      <c r="H1527" s="266">
        <v>1.8</v>
      </c>
      <c r="I1527" s="267"/>
      <c r="J1527" s="263"/>
      <c r="K1527" s="263"/>
      <c r="L1527" s="268"/>
      <c r="M1527" s="269"/>
      <c r="N1527" s="270"/>
      <c r="O1527" s="270"/>
      <c r="P1527" s="270"/>
      <c r="Q1527" s="270"/>
      <c r="R1527" s="270"/>
      <c r="S1527" s="270"/>
      <c r="T1527" s="271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72" t="s">
        <v>174</v>
      </c>
      <c r="AU1527" s="272" t="s">
        <v>87</v>
      </c>
      <c r="AV1527" s="14" t="s">
        <v>87</v>
      </c>
      <c r="AW1527" s="14" t="s">
        <v>32</v>
      </c>
      <c r="AX1527" s="14" t="s">
        <v>77</v>
      </c>
      <c r="AY1527" s="272" t="s">
        <v>163</v>
      </c>
    </row>
    <row r="1528" s="14" customFormat="1">
      <c r="A1528" s="14"/>
      <c r="B1528" s="262"/>
      <c r="C1528" s="263"/>
      <c r="D1528" s="248" t="s">
        <v>174</v>
      </c>
      <c r="E1528" s="264" t="s">
        <v>1</v>
      </c>
      <c r="F1528" s="265" t="s">
        <v>351</v>
      </c>
      <c r="G1528" s="263"/>
      <c r="H1528" s="266">
        <v>0.31</v>
      </c>
      <c r="I1528" s="267"/>
      <c r="J1528" s="263"/>
      <c r="K1528" s="263"/>
      <c r="L1528" s="268"/>
      <c r="M1528" s="269"/>
      <c r="N1528" s="270"/>
      <c r="O1528" s="270"/>
      <c r="P1528" s="270"/>
      <c r="Q1528" s="270"/>
      <c r="R1528" s="270"/>
      <c r="S1528" s="270"/>
      <c r="T1528" s="271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72" t="s">
        <v>174</v>
      </c>
      <c r="AU1528" s="272" t="s">
        <v>87</v>
      </c>
      <c r="AV1528" s="14" t="s">
        <v>87</v>
      </c>
      <c r="AW1528" s="14" t="s">
        <v>32</v>
      </c>
      <c r="AX1528" s="14" t="s">
        <v>77</v>
      </c>
      <c r="AY1528" s="272" t="s">
        <v>163</v>
      </c>
    </row>
    <row r="1529" s="14" customFormat="1">
      <c r="A1529" s="14"/>
      <c r="B1529" s="262"/>
      <c r="C1529" s="263"/>
      <c r="D1529" s="248" t="s">
        <v>174</v>
      </c>
      <c r="E1529" s="264" t="s">
        <v>1</v>
      </c>
      <c r="F1529" s="265" t="s">
        <v>352</v>
      </c>
      <c r="G1529" s="263"/>
      <c r="H1529" s="266">
        <v>6.4199999999999999</v>
      </c>
      <c r="I1529" s="267"/>
      <c r="J1529" s="263"/>
      <c r="K1529" s="263"/>
      <c r="L1529" s="268"/>
      <c r="M1529" s="269"/>
      <c r="N1529" s="270"/>
      <c r="O1529" s="270"/>
      <c r="P1529" s="270"/>
      <c r="Q1529" s="270"/>
      <c r="R1529" s="270"/>
      <c r="S1529" s="270"/>
      <c r="T1529" s="271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72" t="s">
        <v>174</v>
      </c>
      <c r="AU1529" s="272" t="s">
        <v>87</v>
      </c>
      <c r="AV1529" s="14" t="s">
        <v>87</v>
      </c>
      <c r="AW1529" s="14" t="s">
        <v>32</v>
      </c>
      <c r="AX1529" s="14" t="s">
        <v>77</v>
      </c>
      <c r="AY1529" s="272" t="s">
        <v>163</v>
      </c>
    </row>
    <row r="1530" s="14" customFormat="1">
      <c r="A1530" s="14"/>
      <c r="B1530" s="262"/>
      <c r="C1530" s="263"/>
      <c r="D1530" s="248" t="s">
        <v>174</v>
      </c>
      <c r="E1530" s="264" t="s">
        <v>1</v>
      </c>
      <c r="F1530" s="265" t="s">
        <v>353</v>
      </c>
      <c r="G1530" s="263"/>
      <c r="H1530" s="266">
        <v>2.3900000000000001</v>
      </c>
      <c r="I1530" s="267"/>
      <c r="J1530" s="263"/>
      <c r="K1530" s="263"/>
      <c r="L1530" s="268"/>
      <c r="M1530" s="269"/>
      <c r="N1530" s="270"/>
      <c r="O1530" s="270"/>
      <c r="P1530" s="270"/>
      <c r="Q1530" s="270"/>
      <c r="R1530" s="270"/>
      <c r="S1530" s="270"/>
      <c r="T1530" s="271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72" t="s">
        <v>174</v>
      </c>
      <c r="AU1530" s="272" t="s">
        <v>87</v>
      </c>
      <c r="AV1530" s="14" t="s">
        <v>87</v>
      </c>
      <c r="AW1530" s="14" t="s">
        <v>32</v>
      </c>
      <c r="AX1530" s="14" t="s">
        <v>77</v>
      </c>
      <c r="AY1530" s="272" t="s">
        <v>163</v>
      </c>
    </row>
    <row r="1531" s="2" customFormat="1" ht="16.5" customHeight="1">
      <c r="A1531" s="38"/>
      <c r="B1531" s="39"/>
      <c r="C1531" s="235" t="s">
        <v>2117</v>
      </c>
      <c r="D1531" s="235" t="s">
        <v>165</v>
      </c>
      <c r="E1531" s="236" t="s">
        <v>2118</v>
      </c>
      <c r="F1531" s="237" t="s">
        <v>2119</v>
      </c>
      <c r="G1531" s="238" t="s">
        <v>168</v>
      </c>
      <c r="H1531" s="239">
        <v>8.0289999999999999</v>
      </c>
      <c r="I1531" s="240"/>
      <c r="J1531" s="241">
        <f>ROUND(I1531*H1531,2)</f>
        <v>0</v>
      </c>
      <c r="K1531" s="237" t="s">
        <v>169</v>
      </c>
      <c r="L1531" s="44"/>
      <c r="M1531" s="242" t="s">
        <v>1</v>
      </c>
      <c r="N1531" s="243" t="s">
        <v>42</v>
      </c>
      <c r="O1531" s="91"/>
      <c r="P1531" s="244">
        <f>O1531*H1531</f>
        <v>0</v>
      </c>
      <c r="Q1531" s="244">
        <v>0</v>
      </c>
      <c r="R1531" s="244">
        <f>Q1531*H1531</f>
        <v>0</v>
      </c>
      <c r="S1531" s="244">
        <v>0.027199999999999998</v>
      </c>
      <c r="T1531" s="245">
        <f>S1531*H1531</f>
        <v>0.21838879999999999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46" t="s">
        <v>264</v>
      </c>
      <c r="AT1531" s="246" t="s">
        <v>165</v>
      </c>
      <c r="AU1531" s="246" t="s">
        <v>87</v>
      </c>
      <c r="AY1531" s="17" t="s">
        <v>163</v>
      </c>
      <c r="BE1531" s="247">
        <f>IF(N1531="základní",J1531,0)</f>
        <v>0</v>
      </c>
      <c r="BF1531" s="247">
        <f>IF(N1531="snížená",J1531,0)</f>
        <v>0</v>
      </c>
      <c r="BG1531" s="247">
        <f>IF(N1531="zákl. přenesená",J1531,0)</f>
        <v>0</v>
      </c>
      <c r="BH1531" s="247">
        <f>IF(N1531="sníž. přenesená",J1531,0)</f>
        <v>0</v>
      </c>
      <c r="BI1531" s="247">
        <f>IF(N1531="nulová",J1531,0)</f>
        <v>0</v>
      </c>
      <c r="BJ1531" s="17" t="s">
        <v>85</v>
      </c>
      <c r="BK1531" s="247">
        <f>ROUND(I1531*H1531,2)</f>
        <v>0</v>
      </c>
      <c r="BL1531" s="17" t="s">
        <v>264</v>
      </c>
      <c r="BM1531" s="246" t="s">
        <v>2120</v>
      </c>
    </row>
    <row r="1532" s="2" customFormat="1">
      <c r="A1532" s="38"/>
      <c r="B1532" s="39"/>
      <c r="C1532" s="40"/>
      <c r="D1532" s="248" t="s">
        <v>172</v>
      </c>
      <c r="E1532" s="40"/>
      <c r="F1532" s="249" t="s">
        <v>2121</v>
      </c>
      <c r="G1532" s="40"/>
      <c r="H1532" s="40"/>
      <c r="I1532" s="144"/>
      <c r="J1532" s="40"/>
      <c r="K1532" s="40"/>
      <c r="L1532" s="44"/>
      <c r="M1532" s="250"/>
      <c r="N1532" s="251"/>
      <c r="O1532" s="91"/>
      <c r="P1532" s="91"/>
      <c r="Q1532" s="91"/>
      <c r="R1532" s="91"/>
      <c r="S1532" s="91"/>
      <c r="T1532" s="92"/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T1532" s="17" t="s">
        <v>172</v>
      </c>
      <c r="AU1532" s="17" t="s">
        <v>87</v>
      </c>
    </row>
    <row r="1533" s="13" customFormat="1">
      <c r="A1533" s="13"/>
      <c r="B1533" s="252"/>
      <c r="C1533" s="253"/>
      <c r="D1533" s="248" t="s">
        <v>174</v>
      </c>
      <c r="E1533" s="254" t="s">
        <v>1</v>
      </c>
      <c r="F1533" s="255" t="s">
        <v>2122</v>
      </c>
      <c r="G1533" s="253"/>
      <c r="H1533" s="254" t="s">
        <v>1</v>
      </c>
      <c r="I1533" s="256"/>
      <c r="J1533" s="253"/>
      <c r="K1533" s="253"/>
      <c r="L1533" s="257"/>
      <c r="M1533" s="258"/>
      <c r="N1533" s="259"/>
      <c r="O1533" s="259"/>
      <c r="P1533" s="259"/>
      <c r="Q1533" s="259"/>
      <c r="R1533" s="259"/>
      <c r="S1533" s="259"/>
      <c r="T1533" s="260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61" t="s">
        <v>174</v>
      </c>
      <c r="AU1533" s="261" t="s">
        <v>87</v>
      </c>
      <c r="AV1533" s="13" t="s">
        <v>85</v>
      </c>
      <c r="AW1533" s="13" t="s">
        <v>32</v>
      </c>
      <c r="AX1533" s="13" t="s">
        <v>77</v>
      </c>
      <c r="AY1533" s="261" t="s">
        <v>163</v>
      </c>
    </row>
    <row r="1534" s="14" customFormat="1">
      <c r="A1534" s="14"/>
      <c r="B1534" s="262"/>
      <c r="C1534" s="263"/>
      <c r="D1534" s="248" t="s">
        <v>174</v>
      </c>
      <c r="E1534" s="264" t="s">
        <v>1</v>
      </c>
      <c r="F1534" s="265" t="s">
        <v>2123</v>
      </c>
      <c r="G1534" s="263"/>
      <c r="H1534" s="266">
        <v>8.0289999999999999</v>
      </c>
      <c r="I1534" s="267"/>
      <c r="J1534" s="263"/>
      <c r="K1534" s="263"/>
      <c r="L1534" s="268"/>
      <c r="M1534" s="269"/>
      <c r="N1534" s="270"/>
      <c r="O1534" s="270"/>
      <c r="P1534" s="270"/>
      <c r="Q1534" s="270"/>
      <c r="R1534" s="270"/>
      <c r="S1534" s="270"/>
      <c r="T1534" s="271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72" t="s">
        <v>174</v>
      </c>
      <c r="AU1534" s="272" t="s">
        <v>87</v>
      </c>
      <c r="AV1534" s="14" t="s">
        <v>87</v>
      </c>
      <c r="AW1534" s="14" t="s">
        <v>32</v>
      </c>
      <c r="AX1534" s="14" t="s">
        <v>77</v>
      </c>
      <c r="AY1534" s="272" t="s">
        <v>163</v>
      </c>
    </row>
    <row r="1535" s="2" customFormat="1" ht="16.5" customHeight="1">
      <c r="A1535" s="38"/>
      <c r="B1535" s="39"/>
      <c r="C1535" s="235" t="s">
        <v>2124</v>
      </c>
      <c r="D1535" s="235" t="s">
        <v>165</v>
      </c>
      <c r="E1535" s="236" t="s">
        <v>2125</v>
      </c>
      <c r="F1535" s="237" t="s">
        <v>2126</v>
      </c>
      <c r="G1535" s="238" t="s">
        <v>444</v>
      </c>
      <c r="H1535" s="239">
        <v>81.5</v>
      </c>
      <c r="I1535" s="240"/>
      <c r="J1535" s="241">
        <f>ROUND(I1535*H1535,2)</f>
        <v>0</v>
      </c>
      <c r="K1535" s="237" t="s">
        <v>169</v>
      </c>
      <c r="L1535" s="44"/>
      <c r="M1535" s="242" t="s">
        <v>1</v>
      </c>
      <c r="N1535" s="243" t="s">
        <v>42</v>
      </c>
      <c r="O1535" s="91"/>
      <c r="P1535" s="244">
        <f>O1535*H1535</f>
        <v>0</v>
      </c>
      <c r="Q1535" s="244">
        <v>3.0000000000000001E-05</v>
      </c>
      <c r="R1535" s="244">
        <f>Q1535*H1535</f>
        <v>0.0024450000000000001</v>
      </c>
      <c r="S1535" s="244">
        <v>0</v>
      </c>
      <c r="T1535" s="245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46" t="s">
        <v>264</v>
      </c>
      <c r="AT1535" s="246" t="s">
        <v>165</v>
      </c>
      <c r="AU1535" s="246" t="s">
        <v>87</v>
      </c>
      <c r="AY1535" s="17" t="s">
        <v>163</v>
      </c>
      <c r="BE1535" s="247">
        <f>IF(N1535="základní",J1535,0)</f>
        <v>0</v>
      </c>
      <c r="BF1535" s="247">
        <f>IF(N1535="snížená",J1535,0)</f>
        <v>0</v>
      </c>
      <c r="BG1535" s="247">
        <f>IF(N1535="zákl. přenesená",J1535,0)</f>
        <v>0</v>
      </c>
      <c r="BH1535" s="247">
        <f>IF(N1535="sníž. přenesená",J1535,0)</f>
        <v>0</v>
      </c>
      <c r="BI1535" s="247">
        <f>IF(N1535="nulová",J1535,0)</f>
        <v>0</v>
      </c>
      <c r="BJ1535" s="17" t="s">
        <v>85</v>
      </c>
      <c r="BK1535" s="247">
        <f>ROUND(I1535*H1535,2)</f>
        <v>0</v>
      </c>
      <c r="BL1535" s="17" t="s">
        <v>264</v>
      </c>
      <c r="BM1535" s="246" t="s">
        <v>2127</v>
      </c>
    </row>
    <row r="1536" s="2" customFormat="1">
      <c r="A1536" s="38"/>
      <c r="B1536" s="39"/>
      <c r="C1536" s="40"/>
      <c r="D1536" s="248" t="s">
        <v>172</v>
      </c>
      <c r="E1536" s="40"/>
      <c r="F1536" s="249" t="s">
        <v>2128</v>
      </c>
      <c r="G1536" s="40"/>
      <c r="H1536" s="40"/>
      <c r="I1536" s="144"/>
      <c r="J1536" s="40"/>
      <c r="K1536" s="40"/>
      <c r="L1536" s="44"/>
      <c r="M1536" s="250"/>
      <c r="N1536" s="251"/>
      <c r="O1536" s="91"/>
      <c r="P1536" s="91"/>
      <c r="Q1536" s="91"/>
      <c r="R1536" s="91"/>
      <c r="S1536" s="91"/>
      <c r="T1536" s="92"/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T1536" s="17" t="s">
        <v>172</v>
      </c>
      <c r="AU1536" s="17" t="s">
        <v>87</v>
      </c>
    </row>
    <row r="1537" s="14" customFormat="1">
      <c r="A1537" s="14"/>
      <c r="B1537" s="262"/>
      <c r="C1537" s="263"/>
      <c r="D1537" s="248" t="s">
        <v>174</v>
      </c>
      <c r="E1537" s="264" t="s">
        <v>1</v>
      </c>
      <c r="F1537" s="265" t="s">
        <v>2129</v>
      </c>
      <c r="G1537" s="263"/>
      <c r="H1537" s="266">
        <v>41.399999999999999</v>
      </c>
      <c r="I1537" s="267"/>
      <c r="J1537" s="263"/>
      <c r="K1537" s="263"/>
      <c r="L1537" s="268"/>
      <c r="M1537" s="269"/>
      <c r="N1537" s="270"/>
      <c r="O1537" s="270"/>
      <c r="P1537" s="270"/>
      <c r="Q1537" s="270"/>
      <c r="R1537" s="270"/>
      <c r="S1537" s="270"/>
      <c r="T1537" s="271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72" t="s">
        <v>174</v>
      </c>
      <c r="AU1537" s="272" t="s">
        <v>87</v>
      </c>
      <c r="AV1537" s="14" t="s">
        <v>87</v>
      </c>
      <c r="AW1537" s="14" t="s">
        <v>32</v>
      </c>
      <c r="AX1537" s="14" t="s">
        <v>77</v>
      </c>
      <c r="AY1537" s="272" t="s">
        <v>163</v>
      </c>
    </row>
    <row r="1538" s="14" customFormat="1">
      <c r="A1538" s="14"/>
      <c r="B1538" s="262"/>
      <c r="C1538" s="263"/>
      <c r="D1538" s="248" t="s">
        <v>174</v>
      </c>
      <c r="E1538" s="264" t="s">
        <v>1</v>
      </c>
      <c r="F1538" s="265" t="s">
        <v>2130</v>
      </c>
      <c r="G1538" s="263"/>
      <c r="H1538" s="266">
        <v>51</v>
      </c>
      <c r="I1538" s="267"/>
      <c r="J1538" s="263"/>
      <c r="K1538" s="263"/>
      <c r="L1538" s="268"/>
      <c r="M1538" s="269"/>
      <c r="N1538" s="270"/>
      <c r="O1538" s="270"/>
      <c r="P1538" s="270"/>
      <c r="Q1538" s="270"/>
      <c r="R1538" s="270"/>
      <c r="S1538" s="270"/>
      <c r="T1538" s="271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72" t="s">
        <v>174</v>
      </c>
      <c r="AU1538" s="272" t="s">
        <v>87</v>
      </c>
      <c r="AV1538" s="14" t="s">
        <v>87</v>
      </c>
      <c r="AW1538" s="14" t="s">
        <v>32</v>
      </c>
      <c r="AX1538" s="14" t="s">
        <v>77</v>
      </c>
      <c r="AY1538" s="272" t="s">
        <v>163</v>
      </c>
    </row>
    <row r="1539" s="14" customFormat="1">
      <c r="A1539" s="14"/>
      <c r="B1539" s="262"/>
      <c r="C1539" s="263"/>
      <c r="D1539" s="248" t="s">
        <v>174</v>
      </c>
      <c r="E1539" s="264" t="s">
        <v>1</v>
      </c>
      <c r="F1539" s="265" t="s">
        <v>2083</v>
      </c>
      <c r="G1539" s="263"/>
      <c r="H1539" s="266">
        <v>-10.9</v>
      </c>
      <c r="I1539" s="267"/>
      <c r="J1539" s="263"/>
      <c r="K1539" s="263"/>
      <c r="L1539" s="268"/>
      <c r="M1539" s="269"/>
      <c r="N1539" s="270"/>
      <c r="O1539" s="270"/>
      <c r="P1539" s="270"/>
      <c r="Q1539" s="270"/>
      <c r="R1539" s="270"/>
      <c r="S1539" s="270"/>
      <c r="T1539" s="271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72" t="s">
        <v>174</v>
      </c>
      <c r="AU1539" s="272" t="s">
        <v>87</v>
      </c>
      <c r="AV1539" s="14" t="s">
        <v>87</v>
      </c>
      <c r="AW1539" s="14" t="s">
        <v>32</v>
      </c>
      <c r="AX1539" s="14" t="s">
        <v>77</v>
      </c>
      <c r="AY1539" s="272" t="s">
        <v>163</v>
      </c>
    </row>
    <row r="1540" s="2" customFormat="1" ht="16.5" customHeight="1">
      <c r="A1540" s="38"/>
      <c r="B1540" s="39"/>
      <c r="C1540" s="235" t="s">
        <v>2131</v>
      </c>
      <c r="D1540" s="235" t="s">
        <v>165</v>
      </c>
      <c r="E1540" s="236" t="s">
        <v>2132</v>
      </c>
      <c r="F1540" s="237" t="s">
        <v>2133</v>
      </c>
      <c r="G1540" s="238" t="s">
        <v>781</v>
      </c>
      <c r="H1540" s="239">
        <v>15</v>
      </c>
      <c r="I1540" s="240"/>
      <c r="J1540" s="241">
        <f>ROUND(I1540*H1540,2)</f>
        <v>0</v>
      </c>
      <c r="K1540" s="237" t="s">
        <v>169</v>
      </c>
      <c r="L1540" s="44"/>
      <c r="M1540" s="242" t="s">
        <v>1</v>
      </c>
      <c r="N1540" s="243" t="s">
        <v>42</v>
      </c>
      <c r="O1540" s="91"/>
      <c r="P1540" s="244">
        <f>O1540*H1540</f>
        <v>0</v>
      </c>
      <c r="Q1540" s="244">
        <v>0</v>
      </c>
      <c r="R1540" s="244">
        <f>Q1540*H1540</f>
        <v>0</v>
      </c>
      <c r="S1540" s="244">
        <v>0</v>
      </c>
      <c r="T1540" s="245">
        <f>S1540*H1540</f>
        <v>0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46" t="s">
        <v>264</v>
      </c>
      <c r="AT1540" s="246" t="s">
        <v>165</v>
      </c>
      <c r="AU1540" s="246" t="s">
        <v>87</v>
      </c>
      <c r="AY1540" s="17" t="s">
        <v>163</v>
      </c>
      <c r="BE1540" s="247">
        <f>IF(N1540="základní",J1540,0)</f>
        <v>0</v>
      </c>
      <c r="BF1540" s="247">
        <f>IF(N1540="snížená",J1540,0)</f>
        <v>0</v>
      </c>
      <c r="BG1540" s="247">
        <f>IF(N1540="zákl. přenesená",J1540,0)</f>
        <v>0</v>
      </c>
      <c r="BH1540" s="247">
        <f>IF(N1540="sníž. přenesená",J1540,0)</f>
        <v>0</v>
      </c>
      <c r="BI1540" s="247">
        <f>IF(N1540="nulová",J1540,0)</f>
        <v>0</v>
      </c>
      <c r="BJ1540" s="17" t="s">
        <v>85</v>
      </c>
      <c r="BK1540" s="247">
        <f>ROUND(I1540*H1540,2)</f>
        <v>0</v>
      </c>
      <c r="BL1540" s="17" t="s">
        <v>264</v>
      </c>
      <c r="BM1540" s="246" t="s">
        <v>2134</v>
      </c>
    </row>
    <row r="1541" s="2" customFormat="1">
      <c r="A1541" s="38"/>
      <c r="B1541" s="39"/>
      <c r="C1541" s="40"/>
      <c r="D1541" s="248" t="s">
        <v>172</v>
      </c>
      <c r="E1541" s="40"/>
      <c r="F1541" s="249" t="s">
        <v>2135</v>
      </c>
      <c r="G1541" s="40"/>
      <c r="H1541" s="40"/>
      <c r="I1541" s="144"/>
      <c r="J1541" s="40"/>
      <c r="K1541" s="40"/>
      <c r="L1541" s="44"/>
      <c r="M1541" s="250"/>
      <c r="N1541" s="251"/>
      <c r="O1541" s="91"/>
      <c r="P1541" s="91"/>
      <c r="Q1541" s="91"/>
      <c r="R1541" s="91"/>
      <c r="S1541" s="91"/>
      <c r="T1541" s="92"/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T1541" s="17" t="s">
        <v>172</v>
      </c>
      <c r="AU1541" s="17" t="s">
        <v>87</v>
      </c>
    </row>
    <row r="1542" s="14" customFormat="1">
      <c r="A1542" s="14"/>
      <c r="B1542" s="262"/>
      <c r="C1542" s="263"/>
      <c r="D1542" s="248" t="s">
        <v>174</v>
      </c>
      <c r="E1542" s="264" t="s">
        <v>1</v>
      </c>
      <c r="F1542" s="265" t="s">
        <v>2136</v>
      </c>
      <c r="G1542" s="263"/>
      <c r="H1542" s="266">
        <v>15</v>
      </c>
      <c r="I1542" s="267"/>
      <c r="J1542" s="263"/>
      <c r="K1542" s="263"/>
      <c r="L1542" s="268"/>
      <c r="M1542" s="269"/>
      <c r="N1542" s="270"/>
      <c r="O1542" s="270"/>
      <c r="P1542" s="270"/>
      <c r="Q1542" s="270"/>
      <c r="R1542" s="270"/>
      <c r="S1542" s="270"/>
      <c r="T1542" s="271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72" t="s">
        <v>174</v>
      </c>
      <c r="AU1542" s="272" t="s">
        <v>87</v>
      </c>
      <c r="AV1542" s="14" t="s">
        <v>87</v>
      </c>
      <c r="AW1542" s="14" t="s">
        <v>32</v>
      </c>
      <c r="AX1542" s="14" t="s">
        <v>77</v>
      </c>
      <c r="AY1542" s="272" t="s">
        <v>163</v>
      </c>
    </row>
    <row r="1543" s="2" customFormat="1" ht="16.5" customHeight="1">
      <c r="A1543" s="38"/>
      <c r="B1543" s="39"/>
      <c r="C1543" s="235" t="s">
        <v>2137</v>
      </c>
      <c r="D1543" s="235" t="s">
        <v>165</v>
      </c>
      <c r="E1543" s="236" t="s">
        <v>2138</v>
      </c>
      <c r="F1543" s="237" t="s">
        <v>2139</v>
      </c>
      <c r="G1543" s="238" t="s">
        <v>781</v>
      </c>
      <c r="H1543" s="239">
        <v>3</v>
      </c>
      <c r="I1543" s="240"/>
      <c r="J1543" s="241">
        <f>ROUND(I1543*H1543,2)</f>
        <v>0</v>
      </c>
      <c r="K1543" s="237" t="s">
        <v>169</v>
      </c>
      <c r="L1543" s="44"/>
      <c r="M1543" s="242" t="s">
        <v>1</v>
      </c>
      <c r="N1543" s="243" t="s">
        <v>42</v>
      </c>
      <c r="O1543" s="91"/>
      <c r="P1543" s="244">
        <f>O1543*H1543</f>
        <v>0</v>
      </c>
      <c r="Q1543" s="244">
        <v>0</v>
      </c>
      <c r="R1543" s="244">
        <f>Q1543*H1543</f>
        <v>0</v>
      </c>
      <c r="S1543" s="244">
        <v>0</v>
      </c>
      <c r="T1543" s="245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246" t="s">
        <v>264</v>
      </c>
      <c r="AT1543" s="246" t="s">
        <v>165</v>
      </c>
      <c r="AU1543" s="246" t="s">
        <v>87</v>
      </c>
      <c r="AY1543" s="17" t="s">
        <v>163</v>
      </c>
      <c r="BE1543" s="247">
        <f>IF(N1543="základní",J1543,0)</f>
        <v>0</v>
      </c>
      <c r="BF1543" s="247">
        <f>IF(N1543="snížená",J1543,0)</f>
        <v>0</v>
      </c>
      <c r="BG1543" s="247">
        <f>IF(N1543="zákl. přenesená",J1543,0)</f>
        <v>0</v>
      </c>
      <c r="BH1543" s="247">
        <f>IF(N1543="sníž. přenesená",J1543,0)</f>
        <v>0</v>
      </c>
      <c r="BI1543" s="247">
        <f>IF(N1543="nulová",J1543,0)</f>
        <v>0</v>
      </c>
      <c r="BJ1543" s="17" t="s">
        <v>85</v>
      </c>
      <c r="BK1543" s="247">
        <f>ROUND(I1543*H1543,2)</f>
        <v>0</v>
      </c>
      <c r="BL1543" s="17" t="s">
        <v>264</v>
      </c>
      <c r="BM1543" s="246" t="s">
        <v>2140</v>
      </c>
    </row>
    <row r="1544" s="2" customFormat="1">
      <c r="A1544" s="38"/>
      <c r="B1544" s="39"/>
      <c r="C1544" s="40"/>
      <c r="D1544" s="248" t="s">
        <v>172</v>
      </c>
      <c r="E1544" s="40"/>
      <c r="F1544" s="249" t="s">
        <v>2141</v>
      </c>
      <c r="G1544" s="40"/>
      <c r="H1544" s="40"/>
      <c r="I1544" s="144"/>
      <c r="J1544" s="40"/>
      <c r="K1544" s="40"/>
      <c r="L1544" s="44"/>
      <c r="M1544" s="250"/>
      <c r="N1544" s="251"/>
      <c r="O1544" s="91"/>
      <c r="P1544" s="91"/>
      <c r="Q1544" s="91"/>
      <c r="R1544" s="91"/>
      <c r="S1544" s="91"/>
      <c r="T1544" s="92"/>
      <c r="U1544" s="38"/>
      <c r="V1544" s="38"/>
      <c r="W1544" s="38"/>
      <c r="X1544" s="38"/>
      <c r="Y1544" s="38"/>
      <c r="Z1544" s="38"/>
      <c r="AA1544" s="38"/>
      <c r="AB1544" s="38"/>
      <c r="AC1544" s="38"/>
      <c r="AD1544" s="38"/>
      <c r="AE1544" s="38"/>
      <c r="AT1544" s="17" t="s">
        <v>172</v>
      </c>
      <c r="AU1544" s="17" t="s">
        <v>87</v>
      </c>
    </row>
    <row r="1545" s="14" customFormat="1">
      <c r="A1545" s="14"/>
      <c r="B1545" s="262"/>
      <c r="C1545" s="263"/>
      <c r="D1545" s="248" t="s">
        <v>174</v>
      </c>
      <c r="E1545" s="264" t="s">
        <v>1</v>
      </c>
      <c r="F1545" s="265" t="s">
        <v>181</v>
      </c>
      <c r="G1545" s="263"/>
      <c r="H1545" s="266">
        <v>3</v>
      </c>
      <c r="I1545" s="267"/>
      <c r="J1545" s="263"/>
      <c r="K1545" s="263"/>
      <c r="L1545" s="268"/>
      <c r="M1545" s="269"/>
      <c r="N1545" s="270"/>
      <c r="O1545" s="270"/>
      <c r="P1545" s="270"/>
      <c r="Q1545" s="270"/>
      <c r="R1545" s="270"/>
      <c r="S1545" s="270"/>
      <c r="T1545" s="271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72" t="s">
        <v>174</v>
      </c>
      <c r="AU1545" s="272" t="s">
        <v>87</v>
      </c>
      <c r="AV1545" s="14" t="s">
        <v>87</v>
      </c>
      <c r="AW1545" s="14" t="s">
        <v>32</v>
      </c>
      <c r="AX1545" s="14" t="s">
        <v>77</v>
      </c>
      <c r="AY1545" s="272" t="s">
        <v>163</v>
      </c>
    </row>
    <row r="1546" s="2" customFormat="1" ht="16.5" customHeight="1">
      <c r="A1546" s="38"/>
      <c r="B1546" s="39"/>
      <c r="C1546" s="235" t="s">
        <v>2142</v>
      </c>
      <c r="D1546" s="235" t="s">
        <v>165</v>
      </c>
      <c r="E1546" s="236" t="s">
        <v>2143</v>
      </c>
      <c r="F1546" s="237" t="s">
        <v>2144</v>
      </c>
      <c r="G1546" s="238" t="s">
        <v>781</v>
      </c>
      <c r="H1546" s="239">
        <v>4</v>
      </c>
      <c r="I1546" s="240"/>
      <c r="J1546" s="241">
        <f>ROUND(I1546*H1546,2)</f>
        <v>0</v>
      </c>
      <c r="K1546" s="237" t="s">
        <v>169</v>
      </c>
      <c r="L1546" s="44"/>
      <c r="M1546" s="242" t="s">
        <v>1</v>
      </c>
      <c r="N1546" s="243" t="s">
        <v>42</v>
      </c>
      <c r="O1546" s="91"/>
      <c r="P1546" s="244">
        <f>O1546*H1546</f>
        <v>0</v>
      </c>
      <c r="Q1546" s="244">
        <v>0</v>
      </c>
      <c r="R1546" s="244">
        <f>Q1546*H1546</f>
        <v>0</v>
      </c>
      <c r="S1546" s="244">
        <v>0</v>
      </c>
      <c r="T1546" s="245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46" t="s">
        <v>264</v>
      </c>
      <c r="AT1546" s="246" t="s">
        <v>165</v>
      </c>
      <c r="AU1546" s="246" t="s">
        <v>87</v>
      </c>
      <c r="AY1546" s="17" t="s">
        <v>163</v>
      </c>
      <c r="BE1546" s="247">
        <f>IF(N1546="základní",J1546,0)</f>
        <v>0</v>
      </c>
      <c r="BF1546" s="247">
        <f>IF(N1546="snížená",J1546,0)</f>
        <v>0</v>
      </c>
      <c r="BG1546" s="247">
        <f>IF(N1546="zákl. přenesená",J1546,0)</f>
        <v>0</v>
      </c>
      <c r="BH1546" s="247">
        <f>IF(N1546="sníž. přenesená",J1546,0)</f>
        <v>0</v>
      </c>
      <c r="BI1546" s="247">
        <f>IF(N1546="nulová",J1546,0)</f>
        <v>0</v>
      </c>
      <c r="BJ1546" s="17" t="s">
        <v>85</v>
      </c>
      <c r="BK1546" s="247">
        <f>ROUND(I1546*H1546,2)</f>
        <v>0</v>
      </c>
      <c r="BL1546" s="17" t="s">
        <v>264</v>
      </c>
      <c r="BM1546" s="246" t="s">
        <v>2145</v>
      </c>
    </row>
    <row r="1547" s="2" customFormat="1">
      <c r="A1547" s="38"/>
      <c r="B1547" s="39"/>
      <c r="C1547" s="40"/>
      <c r="D1547" s="248" t="s">
        <v>172</v>
      </c>
      <c r="E1547" s="40"/>
      <c r="F1547" s="249" t="s">
        <v>2146</v>
      </c>
      <c r="G1547" s="40"/>
      <c r="H1547" s="40"/>
      <c r="I1547" s="144"/>
      <c r="J1547" s="40"/>
      <c r="K1547" s="40"/>
      <c r="L1547" s="44"/>
      <c r="M1547" s="250"/>
      <c r="N1547" s="251"/>
      <c r="O1547" s="91"/>
      <c r="P1547" s="91"/>
      <c r="Q1547" s="91"/>
      <c r="R1547" s="91"/>
      <c r="S1547" s="91"/>
      <c r="T1547" s="92"/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T1547" s="17" t="s">
        <v>172</v>
      </c>
      <c r="AU1547" s="17" t="s">
        <v>87</v>
      </c>
    </row>
    <row r="1548" s="14" customFormat="1">
      <c r="A1548" s="14"/>
      <c r="B1548" s="262"/>
      <c r="C1548" s="263"/>
      <c r="D1548" s="248" t="s">
        <v>174</v>
      </c>
      <c r="E1548" s="264" t="s">
        <v>1</v>
      </c>
      <c r="F1548" s="265" t="s">
        <v>170</v>
      </c>
      <c r="G1548" s="263"/>
      <c r="H1548" s="266">
        <v>4</v>
      </c>
      <c r="I1548" s="267"/>
      <c r="J1548" s="263"/>
      <c r="K1548" s="263"/>
      <c r="L1548" s="268"/>
      <c r="M1548" s="269"/>
      <c r="N1548" s="270"/>
      <c r="O1548" s="270"/>
      <c r="P1548" s="270"/>
      <c r="Q1548" s="270"/>
      <c r="R1548" s="270"/>
      <c r="S1548" s="270"/>
      <c r="T1548" s="271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72" t="s">
        <v>174</v>
      </c>
      <c r="AU1548" s="272" t="s">
        <v>87</v>
      </c>
      <c r="AV1548" s="14" t="s">
        <v>87</v>
      </c>
      <c r="AW1548" s="14" t="s">
        <v>32</v>
      </c>
      <c r="AX1548" s="14" t="s">
        <v>77</v>
      </c>
      <c r="AY1548" s="272" t="s">
        <v>163</v>
      </c>
    </row>
    <row r="1549" s="2" customFormat="1" ht="16.5" customHeight="1">
      <c r="A1549" s="38"/>
      <c r="B1549" s="39"/>
      <c r="C1549" s="235" t="s">
        <v>2147</v>
      </c>
      <c r="D1549" s="235" t="s">
        <v>165</v>
      </c>
      <c r="E1549" s="236" t="s">
        <v>2148</v>
      </c>
      <c r="F1549" s="237" t="s">
        <v>2149</v>
      </c>
      <c r="G1549" s="238" t="s">
        <v>219</v>
      </c>
      <c r="H1549" s="239">
        <v>1.2909999999999999</v>
      </c>
      <c r="I1549" s="240"/>
      <c r="J1549" s="241">
        <f>ROUND(I1549*H1549,2)</f>
        <v>0</v>
      </c>
      <c r="K1549" s="237" t="s">
        <v>169</v>
      </c>
      <c r="L1549" s="44"/>
      <c r="M1549" s="242" t="s">
        <v>1</v>
      </c>
      <c r="N1549" s="243" t="s">
        <v>42</v>
      </c>
      <c r="O1549" s="91"/>
      <c r="P1549" s="244">
        <f>O1549*H1549</f>
        <v>0</v>
      </c>
      <c r="Q1549" s="244">
        <v>0</v>
      </c>
      <c r="R1549" s="244">
        <f>Q1549*H1549</f>
        <v>0</v>
      </c>
      <c r="S1549" s="244">
        <v>0</v>
      </c>
      <c r="T1549" s="245">
        <f>S1549*H1549</f>
        <v>0</v>
      </c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R1549" s="246" t="s">
        <v>264</v>
      </c>
      <c r="AT1549" s="246" t="s">
        <v>165</v>
      </c>
      <c r="AU1549" s="246" t="s">
        <v>87</v>
      </c>
      <c r="AY1549" s="17" t="s">
        <v>163</v>
      </c>
      <c r="BE1549" s="247">
        <f>IF(N1549="základní",J1549,0)</f>
        <v>0</v>
      </c>
      <c r="BF1549" s="247">
        <f>IF(N1549="snížená",J1549,0)</f>
        <v>0</v>
      </c>
      <c r="BG1549" s="247">
        <f>IF(N1549="zákl. přenesená",J1549,0)</f>
        <v>0</v>
      </c>
      <c r="BH1549" s="247">
        <f>IF(N1549="sníž. přenesená",J1549,0)</f>
        <v>0</v>
      </c>
      <c r="BI1549" s="247">
        <f>IF(N1549="nulová",J1549,0)</f>
        <v>0</v>
      </c>
      <c r="BJ1549" s="17" t="s">
        <v>85</v>
      </c>
      <c r="BK1549" s="247">
        <f>ROUND(I1549*H1549,2)</f>
        <v>0</v>
      </c>
      <c r="BL1549" s="17" t="s">
        <v>264</v>
      </c>
      <c r="BM1549" s="246" t="s">
        <v>2150</v>
      </c>
    </row>
    <row r="1550" s="2" customFormat="1">
      <c r="A1550" s="38"/>
      <c r="B1550" s="39"/>
      <c r="C1550" s="40"/>
      <c r="D1550" s="248" t="s">
        <v>172</v>
      </c>
      <c r="E1550" s="40"/>
      <c r="F1550" s="249" t="s">
        <v>2151</v>
      </c>
      <c r="G1550" s="40"/>
      <c r="H1550" s="40"/>
      <c r="I1550" s="144"/>
      <c r="J1550" s="40"/>
      <c r="K1550" s="40"/>
      <c r="L1550" s="44"/>
      <c r="M1550" s="250"/>
      <c r="N1550" s="251"/>
      <c r="O1550" s="91"/>
      <c r="P1550" s="91"/>
      <c r="Q1550" s="91"/>
      <c r="R1550" s="91"/>
      <c r="S1550" s="91"/>
      <c r="T1550" s="92"/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T1550" s="17" t="s">
        <v>172</v>
      </c>
      <c r="AU1550" s="17" t="s">
        <v>87</v>
      </c>
    </row>
    <row r="1551" s="12" customFormat="1" ht="22.8" customHeight="1">
      <c r="A1551" s="12"/>
      <c r="B1551" s="219"/>
      <c r="C1551" s="220"/>
      <c r="D1551" s="221" t="s">
        <v>76</v>
      </c>
      <c r="E1551" s="233" t="s">
        <v>2152</v>
      </c>
      <c r="F1551" s="233" t="s">
        <v>2153</v>
      </c>
      <c r="G1551" s="220"/>
      <c r="H1551" s="220"/>
      <c r="I1551" s="223"/>
      <c r="J1551" s="234">
        <f>BK1551</f>
        <v>0</v>
      </c>
      <c r="K1551" s="220"/>
      <c r="L1551" s="225"/>
      <c r="M1551" s="226"/>
      <c r="N1551" s="227"/>
      <c r="O1551" s="227"/>
      <c r="P1551" s="228">
        <f>SUM(P1552:P1637)</f>
        <v>0</v>
      </c>
      <c r="Q1551" s="227"/>
      <c r="R1551" s="228">
        <f>SUM(R1552:R1637)</f>
        <v>0.41897997999999997</v>
      </c>
      <c r="S1551" s="227"/>
      <c r="T1551" s="229">
        <f>SUM(T1552:T1637)</f>
        <v>0</v>
      </c>
      <c r="U1551" s="12"/>
      <c r="V1551" s="12"/>
      <c r="W1551" s="12"/>
      <c r="X1551" s="12"/>
      <c r="Y1551" s="12"/>
      <c r="Z1551" s="12"/>
      <c r="AA1551" s="12"/>
      <c r="AB1551" s="12"/>
      <c r="AC1551" s="12"/>
      <c r="AD1551" s="12"/>
      <c r="AE1551" s="12"/>
      <c r="AR1551" s="230" t="s">
        <v>87</v>
      </c>
      <c r="AT1551" s="231" t="s">
        <v>76</v>
      </c>
      <c r="AU1551" s="231" t="s">
        <v>85</v>
      </c>
      <c r="AY1551" s="230" t="s">
        <v>163</v>
      </c>
      <c r="BK1551" s="232">
        <f>SUM(BK1552:BK1637)</f>
        <v>0</v>
      </c>
    </row>
    <row r="1552" s="2" customFormat="1" ht="16.5" customHeight="1">
      <c r="A1552" s="38"/>
      <c r="B1552" s="39"/>
      <c r="C1552" s="235" t="s">
        <v>2154</v>
      </c>
      <c r="D1552" s="235" t="s">
        <v>165</v>
      </c>
      <c r="E1552" s="236" t="s">
        <v>2155</v>
      </c>
      <c r="F1552" s="237" t="s">
        <v>2156</v>
      </c>
      <c r="G1552" s="238" t="s">
        <v>168</v>
      </c>
      <c r="H1552" s="239">
        <v>34.597000000000001</v>
      </c>
      <c r="I1552" s="240"/>
      <c r="J1552" s="241">
        <f>ROUND(I1552*H1552,2)</f>
        <v>0</v>
      </c>
      <c r="K1552" s="237" t="s">
        <v>169</v>
      </c>
      <c r="L1552" s="44"/>
      <c r="M1552" s="242" t="s">
        <v>1</v>
      </c>
      <c r="N1552" s="243" t="s">
        <v>42</v>
      </c>
      <c r="O1552" s="91"/>
      <c r="P1552" s="244">
        <f>O1552*H1552</f>
        <v>0</v>
      </c>
      <c r="Q1552" s="244">
        <v>0.00017000000000000001</v>
      </c>
      <c r="R1552" s="244">
        <f>Q1552*H1552</f>
        <v>0.0058814900000000005</v>
      </c>
      <c r="S1552" s="244">
        <v>0</v>
      </c>
      <c r="T1552" s="245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246" t="s">
        <v>264</v>
      </c>
      <c r="AT1552" s="246" t="s">
        <v>165</v>
      </c>
      <c r="AU1552" s="246" t="s">
        <v>87</v>
      </c>
      <c r="AY1552" s="17" t="s">
        <v>163</v>
      </c>
      <c r="BE1552" s="247">
        <f>IF(N1552="základní",J1552,0)</f>
        <v>0</v>
      </c>
      <c r="BF1552" s="247">
        <f>IF(N1552="snížená",J1552,0)</f>
        <v>0</v>
      </c>
      <c r="BG1552" s="247">
        <f>IF(N1552="zákl. přenesená",J1552,0)</f>
        <v>0</v>
      </c>
      <c r="BH1552" s="247">
        <f>IF(N1552="sníž. přenesená",J1552,0)</f>
        <v>0</v>
      </c>
      <c r="BI1552" s="247">
        <f>IF(N1552="nulová",J1552,0)</f>
        <v>0</v>
      </c>
      <c r="BJ1552" s="17" t="s">
        <v>85</v>
      </c>
      <c r="BK1552" s="247">
        <f>ROUND(I1552*H1552,2)</f>
        <v>0</v>
      </c>
      <c r="BL1552" s="17" t="s">
        <v>264</v>
      </c>
      <c r="BM1552" s="246" t="s">
        <v>2157</v>
      </c>
    </row>
    <row r="1553" s="2" customFormat="1">
      <c r="A1553" s="38"/>
      <c r="B1553" s="39"/>
      <c r="C1553" s="40"/>
      <c r="D1553" s="248" t="s">
        <v>172</v>
      </c>
      <c r="E1553" s="40"/>
      <c r="F1553" s="249" t="s">
        <v>2158</v>
      </c>
      <c r="G1553" s="40"/>
      <c r="H1553" s="40"/>
      <c r="I1553" s="144"/>
      <c r="J1553" s="40"/>
      <c r="K1553" s="40"/>
      <c r="L1553" s="44"/>
      <c r="M1553" s="250"/>
      <c r="N1553" s="251"/>
      <c r="O1553" s="91"/>
      <c r="P1553" s="91"/>
      <c r="Q1553" s="91"/>
      <c r="R1553" s="91"/>
      <c r="S1553" s="91"/>
      <c r="T1553" s="92"/>
      <c r="U1553" s="38"/>
      <c r="V1553" s="38"/>
      <c r="W1553" s="38"/>
      <c r="X1553" s="38"/>
      <c r="Y1553" s="38"/>
      <c r="Z1553" s="38"/>
      <c r="AA1553" s="38"/>
      <c r="AB1553" s="38"/>
      <c r="AC1553" s="38"/>
      <c r="AD1553" s="38"/>
      <c r="AE1553" s="38"/>
      <c r="AT1553" s="17" t="s">
        <v>172</v>
      </c>
      <c r="AU1553" s="17" t="s">
        <v>87</v>
      </c>
    </row>
    <row r="1554" s="13" customFormat="1">
      <c r="A1554" s="13"/>
      <c r="B1554" s="252"/>
      <c r="C1554" s="253"/>
      <c r="D1554" s="248" t="s">
        <v>174</v>
      </c>
      <c r="E1554" s="254" t="s">
        <v>1</v>
      </c>
      <c r="F1554" s="255" t="s">
        <v>1652</v>
      </c>
      <c r="G1554" s="253"/>
      <c r="H1554" s="254" t="s">
        <v>1</v>
      </c>
      <c r="I1554" s="256"/>
      <c r="J1554" s="253"/>
      <c r="K1554" s="253"/>
      <c r="L1554" s="257"/>
      <c r="M1554" s="258"/>
      <c r="N1554" s="259"/>
      <c r="O1554" s="259"/>
      <c r="P1554" s="259"/>
      <c r="Q1554" s="259"/>
      <c r="R1554" s="259"/>
      <c r="S1554" s="259"/>
      <c r="T1554" s="260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61" t="s">
        <v>174</v>
      </c>
      <c r="AU1554" s="261" t="s">
        <v>87</v>
      </c>
      <c r="AV1554" s="13" t="s">
        <v>85</v>
      </c>
      <c r="AW1554" s="13" t="s">
        <v>32</v>
      </c>
      <c r="AX1554" s="13" t="s">
        <v>77</v>
      </c>
      <c r="AY1554" s="261" t="s">
        <v>163</v>
      </c>
    </row>
    <row r="1555" s="14" customFormat="1">
      <c r="A1555" s="14"/>
      <c r="B1555" s="262"/>
      <c r="C1555" s="263"/>
      <c r="D1555" s="248" t="s">
        <v>174</v>
      </c>
      <c r="E1555" s="264" t="s">
        <v>1</v>
      </c>
      <c r="F1555" s="265" t="s">
        <v>1653</v>
      </c>
      <c r="G1555" s="263"/>
      <c r="H1555" s="266">
        <v>34.597000000000001</v>
      </c>
      <c r="I1555" s="267"/>
      <c r="J1555" s="263"/>
      <c r="K1555" s="263"/>
      <c r="L1555" s="268"/>
      <c r="M1555" s="269"/>
      <c r="N1555" s="270"/>
      <c r="O1555" s="270"/>
      <c r="P1555" s="270"/>
      <c r="Q1555" s="270"/>
      <c r="R1555" s="270"/>
      <c r="S1555" s="270"/>
      <c r="T1555" s="271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72" t="s">
        <v>174</v>
      </c>
      <c r="AU1555" s="272" t="s">
        <v>87</v>
      </c>
      <c r="AV1555" s="14" t="s">
        <v>87</v>
      </c>
      <c r="AW1555" s="14" t="s">
        <v>32</v>
      </c>
      <c r="AX1555" s="14" t="s">
        <v>77</v>
      </c>
      <c r="AY1555" s="272" t="s">
        <v>163</v>
      </c>
    </row>
    <row r="1556" s="2" customFormat="1" ht="16.5" customHeight="1">
      <c r="A1556" s="38"/>
      <c r="B1556" s="39"/>
      <c r="C1556" s="235" t="s">
        <v>2159</v>
      </c>
      <c r="D1556" s="235" t="s">
        <v>165</v>
      </c>
      <c r="E1556" s="236" t="s">
        <v>2160</v>
      </c>
      <c r="F1556" s="237" t="s">
        <v>2161</v>
      </c>
      <c r="G1556" s="238" t="s">
        <v>168</v>
      </c>
      <c r="H1556" s="239">
        <v>69.194000000000003</v>
      </c>
      <c r="I1556" s="240"/>
      <c r="J1556" s="241">
        <f>ROUND(I1556*H1556,2)</f>
        <v>0</v>
      </c>
      <c r="K1556" s="237" t="s">
        <v>169</v>
      </c>
      <c r="L1556" s="44"/>
      <c r="M1556" s="242" t="s">
        <v>1</v>
      </c>
      <c r="N1556" s="243" t="s">
        <v>42</v>
      </c>
      <c r="O1556" s="91"/>
      <c r="P1556" s="244">
        <f>O1556*H1556</f>
        <v>0</v>
      </c>
      <c r="Q1556" s="244">
        <v>0.00012</v>
      </c>
      <c r="R1556" s="244">
        <f>Q1556*H1556</f>
        <v>0.0083032799999999997</v>
      </c>
      <c r="S1556" s="244">
        <v>0</v>
      </c>
      <c r="T1556" s="245">
        <f>S1556*H1556</f>
        <v>0</v>
      </c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R1556" s="246" t="s">
        <v>264</v>
      </c>
      <c r="AT1556" s="246" t="s">
        <v>165</v>
      </c>
      <c r="AU1556" s="246" t="s">
        <v>87</v>
      </c>
      <c r="AY1556" s="17" t="s">
        <v>163</v>
      </c>
      <c r="BE1556" s="247">
        <f>IF(N1556="základní",J1556,0)</f>
        <v>0</v>
      </c>
      <c r="BF1556" s="247">
        <f>IF(N1556="snížená",J1556,0)</f>
        <v>0</v>
      </c>
      <c r="BG1556" s="247">
        <f>IF(N1556="zákl. přenesená",J1556,0)</f>
        <v>0</v>
      </c>
      <c r="BH1556" s="247">
        <f>IF(N1556="sníž. přenesená",J1556,0)</f>
        <v>0</v>
      </c>
      <c r="BI1556" s="247">
        <f>IF(N1556="nulová",J1556,0)</f>
        <v>0</v>
      </c>
      <c r="BJ1556" s="17" t="s">
        <v>85</v>
      </c>
      <c r="BK1556" s="247">
        <f>ROUND(I1556*H1556,2)</f>
        <v>0</v>
      </c>
      <c r="BL1556" s="17" t="s">
        <v>264</v>
      </c>
      <c r="BM1556" s="246" t="s">
        <v>2162</v>
      </c>
    </row>
    <row r="1557" s="2" customFormat="1">
      <c r="A1557" s="38"/>
      <c r="B1557" s="39"/>
      <c r="C1557" s="40"/>
      <c r="D1557" s="248" t="s">
        <v>172</v>
      </c>
      <c r="E1557" s="40"/>
      <c r="F1557" s="249" t="s">
        <v>2163</v>
      </c>
      <c r="G1557" s="40"/>
      <c r="H1557" s="40"/>
      <c r="I1557" s="144"/>
      <c r="J1557" s="40"/>
      <c r="K1557" s="40"/>
      <c r="L1557" s="44"/>
      <c r="M1557" s="250"/>
      <c r="N1557" s="251"/>
      <c r="O1557" s="91"/>
      <c r="P1557" s="91"/>
      <c r="Q1557" s="91"/>
      <c r="R1557" s="91"/>
      <c r="S1557" s="91"/>
      <c r="T1557" s="92"/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  <c r="AE1557" s="38"/>
      <c r="AT1557" s="17" t="s">
        <v>172</v>
      </c>
      <c r="AU1557" s="17" t="s">
        <v>87</v>
      </c>
    </row>
    <row r="1558" s="13" customFormat="1">
      <c r="A1558" s="13"/>
      <c r="B1558" s="252"/>
      <c r="C1558" s="253"/>
      <c r="D1558" s="248" t="s">
        <v>174</v>
      </c>
      <c r="E1558" s="254" t="s">
        <v>1</v>
      </c>
      <c r="F1558" s="255" t="s">
        <v>2164</v>
      </c>
      <c r="G1558" s="253"/>
      <c r="H1558" s="254" t="s">
        <v>1</v>
      </c>
      <c r="I1558" s="256"/>
      <c r="J1558" s="253"/>
      <c r="K1558" s="253"/>
      <c r="L1558" s="257"/>
      <c r="M1558" s="258"/>
      <c r="N1558" s="259"/>
      <c r="O1558" s="259"/>
      <c r="P1558" s="259"/>
      <c r="Q1558" s="259"/>
      <c r="R1558" s="259"/>
      <c r="S1558" s="259"/>
      <c r="T1558" s="260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61" t="s">
        <v>174</v>
      </c>
      <c r="AU1558" s="261" t="s">
        <v>87</v>
      </c>
      <c r="AV1558" s="13" t="s">
        <v>85</v>
      </c>
      <c r="AW1558" s="13" t="s">
        <v>32</v>
      </c>
      <c r="AX1558" s="13" t="s">
        <v>77</v>
      </c>
      <c r="AY1558" s="261" t="s">
        <v>163</v>
      </c>
    </row>
    <row r="1559" s="14" customFormat="1">
      <c r="A1559" s="14"/>
      <c r="B1559" s="262"/>
      <c r="C1559" s="263"/>
      <c r="D1559" s="248" t="s">
        <v>174</v>
      </c>
      <c r="E1559" s="264" t="s">
        <v>1</v>
      </c>
      <c r="F1559" s="265" t="s">
        <v>2165</v>
      </c>
      <c r="G1559" s="263"/>
      <c r="H1559" s="266">
        <v>69.194000000000003</v>
      </c>
      <c r="I1559" s="267"/>
      <c r="J1559" s="263"/>
      <c r="K1559" s="263"/>
      <c r="L1559" s="268"/>
      <c r="M1559" s="269"/>
      <c r="N1559" s="270"/>
      <c r="O1559" s="270"/>
      <c r="P1559" s="270"/>
      <c r="Q1559" s="270"/>
      <c r="R1559" s="270"/>
      <c r="S1559" s="270"/>
      <c r="T1559" s="271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72" t="s">
        <v>174</v>
      </c>
      <c r="AU1559" s="272" t="s">
        <v>87</v>
      </c>
      <c r="AV1559" s="14" t="s">
        <v>87</v>
      </c>
      <c r="AW1559" s="14" t="s">
        <v>32</v>
      </c>
      <c r="AX1559" s="14" t="s">
        <v>77</v>
      </c>
      <c r="AY1559" s="272" t="s">
        <v>163</v>
      </c>
    </row>
    <row r="1560" s="2" customFormat="1" ht="16.5" customHeight="1">
      <c r="A1560" s="38"/>
      <c r="B1560" s="39"/>
      <c r="C1560" s="235" t="s">
        <v>2166</v>
      </c>
      <c r="D1560" s="235" t="s">
        <v>165</v>
      </c>
      <c r="E1560" s="236" t="s">
        <v>2167</v>
      </c>
      <c r="F1560" s="237" t="s">
        <v>2168</v>
      </c>
      <c r="G1560" s="238" t="s">
        <v>168</v>
      </c>
      <c r="H1560" s="239">
        <v>105.18000000000001</v>
      </c>
      <c r="I1560" s="240"/>
      <c r="J1560" s="241">
        <f>ROUND(I1560*H1560,2)</f>
        <v>0</v>
      </c>
      <c r="K1560" s="237" t="s">
        <v>169</v>
      </c>
      <c r="L1560" s="44"/>
      <c r="M1560" s="242" t="s">
        <v>1</v>
      </c>
      <c r="N1560" s="243" t="s">
        <v>42</v>
      </c>
      <c r="O1560" s="91"/>
      <c r="P1560" s="244">
        <f>O1560*H1560</f>
        <v>0</v>
      </c>
      <c r="Q1560" s="244">
        <v>2.0000000000000002E-05</v>
      </c>
      <c r="R1560" s="244">
        <f>Q1560*H1560</f>
        <v>0.0021036000000000002</v>
      </c>
      <c r="S1560" s="244">
        <v>0</v>
      </c>
      <c r="T1560" s="245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246" t="s">
        <v>264</v>
      </c>
      <c r="AT1560" s="246" t="s">
        <v>165</v>
      </c>
      <c r="AU1560" s="246" t="s">
        <v>87</v>
      </c>
      <c r="AY1560" s="17" t="s">
        <v>163</v>
      </c>
      <c r="BE1560" s="247">
        <f>IF(N1560="základní",J1560,0)</f>
        <v>0</v>
      </c>
      <c r="BF1560" s="247">
        <f>IF(N1560="snížená",J1560,0)</f>
        <v>0</v>
      </c>
      <c r="BG1560" s="247">
        <f>IF(N1560="zákl. přenesená",J1560,0)</f>
        <v>0</v>
      </c>
      <c r="BH1560" s="247">
        <f>IF(N1560="sníž. přenesená",J1560,0)</f>
        <v>0</v>
      </c>
      <c r="BI1560" s="247">
        <f>IF(N1560="nulová",J1560,0)</f>
        <v>0</v>
      </c>
      <c r="BJ1560" s="17" t="s">
        <v>85</v>
      </c>
      <c r="BK1560" s="247">
        <f>ROUND(I1560*H1560,2)</f>
        <v>0</v>
      </c>
      <c r="BL1560" s="17" t="s">
        <v>264</v>
      </c>
      <c r="BM1560" s="246" t="s">
        <v>2169</v>
      </c>
    </row>
    <row r="1561" s="2" customFormat="1">
      <c r="A1561" s="38"/>
      <c r="B1561" s="39"/>
      <c r="C1561" s="40"/>
      <c r="D1561" s="248" t="s">
        <v>172</v>
      </c>
      <c r="E1561" s="40"/>
      <c r="F1561" s="249" t="s">
        <v>2170</v>
      </c>
      <c r="G1561" s="40"/>
      <c r="H1561" s="40"/>
      <c r="I1561" s="144"/>
      <c r="J1561" s="40"/>
      <c r="K1561" s="40"/>
      <c r="L1561" s="44"/>
      <c r="M1561" s="250"/>
      <c r="N1561" s="251"/>
      <c r="O1561" s="91"/>
      <c r="P1561" s="91"/>
      <c r="Q1561" s="91"/>
      <c r="R1561" s="91"/>
      <c r="S1561" s="91"/>
      <c r="T1561" s="92"/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T1561" s="17" t="s">
        <v>172</v>
      </c>
      <c r="AU1561" s="17" t="s">
        <v>87</v>
      </c>
    </row>
    <row r="1562" s="14" customFormat="1">
      <c r="A1562" s="14"/>
      <c r="B1562" s="262"/>
      <c r="C1562" s="263"/>
      <c r="D1562" s="248" t="s">
        <v>174</v>
      </c>
      <c r="E1562" s="264" t="s">
        <v>1</v>
      </c>
      <c r="F1562" s="265" t="s">
        <v>2171</v>
      </c>
      <c r="G1562" s="263"/>
      <c r="H1562" s="266">
        <v>105.18000000000001</v>
      </c>
      <c r="I1562" s="267"/>
      <c r="J1562" s="263"/>
      <c r="K1562" s="263"/>
      <c r="L1562" s="268"/>
      <c r="M1562" s="269"/>
      <c r="N1562" s="270"/>
      <c r="O1562" s="270"/>
      <c r="P1562" s="270"/>
      <c r="Q1562" s="270"/>
      <c r="R1562" s="270"/>
      <c r="S1562" s="270"/>
      <c r="T1562" s="271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72" t="s">
        <v>174</v>
      </c>
      <c r="AU1562" s="272" t="s">
        <v>87</v>
      </c>
      <c r="AV1562" s="14" t="s">
        <v>87</v>
      </c>
      <c r="AW1562" s="14" t="s">
        <v>32</v>
      </c>
      <c r="AX1562" s="14" t="s">
        <v>77</v>
      </c>
      <c r="AY1562" s="272" t="s">
        <v>163</v>
      </c>
    </row>
    <row r="1563" s="2" customFormat="1" ht="16.5" customHeight="1">
      <c r="A1563" s="38"/>
      <c r="B1563" s="39"/>
      <c r="C1563" s="235" t="s">
        <v>2172</v>
      </c>
      <c r="D1563" s="235" t="s">
        <v>165</v>
      </c>
      <c r="E1563" s="236" t="s">
        <v>2173</v>
      </c>
      <c r="F1563" s="237" t="s">
        <v>2174</v>
      </c>
      <c r="G1563" s="238" t="s">
        <v>168</v>
      </c>
      <c r="H1563" s="239">
        <v>184.065</v>
      </c>
      <c r="I1563" s="240"/>
      <c r="J1563" s="241">
        <f>ROUND(I1563*H1563,2)</f>
        <v>0</v>
      </c>
      <c r="K1563" s="237" t="s">
        <v>169</v>
      </c>
      <c r="L1563" s="44"/>
      <c r="M1563" s="242" t="s">
        <v>1</v>
      </c>
      <c r="N1563" s="243" t="s">
        <v>42</v>
      </c>
      <c r="O1563" s="91"/>
      <c r="P1563" s="244">
        <f>O1563*H1563</f>
        <v>0</v>
      </c>
      <c r="Q1563" s="244">
        <v>0.00013999999999999999</v>
      </c>
      <c r="R1563" s="244">
        <f>Q1563*H1563</f>
        <v>0.025769099999999996</v>
      </c>
      <c r="S1563" s="244">
        <v>0</v>
      </c>
      <c r="T1563" s="245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46" t="s">
        <v>264</v>
      </c>
      <c r="AT1563" s="246" t="s">
        <v>165</v>
      </c>
      <c r="AU1563" s="246" t="s">
        <v>87</v>
      </c>
      <c r="AY1563" s="17" t="s">
        <v>163</v>
      </c>
      <c r="BE1563" s="247">
        <f>IF(N1563="základní",J1563,0)</f>
        <v>0</v>
      </c>
      <c r="BF1563" s="247">
        <f>IF(N1563="snížená",J1563,0)</f>
        <v>0</v>
      </c>
      <c r="BG1563" s="247">
        <f>IF(N1563="zákl. přenesená",J1563,0)</f>
        <v>0</v>
      </c>
      <c r="BH1563" s="247">
        <f>IF(N1563="sníž. přenesená",J1563,0)</f>
        <v>0</v>
      </c>
      <c r="BI1563" s="247">
        <f>IF(N1563="nulová",J1563,0)</f>
        <v>0</v>
      </c>
      <c r="BJ1563" s="17" t="s">
        <v>85</v>
      </c>
      <c r="BK1563" s="247">
        <f>ROUND(I1563*H1563,2)</f>
        <v>0</v>
      </c>
      <c r="BL1563" s="17" t="s">
        <v>264</v>
      </c>
      <c r="BM1563" s="246" t="s">
        <v>2175</v>
      </c>
    </row>
    <row r="1564" s="2" customFormat="1">
      <c r="A1564" s="38"/>
      <c r="B1564" s="39"/>
      <c r="C1564" s="40"/>
      <c r="D1564" s="248" t="s">
        <v>172</v>
      </c>
      <c r="E1564" s="40"/>
      <c r="F1564" s="249" t="s">
        <v>2176</v>
      </c>
      <c r="G1564" s="40"/>
      <c r="H1564" s="40"/>
      <c r="I1564" s="144"/>
      <c r="J1564" s="40"/>
      <c r="K1564" s="40"/>
      <c r="L1564" s="44"/>
      <c r="M1564" s="250"/>
      <c r="N1564" s="251"/>
      <c r="O1564" s="91"/>
      <c r="P1564" s="91"/>
      <c r="Q1564" s="91"/>
      <c r="R1564" s="91"/>
      <c r="S1564" s="91"/>
      <c r="T1564" s="92"/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T1564" s="17" t="s">
        <v>172</v>
      </c>
      <c r="AU1564" s="17" t="s">
        <v>87</v>
      </c>
    </row>
    <row r="1565" s="14" customFormat="1">
      <c r="A1565" s="14"/>
      <c r="B1565" s="262"/>
      <c r="C1565" s="263"/>
      <c r="D1565" s="248" t="s">
        <v>174</v>
      </c>
      <c r="E1565" s="264" t="s">
        <v>1</v>
      </c>
      <c r="F1565" s="265" t="s">
        <v>2177</v>
      </c>
      <c r="G1565" s="263"/>
      <c r="H1565" s="266">
        <v>141.993</v>
      </c>
      <c r="I1565" s="267"/>
      <c r="J1565" s="263"/>
      <c r="K1565" s="263"/>
      <c r="L1565" s="268"/>
      <c r="M1565" s="269"/>
      <c r="N1565" s="270"/>
      <c r="O1565" s="270"/>
      <c r="P1565" s="270"/>
      <c r="Q1565" s="270"/>
      <c r="R1565" s="270"/>
      <c r="S1565" s="270"/>
      <c r="T1565" s="271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72" t="s">
        <v>174</v>
      </c>
      <c r="AU1565" s="272" t="s">
        <v>87</v>
      </c>
      <c r="AV1565" s="14" t="s">
        <v>87</v>
      </c>
      <c r="AW1565" s="14" t="s">
        <v>32</v>
      </c>
      <c r="AX1565" s="14" t="s">
        <v>77</v>
      </c>
      <c r="AY1565" s="272" t="s">
        <v>163</v>
      </c>
    </row>
    <row r="1566" s="14" customFormat="1">
      <c r="A1566" s="14"/>
      <c r="B1566" s="262"/>
      <c r="C1566" s="263"/>
      <c r="D1566" s="248" t="s">
        <v>174</v>
      </c>
      <c r="E1566" s="264" t="s">
        <v>1</v>
      </c>
      <c r="F1566" s="265" t="s">
        <v>2178</v>
      </c>
      <c r="G1566" s="263"/>
      <c r="H1566" s="266">
        <v>42.072000000000003</v>
      </c>
      <c r="I1566" s="267"/>
      <c r="J1566" s="263"/>
      <c r="K1566" s="263"/>
      <c r="L1566" s="268"/>
      <c r="M1566" s="269"/>
      <c r="N1566" s="270"/>
      <c r="O1566" s="270"/>
      <c r="P1566" s="270"/>
      <c r="Q1566" s="270"/>
      <c r="R1566" s="270"/>
      <c r="S1566" s="270"/>
      <c r="T1566" s="271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72" t="s">
        <v>174</v>
      </c>
      <c r="AU1566" s="272" t="s">
        <v>87</v>
      </c>
      <c r="AV1566" s="14" t="s">
        <v>87</v>
      </c>
      <c r="AW1566" s="14" t="s">
        <v>32</v>
      </c>
      <c r="AX1566" s="14" t="s">
        <v>77</v>
      </c>
      <c r="AY1566" s="272" t="s">
        <v>163</v>
      </c>
    </row>
    <row r="1567" s="2" customFormat="1" ht="16.5" customHeight="1">
      <c r="A1567" s="38"/>
      <c r="B1567" s="39"/>
      <c r="C1567" s="235" t="s">
        <v>2179</v>
      </c>
      <c r="D1567" s="235" t="s">
        <v>165</v>
      </c>
      <c r="E1567" s="236" t="s">
        <v>2180</v>
      </c>
      <c r="F1567" s="237" t="s">
        <v>2181</v>
      </c>
      <c r="G1567" s="238" t="s">
        <v>168</v>
      </c>
      <c r="H1567" s="239">
        <v>63.069000000000003</v>
      </c>
      <c r="I1567" s="240"/>
      <c r="J1567" s="241">
        <f>ROUND(I1567*H1567,2)</f>
        <v>0</v>
      </c>
      <c r="K1567" s="237" t="s">
        <v>169</v>
      </c>
      <c r="L1567" s="44"/>
      <c r="M1567" s="242" t="s">
        <v>1</v>
      </c>
      <c r="N1567" s="243" t="s">
        <v>42</v>
      </c>
      <c r="O1567" s="91"/>
      <c r="P1567" s="244">
        <f>O1567*H1567</f>
        <v>0</v>
      </c>
      <c r="Q1567" s="244">
        <v>6.9999999999999994E-05</v>
      </c>
      <c r="R1567" s="244">
        <f>Q1567*H1567</f>
        <v>0.0044148299999999998</v>
      </c>
      <c r="S1567" s="244">
        <v>0</v>
      </c>
      <c r="T1567" s="245">
        <f>S1567*H1567</f>
        <v>0</v>
      </c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R1567" s="246" t="s">
        <v>264</v>
      </c>
      <c r="AT1567" s="246" t="s">
        <v>165</v>
      </c>
      <c r="AU1567" s="246" t="s">
        <v>87</v>
      </c>
      <c r="AY1567" s="17" t="s">
        <v>163</v>
      </c>
      <c r="BE1567" s="247">
        <f>IF(N1567="základní",J1567,0)</f>
        <v>0</v>
      </c>
      <c r="BF1567" s="247">
        <f>IF(N1567="snížená",J1567,0)</f>
        <v>0</v>
      </c>
      <c r="BG1567" s="247">
        <f>IF(N1567="zákl. přenesená",J1567,0)</f>
        <v>0</v>
      </c>
      <c r="BH1567" s="247">
        <f>IF(N1567="sníž. přenesená",J1567,0)</f>
        <v>0</v>
      </c>
      <c r="BI1567" s="247">
        <f>IF(N1567="nulová",J1567,0)</f>
        <v>0</v>
      </c>
      <c r="BJ1567" s="17" t="s">
        <v>85</v>
      </c>
      <c r="BK1567" s="247">
        <f>ROUND(I1567*H1567,2)</f>
        <v>0</v>
      </c>
      <c r="BL1567" s="17" t="s">
        <v>264</v>
      </c>
      <c r="BM1567" s="246" t="s">
        <v>2182</v>
      </c>
    </row>
    <row r="1568" s="2" customFormat="1">
      <c r="A1568" s="38"/>
      <c r="B1568" s="39"/>
      <c r="C1568" s="40"/>
      <c r="D1568" s="248" t="s">
        <v>172</v>
      </c>
      <c r="E1568" s="40"/>
      <c r="F1568" s="249" t="s">
        <v>2183</v>
      </c>
      <c r="G1568" s="40"/>
      <c r="H1568" s="40"/>
      <c r="I1568" s="144"/>
      <c r="J1568" s="40"/>
      <c r="K1568" s="40"/>
      <c r="L1568" s="44"/>
      <c r="M1568" s="250"/>
      <c r="N1568" s="251"/>
      <c r="O1568" s="91"/>
      <c r="P1568" s="91"/>
      <c r="Q1568" s="91"/>
      <c r="R1568" s="91"/>
      <c r="S1568" s="91"/>
      <c r="T1568" s="92"/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T1568" s="17" t="s">
        <v>172</v>
      </c>
      <c r="AU1568" s="17" t="s">
        <v>87</v>
      </c>
    </row>
    <row r="1569" s="13" customFormat="1">
      <c r="A1569" s="13"/>
      <c r="B1569" s="252"/>
      <c r="C1569" s="253"/>
      <c r="D1569" s="248" t="s">
        <v>174</v>
      </c>
      <c r="E1569" s="254" t="s">
        <v>1</v>
      </c>
      <c r="F1569" s="255" t="s">
        <v>333</v>
      </c>
      <c r="G1569" s="253"/>
      <c r="H1569" s="254" t="s">
        <v>1</v>
      </c>
      <c r="I1569" s="256"/>
      <c r="J1569" s="253"/>
      <c r="K1569" s="253"/>
      <c r="L1569" s="257"/>
      <c r="M1569" s="258"/>
      <c r="N1569" s="259"/>
      <c r="O1569" s="259"/>
      <c r="P1569" s="259"/>
      <c r="Q1569" s="259"/>
      <c r="R1569" s="259"/>
      <c r="S1569" s="259"/>
      <c r="T1569" s="260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61" t="s">
        <v>174</v>
      </c>
      <c r="AU1569" s="261" t="s">
        <v>87</v>
      </c>
      <c r="AV1569" s="13" t="s">
        <v>85</v>
      </c>
      <c r="AW1569" s="13" t="s">
        <v>32</v>
      </c>
      <c r="AX1569" s="13" t="s">
        <v>77</v>
      </c>
      <c r="AY1569" s="261" t="s">
        <v>163</v>
      </c>
    </row>
    <row r="1570" s="14" customFormat="1">
      <c r="A1570" s="14"/>
      <c r="B1570" s="262"/>
      <c r="C1570" s="263"/>
      <c r="D1570" s="248" t="s">
        <v>174</v>
      </c>
      <c r="E1570" s="264" t="s">
        <v>1</v>
      </c>
      <c r="F1570" s="265" t="s">
        <v>2184</v>
      </c>
      <c r="G1570" s="263"/>
      <c r="H1570" s="266">
        <v>4.2919999999999998</v>
      </c>
      <c r="I1570" s="267"/>
      <c r="J1570" s="263"/>
      <c r="K1570" s="263"/>
      <c r="L1570" s="268"/>
      <c r="M1570" s="269"/>
      <c r="N1570" s="270"/>
      <c r="O1570" s="270"/>
      <c r="P1570" s="270"/>
      <c r="Q1570" s="270"/>
      <c r="R1570" s="270"/>
      <c r="S1570" s="270"/>
      <c r="T1570" s="271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72" t="s">
        <v>174</v>
      </c>
      <c r="AU1570" s="272" t="s">
        <v>87</v>
      </c>
      <c r="AV1570" s="14" t="s">
        <v>87</v>
      </c>
      <c r="AW1570" s="14" t="s">
        <v>32</v>
      </c>
      <c r="AX1570" s="14" t="s">
        <v>77</v>
      </c>
      <c r="AY1570" s="272" t="s">
        <v>163</v>
      </c>
    </row>
    <row r="1571" s="13" customFormat="1">
      <c r="A1571" s="13"/>
      <c r="B1571" s="252"/>
      <c r="C1571" s="253"/>
      <c r="D1571" s="248" t="s">
        <v>174</v>
      </c>
      <c r="E1571" s="254" t="s">
        <v>1</v>
      </c>
      <c r="F1571" s="255" t="s">
        <v>2185</v>
      </c>
      <c r="G1571" s="253"/>
      <c r="H1571" s="254" t="s">
        <v>1</v>
      </c>
      <c r="I1571" s="256"/>
      <c r="J1571" s="253"/>
      <c r="K1571" s="253"/>
      <c r="L1571" s="257"/>
      <c r="M1571" s="258"/>
      <c r="N1571" s="259"/>
      <c r="O1571" s="259"/>
      <c r="P1571" s="259"/>
      <c r="Q1571" s="259"/>
      <c r="R1571" s="259"/>
      <c r="S1571" s="259"/>
      <c r="T1571" s="260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61" t="s">
        <v>174</v>
      </c>
      <c r="AU1571" s="261" t="s">
        <v>87</v>
      </c>
      <c r="AV1571" s="13" t="s">
        <v>85</v>
      </c>
      <c r="AW1571" s="13" t="s">
        <v>32</v>
      </c>
      <c r="AX1571" s="13" t="s">
        <v>77</v>
      </c>
      <c r="AY1571" s="261" t="s">
        <v>163</v>
      </c>
    </row>
    <row r="1572" s="14" customFormat="1">
      <c r="A1572" s="14"/>
      <c r="B1572" s="262"/>
      <c r="C1572" s="263"/>
      <c r="D1572" s="248" t="s">
        <v>174</v>
      </c>
      <c r="E1572" s="264" t="s">
        <v>1</v>
      </c>
      <c r="F1572" s="265" t="s">
        <v>2186</v>
      </c>
      <c r="G1572" s="263"/>
      <c r="H1572" s="266">
        <v>6.5700000000000003</v>
      </c>
      <c r="I1572" s="267"/>
      <c r="J1572" s="263"/>
      <c r="K1572" s="263"/>
      <c r="L1572" s="268"/>
      <c r="M1572" s="269"/>
      <c r="N1572" s="270"/>
      <c r="O1572" s="270"/>
      <c r="P1572" s="270"/>
      <c r="Q1572" s="270"/>
      <c r="R1572" s="270"/>
      <c r="S1572" s="270"/>
      <c r="T1572" s="271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72" t="s">
        <v>174</v>
      </c>
      <c r="AU1572" s="272" t="s">
        <v>87</v>
      </c>
      <c r="AV1572" s="14" t="s">
        <v>87</v>
      </c>
      <c r="AW1572" s="14" t="s">
        <v>32</v>
      </c>
      <c r="AX1572" s="14" t="s">
        <v>77</v>
      </c>
      <c r="AY1572" s="272" t="s">
        <v>163</v>
      </c>
    </row>
    <row r="1573" s="14" customFormat="1">
      <c r="A1573" s="14"/>
      <c r="B1573" s="262"/>
      <c r="C1573" s="263"/>
      <c r="D1573" s="248" t="s">
        <v>174</v>
      </c>
      <c r="E1573" s="264" t="s">
        <v>1</v>
      </c>
      <c r="F1573" s="265" t="s">
        <v>2187</v>
      </c>
      <c r="G1573" s="263"/>
      <c r="H1573" s="266">
        <v>6.4349999999999996</v>
      </c>
      <c r="I1573" s="267"/>
      <c r="J1573" s="263"/>
      <c r="K1573" s="263"/>
      <c r="L1573" s="268"/>
      <c r="M1573" s="269"/>
      <c r="N1573" s="270"/>
      <c r="O1573" s="270"/>
      <c r="P1573" s="270"/>
      <c r="Q1573" s="270"/>
      <c r="R1573" s="270"/>
      <c r="S1573" s="270"/>
      <c r="T1573" s="271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72" t="s">
        <v>174</v>
      </c>
      <c r="AU1573" s="272" t="s">
        <v>87</v>
      </c>
      <c r="AV1573" s="14" t="s">
        <v>87</v>
      </c>
      <c r="AW1573" s="14" t="s">
        <v>32</v>
      </c>
      <c r="AX1573" s="14" t="s">
        <v>77</v>
      </c>
      <c r="AY1573" s="272" t="s">
        <v>163</v>
      </c>
    </row>
    <row r="1574" s="14" customFormat="1">
      <c r="A1574" s="14"/>
      <c r="B1574" s="262"/>
      <c r="C1574" s="263"/>
      <c r="D1574" s="248" t="s">
        <v>174</v>
      </c>
      <c r="E1574" s="264" t="s">
        <v>1</v>
      </c>
      <c r="F1574" s="265" t="s">
        <v>2188</v>
      </c>
      <c r="G1574" s="263"/>
      <c r="H1574" s="266">
        <v>6.9480000000000004</v>
      </c>
      <c r="I1574" s="267"/>
      <c r="J1574" s="263"/>
      <c r="K1574" s="263"/>
      <c r="L1574" s="268"/>
      <c r="M1574" s="269"/>
      <c r="N1574" s="270"/>
      <c r="O1574" s="270"/>
      <c r="P1574" s="270"/>
      <c r="Q1574" s="270"/>
      <c r="R1574" s="270"/>
      <c r="S1574" s="270"/>
      <c r="T1574" s="271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72" t="s">
        <v>174</v>
      </c>
      <c r="AU1574" s="272" t="s">
        <v>87</v>
      </c>
      <c r="AV1574" s="14" t="s">
        <v>87</v>
      </c>
      <c r="AW1574" s="14" t="s">
        <v>32</v>
      </c>
      <c r="AX1574" s="14" t="s">
        <v>77</v>
      </c>
      <c r="AY1574" s="272" t="s">
        <v>163</v>
      </c>
    </row>
    <row r="1575" s="14" customFormat="1">
      <c r="A1575" s="14"/>
      <c r="B1575" s="262"/>
      <c r="C1575" s="263"/>
      <c r="D1575" s="248" t="s">
        <v>174</v>
      </c>
      <c r="E1575" s="264" t="s">
        <v>1</v>
      </c>
      <c r="F1575" s="265" t="s">
        <v>2189</v>
      </c>
      <c r="G1575" s="263"/>
      <c r="H1575" s="266">
        <v>8.4079999999999995</v>
      </c>
      <c r="I1575" s="267"/>
      <c r="J1575" s="263"/>
      <c r="K1575" s="263"/>
      <c r="L1575" s="268"/>
      <c r="M1575" s="269"/>
      <c r="N1575" s="270"/>
      <c r="O1575" s="270"/>
      <c r="P1575" s="270"/>
      <c r="Q1575" s="270"/>
      <c r="R1575" s="270"/>
      <c r="S1575" s="270"/>
      <c r="T1575" s="271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72" t="s">
        <v>174</v>
      </c>
      <c r="AU1575" s="272" t="s">
        <v>87</v>
      </c>
      <c r="AV1575" s="14" t="s">
        <v>87</v>
      </c>
      <c r="AW1575" s="14" t="s">
        <v>32</v>
      </c>
      <c r="AX1575" s="14" t="s">
        <v>77</v>
      </c>
      <c r="AY1575" s="272" t="s">
        <v>163</v>
      </c>
    </row>
    <row r="1576" s="14" customFormat="1">
      <c r="A1576" s="14"/>
      <c r="B1576" s="262"/>
      <c r="C1576" s="263"/>
      <c r="D1576" s="248" t="s">
        <v>174</v>
      </c>
      <c r="E1576" s="264" t="s">
        <v>1</v>
      </c>
      <c r="F1576" s="265" t="s">
        <v>2190</v>
      </c>
      <c r="G1576" s="263"/>
      <c r="H1576" s="266">
        <v>29.446000000000002</v>
      </c>
      <c r="I1576" s="267"/>
      <c r="J1576" s="263"/>
      <c r="K1576" s="263"/>
      <c r="L1576" s="268"/>
      <c r="M1576" s="269"/>
      <c r="N1576" s="270"/>
      <c r="O1576" s="270"/>
      <c r="P1576" s="270"/>
      <c r="Q1576" s="270"/>
      <c r="R1576" s="270"/>
      <c r="S1576" s="270"/>
      <c r="T1576" s="271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72" t="s">
        <v>174</v>
      </c>
      <c r="AU1576" s="272" t="s">
        <v>87</v>
      </c>
      <c r="AV1576" s="14" t="s">
        <v>87</v>
      </c>
      <c r="AW1576" s="14" t="s">
        <v>32</v>
      </c>
      <c r="AX1576" s="14" t="s">
        <v>77</v>
      </c>
      <c r="AY1576" s="272" t="s">
        <v>163</v>
      </c>
    </row>
    <row r="1577" s="13" customFormat="1">
      <c r="A1577" s="13"/>
      <c r="B1577" s="252"/>
      <c r="C1577" s="253"/>
      <c r="D1577" s="248" t="s">
        <v>174</v>
      </c>
      <c r="E1577" s="254" t="s">
        <v>1</v>
      </c>
      <c r="F1577" s="255" t="s">
        <v>2191</v>
      </c>
      <c r="G1577" s="253"/>
      <c r="H1577" s="254" t="s">
        <v>1</v>
      </c>
      <c r="I1577" s="256"/>
      <c r="J1577" s="253"/>
      <c r="K1577" s="253"/>
      <c r="L1577" s="257"/>
      <c r="M1577" s="258"/>
      <c r="N1577" s="259"/>
      <c r="O1577" s="259"/>
      <c r="P1577" s="259"/>
      <c r="Q1577" s="259"/>
      <c r="R1577" s="259"/>
      <c r="S1577" s="259"/>
      <c r="T1577" s="260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61" t="s">
        <v>174</v>
      </c>
      <c r="AU1577" s="261" t="s">
        <v>87</v>
      </c>
      <c r="AV1577" s="13" t="s">
        <v>85</v>
      </c>
      <c r="AW1577" s="13" t="s">
        <v>32</v>
      </c>
      <c r="AX1577" s="13" t="s">
        <v>77</v>
      </c>
      <c r="AY1577" s="261" t="s">
        <v>163</v>
      </c>
    </row>
    <row r="1578" s="14" customFormat="1">
      <c r="A1578" s="14"/>
      <c r="B1578" s="262"/>
      <c r="C1578" s="263"/>
      <c r="D1578" s="248" t="s">
        <v>174</v>
      </c>
      <c r="E1578" s="264" t="s">
        <v>1</v>
      </c>
      <c r="F1578" s="265" t="s">
        <v>2192</v>
      </c>
      <c r="G1578" s="263"/>
      <c r="H1578" s="266">
        <v>0.96999999999999997</v>
      </c>
      <c r="I1578" s="267"/>
      <c r="J1578" s="263"/>
      <c r="K1578" s="263"/>
      <c r="L1578" s="268"/>
      <c r="M1578" s="269"/>
      <c r="N1578" s="270"/>
      <c r="O1578" s="270"/>
      <c r="P1578" s="270"/>
      <c r="Q1578" s="270"/>
      <c r="R1578" s="270"/>
      <c r="S1578" s="270"/>
      <c r="T1578" s="271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72" t="s">
        <v>174</v>
      </c>
      <c r="AU1578" s="272" t="s">
        <v>87</v>
      </c>
      <c r="AV1578" s="14" t="s">
        <v>87</v>
      </c>
      <c r="AW1578" s="14" t="s">
        <v>32</v>
      </c>
      <c r="AX1578" s="14" t="s">
        <v>77</v>
      </c>
      <c r="AY1578" s="272" t="s">
        <v>163</v>
      </c>
    </row>
    <row r="1579" s="2" customFormat="1" ht="16.5" customHeight="1">
      <c r="A1579" s="38"/>
      <c r="B1579" s="39"/>
      <c r="C1579" s="235" t="s">
        <v>2193</v>
      </c>
      <c r="D1579" s="235" t="s">
        <v>165</v>
      </c>
      <c r="E1579" s="236" t="s">
        <v>2194</v>
      </c>
      <c r="F1579" s="237" t="s">
        <v>2195</v>
      </c>
      <c r="G1579" s="238" t="s">
        <v>168</v>
      </c>
      <c r="H1579" s="239">
        <v>13.194000000000001</v>
      </c>
      <c r="I1579" s="240"/>
      <c r="J1579" s="241">
        <f>ROUND(I1579*H1579,2)</f>
        <v>0</v>
      </c>
      <c r="K1579" s="237" t="s">
        <v>169</v>
      </c>
      <c r="L1579" s="44"/>
      <c r="M1579" s="242" t="s">
        <v>1</v>
      </c>
      <c r="N1579" s="243" t="s">
        <v>42</v>
      </c>
      <c r="O1579" s="91"/>
      <c r="P1579" s="244">
        <f>O1579*H1579</f>
        <v>0</v>
      </c>
      <c r="Q1579" s="244">
        <v>8.0000000000000007E-05</v>
      </c>
      <c r="R1579" s="244">
        <f>Q1579*H1579</f>
        <v>0.0010555200000000001</v>
      </c>
      <c r="S1579" s="244">
        <v>0</v>
      </c>
      <c r="T1579" s="245">
        <f>S1579*H1579</f>
        <v>0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246" t="s">
        <v>264</v>
      </c>
      <c r="AT1579" s="246" t="s">
        <v>165</v>
      </c>
      <c r="AU1579" s="246" t="s">
        <v>87</v>
      </c>
      <c r="AY1579" s="17" t="s">
        <v>163</v>
      </c>
      <c r="BE1579" s="247">
        <f>IF(N1579="základní",J1579,0)</f>
        <v>0</v>
      </c>
      <c r="BF1579" s="247">
        <f>IF(N1579="snížená",J1579,0)</f>
        <v>0</v>
      </c>
      <c r="BG1579" s="247">
        <f>IF(N1579="zákl. přenesená",J1579,0)</f>
        <v>0</v>
      </c>
      <c r="BH1579" s="247">
        <f>IF(N1579="sníž. přenesená",J1579,0)</f>
        <v>0</v>
      </c>
      <c r="BI1579" s="247">
        <f>IF(N1579="nulová",J1579,0)</f>
        <v>0</v>
      </c>
      <c r="BJ1579" s="17" t="s">
        <v>85</v>
      </c>
      <c r="BK1579" s="247">
        <f>ROUND(I1579*H1579,2)</f>
        <v>0</v>
      </c>
      <c r="BL1579" s="17" t="s">
        <v>264</v>
      </c>
      <c r="BM1579" s="246" t="s">
        <v>2196</v>
      </c>
    </row>
    <row r="1580" s="2" customFormat="1">
      <c r="A1580" s="38"/>
      <c r="B1580" s="39"/>
      <c r="C1580" s="40"/>
      <c r="D1580" s="248" t="s">
        <v>172</v>
      </c>
      <c r="E1580" s="40"/>
      <c r="F1580" s="249" t="s">
        <v>2197</v>
      </c>
      <c r="G1580" s="40"/>
      <c r="H1580" s="40"/>
      <c r="I1580" s="144"/>
      <c r="J1580" s="40"/>
      <c r="K1580" s="40"/>
      <c r="L1580" s="44"/>
      <c r="M1580" s="250"/>
      <c r="N1580" s="251"/>
      <c r="O1580" s="91"/>
      <c r="P1580" s="91"/>
      <c r="Q1580" s="91"/>
      <c r="R1580" s="91"/>
      <c r="S1580" s="91"/>
      <c r="T1580" s="92"/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T1580" s="17" t="s">
        <v>172</v>
      </c>
      <c r="AU1580" s="17" t="s">
        <v>87</v>
      </c>
    </row>
    <row r="1581" s="13" customFormat="1">
      <c r="A1581" s="13"/>
      <c r="B1581" s="252"/>
      <c r="C1581" s="253"/>
      <c r="D1581" s="248" t="s">
        <v>174</v>
      </c>
      <c r="E1581" s="254" t="s">
        <v>1</v>
      </c>
      <c r="F1581" s="255" t="s">
        <v>2198</v>
      </c>
      <c r="G1581" s="253"/>
      <c r="H1581" s="254" t="s">
        <v>1</v>
      </c>
      <c r="I1581" s="256"/>
      <c r="J1581" s="253"/>
      <c r="K1581" s="253"/>
      <c r="L1581" s="257"/>
      <c r="M1581" s="258"/>
      <c r="N1581" s="259"/>
      <c r="O1581" s="259"/>
      <c r="P1581" s="259"/>
      <c r="Q1581" s="259"/>
      <c r="R1581" s="259"/>
      <c r="S1581" s="259"/>
      <c r="T1581" s="260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61" t="s">
        <v>174</v>
      </c>
      <c r="AU1581" s="261" t="s">
        <v>87</v>
      </c>
      <c r="AV1581" s="13" t="s">
        <v>85</v>
      </c>
      <c r="AW1581" s="13" t="s">
        <v>32</v>
      </c>
      <c r="AX1581" s="13" t="s">
        <v>77</v>
      </c>
      <c r="AY1581" s="261" t="s">
        <v>163</v>
      </c>
    </row>
    <row r="1582" s="13" customFormat="1">
      <c r="A1582" s="13"/>
      <c r="B1582" s="252"/>
      <c r="C1582" s="253"/>
      <c r="D1582" s="248" t="s">
        <v>174</v>
      </c>
      <c r="E1582" s="254" t="s">
        <v>1</v>
      </c>
      <c r="F1582" s="255" t="s">
        <v>2199</v>
      </c>
      <c r="G1582" s="253"/>
      <c r="H1582" s="254" t="s">
        <v>1</v>
      </c>
      <c r="I1582" s="256"/>
      <c r="J1582" s="253"/>
      <c r="K1582" s="253"/>
      <c r="L1582" s="257"/>
      <c r="M1582" s="258"/>
      <c r="N1582" s="259"/>
      <c r="O1582" s="259"/>
      <c r="P1582" s="259"/>
      <c r="Q1582" s="259"/>
      <c r="R1582" s="259"/>
      <c r="S1582" s="259"/>
      <c r="T1582" s="260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61" t="s">
        <v>174</v>
      </c>
      <c r="AU1582" s="261" t="s">
        <v>87</v>
      </c>
      <c r="AV1582" s="13" t="s">
        <v>85</v>
      </c>
      <c r="AW1582" s="13" t="s">
        <v>32</v>
      </c>
      <c r="AX1582" s="13" t="s">
        <v>77</v>
      </c>
      <c r="AY1582" s="261" t="s">
        <v>163</v>
      </c>
    </row>
    <row r="1583" s="14" customFormat="1">
      <c r="A1583" s="14"/>
      <c r="B1583" s="262"/>
      <c r="C1583" s="263"/>
      <c r="D1583" s="248" t="s">
        <v>174</v>
      </c>
      <c r="E1583" s="264" t="s">
        <v>1</v>
      </c>
      <c r="F1583" s="265" t="s">
        <v>2200</v>
      </c>
      <c r="G1583" s="263"/>
      <c r="H1583" s="266">
        <v>7.5839999999999996</v>
      </c>
      <c r="I1583" s="267"/>
      <c r="J1583" s="263"/>
      <c r="K1583" s="263"/>
      <c r="L1583" s="268"/>
      <c r="M1583" s="269"/>
      <c r="N1583" s="270"/>
      <c r="O1583" s="270"/>
      <c r="P1583" s="270"/>
      <c r="Q1583" s="270"/>
      <c r="R1583" s="270"/>
      <c r="S1583" s="270"/>
      <c r="T1583" s="271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72" t="s">
        <v>174</v>
      </c>
      <c r="AU1583" s="272" t="s">
        <v>87</v>
      </c>
      <c r="AV1583" s="14" t="s">
        <v>87</v>
      </c>
      <c r="AW1583" s="14" t="s">
        <v>32</v>
      </c>
      <c r="AX1583" s="14" t="s">
        <v>77</v>
      </c>
      <c r="AY1583" s="272" t="s">
        <v>163</v>
      </c>
    </row>
    <row r="1584" s="13" customFormat="1">
      <c r="A1584" s="13"/>
      <c r="B1584" s="252"/>
      <c r="C1584" s="253"/>
      <c r="D1584" s="248" t="s">
        <v>174</v>
      </c>
      <c r="E1584" s="254" t="s">
        <v>1</v>
      </c>
      <c r="F1584" s="255" t="s">
        <v>1532</v>
      </c>
      <c r="G1584" s="253"/>
      <c r="H1584" s="254" t="s">
        <v>1</v>
      </c>
      <c r="I1584" s="256"/>
      <c r="J1584" s="253"/>
      <c r="K1584" s="253"/>
      <c r="L1584" s="257"/>
      <c r="M1584" s="258"/>
      <c r="N1584" s="259"/>
      <c r="O1584" s="259"/>
      <c r="P1584" s="259"/>
      <c r="Q1584" s="259"/>
      <c r="R1584" s="259"/>
      <c r="S1584" s="259"/>
      <c r="T1584" s="260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61" t="s">
        <v>174</v>
      </c>
      <c r="AU1584" s="261" t="s">
        <v>87</v>
      </c>
      <c r="AV1584" s="13" t="s">
        <v>85</v>
      </c>
      <c r="AW1584" s="13" t="s">
        <v>32</v>
      </c>
      <c r="AX1584" s="13" t="s">
        <v>77</v>
      </c>
      <c r="AY1584" s="261" t="s">
        <v>163</v>
      </c>
    </row>
    <row r="1585" s="14" customFormat="1">
      <c r="A1585" s="14"/>
      <c r="B1585" s="262"/>
      <c r="C1585" s="263"/>
      <c r="D1585" s="248" t="s">
        <v>174</v>
      </c>
      <c r="E1585" s="264" t="s">
        <v>1</v>
      </c>
      <c r="F1585" s="265" t="s">
        <v>2201</v>
      </c>
      <c r="G1585" s="263"/>
      <c r="H1585" s="266">
        <v>4.6399999999999997</v>
      </c>
      <c r="I1585" s="267"/>
      <c r="J1585" s="263"/>
      <c r="K1585" s="263"/>
      <c r="L1585" s="268"/>
      <c r="M1585" s="269"/>
      <c r="N1585" s="270"/>
      <c r="O1585" s="270"/>
      <c r="P1585" s="270"/>
      <c r="Q1585" s="270"/>
      <c r="R1585" s="270"/>
      <c r="S1585" s="270"/>
      <c r="T1585" s="271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72" t="s">
        <v>174</v>
      </c>
      <c r="AU1585" s="272" t="s">
        <v>87</v>
      </c>
      <c r="AV1585" s="14" t="s">
        <v>87</v>
      </c>
      <c r="AW1585" s="14" t="s">
        <v>32</v>
      </c>
      <c r="AX1585" s="14" t="s">
        <v>77</v>
      </c>
      <c r="AY1585" s="272" t="s">
        <v>163</v>
      </c>
    </row>
    <row r="1586" s="13" customFormat="1">
      <c r="A1586" s="13"/>
      <c r="B1586" s="252"/>
      <c r="C1586" s="253"/>
      <c r="D1586" s="248" t="s">
        <v>174</v>
      </c>
      <c r="E1586" s="254" t="s">
        <v>1</v>
      </c>
      <c r="F1586" s="255" t="s">
        <v>2191</v>
      </c>
      <c r="G1586" s="253"/>
      <c r="H1586" s="254" t="s">
        <v>1</v>
      </c>
      <c r="I1586" s="256"/>
      <c r="J1586" s="253"/>
      <c r="K1586" s="253"/>
      <c r="L1586" s="257"/>
      <c r="M1586" s="258"/>
      <c r="N1586" s="259"/>
      <c r="O1586" s="259"/>
      <c r="P1586" s="259"/>
      <c r="Q1586" s="259"/>
      <c r="R1586" s="259"/>
      <c r="S1586" s="259"/>
      <c r="T1586" s="260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61" t="s">
        <v>174</v>
      </c>
      <c r="AU1586" s="261" t="s">
        <v>87</v>
      </c>
      <c r="AV1586" s="13" t="s">
        <v>85</v>
      </c>
      <c r="AW1586" s="13" t="s">
        <v>32</v>
      </c>
      <c r="AX1586" s="13" t="s">
        <v>77</v>
      </c>
      <c r="AY1586" s="261" t="s">
        <v>163</v>
      </c>
    </row>
    <row r="1587" s="14" customFormat="1">
      <c r="A1587" s="14"/>
      <c r="B1587" s="262"/>
      <c r="C1587" s="263"/>
      <c r="D1587" s="248" t="s">
        <v>174</v>
      </c>
      <c r="E1587" s="264" t="s">
        <v>1</v>
      </c>
      <c r="F1587" s="265" t="s">
        <v>2192</v>
      </c>
      <c r="G1587" s="263"/>
      <c r="H1587" s="266">
        <v>0.96999999999999997</v>
      </c>
      <c r="I1587" s="267"/>
      <c r="J1587" s="263"/>
      <c r="K1587" s="263"/>
      <c r="L1587" s="268"/>
      <c r="M1587" s="269"/>
      <c r="N1587" s="270"/>
      <c r="O1587" s="270"/>
      <c r="P1587" s="270"/>
      <c r="Q1587" s="270"/>
      <c r="R1587" s="270"/>
      <c r="S1587" s="270"/>
      <c r="T1587" s="271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72" t="s">
        <v>174</v>
      </c>
      <c r="AU1587" s="272" t="s">
        <v>87</v>
      </c>
      <c r="AV1587" s="14" t="s">
        <v>87</v>
      </c>
      <c r="AW1587" s="14" t="s">
        <v>32</v>
      </c>
      <c r="AX1587" s="14" t="s">
        <v>77</v>
      </c>
      <c r="AY1587" s="272" t="s">
        <v>163</v>
      </c>
    </row>
    <row r="1588" s="2" customFormat="1" ht="16.5" customHeight="1">
      <c r="A1588" s="38"/>
      <c r="B1588" s="39"/>
      <c r="C1588" s="235" t="s">
        <v>2202</v>
      </c>
      <c r="D1588" s="235" t="s">
        <v>165</v>
      </c>
      <c r="E1588" s="236" t="s">
        <v>2203</v>
      </c>
      <c r="F1588" s="237" t="s">
        <v>2204</v>
      </c>
      <c r="G1588" s="238" t="s">
        <v>168</v>
      </c>
      <c r="H1588" s="239">
        <v>5.2619999999999996</v>
      </c>
      <c r="I1588" s="240"/>
      <c r="J1588" s="241">
        <f>ROUND(I1588*H1588,2)</f>
        <v>0</v>
      </c>
      <c r="K1588" s="237" t="s">
        <v>169</v>
      </c>
      <c r="L1588" s="44"/>
      <c r="M1588" s="242" t="s">
        <v>1</v>
      </c>
      <c r="N1588" s="243" t="s">
        <v>42</v>
      </c>
      <c r="O1588" s="91"/>
      <c r="P1588" s="244">
        <f>O1588*H1588</f>
        <v>0</v>
      </c>
      <c r="Q1588" s="244">
        <v>0.00017000000000000001</v>
      </c>
      <c r="R1588" s="244">
        <f>Q1588*H1588</f>
        <v>0.00089453999999999998</v>
      </c>
      <c r="S1588" s="244">
        <v>0</v>
      </c>
      <c r="T1588" s="245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46" t="s">
        <v>264</v>
      </c>
      <c r="AT1588" s="246" t="s">
        <v>165</v>
      </c>
      <c r="AU1588" s="246" t="s">
        <v>87</v>
      </c>
      <c r="AY1588" s="17" t="s">
        <v>163</v>
      </c>
      <c r="BE1588" s="247">
        <f>IF(N1588="základní",J1588,0)</f>
        <v>0</v>
      </c>
      <c r="BF1588" s="247">
        <f>IF(N1588="snížená",J1588,0)</f>
        <v>0</v>
      </c>
      <c r="BG1588" s="247">
        <f>IF(N1588="zákl. přenesená",J1588,0)</f>
        <v>0</v>
      </c>
      <c r="BH1588" s="247">
        <f>IF(N1588="sníž. přenesená",J1588,0)</f>
        <v>0</v>
      </c>
      <c r="BI1588" s="247">
        <f>IF(N1588="nulová",J1588,0)</f>
        <v>0</v>
      </c>
      <c r="BJ1588" s="17" t="s">
        <v>85</v>
      </c>
      <c r="BK1588" s="247">
        <f>ROUND(I1588*H1588,2)</f>
        <v>0</v>
      </c>
      <c r="BL1588" s="17" t="s">
        <v>264</v>
      </c>
      <c r="BM1588" s="246" t="s">
        <v>2205</v>
      </c>
    </row>
    <row r="1589" s="2" customFormat="1">
      <c r="A1589" s="38"/>
      <c r="B1589" s="39"/>
      <c r="C1589" s="40"/>
      <c r="D1589" s="248" t="s">
        <v>172</v>
      </c>
      <c r="E1589" s="40"/>
      <c r="F1589" s="249" t="s">
        <v>2206</v>
      </c>
      <c r="G1589" s="40"/>
      <c r="H1589" s="40"/>
      <c r="I1589" s="144"/>
      <c r="J1589" s="40"/>
      <c r="K1589" s="40"/>
      <c r="L1589" s="44"/>
      <c r="M1589" s="250"/>
      <c r="N1589" s="251"/>
      <c r="O1589" s="91"/>
      <c r="P1589" s="91"/>
      <c r="Q1589" s="91"/>
      <c r="R1589" s="91"/>
      <c r="S1589" s="91"/>
      <c r="T1589" s="92"/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T1589" s="17" t="s">
        <v>172</v>
      </c>
      <c r="AU1589" s="17" t="s">
        <v>87</v>
      </c>
    </row>
    <row r="1590" s="13" customFormat="1">
      <c r="A1590" s="13"/>
      <c r="B1590" s="252"/>
      <c r="C1590" s="253"/>
      <c r="D1590" s="248" t="s">
        <v>174</v>
      </c>
      <c r="E1590" s="254" t="s">
        <v>1</v>
      </c>
      <c r="F1590" s="255" t="s">
        <v>333</v>
      </c>
      <c r="G1590" s="253"/>
      <c r="H1590" s="254" t="s">
        <v>1</v>
      </c>
      <c r="I1590" s="256"/>
      <c r="J1590" s="253"/>
      <c r="K1590" s="253"/>
      <c r="L1590" s="257"/>
      <c r="M1590" s="258"/>
      <c r="N1590" s="259"/>
      <c r="O1590" s="259"/>
      <c r="P1590" s="259"/>
      <c r="Q1590" s="259"/>
      <c r="R1590" s="259"/>
      <c r="S1590" s="259"/>
      <c r="T1590" s="260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61" t="s">
        <v>174</v>
      </c>
      <c r="AU1590" s="261" t="s">
        <v>87</v>
      </c>
      <c r="AV1590" s="13" t="s">
        <v>85</v>
      </c>
      <c r="AW1590" s="13" t="s">
        <v>32</v>
      </c>
      <c r="AX1590" s="13" t="s">
        <v>77</v>
      </c>
      <c r="AY1590" s="261" t="s">
        <v>163</v>
      </c>
    </row>
    <row r="1591" s="14" customFormat="1">
      <c r="A1591" s="14"/>
      <c r="B1591" s="262"/>
      <c r="C1591" s="263"/>
      <c r="D1591" s="248" t="s">
        <v>174</v>
      </c>
      <c r="E1591" s="264" t="s">
        <v>1</v>
      </c>
      <c r="F1591" s="265" t="s">
        <v>2184</v>
      </c>
      <c r="G1591" s="263"/>
      <c r="H1591" s="266">
        <v>4.2919999999999998</v>
      </c>
      <c r="I1591" s="267"/>
      <c r="J1591" s="263"/>
      <c r="K1591" s="263"/>
      <c r="L1591" s="268"/>
      <c r="M1591" s="269"/>
      <c r="N1591" s="270"/>
      <c r="O1591" s="270"/>
      <c r="P1591" s="270"/>
      <c r="Q1591" s="270"/>
      <c r="R1591" s="270"/>
      <c r="S1591" s="270"/>
      <c r="T1591" s="271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72" t="s">
        <v>174</v>
      </c>
      <c r="AU1591" s="272" t="s">
        <v>87</v>
      </c>
      <c r="AV1591" s="14" t="s">
        <v>87</v>
      </c>
      <c r="AW1591" s="14" t="s">
        <v>32</v>
      </c>
      <c r="AX1591" s="14" t="s">
        <v>77</v>
      </c>
      <c r="AY1591" s="272" t="s">
        <v>163</v>
      </c>
    </row>
    <row r="1592" s="13" customFormat="1">
      <c r="A1592" s="13"/>
      <c r="B1592" s="252"/>
      <c r="C1592" s="253"/>
      <c r="D1592" s="248" t="s">
        <v>174</v>
      </c>
      <c r="E1592" s="254" t="s">
        <v>1</v>
      </c>
      <c r="F1592" s="255" t="s">
        <v>2207</v>
      </c>
      <c r="G1592" s="253"/>
      <c r="H1592" s="254" t="s">
        <v>1</v>
      </c>
      <c r="I1592" s="256"/>
      <c r="J1592" s="253"/>
      <c r="K1592" s="253"/>
      <c r="L1592" s="257"/>
      <c r="M1592" s="258"/>
      <c r="N1592" s="259"/>
      <c r="O1592" s="259"/>
      <c r="P1592" s="259"/>
      <c r="Q1592" s="259"/>
      <c r="R1592" s="259"/>
      <c r="S1592" s="259"/>
      <c r="T1592" s="260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61" t="s">
        <v>174</v>
      </c>
      <c r="AU1592" s="261" t="s">
        <v>87</v>
      </c>
      <c r="AV1592" s="13" t="s">
        <v>85</v>
      </c>
      <c r="AW1592" s="13" t="s">
        <v>32</v>
      </c>
      <c r="AX1592" s="13" t="s">
        <v>77</v>
      </c>
      <c r="AY1592" s="261" t="s">
        <v>163</v>
      </c>
    </row>
    <row r="1593" s="14" customFormat="1">
      <c r="A1593" s="14"/>
      <c r="B1593" s="262"/>
      <c r="C1593" s="263"/>
      <c r="D1593" s="248" t="s">
        <v>174</v>
      </c>
      <c r="E1593" s="264" t="s">
        <v>1</v>
      </c>
      <c r="F1593" s="265" t="s">
        <v>2192</v>
      </c>
      <c r="G1593" s="263"/>
      <c r="H1593" s="266">
        <v>0.96999999999999997</v>
      </c>
      <c r="I1593" s="267"/>
      <c r="J1593" s="263"/>
      <c r="K1593" s="263"/>
      <c r="L1593" s="268"/>
      <c r="M1593" s="269"/>
      <c r="N1593" s="270"/>
      <c r="O1593" s="270"/>
      <c r="P1593" s="270"/>
      <c r="Q1593" s="270"/>
      <c r="R1593" s="270"/>
      <c r="S1593" s="270"/>
      <c r="T1593" s="271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72" t="s">
        <v>174</v>
      </c>
      <c r="AU1593" s="272" t="s">
        <v>87</v>
      </c>
      <c r="AV1593" s="14" t="s">
        <v>87</v>
      </c>
      <c r="AW1593" s="14" t="s">
        <v>32</v>
      </c>
      <c r="AX1593" s="14" t="s">
        <v>77</v>
      </c>
      <c r="AY1593" s="272" t="s">
        <v>163</v>
      </c>
    </row>
    <row r="1594" s="2" customFormat="1" ht="16.5" customHeight="1">
      <c r="A1594" s="38"/>
      <c r="B1594" s="39"/>
      <c r="C1594" s="235" t="s">
        <v>2208</v>
      </c>
      <c r="D1594" s="235" t="s">
        <v>165</v>
      </c>
      <c r="E1594" s="236" t="s">
        <v>2209</v>
      </c>
      <c r="F1594" s="237" t="s">
        <v>2210</v>
      </c>
      <c r="G1594" s="238" t="s">
        <v>168</v>
      </c>
      <c r="H1594" s="239">
        <v>12.224</v>
      </c>
      <c r="I1594" s="240"/>
      <c r="J1594" s="241">
        <f>ROUND(I1594*H1594,2)</f>
        <v>0</v>
      </c>
      <c r="K1594" s="237" t="s">
        <v>169</v>
      </c>
      <c r="L1594" s="44"/>
      <c r="M1594" s="242" t="s">
        <v>1</v>
      </c>
      <c r="N1594" s="243" t="s">
        <v>42</v>
      </c>
      <c r="O1594" s="91"/>
      <c r="P1594" s="244">
        <f>O1594*H1594</f>
        <v>0</v>
      </c>
      <c r="Q1594" s="244">
        <v>0.00012</v>
      </c>
      <c r="R1594" s="244">
        <f>Q1594*H1594</f>
        <v>0.0014668800000000001</v>
      </c>
      <c r="S1594" s="244">
        <v>0</v>
      </c>
      <c r="T1594" s="245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246" t="s">
        <v>264</v>
      </c>
      <c r="AT1594" s="246" t="s">
        <v>165</v>
      </c>
      <c r="AU1594" s="246" t="s">
        <v>87</v>
      </c>
      <c r="AY1594" s="17" t="s">
        <v>163</v>
      </c>
      <c r="BE1594" s="247">
        <f>IF(N1594="základní",J1594,0)</f>
        <v>0</v>
      </c>
      <c r="BF1594" s="247">
        <f>IF(N1594="snížená",J1594,0)</f>
        <v>0</v>
      </c>
      <c r="BG1594" s="247">
        <f>IF(N1594="zákl. přenesená",J1594,0)</f>
        <v>0</v>
      </c>
      <c r="BH1594" s="247">
        <f>IF(N1594="sníž. přenesená",J1594,0)</f>
        <v>0</v>
      </c>
      <c r="BI1594" s="247">
        <f>IF(N1594="nulová",J1594,0)</f>
        <v>0</v>
      </c>
      <c r="BJ1594" s="17" t="s">
        <v>85</v>
      </c>
      <c r="BK1594" s="247">
        <f>ROUND(I1594*H1594,2)</f>
        <v>0</v>
      </c>
      <c r="BL1594" s="17" t="s">
        <v>264</v>
      </c>
      <c r="BM1594" s="246" t="s">
        <v>2211</v>
      </c>
    </row>
    <row r="1595" s="2" customFormat="1">
      <c r="A1595" s="38"/>
      <c r="B1595" s="39"/>
      <c r="C1595" s="40"/>
      <c r="D1595" s="248" t="s">
        <v>172</v>
      </c>
      <c r="E1595" s="40"/>
      <c r="F1595" s="249" t="s">
        <v>2212</v>
      </c>
      <c r="G1595" s="40"/>
      <c r="H1595" s="40"/>
      <c r="I1595" s="144"/>
      <c r="J1595" s="40"/>
      <c r="K1595" s="40"/>
      <c r="L1595" s="44"/>
      <c r="M1595" s="250"/>
      <c r="N1595" s="251"/>
      <c r="O1595" s="91"/>
      <c r="P1595" s="91"/>
      <c r="Q1595" s="91"/>
      <c r="R1595" s="91"/>
      <c r="S1595" s="91"/>
      <c r="T1595" s="92"/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  <c r="AT1595" s="17" t="s">
        <v>172</v>
      </c>
      <c r="AU1595" s="17" t="s">
        <v>87</v>
      </c>
    </row>
    <row r="1596" s="14" customFormat="1">
      <c r="A1596" s="14"/>
      <c r="B1596" s="262"/>
      <c r="C1596" s="263"/>
      <c r="D1596" s="248" t="s">
        <v>174</v>
      </c>
      <c r="E1596" s="264" t="s">
        <v>1</v>
      </c>
      <c r="F1596" s="265" t="s">
        <v>2213</v>
      </c>
      <c r="G1596" s="263"/>
      <c r="H1596" s="266">
        <v>12.224</v>
      </c>
      <c r="I1596" s="267"/>
      <c r="J1596" s="263"/>
      <c r="K1596" s="263"/>
      <c r="L1596" s="268"/>
      <c r="M1596" s="269"/>
      <c r="N1596" s="270"/>
      <c r="O1596" s="270"/>
      <c r="P1596" s="270"/>
      <c r="Q1596" s="270"/>
      <c r="R1596" s="270"/>
      <c r="S1596" s="270"/>
      <c r="T1596" s="271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72" t="s">
        <v>174</v>
      </c>
      <c r="AU1596" s="272" t="s">
        <v>87</v>
      </c>
      <c r="AV1596" s="14" t="s">
        <v>87</v>
      </c>
      <c r="AW1596" s="14" t="s">
        <v>32</v>
      </c>
      <c r="AX1596" s="14" t="s">
        <v>77</v>
      </c>
      <c r="AY1596" s="272" t="s">
        <v>163</v>
      </c>
    </row>
    <row r="1597" s="2" customFormat="1" ht="16.5" customHeight="1">
      <c r="A1597" s="38"/>
      <c r="B1597" s="39"/>
      <c r="C1597" s="235" t="s">
        <v>2214</v>
      </c>
      <c r="D1597" s="235" t="s">
        <v>165</v>
      </c>
      <c r="E1597" s="236" t="s">
        <v>2215</v>
      </c>
      <c r="F1597" s="237" t="s">
        <v>2216</v>
      </c>
      <c r="G1597" s="238" t="s">
        <v>168</v>
      </c>
      <c r="H1597" s="239">
        <v>129.779</v>
      </c>
      <c r="I1597" s="240"/>
      <c r="J1597" s="241">
        <f>ROUND(I1597*H1597,2)</f>
        <v>0</v>
      </c>
      <c r="K1597" s="237" t="s">
        <v>169</v>
      </c>
      <c r="L1597" s="44"/>
      <c r="M1597" s="242" t="s">
        <v>1</v>
      </c>
      <c r="N1597" s="243" t="s">
        <v>42</v>
      </c>
      <c r="O1597" s="91"/>
      <c r="P1597" s="244">
        <f>O1597*H1597</f>
        <v>0</v>
      </c>
      <c r="Q1597" s="244">
        <v>0.00012</v>
      </c>
      <c r="R1597" s="244">
        <f>Q1597*H1597</f>
        <v>0.015573480000000001</v>
      </c>
      <c r="S1597" s="244">
        <v>0</v>
      </c>
      <c r="T1597" s="245">
        <f>S1597*H1597</f>
        <v>0</v>
      </c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  <c r="AE1597" s="38"/>
      <c r="AR1597" s="246" t="s">
        <v>264</v>
      </c>
      <c r="AT1597" s="246" t="s">
        <v>165</v>
      </c>
      <c r="AU1597" s="246" t="s">
        <v>87</v>
      </c>
      <c r="AY1597" s="17" t="s">
        <v>163</v>
      </c>
      <c r="BE1597" s="247">
        <f>IF(N1597="základní",J1597,0)</f>
        <v>0</v>
      </c>
      <c r="BF1597" s="247">
        <f>IF(N1597="snížená",J1597,0)</f>
        <v>0</v>
      </c>
      <c r="BG1597" s="247">
        <f>IF(N1597="zákl. přenesená",J1597,0)</f>
        <v>0</v>
      </c>
      <c r="BH1597" s="247">
        <f>IF(N1597="sníž. přenesená",J1597,0)</f>
        <v>0</v>
      </c>
      <c r="BI1597" s="247">
        <f>IF(N1597="nulová",J1597,0)</f>
        <v>0</v>
      </c>
      <c r="BJ1597" s="17" t="s">
        <v>85</v>
      </c>
      <c r="BK1597" s="247">
        <f>ROUND(I1597*H1597,2)</f>
        <v>0</v>
      </c>
      <c r="BL1597" s="17" t="s">
        <v>264</v>
      </c>
      <c r="BM1597" s="246" t="s">
        <v>2217</v>
      </c>
    </row>
    <row r="1598" s="2" customFormat="1">
      <c r="A1598" s="38"/>
      <c r="B1598" s="39"/>
      <c r="C1598" s="40"/>
      <c r="D1598" s="248" t="s">
        <v>172</v>
      </c>
      <c r="E1598" s="40"/>
      <c r="F1598" s="249" t="s">
        <v>2218</v>
      </c>
      <c r="G1598" s="40"/>
      <c r="H1598" s="40"/>
      <c r="I1598" s="144"/>
      <c r="J1598" s="40"/>
      <c r="K1598" s="40"/>
      <c r="L1598" s="44"/>
      <c r="M1598" s="250"/>
      <c r="N1598" s="251"/>
      <c r="O1598" s="91"/>
      <c r="P1598" s="91"/>
      <c r="Q1598" s="91"/>
      <c r="R1598" s="91"/>
      <c r="S1598" s="91"/>
      <c r="T1598" s="92"/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  <c r="AE1598" s="38"/>
      <c r="AT1598" s="17" t="s">
        <v>172</v>
      </c>
      <c r="AU1598" s="17" t="s">
        <v>87</v>
      </c>
    </row>
    <row r="1599" s="13" customFormat="1">
      <c r="A1599" s="13"/>
      <c r="B1599" s="252"/>
      <c r="C1599" s="253"/>
      <c r="D1599" s="248" t="s">
        <v>174</v>
      </c>
      <c r="E1599" s="254" t="s">
        <v>1</v>
      </c>
      <c r="F1599" s="255" t="s">
        <v>2219</v>
      </c>
      <c r="G1599" s="253"/>
      <c r="H1599" s="254" t="s">
        <v>1</v>
      </c>
      <c r="I1599" s="256"/>
      <c r="J1599" s="253"/>
      <c r="K1599" s="253"/>
      <c r="L1599" s="257"/>
      <c r="M1599" s="258"/>
      <c r="N1599" s="259"/>
      <c r="O1599" s="259"/>
      <c r="P1599" s="259"/>
      <c r="Q1599" s="259"/>
      <c r="R1599" s="259"/>
      <c r="S1599" s="259"/>
      <c r="T1599" s="260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61" t="s">
        <v>174</v>
      </c>
      <c r="AU1599" s="261" t="s">
        <v>87</v>
      </c>
      <c r="AV1599" s="13" t="s">
        <v>85</v>
      </c>
      <c r="AW1599" s="13" t="s">
        <v>32</v>
      </c>
      <c r="AX1599" s="13" t="s">
        <v>77</v>
      </c>
      <c r="AY1599" s="261" t="s">
        <v>163</v>
      </c>
    </row>
    <row r="1600" s="14" customFormat="1">
      <c r="A1600" s="14"/>
      <c r="B1600" s="262"/>
      <c r="C1600" s="263"/>
      <c r="D1600" s="248" t="s">
        <v>174</v>
      </c>
      <c r="E1600" s="264" t="s">
        <v>1</v>
      </c>
      <c r="F1600" s="265" t="s">
        <v>2220</v>
      </c>
      <c r="G1600" s="263"/>
      <c r="H1600" s="266">
        <v>13.140000000000001</v>
      </c>
      <c r="I1600" s="267"/>
      <c r="J1600" s="263"/>
      <c r="K1600" s="263"/>
      <c r="L1600" s="268"/>
      <c r="M1600" s="269"/>
      <c r="N1600" s="270"/>
      <c r="O1600" s="270"/>
      <c r="P1600" s="270"/>
      <c r="Q1600" s="270"/>
      <c r="R1600" s="270"/>
      <c r="S1600" s="270"/>
      <c r="T1600" s="271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72" t="s">
        <v>174</v>
      </c>
      <c r="AU1600" s="272" t="s">
        <v>87</v>
      </c>
      <c r="AV1600" s="14" t="s">
        <v>87</v>
      </c>
      <c r="AW1600" s="14" t="s">
        <v>32</v>
      </c>
      <c r="AX1600" s="14" t="s">
        <v>77</v>
      </c>
      <c r="AY1600" s="272" t="s">
        <v>163</v>
      </c>
    </row>
    <row r="1601" s="14" customFormat="1">
      <c r="A1601" s="14"/>
      <c r="B1601" s="262"/>
      <c r="C1601" s="263"/>
      <c r="D1601" s="248" t="s">
        <v>174</v>
      </c>
      <c r="E1601" s="264" t="s">
        <v>1</v>
      </c>
      <c r="F1601" s="265" t="s">
        <v>2221</v>
      </c>
      <c r="G1601" s="263"/>
      <c r="H1601" s="266">
        <v>12.869999999999999</v>
      </c>
      <c r="I1601" s="267"/>
      <c r="J1601" s="263"/>
      <c r="K1601" s="263"/>
      <c r="L1601" s="268"/>
      <c r="M1601" s="269"/>
      <c r="N1601" s="270"/>
      <c r="O1601" s="270"/>
      <c r="P1601" s="270"/>
      <c r="Q1601" s="270"/>
      <c r="R1601" s="270"/>
      <c r="S1601" s="270"/>
      <c r="T1601" s="271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72" t="s">
        <v>174</v>
      </c>
      <c r="AU1601" s="272" t="s">
        <v>87</v>
      </c>
      <c r="AV1601" s="14" t="s">
        <v>87</v>
      </c>
      <c r="AW1601" s="14" t="s">
        <v>32</v>
      </c>
      <c r="AX1601" s="14" t="s">
        <v>77</v>
      </c>
      <c r="AY1601" s="272" t="s">
        <v>163</v>
      </c>
    </row>
    <row r="1602" s="14" customFormat="1">
      <c r="A1602" s="14"/>
      <c r="B1602" s="262"/>
      <c r="C1602" s="263"/>
      <c r="D1602" s="248" t="s">
        <v>174</v>
      </c>
      <c r="E1602" s="264" t="s">
        <v>1</v>
      </c>
      <c r="F1602" s="265" t="s">
        <v>2222</v>
      </c>
      <c r="G1602" s="263"/>
      <c r="H1602" s="266">
        <v>13.896000000000001</v>
      </c>
      <c r="I1602" s="267"/>
      <c r="J1602" s="263"/>
      <c r="K1602" s="263"/>
      <c r="L1602" s="268"/>
      <c r="M1602" s="269"/>
      <c r="N1602" s="270"/>
      <c r="O1602" s="270"/>
      <c r="P1602" s="270"/>
      <c r="Q1602" s="270"/>
      <c r="R1602" s="270"/>
      <c r="S1602" s="270"/>
      <c r="T1602" s="271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72" t="s">
        <v>174</v>
      </c>
      <c r="AU1602" s="272" t="s">
        <v>87</v>
      </c>
      <c r="AV1602" s="14" t="s">
        <v>87</v>
      </c>
      <c r="AW1602" s="14" t="s">
        <v>32</v>
      </c>
      <c r="AX1602" s="14" t="s">
        <v>77</v>
      </c>
      <c r="AY1602" s="272" t="s">
        <v>163</v>
      </c>
    </row>
    <row r="1603" s="14" customFormat="1">
      <c r="A1603" s="14"/>
      <c r="B1603" s="262"/>
      <c r="C1603" s="263"/>
      <c r="D1603" s="248" t="s">
        <v>174</v>
      </c>
      <c r="E1603" s="264" t="s">
        <v>1</v>
      </c>
      <c r="F1603" s="265" t="s">
        <v>2223</v>
      </c>
      <c r="G1603" s="263"/>
      <c r="H1603" s="266">
        <v>16.817</v>
      </c>
      <c r="I1603" s="267"/>
      <c r="J1603" s="263"/>
      <c r="K1603" s="263"/>
      <c r="L1603" s="268"/>
      <c r="M1603" s="269"/>
      <c r="N1603" s="270"/>
      <c r="O1603" s="270"/>
      <c r="P1603" s="270"/>
      <c r="Q1603" s="270"/>
      <c r="R1603" s="270"/>
      <c r="S1603" s="270"/>
      <c r="T1603" s="271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72" t="s">
        <v>174</v>
      </c>
      <c r="AU1603" s="272" t="s">
        <v>87</v>
      </c>
      <c r="AV1603" s="14" t="s">
        <v>87</v>
      </c>
      <c r="AW1603" s="14" t="s">
        <v>32</v>
      </c>
      <c r="AX1603" s="14" t="s">
        <v>77</v>
      </c>
      <c r="AY1603" s="272" t="s">
        <v>163</v>
      </c>
    </row>
    <row r="1604" s="14" customFormat="1">
      <c r="A1604" s="14"/>
      <c r="B1604" s="262"/>
      <c r="C1604" s="263"/>
      <c r="D1604" s="248" t="s">
        <v>174</v>
      </c>
      <c r="E1604" s="264" t="s">
        <v>1</v>
      </c>
      <c r="F1604" s="265" t="s">
        <v>2224</v>
      </c>
      <c r="G1604" s="263"/>
      <c r="H1604" s="266">
        <v>58.892000000000003</v>
      </c>
      <c r="I1604" s="267"/>
      <c r="J1604" s="263"/>
      <c r="K1604" s="263"/>
      <c r="L1604" s="268"/>
      <c r="M1604" s="269"/>
      <c r="N1604" s="270"/>
      <c r="O1604" s="270"/>
      <c r="P1604" s="270"/>
      <c r="Q1604" s="270"/>
      <c r="R1604" s="270"/>
      <c r="S1604" s="270"/>
      <c r="T1604" s="271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72" t="s">
        <v>174</v>
      </c>
      <c r="AU1604" s="272" t="s">
        <v>87</v>
      </c>
      <c r="AV1604" s="14" t="s">
        <v>87</v>
      </c>
      <c r="AW1604" s="14" t="s">
        <v>32</v>
      </c>
      <c r="AX1604" s="14" t="s">
        <v>77</v>
      </c>
      <c r="AY1604" s="272" t="s">
        <v>163</v>
      </c>
    </row>
    <row r="1605" s="14" customFormat="1">
      <c r="A1605" s="14"/>
      <c r="B1605" s="262"/>
      <c r="C1605" s="263"/>
      <c r="D1605" s="248" t="s">
        <v>174</v>
      </c>
      <c r="E1605" s="264" t="s">
        <v>1</v>
      </c>
      <c r="F1605" s="265" t="s">
        <v>2213</v>
      </c>
      <c r="G1605" s="263"/>
      <c r="H1605" s="266">
        <v>12.224</v>
      </c>
      <c r="I1605" s="267"/>
      <c r="J1605" s="263"/>
      <c r="K1605" s="263"/>
      <c r="L1605" s="268"/>
      <c r="M1605" s="269"/>
      <c r="N1605" s="270"/>
      <c r="O1605" s="270"/>
      <c r="P1605" s="270"/>
      <c r="Q1605" s="270"/>
      <c r="R1605" s="270"/>
      <c r="S1605" s="270"/>
      <c r="T1605" s="271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72" t="s">
        <v>174</v>
      </c>
      <c r="AU1605" s="272" t="s">
        <v>87</v>
      </c>
      <c r="AV1605" s="14" t="s">
        <v>87</v>
      </c>
      <c r="AW1605" s="14" t="s">
        <v>32</v>
      </c>
      <c r="AX1605" s="14" t="s">
        <v>77</v>
      </c>
      <c r="AY1605" s="272" t="s">
        <v>163</v>
      </c>
    </row>
    <row r="1606" s="13" customFormat="1">
      <c r="A1606" s="13"/>
      <c r="B1606" s="252"/>
      <c r="C1606" s="253"/>
      <c r="D1606" s="248" t="s">
        <v>174</v>
      </c>
      <c r="E1606" s="254" t="s">
        <v>1</v>
      </c>
      <c r="F1606" s="255" t="s">
        <v>2225</v>
      </c>
      <c r="G1606" s="253"/>
      <c r="H1606" s="254" t="s">
        <v>1</v>
      </c>
      <c r="I1606" s="256"/>
      <c r="J1606" s="253"/>
      <c r="K1606" s="253"/>
      <c r="L1606" s="257"/>
      <c r="M1606" s="258"/>
      <c r="N1606" s="259"/>
      <c r="O1606" s="259"/>
      <c r="P1606" s="259"/>
      <c r="Q1606" s="259"/>
      <c r="R1606" s="259"/>
      <c r="S1606" s="259"/>
      <c r="T1606" s="260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61" t="s">
        <v>174</v>
      </c>
      <c r="AU1606" s="261" t="s">
        <v>87</v>
      </c>
      <c r="AV1606" s="13" t="s">
        <v>85</v>
      </c>
      <c r="AW1606" s="13" t="s">
        <v>32</v>
      </c>
      <c r="AX1606" s="13" t="s">
        <v>77</v>
      </c>
      <c r="AY1606" s="261" t="s">
        <v>163</v>
      </c>
    </row>
    <row r="1607" s="14" customFormat="1">
      <c r="A1607" s="14"/>
      <c r="B1607" s="262"/>
      <c r="C1607" s="263"/>
      <c r="D1607" s="248" t="s">
        <v>174</v>
      </c>
      <c r="E1607" s="264" t="s">
        <v>1</v>
      </c>
      <c r="F1607" s="265" t="s">
        <v>2226</v>
      </c>
      <c r="G1607" s="263"/>
      <c r="H1607" s="266">
        <v>1.94</v>
      </c>
      <c r="I1607" s="267"/>
      <c r="J1607" s="263"/>
      <c r="K1607" s="263"/>
      <c r="L1607" s="268"/>
      <c r="M1607" s="269"/>
      <c r="N1607" s="270"/>
      <c r="O1607" s="270"/>
      <c r="P1607" s="270"/>
      <c r="Q1607" s="270"/>
      <c r="R1607" s="270"/>
      <c r="S1607" s="270"/>
      <c r="T1607" s="271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72" t="s">
        <v>174</v>
      </c>
      <c r="AU1607" s="272" t="s">
        <v>87</v>
      </c>
      <c r="AV1607" s="14" t="s">
        <v>87</v>
      </c>
      <c r="AW1607" s="14" t="s">
        <v>32</v>
      </c>
      <c r="AX1607" s="14" t="s">
        <v>77</v>
      </c>
      <c r="AY1607" s="272" t="s">
        <v>163</v>
      </c>
    </row>
    <row r="1608" s="2" customFormat="1" ht="16.5" customHeight="1">
      <c r="A1608" s="38"/>
      <c r="B1608" s="39"/>
      <c r="C1608" s="235" t="s">
        <v>2227</v>
      </c>
      <c r="D1608" s="235" t="s">
        <v>165</v>
      </c>
      <c r="E1608" s="236" t="s">
        <v>2228</v>
      </c>
      <c r="F1608" s="237" t="s">
        <v>2229</v>
      </c>
      <c r="G1608" s="238" t="s">
        <v>168</v>
      </c>
      <c r="H1608" s="239">
        <v>8.7929999999999993</v>
      </c>
      <c r="I1608" s="240"/>
      <c r="J1608" s="241">
        <f>ROUND(I1608*H1608,2)</f>
        <v>0</v>
      </c>
      <c r="K1608" s="237" t="s">
        <v>169</v>
      </c>
      <c r="L1608" s="44"/>
      <c r="M1608" s="242" t="s">
        <v>1</v>
      </c>
      <c r="N1608" s="243" t="s">
        <v>42</v>
      </c>
      <c r="O1608" s="91"/>
      <c r="P1608" s="244">
        <f>O1608*H1608</f>
        <v>0</v>
      </c>
      <c r="Q1608" s="244">
        <v>0.00014999999999999999</v>
      </c>
      <c r="R1608" s="244">
        <f>Q1608*H1608</f>
        <v>0.0013189499999999997</v>
      </c>
      <c r="S1608" s="244">
        <v>0</v>
      </c>
      <c r="T1608" s="245">
        <f>S1608*H1608</f>
        <v>0</v>
      </c>
      <c r="U1608" s="38"/>
      <c r="V1608" s="38"/>
      <c r="W1608" s="38"/>
      <c r="X1608" s="38"/>
      <c r="Y1608" s="38"/>
      <c r="Z1608" s="38"/>
      <c r="AA1608" s="38"/>
      <c r="AB1608" s="38"/>
      <c r="AC1608" s="38"/>
      <c r="AD1608" s="38"/>
      <c r="AE1608" s="38"/>
      <c r="AR1608" s="246" t="s">
        <v>264</v>
      </c>
      <c r="AT1608" s="246" t="s">
        <v>165</v>
      </c>
      <c r="AU1608" s="246" t="s">
        <v>87</v>
      </c>
      <c r="AY1608" s="17" t="s">
        <v>163</v>
      </c>
      <c r="BE1608" s="247">
        <f>IF(N1608="základní",J1608,0)</f>
        <v>0</v>
      </c>
      <c r="BF1608" s="247">
        <f>IF(N1608="snížená",J1608,0)</f>
        <v>0</v>
      </c>
      <c r="BG1608" s="247">
        <f>IF(N1608="zákl. přenesená",J1608,0)</f>
        <v>0</v>
      </c>
      <c r="BH1608" s="247">
        <f>IF(N1608="sníž. přenesená",J1608,0)</f>
        <v>0</v>
      </c>
      <c r="BI1608" s="247">
        <f>IF(N1608="nulová",J1608,0)</f>
        <v>0</v>
      </c>
      <c r="BJ1608" s="17" t="s">
        <v>85</v>
      </c>
      <c r="BK1608" s="247">
        <f>ROUND(I1608*H1608,2)</f>
        <v>0</v>
      </c>
      <c r="BL1608" s="17" t="s">
        <v>264</v>
      </c>
      <c r="BM1608" s="246" t="s">
        <v>2230</v>
      </c>
    </row>
    <row r="1609" s="2" customFormat="1">
      <c r="A1609" s="38"/>
      <c r="B1609" s="39"/>
      <c r="C1609" s="40"/>
      <c r="D1609" s="248" t="s">
        <v>172</v>
      </c>
      <c r="E1609" s="40"/>
      <c r="F1609" s="249" t="s">
        <v>2231</v>
      </c>
      <c r="G1609" s="40"/>
      <c r="H1609" s="40"/>
      <c r="I1609" s="144"/>
      <c r="J1609" s="40"/>
      <c r="K1609" s="40"/>
      <c r="L1609" s="44"/>
      <c r="M1609" s="250"/>
      <c r="N1609" s="251"/>
      <c r="O1609" s="91"/>
      <c r="P1609" s="91"/>
      <c r="Q1609" s="91"/>
      <c r="R1609" s="91"/>
      <c r="S1609" s="91"/>
      <c r="T1609" s="92"/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  <c r="AE1609" s="38"/>
      <c r="AT1609" s="17" t="s">
        <v>172</v>
      </c>
      <c r="AU1609" s="17" t="s">
        <v>87</v>
      </c>
    </row>
    <row r="1610" s="13" customFormat="1">
      <c r="A1610" s="13"/>
      <c r="B1610" s="252"/>
      <c r="C1610" s="253"/>
      <c r="D1610" s="248" t="s">
        <v>174</v>
      </c>
      <c r="E1610" s="254" t="s">
        <v>1</v>
      </c>
      <c r="F1610" s="255" t="s">
        <v>526</v>
      </c>
      <c r="G1610" s="253"/>
      <c r="H1610" s="254" t="s">
        <v>1</v>
      </c>
      <c r="I1610" s="256"/>
      <c r="J1610" s="253"/>
      <c r="K1610" s="253"/>
      <c r="L1610" s="257"/>
      <c r="M1610" s="258"/>
      <c r="N1610" s="259"/>
      <c r="O1610" s="259"/>
      <c r="P1610" s="259"/>
      <c r="Q1610" s="259"/>
      <c r="R1610" s="259"/>
      <c r="S1610" s="259"/>
      <c r="T1610" s="260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61" t="s">
        <v>174</v>
      </c>
      <c r="AU1610" s="261" t="s">
        <v>87</v>
      </c>
      <c r="AV1610" s="13" t="s">
        <v>85</v>
      </c>
      <c r="AW1610" s="13" t="s">
        <v>32</v>
      </c>
      <c r="AX1610" s="13" t="s">
        <v>77</v>
      </c>
      <c r="AY1610" s="261" t="s">
        <v>163</v>
      </c>
    </row>
    <row r="1611" s="14" customFormat="1">
      <c r="A1611" s="14"/>
      <c r="B1611" s="262"/>
      <c r="C1611" s="263"/>
      <c r="D1611" s="248" t="s">
        <v>174</v>
      </c>
      <c r="E1611" s="264" t="s">
        <v>1</v>
      </c>
      <c r="F1611" s="265" t="s">
        <v>527</v>
      </c>
      <c r="G1611" s="263"/>
      <c r="H1611" s="266">
        <v>6.5529999999999999</v>
      </c>
      <c r="I1611" s="267"/>
      <c r="J1611" s="263"/>
      <c r="K1611" s="263"/>
      <c r="L1611" s="268"/>
      <c r="M1611" s="269"/>
      <c r="N1611" s="270"/>
      <c r="O1611" s="270"/>
      <c r="P1611" s="270"/>
      <c r="Q1611" s="270"/>
      <c r="R1611" s="270"/>
      <c r="S1611" s="270"/>
      <c r="T1611" s="271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72" t="s">
        <v>174</v>
      </c>
      <c r="AU1611" s="272" t="s">
        <v>87</v>
      </c>
      <c r="AV1611" s="14" t="s">
        <v>87</v>
      </c>
      <c r="AW1611" s="14" t="s">
        <v>32</v>
      </c>
      <c r="AX1611" s="14" t="s">
        <v>77</v>
      </c>
      <c r="AY1611" s="272" t="s">
        <v>163</v>
      </c>
    </row>
    <row r="1612" s="13" customFormat="1">
      <c r="A1612" s="13"/>
      <c r="B1612" s="252"/>
      <c r="C1612" s="253"/>
      <c r="D1612" s="248" t="s">
        <v>174</v>
      </c>
      <c r="E1612" s="254" t="s">
        <v>1</v>
      </c>
      <c r="F1612" s="255" t="s">
        <v>528</v>
      </c>
      <c r="G1612" s="253"/>
      <c r="H1612" s="254" t="s">
        <v>1</v>
      </c>
      <c r="I1612" s="256"/>
      <c r="J1612" s="253"/>
      <c r="K1612" s="253"/>
      <c r="L1612" s="257"/>
      <c r="M1612" s="258"/>
      <c r="N1612" s="259"/>
      <c r="O1612" s="259"/>
      <c r="P1612" s="259"/>
      <c r="Q1612" s="259"/>
      <c r="R1612" s="259"/>
      <c r="S1612" s="259"/>
      <c r="T1612" s="260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61" t="s">
        <v>174</v>
      </c>
      <c r="AU1612" s="261" t="s">
        <v>87</v>
      </c>
      <c r="AV1612" s="13" t="s">
        <v>85</v>
      </c>
      <c r="AW1612" s="13" t="s">
        <v>32</v>
      </c>
      <c r="AX1612" s="13" t="s">
        <v>77</v>
      </c>
      <c r="AY1612" s="261" t="s">
        <v>163</v>
      </c>
    </row>
    <row r="1613" s="14" customFormat="1">
      <c r="A1613" s="14"/>
      <c r="B1613" s="262"/>
      <c r="C1613" s="263"/>
      <c r="D1613" s="248" t="s">
        <v>174</v>
      </c>
      <c r="E1613" s="264" t="s">
        <v>1</v>
      </c>
      <c r="F1613" s="265" t="s">
        <v>529</v>
      </c>
      <c r="G1613" s="263"/>
      <c r="H1613" s="266">
        <v>2.2400000000000002</v>
      </c>
      <c r="I1613" s="267"/>
      <c r="J1613" s="263"/>
      <c r="K1613" s="263"/>
      <c r="L1613" s="268"/>
      <c r="M1613" s="269"/>
      <c r="N1613" s="270"/>
      <c r="O1613" s="270"/>
      <c r="P1613" s="270"/>
      <c r="Q1613" s="270"/>
      <c r="R1613" s="270"/>
      <c r="S1613" s="270"/>
      <c r="T1613" s="271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72" t="s">
        <v>174</v>
      </c>
      <c r="AU1613" s="272" t="s">
        <v>87</v>
      </c>
      <c r="AV1613" s="14" t="s">
        <v>87</v>
      </c>
      <c r="AW1613" s="14" t="s">
        <v>32</v>
      </c>
      <c r="AX1613" s="14" t="s">
        <v>77</v>
      </c>
      <c r="AY1613" s="272" t="s">
        <v>163</v>
      </c>
    </row>
    <row r="1614" s="2" customFormat="1" ht="16.5" customHeight="1">
      <c r="A1614" s="38"/>
      <c r="B1614" s="39"/>
      <c r="C1614" s="235" t="s">
        <v>2232</v>
      </c>
      <c r="D1614" s="235" t="s">
        <v>165</v>
      </c>
      <c r="E1614" s="236" t="s">
        <v>2233</v>
      </c>
      <c r="F1614" s="237" t="s">
        <v>2234</v>
      </c>
      <c r="G1614" s="238" t="s">
        <v>168</v>
      </c>
      <c r="H1614" s="239">
        <v>179.779</v>
      </c>
      <c r="I1614" s="240"/>
      <c r="J1614" s="241">
        <f>ROUND(I1614*H1614,2)</f>
        <v>0</v>
      </c>
      <c r="K1614" s="237" t="s">
        <v>169</v>
      </c>
      <c r="L1614" s="44"/>
      <c r="M1614" s="242" t="s">
        <v>1</v>
      </c>
      <c r="N1614" s="243" t="s">
        <v>42</v>
      </c>
      <c r="O1614" s="91"/>
      <c r="P1614" s="244">
        <f>O1614*H1614</f>
        <v>0</v>
      </c>
      <c r="Q1614" s="244">
        <v>0.00020000000000000001</v>
      </c>
      <c r="R1614" s="244">
        <f>Q1614*H1614</f>
        <v>0.035955800000000003</v>
      </c>
      <c r="S1614" s="244">
        <v>0</v>
      </c>
      <c r="T1614" s="245">
        <f>S1614*H1614</f>
        <v>0</v>
      </c>
      <c r="U1614" s="38"/>
      <c r="V1614" s="38"/>
      <c r="W1614" s="38"/>
      <c r="X1614" s="38"/>
      <c r="Y1614" s="38"/>
      <c r="Z1614" s="38"/>
      <c r="AA1614" s="38"/>
      <c r="AB1614" s="38"/>
      <c r="AC1614" s="38"/>
      <c r="AD1614" s="38"/>
      <c r="AE1614" s="38"/>
      <c r="AR1614" s="246" t="s">
        <v>264</v>
      </c>
      <c r="AT1614" s="246" t="s">
        <v>165</v>
      </c>
      <c r="AU1614" s="246" t="s">
        <v>87</v>
      </c>
      <c r="AY1614" s="17" t="s">
        <v>163</v>
      </c>
      <c r="BE1614" s="247">
        <f>IF(N1614="základní",J1614,0)</f>
        <v>0</v>
      </c>
      <c r="BF1614" s="247">
        <f>IF(N1614="snížená",J1614,0)</f>
        <v>0</v>
      </c>
      <c r="BG1614" s="247">
        <f>IF(N1614="zákl. přenesená",J1614,0)</f>
        <v>0</v>
      </c>
      <c r="BH1614" s="247">
        <f>IF(N1614="sníž. přenesená",J1614,0)</f>
        <v>0</v>
      </c>
      <c r="BI1614" s="247">
        <f>IF(N1614="nulová",J1614,0)</f>
        <v>0</v>
      </c>
      <c r="BJ1614" s="17" t="s">
        <v>85</v>
      </c>
      <c r="BK1614" s="247">
        <f>ROUND(I1614*H1614,2)</f>
        <v>0</v>
      </c>
      <c r="BL1614" s="17" t="s">
        <v>264</v>
      </c>
      <c r="BM1614" s="246" t="s">
        <v>2235</v>
      </c>
    </row>
    <row r="1615" s="2" customFormat="1">
      <c r="A1615" s="38"/>
      <c r="B1615" s="39"/>
      <c r="C1615" s="40"/>
      <c r="D1615" s="248" t="s">
        <v>172</v>
      </c>
      <c r="E1615" s="40"/>
      <c r="F1615" s="249" t="s">
        <v>2236</v>
      </c>
      <c r="G1615" s="40"/>
      <c r="H1615" s="40"/>
      <c r="I1615" s="144"/>
      <c r="J1615" s="40"/>
      <c r="K1615" s="40"/>
      <c r="L1615" s="44"/>
      <c r="M1615" s="250"/>
      <c r="N1615" s="251"/>
      <c r="O1615" s="91"/>
      <c r="P1615" s="91"/>
      <c r="Q1615" s="91"/>
      <c r="R1615" s="91"/>
      <c r="S1615" s="91"/>
      <c r="T1615" s="92"/>
      <c r="U1615" s="38"/>
      <c r="V1615" s="38"/>
      <c r="W1615" s="38"/>
      <c r="X1615" s="38"/>
      <c r="Y1615" s="38"/>
      <c r="Z1615" s="38"/>
      <c r="AA1615" s="38"/>
      <c r="AB1615" s="38"/>
      <c r="AC1615" s="38"/>
      <c r="AD1615" s="38"/>
      <c r="AE1615" s="38"/>
      <c r="AT1615" s="17" t="s">
        <v>172</v>
      </c>
      <c r="AU1615" s="17" t="s">
        <v>87</v>
      </c>
    </row>
    <row r="1616" s="13" customFormat="1">
      <c r="A1616" s="13"/>
      <c r="B1616" s="252"/>
      <c r="C1616" s="253"/>
      <c r="D1616" s="248" t="s">
        <v>174</v>
      </c>
      <c r="E1616" s="254" t="s">
        <v>1</v>
      </c>
      <c r="F1616" s="255" t="s">
        <v>2237</v>
      </c>
      <c r="G1616" s="253"/>
      <c r="H1616" s="254" t="s">
        <v>1</v>
      </c>
      <c r="I1616" s="256"/>
      <c r="J1616" s="253"/>
      <c r="K1616" s="253"/>
      <c r="L1616" s="257"/>
      <c r="M1616" s="258"/>
      <c r="N1616" s="259"/>
      <c r="O1616" s="259"/>
      <c r="P1616" s="259"/>
      <c r="Q1616" s="259"/>
      <c r="R1616" s="259"/>
      <c r="S1616" s="259"/>
      <c r="T1616" s="260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61" t="s">
        <v>174</v>
      </c>
      <c r="AU1616" s="261" t="s">
        <v>87</v>
      </c>
      <c r="AV1616" s="13" t="s">
        <v>85</v>
      </c>
      <c r="AW1616" s="13" t="s">
        <v>32</v>
      </c>
      <c r="AX1616" s="13" t="s">
        <v>77</v>
      </c>
      <c r="AY1616" s="261" t="s">
        <v>163</v>
      </c>
    </row>
    <row r="1617" s="14" customFormat="1">
      <c r="A1617" s="14"/>
      <c r="B1617" s="262"/>
      <c r="C1617" s="263"/>
      <c r="D1617" s="248" t="s">
        <v>174</v>
      </c>
      <c r="E1617" s="264" t="s">
        <v>1</v>
      </c>
      <c r="F1617" s="265" t="s">
        <v>2238</v>
      </c>
      <c r="G1617" s="263"/>
      <c r="H1617" s="266">
        <v>195.678</v>
      </c>
      <c r="I1617" s="267"/>
      <c r="J1617" s="263"/>
      <c r="K1617" s="263"/>
      <c r="L1617" s="268"/>
      <c r="M1617" s="269"/>
      <c r="N1617" s="270"/>
      <c r="O1617" s="270"/>
      <c r="P1617" s="270"/>
      <c r="Q1617" s="270"/>
      <c r="R1617" s="270"/>
      <c r="S1617" s="270"/>
      <c r="T1617" s="271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72" t="s">
        <v>174</v>
      </c>
      <c r="AU1617" s="272" t="s">
        <v>87</v>
      </c>
      <c r="AV1617" s="14" t="s">
        <v>87</v>
      </c>
      <c r="AW1617" s="14" t="s">
        <v>32</v>
      </c>
      <c r="AX1617" s="14" t="s">
        <v>77</v>
      </c>
      <c r="AY1617" s="272" t="s">
        <v>163</v>
      </c>
    </row>
    <row r="1618" s="14" customFormat="1">
      <c r="A1618" s="14"/>
      <c r="B1618" s="262"/>
      <c r="C1618" s="263"/>
      <c r="D1618" s="248" t="s">
        <v>174</v>
      </c>
      <c r="E1618" s="264" t="s">
        <v>1</v>
      </c>
      <c r="F1618" s="265" t="s">
        <v>2239</v>
      </c>
      <c r="G1618" s="263"/>
      <c r="H1618" s="266">
        <v>12.449999999999999</v>
      </c>
      <c r="I1618" s="267"/>
      <c r="J1618" s="263"/>
      <c r="K1618" s="263"/>
      <c r="L1618" s="268"/>
      <c r="M1618" s="269"/>
      <c r="N1618" s="270"/>
      <c r="O1618" s="270"/>
      <c r="P1618" s="270"/>
      <c r="Q1618" s="270"/>
      <c r="R1618" s="270"/>
      <c r="S1618" s="270"/>
      <c r="T1618" s="271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72" t="s">
        <v>174</v>
      </c>
      <c r="AU1618" s="272" t="s">
        <v>87</v>
      </c>
      <c r="AV1618" s="14" t="s">
        <v>87</v>
      </c>
      <c r="AW1618" s="14" t="s">
        <v>32</v>
      </c>
      <c r="AX1618" s="14" t="s">
        <v>77</v>
      </c>
      <c r="AY1618" s="272" t="s">
        <v>163</v>
      </c>
    </row>
    <row r="1619" s="14" customFormat="1">
      <c r="A1619" s="14"/>
      <c r="B1619" s="262"/>
      <c r="C1619" s="263"/>
      <c r="D1619" s="248" t="s">
        <v>174</v>
      </c>
      <c r="E1619" s="264" t="s">
        <v>1</v>
      </c>
      <c r="F1619" s="265" t="s">
        <v>2240</v>
      </c>
      <c r="G1619" s="263"/>
      <c r="H1619" s="266">
        <v>-37.878999999999998</v>
      </c>
      <c r="I1619" s="267"/>
      <c r="J1619" s="263"/>
      <c r="K1619" s="263"/>
      <c r="L1619" s="268"/>
      <c r="M1619" s="269"/>
      <c r="N1619" s="270"/>
      <c r="O1619" s="270"/>
      <c r="P1619" s="270"/>
      <c r="Q1619" s="270"/>
      <c r="R1619" s="270"/>
      <c r="S1619" s="270"/>
      <c r="T1619" s="271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72" t="s">
        <v>174</v>
      </c>
      <c r="AU1619" s="272" t="s">
        <v>87</v>
      </c>
      <c r="AV1619" s="14" t="s">
        <v>87</v>
      </c>
      <c r="AW1619" s="14" t="s">
        <v>32</v>
      </c>
      <c r="AX1619" s="14" t="s">
        <v>77</v>
      </c>
      <c r="AY1619" s="272" t="s">
        <v>163</v>
      </c>
    </row>
    <row r="1620" s="14" customFormat="1">
      <c r="A1620" s="14"/>
      <c r="B1620" s="262"/>
      <c r="C1620" s="263"/>
      <c r="D1620" s="248" t="s">
        <v>174</v>
      </c>
      <c r="E1620" s="264" t="s">
        <v>1</v>
      </c>
      <c r="F1620" s="265" t="s">
        <v>2241</v>
      </c>
      <c r="G1620" s="263"/>
      <c r="H1620" s="266">
        <v>9.5299999999999994</v>
      </c>
      <c r="I1620" s="267"/>
      <c r="J1620" s="263"/>
      <c r="K1620" s="263"/>
      <c r="L1620" s="268"/>
      <c r="M1620" s="269"/>
      <c r="N1620" s="270"/>
      <c r="O1620" s="270"/>
      <c r="P1620" s="270"/>
      <c r="Q1620" s="270"/>
      <c r="R1620" s="270"/>
      <c r="S1620" s="270"/>
      <c r="T1620" s="271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72" t="s">
        <v>174</v>
      </c>
      <c r="AU1620" s="272" t="s">
        <v>87</v>
      </c>
      <c r="AV1620" s="14" t="s">
        <v>87</v>
      </c>
      <c r="AW1620" s="14" t="s">
        <v>32</v>
      </c>
      <c r="AX1620" s="14" t="s">
        <v>77</v>
      </c>
      <c r="AY1620" s="272" t="s">
        <v>163</v>
      </c>
    </row>
    <row r="1621" s="2" customFormat="1" ht="16.5" customHeight="1">
      <c r="A1621" s="38"/>
      <c r="B1621" s="39"/>
      <c r="C1621" s="235" t="s">
        <v>2242</v>
      </c>
      <c r="D1621" s="235" t="s">
        <v>165</v>
      </c>
      <c r="E1621" s="236" t="s">
        <v>2243</v>
      </c>
      <c r="F1621" s="237" t="s">
        <v>2244</v>
      </c>
      <c r="G1621" s="238" t="s">
        <v>168</v>
      </c>
      <c r="H1621" s="239">
        <v>359.55799999999999</v>
      </c>
      <c r="I1621" s="240"/>
      <c r="J1621" s="241">
        <f>ROUND(I1621*H1621,2)</f>
        <v>0</v>
      </c>
      <c r="K1621" s="237" t="s">
        <v>169</v>
      </c>
      <c r="L1621" s="44"/>
      <c r="M1621" s="242" t="s">
        <v>1</v>
      </c>
      <c r="N1621" s="243" t="s">
        <v>42</v>
      </c>
      <c r="O1621" s="91"/>
      <c r="P1621" s="244">
        <f>O1621*H1621</f>
        <v>0</v>
      </c>
      <c r="Q1621" s="244">
        <v>0.00021000000000000001</v>
      </c>
      <c r="R1621" s="244">
        <f>Q1621*H1621</f>
        <v>0.075507180000000007</v>
      </c>
      <c r="S1621" s="244">
        <v>0</v>
      </c>
      <c r="T1621" s="245">
        <f>S1621*H1621</f>
        <v>0</v>
      </c>
      <c r="U1621" s="38"/>
      <c r="V1621" s="38"/>
      <c r="W1621" s="38"/>
      <c r="X1621" s="38"/>
      <c r="Y1621" s="38"/>
      <c r="Z1621" s="38"/>
      <c r="AA1621" s="38"/>
      <c r="AB1621" s="38"/>
      <c r="AC1621" s="38"/>
      <c r="AD1621" s="38"/>
      <c r="AE1621" s="38"/>
      <c r="AR1621" s="246" t="s">
        <v>264</v>
      </c>
      <c r="AT1621" s="246" t="s">
        <v>165</v>
      </c>
      <c r="AU1621" s="246" t="s">
        <v>87</v>
      </c>
      <c r="AY1621" s="17" t="s">
        <v>163</v>
      </c>
      <c r="BE1621" s="247">
        <f>IF(N1621="základní",J1621,0)</f>
        <v>0</v>
      </c>
      <c r="BF1621" s="247">
        <f>IF(N1621="snížená",J1621,0)</f>
        <v>0</v>
      </c>
      <c r="BG1621" s="247">
        <f>IF(N1621="zákl. přenesená",J1621,0)</f>
        <v>0</v>
      </c>
      <c r="BH1621" s="247">
        <f>IF(N1621="sníž. přenesená",J1621,0)</f>
        <v>0</v>
      </c>
      <c r="BI1621" s="247">
        <f>IF(N1621="nulová",J1621,0)</f>
        <v>0</v>
      </c>
      <c r="BJ1621" s="17" t="s">
        <v>85</v>
      </c>
      <c r="BK1621" s="247">
        <f>ROUND(I1621*H1621,2)</f>
        <v>0</v>
      </c>
      <c r="BL1621" s="17" t="s">
        <v>264</v>
      </c>
      <c r="BM1621" s="246" t="s">
        <v>2245</v>
      </c>
    </row>
    <row r="1622" s="2" customFormat="1">
      <c r="A1622" s="38"/>
      <c r="B1622" s="39"/>
      <c r="C1622" s="40"/>
      <c r="D1622" s="248" t="s">
        <v>172</v>
      </c>
      <c r="E1622" s="40"/>
      <c r="F1622" s="249" t="s">
        <v>2246</v>
      </c>
      <c r="G1622" s="40"/>
      <c r="H1622" s="40"/>
      <c r="I1622" s="144"/>
      <c r="J1622" s="40"/>
      <c r="K1622" s="40"/>
      <c r="L1622" s="44"/>
      <c r="M1622" s="250"/>
      <c r="N1622" s="251"/>
      <c r="O1622" s="91"/>
      <c r="P1622" s="91"/>
      <c r="Q1622" s="91"/>
      <c r="R1622" s="91"/>
      <c r="S1622" s="91"/>
      <c r="T1622" s="92"/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T1622" s="17" t="s">
        <v>172</v>
      </c>
      <c r="AU1622" s="17" t="s">
        <v>87</v>
      </c>
    </row>
    <row r="1623" s="13" customFormat="1">
      <c r="A1623" s="13"/>
      <c r="B1623" s="252"/>
      <c r="C1623" s="253"/>
      <c r="D1623" s="248" t="s">
        <v>174</v>
      </c>
      <c r="E1623" s="254" t="s">
        <v>1</v>
      </c>
      <c r="F1623" s="255" t="s">
        <v>2247</v>
      </c>
      <c r="G1623" s="253"/>
      <c r="H1623" s="254" t="s">
        <v>1</v>
      </c>
      <c r="I1623" s="256"/>
      <c r="J1623" s="253"/>
      <c r="K1623" s="253"/>
      <c r="L1623" s="257"/>
      <c r="M1623" s="258"/>
      <c r="N1623" s="259"/>
      <c r="O1623" s="259"/>
      <c r="P1623" s="259"/>
      <c r="Q1623" s="259"/>
      <c r="R1623" s="259"/>
      <c r="S1623" s="259"/>
      <c r="T1623" s="260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61" t="s">
        <v>174</v>
      </c>
      <c r="AU1623" s="261" t="s">
        <v>87</v>
      </c>
      <c r="AV1623" s="13" t="s">
        <v>85</v>
      </c>
      <c r="AW1623" s="13" t="s">
        <v>32</v>
      </c>
      <c r="AX1623" s="13" t="s">
        <v>77</v>
      </c>
      <c r="AY1623" s="261" t="s">
        <v>163</v>
      </c>
    </row>
    <row r="1624" s="14" customFormat="1">
      <c r="A1624" s="14"/>
      <c r="B1624" s="262"/>
      <c r="C1624" s="263"/>
      <c r="D1624" s="248" t="s">
        <v>174</v>
      </c>
      <c r="E1624" s="264" t="s">
        <v>1</v>
      </c>
      <c r="F1624" s="265" t="s">
        <v>2248</v>
      </c>
      <c r="G1624" s="263"/>
      <c r="H1624" s="266">
        <v>391.35599999999999</v>
      </c>
      <c r="I1624" s="267"/>
      <c r="J1624" s="263"/>
      <c r="K1624" s="263"/>
      <c r="L1624" s="268"/>
      <c r="M1624" s="269"/>
      <c r="N1624" s="270"/>
      <c r="O1624" s="270"/>
      <c r="P1624" s="270"/>
      <c r="Q1624" s="270"/>
      <c r="R1624" s="270"/>
      <c r="S1624" s="270"/>
      <c r="T1624" s="271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72" t="s">
        <v>174</v>
      </c>
      <c r="AU1624" s="272" t="s">
        <v>87</v>
      </c>
      <c r="AV1624" s="14" t="s">
        <v>87</v>
      </c>
      <c r="AW1624" s="14" t="s">
        <v>32</v>
      </c>
      <c r="AX1624" s="14" t="s">
        <v>77</v>
      </c>
      <c r="AY1624" s="272" t="s">
        <v>163</v>
      </c>
    </row>
    <row r="1625" s="14" customFormat="1">
      <c r="A1625" s="14"/>
      <c r="B1625" s="262"/>
      <c r="C1625" s="263"/>
      <c r="D1625" s="248" t="s">
        <v>174</v>
      </c>
      <c r="E1625" s="264" t="s">
        <v>1</v>
      </c>
      <c r="F1625" s="265" t="s">
        <v>2249</v>
      </c>
      <c r="G1625" s="263"/>
      <c r="H1625" s="266">
        <v>24.899999999999999</v>
      </c>
      <c r="I1625" s="267"/>
      <c r="J1625" s="263"/>
      <c r="K1625" s="263"/>
      <c r="L1625" s="268"/>
      <c r="M1625" s="269"/>
      <c r="N1625" s="270"/>
      <c r="O1625" s="270"/>
      <c r="P1625" s="270"/>
      <c r="Q1625" s="270"/>
      <c r="R1625" s="270"/>
      <c r="S1625" s="270"/>
      <c r="T1625" s="271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72" t="s">
        <v>174</v>
      </c>
      <c r="AU1625" s="272" t="s">
        <v>87</v>
      </c>
      <c r="AV1625" s="14" t="s">
        <v>87</v>
      </c>
      <c r="AW1625" s="14" t="s">
        <v>32</v>
      </c>
      <c r="AX1625" s="14" t="s">
        <v>77</v>
      </c>
      <c r="AY1625" s="272" t="s">
        <v>163</v>
      </c>
    </row>
    <row r="1626" s="14" customFormat="1">
      <c r="A1626" s="14"/>
      <c r="B1626" s="262"/>
      <c r="C1626" s="263"/>
      <c r="D1626" s="248" t="s">
        <v>174</v>
      </c>
      <c r="E1626" s="264" t="s">
        <v>1</v>
      </c>
      <c r="F1626" s="265" t="s">
        <v>2250</v>
      </c>
      <c r="G1626" s="263"/>
      <c r="H1626" s="266">
        <v>-75.757999999999996</v>
      </c>
      <c r="I1626" s="267"/>
      <c r="J1626" s="263"/>
      <c r="K1626" s="263"/>
      <c r="L1626" s="268"/>
      <c r="M1626" s="269"/>
      <c r="N1626" s="270"/>
      <c r="O1626" s="270"/>
      <c r="P1626" s="270"/>
      <c r="Q1626" s="270"/>
      <c r="R1626" s="270"/>
      <c r="S1626" s="270"/>
      <c r="T1626" s="271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72" t="s">
        <v>174</v>
      </c>
      <c r="AU1626" s="272" t="s">
        <v>87</v>
      </c>
      <c r="AV1626" s="14" t="s">
        <v>87</v>
      </c>
      <c r="AW1626" s="14" t="s">
        <v>32</v>
      </c>
      <c r="AX1626" s="14" t="s">
        <v>77</v>
      </c>
      <c r="AY1626" s="272" t="s">
        <v>163</v>
      </c>
    </row>
    <row r="1627" s="14" customFormat="1">
      <c r="A1627" s="14"/>
      <c r="B1627" s="262"/>
      <c r="C1627" s="263"/>
      <c r="D1627" s="248" t="s">
        <v>174</v>
      </c>
      <c r="E1627" s="264" t="s">
        <v>1</v>
      </c>
      <c r="F1627" s="265" t="s">
        <v>2251</v>
      </c>
      <c r="G1627" s="263"/>
      <c r="H1627" s="266">
        <v>19.059999999999999</v>
      </c>
      <c r="I1627" s="267"/>
      <c r="J1627" s="263"/>
      <c r="K1627" s="263"/>
      <c r="L1627" s="268"/>
      <c r="M1627" s="269"/>
      <c r="N1627" s="270"/>
      <c r="O1627" s="270"/>
      <c r="P1627" s="270"/>
      <c r="Q1627" s="270"/>
      <c r="R1627" s="270"/>
      <c r="S1627" s="270"/>
      <c r="T1627" s="271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72" t="s">
        <v>174</v>
      </c>
      <c r="AU1627" s="272" t="s">
        <v>87</v>
      </c>
      <c r="AV1627" s="14" t="s">
        <v>87</v>
      </c>
      <c r="AW1627" s="14" t="s">
        <v>32</v>
      </c>
      <c r="AX1627" s="14" t="s">
        <v>77</v>
      </c>
      <c r="AY1627" s="272" t="s">
        <v>163</v>
      </c>
    </row>
    <row r="1628" s="2" customFormat="1" ht="16.5" customHeight="1">
      <c r="A1628" s="38"/>
      <c r="B1628" s="39"/>
      <c r="C1628" s="235" t="s">
        <v>2252</v>
      </c>
      <c r="D1628" s="235" t="s">
        <v>165</v>
      </c>
      <c r="E1628" s="236" t="s">
        <v>2253</v>
      </c>
      <c r="F1628" s="237" t="s">
        <v>2254</v>
      </c>
      <c r="G1628" s="238" t="s">
        <v>168</v>
      </c>
      <c r="H1628" s="239">
        <v>242.79900000000001</v>
      </c>
      <c r="I1628" s="240"/>
      <c r="J1628" s="241">
        <f>ROUND(I1628*H1628,2)</f>
        <v>0</v>
      </c>
      <c r="K1628" s="237" t="s">
        <v>169</v>
      </c>
      <c r="L1628" s="44"/>
      <c r="M1628" s="242" t="s">
        <v>1</v>
      </c>
      <c r="N1628" s="243" t="s">
        <v>42</v>
      </c>
      <c r="O1628" s="91"/>
      <c r="P1628" s="244">
        <f>O1628*H1628</f>
        <v>0</v>
      </c>
      <c r="Q1628" s="244">
        <v>0.00097999999999999997</v>
      </c>
      <c r="R1628" s="244">
        <f>Q1628*H1628</f>
        <v>0.23794302000000001</v>
      </c>
      <c r="S1628" s="244">
        <v>0</v>
      </c>
      <c r="T1628" s="245">
        <f>S1628*H1628</f>
        <v>0</v>
      </c>
      <c r="U1628" s="38"/>
      <c r="V1628" s="38"/>
      <c r="W1628" s="38"/>
      <c r="X1628" s="38"/>
      <c r="Y1628" s="38"/>
      <c r="Z1628" s="38"/>
      <c r="AA1628" s="38"/>
      <c r="AB1628" s="38"/>
      <c r="AC1628" s="38"/>
      <c r="AD1628" s="38"/>
      <c r="AE1628" s="38"/>
      <c r="AR1628" s="246" t="s">
        <v>264</v>
      </c>
      <c r="AT1628" s="246" t="s">
        <v>165</v>
      </c>
      <c r="AU1628" s="246" t="s">
        <v>87</v>
      </c>
      <c r="AY1628" s="17" t="s">
        <v>163</v>
      </c>
      <c r="BE1628" s="247">
        <f>IF(N1628="základní",J1628,0)</f>
        <v>0</v>
      </c>
      <c r="BF1628" s="247">
        <f>IF(N1628="snížená",J1628,0)</f>
        <v>0</v>
      </c>
      <c r="BG1628" s="247">
        <f>IF(N1628="zákl. přenesená",J1628,0)</f>
        <v>0</v>
      </c>
      <c r="BH1628" s="247">
        <f>IF(N1628="sníž. přenesená",J1628,0)</f>
        <v>0</v>
      </c>
      <c r="BI1628" s="247">
        <f>IF(N1628="nulová",J1628,0)</f>
        <v>0</v>
      </c>
      <c r="BJ1628" s="17" t="s">
        <v>85</v>
      </c>
      <c r="BK1628" s="247">
        <f>ROUND(I1628*H1628,2)</f>
        <v>0</v>
      </c>
      <c r="BL1628" s="17" t="s">
        <v>264</v>
      </c>
      <c r="BM1628" s="246" t="s">
        <v>2255</v>
      </c>
    </row>
    <row r="1629" s="2" customFormat="1">
      <c r="A1629" s="38"/>
      <c r="B1629" s="39"/>
      <c r="C1629" s="40"/>
      <c r="D1629" s="248" t="s">
        <v>172</v>
      </c>
      <c r="E1629" s="40"/>
      <c r="F1629" s="249" t="s">
        <v>2256</v>
      </c>
      <c r="G1629" s="40"/>
      <c r="H1629" s="40"/>
      <c r="I1629" s="144"/>
      <c r="J1629" s="40"/>
      <c r="K1629" s="40"/>
      <c r="L1629" s="44"/>
      <c r="M1629" s="250"/>
      <c r="N1629" s="251"/>
      <c r="O1629" s="91"/>
      <c r="P1629" s="91"/>
      <c r="Q1629" s="91"/>
      <c r="R1629" s="91"/>
      <c r="S1629" s="91"/>
      <c r="T1629" s="92"/>
      <c r="U1629" s="38"/>
      <c r="V1629" s="38"/>
      <c r="W1629" s="38"/>
      <c r="X1629" s="38"/>
      <c r="Y1629" s="38"/>
      <c r="Z1629" s="38"/>
      <c r="AA1629" s="38"/>
      <c r="AB1629" s="38"/>
      <c r="AC1629" s="38"/>
      <c r="AD1629" s="38"/>
      <c r="AE1629" s="38"/>
      <c r="AT1629" s="17" t="s">
        <v>172</v>
      </c>
      <c r="AU1629" s="17" t="s">
        <v>87</v>
      </c>
    </row>
    <row r="1630" s="13" customFormat="1">
      <c r="A1630" s="13"/>
      <c r="B1630" s="252"/>
      <c r="C1630" s="253"/>
      <c r="D1630" s="248" t="s">
        <v>174</v>
      </c>
      <c r="E1630" s="254" t="s">
        <v>1</v>
      </c>
      <c r="F1630" s="255" t="s">
        <v>2257</v>
      </c>
      <c r="G1630" s="253"/>
      <c r="H1630" s="254" t="s">
        <v>1</v>
      </c>
      <c r="I1630" s="256"/>
      <c r="J1630" s="253"/>
      <c r="K1630" s="253"/>
      <c r="L1630" s="257"/>
      <c r="M1630" s="258"/>
      <c r="N1630" s="259"/>
      <c r="O1630" s="259"/>
      <c r="P1630" s="259"/>
      <c r="Q1630" s="259"/>
      <c r="R1630" s="259"/>
      <c r="S1630" s="259"/>
      <c r="T1630" s="260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61" t="s">
        <v>174</v>
      </c>
      <c r="AU1630" s="261" t="s">
        <v>87</v>
      </c>
      <c r="AV1630" s="13" t="s">
        <v>85</v>
      </c>
      <c r="AW1630" s="13" t="s">
        <v>32</v>
      </c>
      <c r="AX1630" s="13" t="s">
        <v>77</v>
      </c>
      <c r="AY1630" s="261" t="s">
        <v>163</v>
      </c>
    </row>
    <row r="1631" s="14" customFormat="1">
      <c r="A1631" s="14"/>
      <c r="B1631" s="262"/>
      <c r="C1631" s="263"/>
      <c r="D1631" s="248" t="s">
        <v>174</v>
      </c>
      <c r="E1631" s="264" t="s">
        <v>1</v>
      </c>
      <c r="F1631" s="265" t="s">
        <v>2258</v>
      </c>
      <c r="G1631" s="263"/>
      <c r="H1631" s="266">
        <v>242.79900000000001</v>
      </c>
      <c r="I1631" s="267"/>
      <c r="J1631" s="263"/>
      <c r="K1631" s="263"/>
      <c r="L1631" s="268"/>
      <c r="M1631" s="269"/>
      <c r="N1631" s="270"/>
      <c r="O1631" s="270"/>
      <c r="P1631" s="270"/>
      <c r="Q1631" s="270"/>
      <c r="R1631" s="270"/>
      <c r="S1631" s="270"/>
      <c r="T1631" s="271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72" t="s">
        <v>174</v>
      </c>
      <c r="AU1631" s="272" t="s">
        <v>87</v>
      </c>
      <c r="AV1631" s="14" t="s">
        <v>87</v>
      </c>
      <c r="AW1631" s="14" t="s">
        <v>32</v>
      </c>
      <c r="AX1631" s="14" t="s">
        <v>77</v>
      </c>
      <c r="AY1631" s="272" t="s">
        <v>163</v>
      </c>
    </row>
    <row r="1632" s="2" customFormat="1" ht="16.5" customHeight="1">
      <c r="A1632" s="38"/>
      <c r="B1632" s="39"/>
      <c r="C1632" s="235" t="s">
        <v>2259</v>
      </c>
      <c r="D1632" s="235" t="s">
        <v>165</v>
      </c>
      <c r="E1632" s="236" t="s">
        <v>2260</v>
      </c>
      <c r="F1632" s="237" t="s">
        <v>2261</v>
      </c>
      <c r="G1632" s="238" t="s">
        <v>168</v>
      </c>
      <c r="H1632" s="239">
        <v>242.79900000000001</v>
      </c>
      <c r="I1632" s="240"/>
      <c r="J1632" s="241">
        <f>ROUND(I1632*H1632,2)</f>
        <v>0</v>
      </c>
      <c r="K1632" s="237" t="s">
        <v>169</v>
      </c>
      <c r="L1632" s="44"/>
      <c r="M1632" s="242" t="s">
        <v>1</v>
      </c>
      <c r="N1632" s="243" t="s">
        <v>42</v>
      </c>
      <c r="O1632" s="91"/>
      <c r="P1632" s="244">
        <f>O1632*H1632</f>
        <v>0</v>
      </c>
      <c r="Q1632" s="244">
        <v>1.0000000000000001E-05</v>
      </c>
      <c r="R1632" s="244">
        <f>Q1632*H1632</f>
        <v>0.0024279900000000001</v>
      </c>
      <c r="S1632" s="244">
        <v>0</v>
      </c>
      <c r="T1632" s="245">
        <f>S1632*H1632</f>
        <v>0</v>
      </c>
      <c r="U1632" s="38"/>
      <c r="V1632" s="38"/>
      <c r="W1632" s="38"/>
      <c r="X1632" s="38"/>
      <c r="Y1632" s="38"/>
      <c r="Z1632" s="38"/>
      <c r="AA1632" s="38"/>
      <c r="AB1632" s="38"/>
      <c r="AC1632" s="38"/>
      <c r="AD1632" s="38"/>
      <c r="AE1632" s="38"/>
      <c r="AR1632" s="246" t="s">
        <v>264</v>
      </c>
      <c r="AT1632" s="246" t="s">
        <v>165</v>
      </c>
      <c r="AU1632" s="246" t="s">
        <v>87</v>
      </c>
      <c r="AY1632" s="17" t="s">
        <v>163</v>
      </c>
      <c r="BE1632" s="247">
        <f>IF(N1632="základní",J1632,0)</f>
        <v>0</v>
      </c>
      <c r="BF1632" s="247">
        <f>IF(N1632="snížená",J1632,0)</f>
        <v>0</v>
      </c>
      <c r="BG1632" s="247">
        <f>IF(N1632="zákl. přenesená",J1632,0)</f>
        <v>0</v>
      </c>
      <c r="BH1632" s="247">
        <f>IF(N1632="sníž. přenesená",J1632,0)</f>
        <v>0</v>
      </c>
      <c r="BI1632" s="247">
        <f>IF(N1632="nulová",J1632,0)</f>
        <v>0</v>
      </c>
      <c r="BJ1632" s="17" t="s">
        <v>85</v>
      </c>
      <c r="BK1632" s="247">
        <f>ROUND(I1632*H1632,2)</f>
        <v>0</v>
      </c>
      <c r="BL1632" s="17" t="s">
        <v>264</v>
      </c>
      <c r="BM1632" s="246" t="s">
        <v>2262</v>
      </c>
    </row>
    <row r="1633" s="2" customFormat="1">
      <c r="A1633" s="38"/>
      <c r="B1633" s="39"/>
      <c r="C1633" s="40"/>
      <c r="D1633" s="248" t="s">
        <v>172</v>
      </c>
      <c r="E1633" s="40"/>
      <c r="F1633" s="249" t="s">
        <v>2263</v>
      </c>
      <c r="G1633" s="40"/>
      <c r="H1633" s="40"/>
      <c r="I1633" s="144"/>
      <c r="J1633" s="40"/>
      <c r="K1633" s="40"/>
      <c r="L1633" s="44"/>
      <c r="M1633" s="250"/>
      <c r="N1633" s="251"/>
      <c r="O1633" s="91"/>
      <c r="P1633" s="91"/>
      <c r="Q1633" s="91"/>
      <c r="R1633" s="91"/>
      <c r="S1633" s="91"/>
      <c r="T1633" s="92"/>
      <c r="U1633" s="38"/>
      <c r="V1633" s="38"/>
      <c r="W1633" s="38"/>
      <c r="X1633" s="38"/>
      <c r="Y1633" s="38"/>
      <c r="Z1633" s="38"/>
      <c r="AA1633" s="38"/>
      <c r="AB1633" s="38"/>
      <c r="AC1633" s="38"/>
      <c r="AD1633" s="38"/>
      <c r="AE1633" s="38"/>
      <c r="AT1633" s="17" t="s">
        <v>172</v>
      </c>
      <c r="AU1633" s="17" t="s">
        <v>87</v>
      </c>
    </row>
    <row r="1634" s="2" customFormat="1" ht="16.5" customHeight="1">
      <c r="A1634" s="38"/>
      <c r="B1634" s="39"/>
      <c r="C1634" s="235" t="s">
        <v>2264</v>
      </c>
      <c r="D1634" s="235" t="s">
        <v>165</v>
      </c>
      <c r="E1634" s="236" t="s">
        <v>2265</v>
      </c>
      <c r="F1634" s="237" t="s">
        <v>2266</v>
      </c>
      <c r="G1634" s="238" t="s">
        <v>168</v>
      </c>
      <c r="H1634" s="239">
        <v>2.2770000000000001</v>
      </c>
      <c r="I1634" s="240"/>
      <c r="J1634" s="241">
        <f>ROUND(I1634*H1634,2)</f>
        <v>0</v>
      </c>
      <c r="K1634" s="237" t="s">
        <v>169</v>
      </c>
      <c r="L1634" s="44"/>
      <c r="M1634" s="242" t="s">
        <v>1</v>
      </c>
      <c r="N1634" s="243" t="s">
        <v>42</v>
      </c>
      <c r="O1634" s="91"/>
      <c r="P1634" s="244">
        <f>O1634*H1634</f>
        <v>0</v>
      </c>
      <c r="Q1634" s="244">
        <v>0.00016000000000000001</v>
      </c>
      <c r="R1634" s="244">
        <f>Q1634*H1634</f>
        <v>0.00036432000000000006</v>
      </c>
      <c r="S1634" s="244">
        <v>0</v>
      </c>
      <c r="T1634" s="245">
        <f>S1634*H1634</f>
        <v>0</v>
      </c>
      <c r="U1634" s="38"/>
      <c r="V1634" s="38"/>
      <c r="W1634" s="38"/>
      <c r="X1634" s="38"/>
      <c r="Y1634" s="38"/>
      <c r="Z1634" s="38"/>
      <c r="AA1634" s="38"/>
      <c r="AB1634" s="38"/>
      <c r="AC1634" s="38"/>
      <c r="AD1634" s="38"/>
      <c r="AE1634" s="38"/>
      <c r="AR1634" s="246" t="s">
        <v>264</v>
      </c>
      <c r="AT1634" s="246" t="s">
        <v>165</v>
      </c>
      <c r="AU1634" s="246" t="s">
        <v>87</v>
      </c>
      <c r="AY1634" s="17" t="s">
        <v>163</v>
      </c>
      <c r="BE1634" s="247">
        <f>IF(N1634="základní",J1634,0)</f>
        <v>0</v>
      </c>
      <c r="BF1634" s="247">
        <f>IF(N1634="snížená",J1634,0)</f>
        <v>0</v>
      </c>
      <c r="BG1634" s="247">
        <f>IF(N1634="zákl. přenesená",J1634,0)</f>
        <v>0</v>
      </c>
      <c r="BH1634" s="247">
        <f>IF(N1634="sníž. přenesená",J1634,0)</f>
        <v>0</v>
      </c>
      <c r="BI1634" s="247">
        <f>IF(N1634="nulová",J1634,0)</f>
        <v>0</v>
      </c>
      <c r="BJ1634" s="17" t="s">
        <v>85</v>
      </c>
      <c r="BK1634" s="247">
        <f>ROUND(I1634*H1634,2)</f>
        <v>0</v>
      </c>
      <c r="BL1634" s="17" t="s">
        <v>264</v>
      </c>
      <c r="BM1634" s="246" t="s">
        <v>2267</v>
      </c>
    </row>
    <row r="1635" s="2" customFormat="1">
      <c r="A1635" s="38"/>
      <c r="B1635" s="39"/>
      <c r="C1635" s="40"/>
      <c r="D1635" s="248" t="s">
        <v>172</v>
      </c>
      <c r="E1635" s="40"/>
      <c r="F1635" s="249" t="s">
        <v>2268</v>
      </c>
      <c r="G1635" s="40"/>
      <c r="H1635" s="40"/>
      <c r="I1635" s="144"/>
      <c r="J1635" s="40"/>
      <c r="K1635" s="40"/>
      <c r="L1635" s="44"/>
      <c r="M1635" s="250"/>
      <c r="N1635" s="251"/>
      <c r="O1635" s="91"/>
      <c r="P1635" s="91"/>
      <c r="Q1635" s="91"/>
      <c r="R1635" s="91"/>
      <c r="S1635" s="91"/>
      <c r="T1635" s="92"/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T1635" s="17" t="s">
        <v>172</v>
      </c>
      <c r="AU1635" s="17" t="s">
        <v>87</v>
      </c>
    </row>
    <row r="1636" s="13" customFormat="1">
      <c r="A1636" s="13"/>
      <c r="B1636" s="252"/>
      <c r="C1636" s="253"/>
      <c r="D1636" s="248" t="s">
        <v>174</v>
      </c>
      <c r="E1636" s="254" t="s">
        <v>1</v>
      </c>
      <c r="F1636" s="255" t="s">
        <v>2269</v>
      </c>
      <c r="G1636" s="253"/>
      <c r="H1636" s="254" t="s">
        <v>1</v>
      </c>
      <c r="I1636" s="256"/>
      <c r="J1636" s="253"/>
      <c r="K1636" s="253"/>
      <c r="L1636" s="257"/>
      <c r="M1636" s="258"/>
      <c r="N1636" s="259"/>
      <c r="O1636" s="259"/>
      <c r="P1636" s="259"/>
      <c r="Q1636" s="259"/>
      <c r="R1636" s="259"/>
      <c r="S1636" s="259"/>
      <c r="T1636" s="260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61" t="s">
        <v>174</v>
      </c>
      <c r="AU1636" s="261" t="s">
        <v>87</v>
      </c>
      <c r="AV1636" s="13" t="s">
        <v>85</v>
      </c>
      <c r="AW1636" s="13" t="s">
        <v>32</v>
      </c>
      <c r="AX1636" s="13" t="s">
        <v>77</v>
      </c>
      <c r="AY1636" s="261" t="s">
        <v>163</v>
      </c>
    </row>
    <row r="1637" s="14" customFormat="1">
      <c r="A1637" s="14"/>
      <c r="B1637" s="262"/>
      <c r="C1637" s="263"/>
      <c r="D1637" s="248" t="s">
        <v>174</v>
      </c>
      <c r="E1637" s="264" t="s">
        <v>1</v>
      </c>
      <c r="F1637" s="265" t="s">
        <v>2270</v>
      </c>
      <c r="G1637" s="263"/>
      <c r="H1637" s="266">
        <v>2.2770000000000001</v>
      </c>
      <c r="I1637" s="267"/>
      <c r="J1637" s="263"/>
      <c r="K1637" s="263"/>
      <c r="L1637" s="268"/>
      <c r="M1637" s="269"/>
      <c r="N1637" s="270"/>
      <c r="O1637" s="270"/>
      <c r="P1637" s="270"/>
      <c r="Q1637" s="270"/>
      <c r="R1637" s="270"/>
      <c r="S1637" s="270"/>
      <c r="T1637" s="271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72" t="s">
        <v>174</v>
      </c>
      <c r="AU1637" s="272" t="s">
        <v>87</v>
      </c>
      <c r="AV1637" s="14" t="s">
        <v>87</v>
      </c>
      <c r="AW1637" s="14" t="s">
        <v>32</v>
      </c>
      <c r="AX1637" s="14" t="s">
        <v>77</v>
      </c>
      <c r="AY1637" s="272" t="s">
        <v>163</v>
      </c>
    </row>
    <row r="1638" s="12" customFormat="1" ht="22.8" customHeight="1">
      <c r="A1638" s="12"/>
      <c r="B1638" s="219"/>
      <c r="C1638" s="220"/>
      <c r="D1638" s="221" t="s">
        <v>76</v>
      </c>
      <c r="E1638" s="233" t="s">
        <v>2271</v>
      </c>
      <c r="F1638" s="233" t="s">
        <v>2272</v>
      </c>
      <c r="G1638" s="220"/>
      <c r="H1638" s="220"/>
      <c r="I1638" s="223"/>
      <c r="J1638" s="234">
        <f>BK1638</f>
        <v>0</v>
      </c>
      <c r="K1638" s="220"/>
      <c r="L1638" s="225"/>
      <c r="M1638" s="226"/>
      <c r="N1638" s="227"/>
      <c r="O1638" s="227"/>
      <c r="P1638" s="228">
        <f>SUM(P1639:P1704)</f>
        <v>0</v>
      </c>
      <c r="Q1638" s="227"/>
      <c r="R1638" s="228">
        <f>SUM(R1639:R1704)</f>
        <v>0.83843652000000002</v>
      </c>
      <c r="S1638" s="227"/>
      <c r="T1638" s="229">
        <f>SUM(T1639:T1704)</f>
        <v>0.18942578999999998</v>
      </c>
      <c r="U1638" s="12"/>
      <c r="V1638" s="12"/>
      <c r="W1638" s="12"/>
      <c r="X1638" s="12"/>
      <c r="Y1638" s="12"/>
      <c r="Z1638" s="12"/>
      <c r="AA1638" s="12"/>
      <c r="AB1638" s="12"/>
      <c r="AC1638" s="12"/>
      <c r="AD1638" s="12"/>
      <c r="AE1638" s="12"/>
      <c r="AR1638" s="230" t="s">
        <v>87</v>
      </c>
      <c r="AT1638" s="231" t="s">
        <v>76</v>
      </c>
      <c r="AU1638" s="231" t="s">
        <v>85</v>
      </c>
      <c r="AY1638" s="230" t="s">
        <v>163</v>
      </c>
      <c r="BK1638" s="232">
        <f>SUM(BK1639:BK1704)</f>
        <v>0</v>
      </c>
    </row>
    <row r="1639" s="2" customFormat="1" ht="16.5" customHeight="1">
      <c r="A1639" s="38"/>
      <c r="B1639" s="39"/>
      <c r="C1639" s="235" t="s">
        <v>2273</v>
      </c>
      <c r="D1639" s="235" t="s">
        <v>165</v>
      </c>
      <c r="E1639" s="236" t="s">
        <v>2274</v>
      </c>
      <c r="F1639" s="237" t="s">
        <v>2275</v>
      </c>
      <c r="G1639" s="238" t="s">
        <v>168</v>
      </c>
      <c r="H1639" s="239">
        <v>44.365000000000002</v>
      </c>
      <c r="I1639" s="240"/>
      <c r="J1639" s="241">
        <f>ROUND(I1639*H1639,2)</f>
        <v>0</v>
      </c>
      <c r="K1639" s="237" t="s">
        <v>169</v>
      </c>
      <c r="L1639" s="44"/>
      <c r="M1639" s="242" t="s">
        <v>1</v>
      </c>
      <c r="N1639" s="243" t="s">
        <v>42</v>
      </c>
      <c r="O1639" s="91"/>
      <c r="P1639" s="244">
        <f>O1639*H1639</f>
        <v>0</v>
      </c>
      <c r="Q1639" s="244">
        <v>0</v>
      </c>
      <c r="R1639" s="244">
        <f>Q1639*H1639</f>
        <v>0</v>
      </c>
      <c r="S1639" s="244">
        <v>0.00014999999999999999</v>
      </c>
      <c r="T1639" s="245">
        <f>S1639*H1639</f>
        <v>0.0066547500000000001</v>
      </c>
      <c r="U1639" s="38"/>
      <c r="V1639" s="38"/>
      <c r="W1639" s="38"/>
      <c r="X1639" s="38"/>
      <c r="Y1639" s="38"/>
      <c r="Z1639" s="38"/>
      <c r="AA1639" s="38"/>
      <c r="AB1639" s="38"/>
      <c r="AC1639" s="38"/>
      <c r="AD1639" s="38"/>
      <c r="AE1639" s="38"/>
      <c r="AR1639" s="246" t="s">
        <v>264</v>
      </c>
      <c r="AT1639" s="246" t="s">
        <v>165</v>
      </c>
      <c r="AU1639" s="246" t="s">
        <v>87</v>
      </c>
      <c r="AY1639" s="17" t="s">
        <v>163</v>
      </c>
      <c r="BE1639" s="247">
        <f>IF(N1639="základní",J1639,0)</f>
        <v>0</v>
      </c>
      <c r="BF1639" s="247">
        <f>IF(N1639="snížená",J1639,0)</f>
        <v>0</v>
      </c>
      <c r="BG1639" s="247">
        <f>IF(N1639="zákl. přenesená",J1639,0)</f>
        <v>0</v>
      </c>
      <c r="BH1639" s="247">
        <f>IF(N1639="sníž. přenesená",J1639,0)</f>
        <v>0</v>
      </c>
      <c r="BI1639" s="247">
        <f>IF(N1639="nulová",J1639,0)</f>
        <v>0</v>
      </c>
      <c r="BJ1639" s="17" t="s">
        <v>85</v>
      </c>
      <c r="BK1639" s="247">
        <f>ROUND(I1639*H1639,2)</f>
        <v>0</v>
      </c>
      <c r="BL1639" s="17" t="s">
        <v>264</v>
      </c>
      <c r="BM1639" s="246" t="s">
        <v>2276</v>
      </c>
    </row>
    <row r="1640" s="2" customFormat="1">
      <c r="A1640" s="38"/>
      <c r="B1640" s="39"/>
      <c r="C1640" s="40"/>
      <c r="D1640" s="248" t="s">
        <v>172</v>
      </c>
      <c r="E1640" s="40"/>
      <c r="F1640" s="249" t="s">
        <v>2277</v>
      </c>
      <c r="G1640" s="40"/>
      <c r="H1640" s="40"/>
      <c r="I1640" s="144"/>
      <c r="J1640" s="40"/>
      <c r="K1640" s="40"/>
      <c r="L1640" s="44"/>
      <c r="M1640" s="250"/>
      <c r="N1640" s="251"/>
      <c r="O1640" s="91"/>
      <c r="P1640" s="91"/>
      <c r="Q1640" s="91"/>
      <c r="R1640" s="91"/>
      <c r="S1640" s="91"/>
      <c r="T1640" s="92"/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  <c r="AE1640" s="38"/>
      <c r="AT1640" s="17" t="s">
        <v>172</v>
      </c>
      <c r="AU1640" s="17" t="s">
        <v>87</v>
      </c>
    </row>
    <row r="1641" s="13" customFormat="1">
      <c r="A1641" s="13"/>
      <c r="B1641" s="252"/>
      <c r="C1641" s="253"/>
      <c r="D1641" s="248" t="s">
        <v>174</v>
      </c>
      <c r="E1641" s="254" t="s">
        <v>1</v>
      </c>
      <c r="F1641" s="255" t="s">
        <v>2278</v>
      </c>
      <c r="G1641" s="253"/>
      <c r="H1641" s="254" t="s">
        <v>1</v>
      </c>
      <c r="I1641" s="256"/>
      <c r="J1641" s="253"/>
      <c r="K1641" s="253"/>
      <c r="L1641" s="257"/>
      <c r="M1641" s="258"/>
      <c r="N1641" s="259"/>
      <c r="O1641" s="259"/>
      <c r="P1641" s="259"/>
      <c r="Q1641" s="259"/>
      <c r="R1641" s="259"/>
      <c r="S1641" s="259"/>
      <c r="T1641" s="260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61" t="s">
        <v>174</v>
      </c>
      <c r="AU1641" s="261" t="s">
        <v>87</v>
      </c>
      <c r="AV1641" s="13" t="s">
        <v>85</v>
      </c>
      <c r="AW1641" s="13" t="s">
        <v>32</v>
      </c>
      <c r="AX1641" s="13" t="s">
        <v>77</v>
      </c>
      <c r="AY1641" s="261" t="s">
        <v>163</v>
      </c>
    </row>
    <row r="1642" s="14" customFormat="1">
      <c r="A1642" s="14"/>
      <c r="B1642" s="262"/>
      <c r="C1642" s="263"/>
      <c r="D1642" s="248" t="s">
        <v>174</v>
      </c>
      <c r="E1642" s="264" t="s">
        <v>1</v>
      </c>
      <c r="F1642" s="265" t="s">
        <v>2279</v>
      </c>
      <c r="G1642" s="263"/>
      <c r="H1642" s="266">
        <v>44.365000000000002</v>
      </c>
      <c r="I1642" s="267"/>
      <c r="J1642" s="263"/>
      <c r="K1642" s="263"/>
      <c r="L1642" s="268"/>
      <c r="M1642" s="269"/>
      <c r="N1642" s="270"/>
      <c r="O1642" s="270"/>
      <c r="P1642" s="270"/>
      <c r="Q1642" s="270"/>
      <c r="R1642" s="270"/>
      <c r="S1642" s="270"/>
      <c r="T1642" s="271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72" t="s">
        <v>174</v>
      </c>
      <c r="AU1642" s="272" t="s">
        <v>87</v>
      </c>
      <c r="AV1642" s="14" t="s">
        <v>87</v>
      </c>
      <c r="AW1642" s="14" t="s">
        <v>32</v>
      </c>
      <c r="AX1642" s="14" t="s">
        <v>77</v>
      </c>
      <c r="AY1642" s="272" t="s">
        <v>163</v>
      </c>
    </row>
    <row r="1643" s="2" customFormat="1" ht="16.5" customHeight="1">
      <c r="A1643" s="38"/>
      <c r="B1643" s="39"/>
      <c r="C1643" s="235" t="s">
        <v>2280</v>
      </c>
      <c r="D1643" s="235" t="s">
        <v>165</v>
      </c>
      <c r="E1643" s="236" t="s">
        <v>2281</v>
      </c>
      <c r="F1643" s="237" t="s">
        <v>2282</v>
      </c>
      <c r="G1643" s="238" t="s">
        <v>168</v>
      </c>
      <c r="H1643" s="239">
        <v>44.365000000000002</v>
      </c>
      <c r="I1643" s="240"/>
      <c r="J1643" s="241">
        <f>ROUND(I1643*H1643,2)</f>
        <v>0</v>
      </c>
      <c r="K1643" s="237" t="s">
        <v>169</v>
      </c>
      <c r="L1643" s="44"/>
      <c r="M1643" s="242" t="s">
        <v>1</v>
      </c>
      <c r="N1643" s="243" t="s">
        <v>42</v>
      </c>
      <c r="O1643" s="91"/>
      <c r="P1643" s="244">
        <f>O1643*H1643</f>
        <v>0</v>
      </c>
      <c r="Q1643" s="244">
        <v>0.00044000000000000002</v>
      </c>
      <c r="R1643" s="244">
        <f>Q1643*H1643</f>
        <v>0.019520600000000003</v>
      </c>
      <c r="S1643" s="244">
        <v>0</v>
      </c>
      <c r="T1643" s="245">
        <f>S1643*H1643</f>
        <v>0</v>
      </c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  <c r="AE1643" s="38"/>
      <c r="AR1643" s="246" t="s">
        <v>264</v>
      </c>
      <c r="AT1643" s="246" t="s">
        <v>165</v>
      </c>
      <c r="AU1643" s="246" t="s">
        <v>87</v>
      </c>
      <c r="AY1643" s="17" t="s">
        <v>163</v>
      </c>
      <c r="BE1643" s="247">
        <f>IF(N1643="základní",J1643,0)</f>
        <v>0</v>
      </c>
      <c r="BF1643" s="247">
        <f>IF(N1643="snížená",J1643,0)</f>
        <v>0</v>
      </c>
      <c r="BG1643" s="247">
        <f>IF(N1643="zákl. přenesená",J1643,0)</f>
        <v>0</v>
      </c>
      <c r="BH1643" s="247">
        <f>IF(N1643="sníž. přenesená",J1643,0)</f>
        <v>0</v>
      </c>
      <c r="BI1643" s="247">
        <f>IF(N1643="nulová",J1643,0)</f>
        <v>0</v>
      </c>
      <c r="BJ1643" s="17" t="s">
        <v>85</v>
      </c>
      <c r="BK1643" s="247">
        <f>ROUND(I1643*H1643,2)</f>
        <v>0</v>
      </c>
      <c r="BL1643" s="17" t="s">
        <v>264</v>
      </c>
      <c r="BM1643" s="246" t="s">
        <v>2283</v>
      </c>
    </row>
    <row r="1644" s="2" customFormat="1">
      <c r="A1644" s="38"/>
      <c r="B1644" s="39"/>
      <c r="C1644" s="40"/>
      <c r="D1644" s="248" t="s">
        <v>172</v>
      </c>
      <c r="E1644" s="40"/>
      <c r="F1644" s="249" t="s">
        <v>2284</v>
      </c>
      <c r="G1644" s="40"/>
      <c r="H1644" s="40"/>
      <c r="I1644" s="144"/>
      <c r="J1644" s="40"/>
      <c r="K1644" s="40"/>
      <c r="L1644" s="44"/>
      <c r="M1644" s="250"/>
      <c r="N1644" s="251"/>
      <c r="O1644" s="91"/>
      <c r="P1644" s="91"/>
      <c r="Q1644" s="91"/>
      <c r="R1644" s="91"/>
      <c r="S1644" s="91"/>
      <c r="T1644" s="92"/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  <c r="AE1644" s="38"/>
      <c r="AT1644" s="17" t="s">
        <v>172</v>
      </c>
      <c r="AU1644" s="17" t="s">
        <v>87</v>
      </c>
    </row>
    <row r="1645" s="2" customFormat="1" ht="16.5" customHeight="1">
      <c r="A1645" s="38"/>
      <c r="B1645" s="39"/>
      <c r="C1645" s="235" t="s">
        <v>2285</v>
      </c>
      <c r="D1645" s="235" t="s">
        <v>165</v>
      </c>
      <c r="E1645" s="236" t="s">
        <v>2286</v>
      </c>
      <c r="F1645" s="237" t="s">
        <v>2287</v>
      </c>
      <c r="G1645" s="238" t="s">
        <v>168</v>
      </c>
      <c r="H1645" s="239">
        <v>589.58399999999995</v>
      </c>
      <c r="I1645" s="240"/>
      <c r="J1645" s="241">
        <f>ROUND(I1645*H1645,2)</f>
        <v>0</v>
      </c>
      <c r="K1645" s="237" t="s">
        <v>169</v>
      </c>
      <c r="L1645" s="44"/>
      <c r="M1645" s="242" t="s">
        <v>1</v>
      </c>
      <c r="N1645" s="243" t="s">
        <v>42</v>
      </c>
      <c r="O1645" s="91"/>
      <c r="P1645" s="244">
        <f>O1645*H1645</f>
        <v>0</v>
      </c>
      <c r="Q1645" s="244">
        <v>0.001</v>
      </c>
      <c r="R1645" s="244">
        <f>Q1645*H1645</f>
        <v>0.589584</v>
      </c>
      <c r="S1645" s="244">
        <v>0.00031</v>
      </c>
      <c r="T1645" s="245">
        <f>S1645*H1645</f>
        <v>0.18277104</v>
      </c>
      <c r="U1645" s="38"/>
      <c r="V1645" s="38"/>
      <c r="W1645" s="38"/>
      <c r="X1645" s="38"/>
      <c r="Y1645" s="38"/>
      <c r="Z1645" s="38"/>
      <c r="AA1645" s="38"/>
      <c r="AB1645" s="38"/>
      <c r="AC1645" s="38"/>
      <c r="AD1645" s="38"/>
      <c r="AE1645" s="38"/>
      <c r="AR1645" s="246" t="s">
        <v>264</v>
      </c>
      <c r="AT1645" s="246" t="s">
        <v>165</v>
      </c>
      <c r="AU1645" s="246" t="s">
        <v>87</v>
      </c>
      <c r="AY1645" s="17" t="s">
        <v>163</v>
      </c>
      <c r="BE1645" s="247">
        <f>IF(N1645="základní",J1645,0)</f>
        <v>0</v>
      </c>
      <c r="BF1645" s="247">
        <f>IF(N1645="snížená",J1645,0)</f>
        <v>0</v>
      </c>
      <c r="BG1645" s="247">
        <f>IF(N1645="zákl. přenesená",J1645,0)</f>
        <v>0</v>
      </c>
      <c r="BH1645" s="247">
        <f>IF(N1645="sníž. přenesená",J1645,0)</f>
        <v>0</v>
      </c>
      <c r="BI1645" s="247">
        <f>IF(N1645="nulová",J1645,0)</f>
        <v>0</v>
      </c>
      <c r="BJ1645" s="17" t="s">
        <v>85</v>
      </c>
      <c r="BK1645" s="247">
        <f>ROUND(I1645*H1645,2)</f>
        <v>0</v>
      </c>
      <c r="BL1645" s="17" t="s">
        <v>264</v>
      </c>
      <c r="BM1645" s="246" t="s">
        <v>2288</v>
      </c>
    </row>
    <row r="1646" s="2" customFormat="1">
      <c r="A1646" s="38"/>
      <c r="B1646" s="39"/>
      <c r="C1646" s="40"/>
      <c r="D1646" s="248" t="s">
        <v>172</v>
      </c>
      <c r="E1646" s="40"/>
      <c r="F1646" s="249" t="s">
        <v>2289</v>
      </c>
      <c r="G1646" s="40"/>
      <c r="H1646" s="40"/>
      <c r="I1646" s="144"/>
      <c r="J1646" s="40"/>
      <c r="K1646" s="40"/>
      <c r="L1646" s="44"/>
      <c r="M1646" s="250"/>
      <c r="N1646" s="251"/>
      <c r="O1646" s="91"/>
      <c r="P1646" s="91"/>
      <c r="Q1646" s="91"/>
      <c r="R1646" s="91"/>
      <c r="S1646" s="91"/>
      <c r="T1646" s="92"/>
      <c r="U1646" s="38"/>
      <c r="V1646" s="38"/>
      <c r="W1646" s="38"/>
      <c r="X1646" s="38"/>
      <c r="Y1646" s="38"/>
      <c r="Z1646" s="38"/>
      <c r="AA1646" s="38"/>
      <c r="AB1646" s="38"/>
      <c r="AC1646" s="38"/>
      <c r="AD1646" s="38"/>
      <c r="AE1646" s="38"/>
      <c r="AT1646" s="17" t="s">
        <v>172</v>
      </c>
      <c r="AU1646" s="17" t="s">
        <v>87</v>
      </c>
    </row>
    <row r="1647" s="14" customFormat="1">
      <c r="A1647" s="14"/>
      <c r="B1647" s="262"/>
      <c r="C1647" s="263"/>
      <c r="D1647" s="248" t="s">
        <v>174</v>
      </c>
      <c r="E1647" s="264" t="s">
        <v>1</v>
      </c>
      <c r="F1647" s="265" t="s">
        <v>2290</v>
      </c>
      <c r="G1647" s="263"/>
      <c r="H1647" s="266">
        <v>202.30000000000001</v>
      </c>
      <c r="I1647" s="267"/>
      <c r="J1647" s="263"/>
      <c r="K1647" s="263"/>
      <c r="L1647" s="268"/>
      <c r="M1647" s="269"/>
      <c r="N1647" s="270"/>
      <c r="O1647" s="270"/>
      <c r="P1647" s="270"/>
      <c r="Q1647" s="270"/>
      <c r="R1647" s="270"/>
      <c r="S1647" s="270"/>
      <c r="T1647" s="271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72" t="s">
        <v>174</v>
      </c>
      <c r="AU1647" s="272" t="s">
        <v>87</v>
      </c>
      <c r="AV1647" s="14" t="s">
        <v>87</v>
      </c>
      <c r="AW1647" s="14" t="s">
        <v>32</v>
      </c>
      <c r="AX1647" s="14" t="s">
        <v>77</v>
      </c>
      <c r="AY1647" s="272" t="s">
        <v>163</v>
      </c>
    </row>
    <row r="1648" s="13" customFormat="1">
      <c r="A1648" s="13"/>
      <c r="B1648" s="252"/>
      <c r="C1648" s="253"/>
      <c r="D1648" s="248" t="s">
        <v>174</v>
      </c>
      <c r="E1648" s="254" t="s">
        <v>1</v>
      </c>
      <c r="F1648" s="255" t="s">
        <v>2291</v>
      </c>
      <c r="G1648" s="253"/>
      <c r="H1648" s="254" t="s">
        <v>1</v>
      </c>
      <c r="I1648" s="256"/>
      <c r="J1648" s="253"/>
      <c r="K1648" s="253"/>
      <c r="L1648" s="257"/>
      <c r="M1648" s="258"/>
      <c r="N1648" s="259"/>
      <c r="O1648" s="259"/>
      <c r="P1648" s="259"/>
      <c r="Q1648" s="259"/>
      <c r="R1648" s="259"/>
      <c r="S1648" s="259"/>
      <c r="T1648" s="260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61" t="s">
        <v>174</v>
      </c>
      <c r="AU1648" s="261" t="s">
        <v>87</v>
      </c>
      <c r="AV1648" s="13" t="s">
        <v>85</v>
      </c>
      <c r="AW1648" s="13" t="s">
        <v>32</v>
      </c>
      <c r="AX1648" s="13" t="s">
        <v>77</v>
      </c>
      <c r="AY1648" s="261" t="s">
        <v>163</v>
      </c>
    </row>
    <row r="1649" s="14" customFormat="1">
      <c r="A1649" s="14"/>
      <c r="B1649" s="262"/>
      <c r="C1649" s="263"/>
      <c r="D1649" s="248" t="s">
        <v>174</v>
      </c>
      <c r="E1649" s="264" t="s">
        <v>1</v>
      </c>
      <c r="F1649" s="265" t="s">
        <v>2292</v>
      </c>
      <c r="G1649" s="263"/>
      <c r="H1649" s="266">
        <v>205.70400000000001</v>
      </c>
      <c r="I1649" s="267"/>
      <c r="J1649" s="263"/>
      <c r="K1649" s="263"/>
      <c r="L1649" s="268"/>
      <c r="M1649" s="269"/>
      <c r="N1649" s="270"/>
      <c r="O1649" s="270"/>
      <c r="P1649" s="270"/>
      <c r="Q1649" s="270"/>
      <c r="R1649" s="270"/>
      <c r="S1649" s="270"/>
      <c r="T1649" s="271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72" t="s">
        <v>174</v>
      </c>
      <c r="AU1649" s="272" t="s">
        <v>87</v>
      </c>
      <c r="AV1649" s="14" t="s">
        <v>87</v>
      </c>
      <c r="AW1649" s="14" t="s">
        <v>32</v>
      </c>
      <c r="AX1649" s="14" t="s">
        <v>77</v>
      </c>
      <c r="AY1649" s="272" t="s">
        <v>163</v>
      </c>
    </row>
    <row r="1650" s="14" customFormat="1">
      <c r="A1650" s="14"/>
      <c r="B1650" s="262"/>
      <c r="C1650" s="263"/>
      <c r="D1650" s="248" t="s">
        <v>174</v>
      </c>
      <c r="E1650" s="264" t="s">
        <v>1</v>
      </c>
      <c r="F1650" s="265" t="s">
        <v>2293</v>
      </c>
      <c r="G1650" s="263"/>
      <c r="H1650" s="266">
        <v>-32.021000000000001</v>
      </c>
      <c r="I1650" s="267"/>
      <c r="J1650" s="263"/>
      <c r="K1650" s="263"/>
      <c r="L1650" s="268"/>
      <c r="M1650" s="269"/>
      <c r="N1650" s="270"/>
      <c r="O1650" s="270"/>
      <c r="P1650" s="270"/>
      <c r="Q1650" s="270"/>
      <c r="R1650" s="270"/>
      <c r="S1650" s="270"/>
      <c r="T1650" s="271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72" t="s">
        <v>174</v>
      </c>
      <c r="AU1650" s="272" t="s">
        <v>87</v>
      </c>
      <c r="AV1650" s="14" t="s">
        <v>87</v>
      </c>
      <c r="AW1650" s="14" t="s">
        <v>32</v>
      </c>
      <c r="AX1650" s="14" t="s">
        <v>77</v>
      </c>
      <c r="AY1650" s="272" t="s">
        <v>163</v>
      </c>
    </row>
    <row r="1651" s="13" customFormat="1">
      <c r="A1651" s="13"/>
      <c r="B1651" s="252"/>
      <c r="C1651" s="253"/>
      <c r="D1651" s="248" t="s">
        <v>174</v>
      </c>
      <c r="E1651" s="254" t="s">
        <v>1</v>
      </c>
      <c r="F1651" s="255" t="s">
        <v>2294</v>
      </c>
      <c r="G1651" s="253"/>
      <c r="H1651" s="254" t="s">
        <v>1</v>
      </c>
      <c r="I1651" s="256"/>
      <c r="J1651" s="253"/>
      <c r="K1651" s="253"/>
      <c r="L1651" s="257"/>
      <c r="M1651" s="258"/>
      <c r="N1651" s="259"/>
      <c r="O1651" s="259"/>
      <c r="P1651" s="259"/>
      <c r="Q1651" s="259"/>
      <c r="R1651" s="259"/>
      <c r="S1651" s="259"/>
      <c r="T1651" s="260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61" t="s">
        <v>174</v>
      </c>
      <c r="AU1651" s="261" t="s">
        <v>87</v>
      </c>
      <c r="AV1651" s="13" t="s">
        <v>85</v>
      </c>
      <c r="AW1651" s="13" t="s">
        <v>32</v>
      </c>
      <c r="AX1651" s="13" t="s">
        <v>77</v>
      </c>
      <c r="AY1651" s="261" t="s">
        <v>163</v>
      </c>
    </row>
    <row r="1652" s="14" customFormat="1">
      <c r="A1652" s="14"/>
      <c r="B1652" s="262"/>
      <c r="C1652" s="263"/>
      <c r="D1652" s="248" t="s">
        <v>174</v>
      </c>
      <c r="E1652" s="264" t="s">
        <v>1</v>
      </c>
      <c r="F1652" s="265" t="s">
        <v>2295</v>
      </c>
      <c r="G1652" s="263"/>
      <c r="H1652" s="266">
        <v>96.519999999999996</v>
      </c>
      <c r="I1652" s="267"/>
      <c r="J1652" s="263"/>
      <c r="K1652" s="263"/>
      <c r="L1652" s="268"/>
      <c r="M1652" s="269"/>
      <c r="N1652" s="270"/>
      <c r="O1652" s="270"/>
      <c r="P1652" s="270"/>
      <c r="Q1652" s="270"/>
      <c r="R1652" s="270"/>
      <c r="S1652" s="270"/>
      <c r="T1652" s="271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72" t="s">
        <v>174</v>
      </c>
      <c r="AU1652" s="272" t="s">
        <v>87</v>
      </c>
      <c r="AV1652" s="14" t="s">
        <v>87</v>
      </c>
      <c r="AW1652" s="14" t="s">
        <v>32</v>
      </c>
      <c r="AX1652" s="14" t="s">
        <v>77</v>
      </c>
      <c r="AY1652" s="272" t="s">
        <v>163</v>
      </c>
    </row>
    <row r="1653" s="13" customFormat="1">
      <c r="A1653" s="13"/>
      <c r="B1653" s="252"/>
      <c r="C1653" s="253"/>
      <c r="D1653" s="248" t="s">
        <v>174</v>
      </c>
      <c r="E1653" s="254" t="s">
        <v>1</v>
      </c>
      <c r="F1653" s="255" t="s">
        <v>2296</v>
      </c>
      <c r="G1653" s="253"/>
      <c r="H1653" s="254" t="s">
        <v>1</v>
      </c>
      <c r="I1653" s="256"/>
      <c r="J1653" s="253"/>
      <c r="K1653" s="253"/>
      <c r="L1653" s="257"/>
      <c r="M1653" s="258"/>
      <c r="N1653" s="259"/>
      <c r="O1653" s="259"/>
      <c r="P1653" s="259"/>
      <c r="Q1653" s="259"/>
      <c r="R1653" s="259"/>
      <c r="S1653" s="259"/>
      <c r="T1653" s="260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61" t="s">
        <v>174</v>
      </c>
      <c r="AU1653" s="261" t="s">
        <v>87</v>
      </c>
      <c r="AV1653" s="13" t="s">
        <v>85</v>
      </c>
      <c r="AW1653" s="13" t="s">
        <v>32</v>
      </c>
      <c r="AX1653" s="13" t="s">
        <v>77</v>
      </c>
      <c r="AY1653" s="261" t="s">
        <v>163</v>
      </c>
    </row>
    <row r="1654" s="14" customFormat="1">
      <c r="A1654" s="14"/>
      <c r="B1654" s="262"/>
      <c r="C1654" s="263"/>
      <c r="D1654" s="248" t="s">
        <v>174</v>
      </c>
      <c r="E1654" s="264" t="s">
        <v>1</v>
      </c>
      <c r="F1654" s="265" t="s">
        <v>2297</v>
      </c>
      <c r="G1654" s="263"/>
      <c r="H1654" s="266">
        <v>125.11</v>
      </c>
      <c r="I1654" s="267"/>
      <c r="J1654" s="263"/>
      <c r="K1654" s="263"/>
      <c r="L1654" s="268"/>
      <c r="M1654" s="269"/>
      <c r="N1654" s="270"/>
      <c r="O1654" s="270"/>
      <c r="P1654" s="270"/>
      <c r="Q1654" s="270"/>
      <c r="R1654" s="270"/>
      <c r="S1654" s="270"/>
      <c r="T1654" s="271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72" t="s">
        <v>174</v>
      </c>
      <c r="AU1654" s="272" t="s">
        <v>87</v>
      </c>
      <c r="AV1654" s="14" t="s">
        <v>87</v>
      </c>
      <c r="AW1654" s="14" t="s">
        <v>32</v>
      </c>
      <c r="AX1654" s="14" t="s">
        <v>77</v>
      </c>
      <c r="AY1654" s="272" t="s">
        <v>163</v>
      </c>
    </row>
    <row r="1655" s="13" customFormat="1">
      <c r="A1655" s="13"/>
      <c r="B1655" s="252"/>
      <c r="C1655" s="253"/>
      <c r="D1655" s="248" t="s">
        <v>174</v>
      </c>
      <c r="E1655" s="254" t="s">
        <v>1</v>
      </c>
      <c r="F1655" s="255" t="s">
        <v>2298</v>
      </c>
      <c r="G1655" s="253"/>
      <c r="H1655" s="254" t="s">
        <v>1</v>
      </c>
      <c r="I1655" s="256"/>
      <c r="J1655" s="253"/>
      <c r="K1655" s="253"/>
      <c r="L1655" s="257"/>
      <c r="M1655" s="258"/>
      <c r="N1655" s="259"/>
      <c r="O1655" s="259"/>
      <c r="P1655" s="259"/>
      <c r="Q1655" s="259"/>
      <c r="R1655" s="259"/>
      <c r="S1655" s="259"/>
      <c r="T1655" s="260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61" t="s">
        <v>174</v>
      </c>
      <c r="AU1655" s="261" t="s">
        <v>87</v>
      </c>
      <c r="AV1655" s="13" t="s">
        <v>85</v>
      </c>
      <c r="AW1655" s="13" t="s">
        <v>32</v>
      </c>
      <c r="AX1655" s="13" t="s">
        <v>77</v>
      </c>
      <c r="AY1655" s="261" t="s">
        <v>163</v>
      </c>
    </row>
    <row r="1656" s="13" customFormat="1">
      <c r="A1656" s="13"/>
      <c r="B1656" s="252"/>
      <c r="C1656" s="253"/>
      <c r="D1656" s="248" t="s">
        <v>174</v>
      </c>
      <c r="E1656" s="254" t="s">
        <v>1</v>
      </c>
      <c r="F1656" s="255" t="s">
        <v>2122</v>
      </c>
      <c r="G1656" s="253"/>
      <c r="H1656" s="254" t="s">
        <v>1</v>
      </c>
      <c r="I1656" s="256"/>
      <c r="J1656" s="253"/>
      <c r="K1656" s="253"/>
      <c r="L1656" s="257"/>
      <c r="M1656" s="258"/>
      <c r="N1656" s="259"/>
      <c r="O1656" s="259"/>
      <c r="P1656" s="259"/>
      <c r="Q1656" s="259"/>
      <c r="R1656" s="259"/>
      <c r="S1656" s="259"/>
      <c r="T1656" s="260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61" t="s">
        <v>174</v>
      </c>
      <c r="AU1656" s="261" t="s">
        <v>87</v>
      </c>
      <c r="AV1656" s="13" t="s">
        <v>85</v>
      </c>
      <c r="AW1656" s="13" t="s">
        <v>32</v>
      </c>
      <c r="AX1656" s="13" t="s">
        <v>77</v>
      </c>
      <c r="AY1656" s="261" t="s">
        <v>163</v>
      </c>
    </row>
    <row r="1657" s="14" customFormat="1">
      <c r="A1657" s="14"/>
      <c r="B1657" s="262"/>
      <c r="C1657" s="263"/>
      <c r="D1657" s="248" t="s">
        <v>174</v>
      </c>
      <c r="E1657" s="264" t="s">
        <v>1</v>
      </c>
      <c r="F1657" s="265" t="s">
        <v>2299</v>
      </c>
      <c r="G1657" s="263"/>
      <c r="H1657" s="266">
        <v>-8.0289999999999999</v>
      </c>
      <c r="I1657" s="267"/>
      <c r="J1657" s="263"/>
      <c r="K1657" s="263"/>
      <c r="L1657" s="268"/>
      <c r="M1657" s="269"/>
      <c r="N1657" s="270"/>
      <c r="O1657" s="270"/>
      <c r="P1657" s="270"/>
      <c r="Q1657" s="270"/>
      <c r="R1657" s="270"/>
      <c r="S1657" s="270"/>
      <c r="T1657" s="271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72" t="s">
        <v>174</v>
      </c>
      <c r="AU1657" s="272" t="s">
        <v>87</v>
      </c>
      <c r="AV1657" s="14" t="s">
        <v>87</v>
      </c>
      <c r="AW1657" s="14" t="s">
        <v>32</v>
      </c>
      <c r="AX1657" s="14" t="s">
        <v>77</v>
      </c>
      <c r="AY1657" s="272" t="s">
        <v>163</v>
      </c>
    </row>
    <row r="1658" s="2" customFormat="1" ht="16.5" customHeight="1">
      <c r="A1658" s="38"/>
      <c r="B1658" s="39"/>
      <c r="C1658" s="235" t="s">
        <v>2300</v>
      </c>
      <c r="D1658" s="235" t="s">
        <v>165</v>
      </c>
      <c r="E1658" s="236" t="s">
        <v>2301</v>
      </c>
      <c r="F1658" s="237" t="s">
        <v>2302</v>
      </c>
      <c r="G1658" s="238" t="s">
        <v>168</v>
      </c>
      <c r="H1658" s="239">
        <v>436.26400000000001</v>
      </c>
      <c r="I1658" s="240"/>
      <c r="J1658" s="241">
        <f>ROUND(I1658*H1658,2)</f>
        <v>0</v>
      </c>
      <c r="K1658" s="237" t="s">
        <v>169</v>
      </c>
      <c r="L1658" s="44"/>
      <c r="M1658" s="242" t="s">
        <v>1</v>
      </c>
      <c r="N1658" s="243" t="s">
        <v>42</v>
      </c>
      <c r="O1658" s="91"/>
      <c r="P1658" s="244">
        <f>O1658*H1658</f>
        <v>0</v>
      </c>
      <c r="Q1658" s="244">
        <v>0.00020000000000000001</v>
      </c>
      <c r="R1658" s="244">
        <f>Q1658*H1658</f>
        <v>0.087252800000000005</v>
      </c>
      <c r="S1658" s="244">
        <v>0</v>
      </c>
      <c r="T1658" s="245">
        <f>S1658*H1658</f>
        <v>0</v>
      </c>
      <c r="U1658" s="38"/>
      <c r="V1658" s="38"/>
      <c r="W1658" s="38"/>
      <c r="X1658" s="38"/>
      <c r="Y1658" s="38"/>
      <c r="Z1658" s="38"/>
      <c r="AA1658" s="38"/>
      <c r="AB1658" s="38"/>
      <c r="AC1658" s="38"/>
      <c r="AD1658" s="38"/>
      <c r="AE1658" s="38"/>
      <c r="AR1658" s="246" t="s">
        <v>264</v>
      </c>
      <c r="AT1658" s="246" t="s">
        <v>165</v>
      </c>
      <c r="AU1658" s="246" t="s">
        <v>87</v>
      </c>
      <c r="AY1658" s="17" t="s">
        <v>163</v>
      </c>
      <c r="BE1658" s="247">
        <f>IF(N1658="základní",J1658,0)</f>
        <v>0</v>
      </c>
      <c r="BF1658" s="247">
        <f>IF(N1658="snížená",J1658,0)</f>
        <v>0</v>
      </c>
      <c r="BG1658" s="247">
        <f>IF(N1658="zákl. přenesená",J1658,0)</f>
        <v>0</v>
      </c>
      <c r="BH1658" s="247">
        <f>IF(N1658="sníž. přenesená",J1658,0)</f>
        <v>0</v>
      </c>
      <c r="BI1658" s="247">
        <f>IF(N1658="nulová",J1658,0)</f>
        <v>0</v>
      </c>
      <c r="BJ1658" s="17" t="s">
        <v>85</v>
      </c>
      <c r="BK1658" s="247">
        <f>ROUND(I1658*H1658,2)</f>
        <v>0</v>
      </c>
      <c r="BL1658" s="17" t="s">
        <v>264</v>
      </c>
      <c r="BM1658" s="246" t="s">
        <v>2303</v>
      </c>
    </row>
    <row r="1659" s="2" customFormat="1">
      <c r="A1659" s="38"/>
      <c r="B1659" s="39"/>
      <c r="C1659" s="40"/>
      <c r="D1659" s="248" t="s">
        <v>172</v>
      </c>
      <c r="E1659" s="40"/>
      <c r="F1659" s="249" t="s">
        <v>2304</v>
      </c>
      <c r="G1659" s="40"/>
      <c r="H1659" s="40"/>
      <c r="I1659" s="144"/>
      <c r="J1659" s="40"/>
      <c r="K1659" s="40"/>
      <c r="L1659" s="44"/>
      <c r="M1659" s="250"/>
      <c r="N1659" s="251"/>
      <c r="O1659" s="91"/>
      <c r="P1659" s="91"/>
      <c r="Q1659" s="91"/>
      <c r="R1659" s="91"/>
      <c r="S1659" s="91"/>
      <c r="T1659" s="92"/>
      <c r="U1659" s="38"/>
      <c r="V1659" s="38"/>
      <c r="W1659" s="38"/>
      <c r="X1659" s="38"/>
      <c r="Y1659" s="38"/>
      <c r="Z1659" s="38"/>
      <c r="AA1659" s="38"/>
      <c r="AB1659" s="38"/>
      <c r="AC1659" s="38"/>
      <c r="AD1659" s="38"/>
      <c r="AE1659" s="38"/>
      <c r="AT1659" s="17" t="s">
        <v>172</v>
      </c>
      <c r="AU1659" s="17" t="s">
        <v>87</v>
      </c>
    </row>
    <row r="1660" s="13" customFormat="1">
      <c r="A1660" s="13"/>
      <c r="B1660" s="252"/>
      <c r="C1660" s="253"/>
      <c r="D1660" s="248" t="s">
        <v>174</v>
      </c>
      <c r="E1660" s="254" t="s">
        <v>1</v>
      </c>
      <c r="F1660" s="255" t="s">
        <v>495</v>
      </c>
      <c r="G1660" s="253"/>
      <c r="H1660" s="254" t="s">
        <v>1</v>
      </c>
      <c r="I1660" s="256"/>
      <c r="J1660" s="253"/>
      <c r="K1660" s="253"/>
      <c r="L1660" s="257"/>
      <c r="M1660" s="258"/>
      <c r="N1660" s="259"/>
      <c r="O1660" s="259"/>
      <c r="P1660" s="259"/>
      <c r="Q1660" s="259"/>
      <c r="R1660" s="259"/>
      <c r="S1660" s="259"/>
      <c r="T1660" s="260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61" t="s">
        <v>174</v>
      </c>
      <c r="AU1660" s="261" t="s">
        <v>87</v>
      </c>
      <c r="AV1660" s="13" t="s">
        <v>85</v>
      </c>
      <c r="AW1660" s="13" t="s">
        <v>32</v>
      </c>
      <c r="AX1660" s="13" t="s">
        <v>77</v>
      </c>
      <c r="AY1660" s="261" t="s">
        <v>163</v>
      </c>
    </row>
    <row r="1661" s="14" customFormat="1">
      <c r="A1661" s="14"/>
      <c r="B1661" s="262"/>
      <c r="C1661" s="263"/>
      <c r="D1661" s="248" t="s">
        <v>174</v>
      </c>
      <c r="E1661" s="264" t="s">
        <v>1</v>
      </c>
      <c r="F1661" s="265" t="s">
        <v>496</v>
      </c>
      <c r="G1661" s="263"/>
      <c r="H1661" s="266">
        <v>197.17099999999999</v>
      </c>
      <c r="I1661" s="267"/>
      <c r="J1661" s="263"/>
      <c r="K1661" s="263"/>
      <c r="L1661" s="268"/>
      <c r="M1661" s="269"/>
      <c r="N1661" s="270"/>
      <c r="O1661" s="270"/>
      <c r="P1661" s="270"/>
      <c r="Q1661" s="270"/>
      <c r="R1661" s="270"/>
      <c r="S1661" s="270"/>
      <c r="T1661" s="271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72" t="s">
        <v>174</v>
      </c>
      <c r="AU1661" s="272" t="s">
        <v>87</v>
      </c>
      <c r="AV1661" s="14" t="s">
        <v>87</v>
      </c>
      <c r="AW1661" s="14" t="s">
        <v>32</v>
      </c>
      <c r="AX1661" s="14" t="s">
        <v>77</v>
      </c>
      <c r="AY1661" s="272" t="s">
        <v>163</v>
      </c>
    </row>
    <row r="1662" s="14" customFormat="1">
      <c r="A1662" s="14"/>
      <c r="B1662" s="262"/>
      <c r="C1662" s="263"/>
      <c r="D1662" s="248" t="s">
        <v>174</v>
      </c>
      <c r="E1662" s="264" t="s">
        <v>1</v>
      </c>
      <c r="F1662" s="265" t="s">
        <v>497</v>
      </c>
      <c r="G1662" s="263"/>
      <c r="H1662" s="266">
        <v>189.72200000000001</v>
      </c>
      <c r="I1662" s="267"/>
      <c r="J1662" s="263"/>
      <c r="K1662" s="263"/>
      <c r="L1662" s="268"/>
      <c r="M1662" s="269"/>
      <c r="N1662" s="270"/>
      <c r="O1662" s="270"/>
      <c r="P1662" s="270"/>
      <c r="Q1662" s="270"/>
      <c r="R1662" s="270"/>
      <c r="S1662" s="270"/>
      <c r="T1662" s="271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72" t="s">
        <v>174</v>
      </c>
      <c r="AU1662" s="272" t="s">
        <v>87</v>
      </c>
      <c r="AV1662" s="14" t="s">
        <v>87</v>
      </c>
      <c r="AW1662" s="14" t="s">
        <v>32</v>
      </c>
      <c r="AX1662" s="14" t="s">
        <v>77</v>
      </c>
      <c r="AY1662" s="272" t="s">
        <v>163</v>
      </c>
    </row>
    <row r="1663" s="14" customFormat="1">
      <c r="A1663" s="14"/>
      <c r="B1663" s="262"/>
      <c r="C1663" s="263"/>
      <c r="D1663" s="248" t="s">
        <v>174</v>
      </c>
      <c r="E1663" s="264" t="s">
        <v>1</v>
      </c>
      <c r="F1663" s="265" t="s">
        <v>498</v>
      </c>
      <c r="G1663" s="263"/>
      <c r="H1663" s="266">
        <v>17.015000000000001</v>
      </c>
      <c r="I1663" s="267"/>
      <c r="J1663" s="263"/>
      <c r="K1663" s="263"/>
      <c r="L1663" s="268"/>
      <c r="M1663" s="269"/>
      <c r="N1663" s="270"/>
      <c r="O1663" s="270"/>
      <c r="P1663" s="270"/>
      <c r="Q1663" s="270"/>
      <c r="R1663" s="270"/>
      <c r="S1663" s="270"/>
      <c r="T1663" s="271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72" t="s">
        <v>174</v>
      </c>
      <c r="AU1663" s="272" t="s">
        <v>87</v>
      </c>
      <c r="AV1663" s="14" t="s">
        <v>87</v>
      </c>
      <c r="AW1663" s="14" t="s">
        <v>32</v>
      </c>
      <c r="AX1663" s="14" t="s">
        <v>77</v>
      </c>
      <c r="AY1663" s="272" t="s">
        <v>163</v>
      </c>
    </row>
    <row r="1664" s="14" customFormat="1">
      <c r="A1664" s="14"/>
      <c r="B1664" s="262"/>
      <c r="C1664" s="263"/>
      <c r="D1664" s="248" t="s">
        <v>174</v>
      </c>
      <c r="E1664" s="264" t="s">
        <v>1</v>
      </c>
      <c r="F1664" s="265" t="s">
        <v>2305</v>
      </c>
      <c r="G1664" s="263"/>
      <c r="H1664" s="266">
        <v>-17.109999999999999</v>
      </c>
      <c r="I1664" s="267"/>
      <c r="J1664" s="263"/>
      <c r="K1664" s="263"/>
      <c r="L1664" s="268"/>
      <c r="M1664" s="269"/>
      <c r="N1664" s="270"/>
      <c r="O1664" s="270"/>
      <c r="P1664" s="270"/>
      <c r="Q1664" s="270"/>
      <c r="R1664" s="270"/>
      <c r="S1664" s="270"/>
      <c r="T1664" s="271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72" t="s">
        <v>174</v>
      </c>
      <c r="AU1664" s="272" t="s">
        <v>87</v>
      </c>
      <c r="AV1664" s="14" t="s">
        <v>87</v>
      </c>
      <c r="AW1664" s="14" t="s">
        <v>32</v>
      </c>
      <c r="AX1664" s="14" t="s">
        <v>77</v>
      </c>
      <c r="AY1664" s="272" t="s">
        <v>163</v>
      </c>
    </row>
    <row r="1665" s="14" customFormat="1">
      <c r="A1665" s="14"/>
      <c r="B1665" s="262"/>
      <c r="C1665" s="263"/>
      <c r="D1665" s="248" t="s">
        <v>174</v>
      </c>
      <c r="E1665" s="264" t="s">
        <v>1</v>
      </c>
      <c r="F1665" s="265" t="s">
        <v>2306</v>
      </c>
      <c r="G1665" s="263"/>
      <c r="H1665" s="266">
        <v>7.04</v>
      </c>
      <c r="I1665" s="267"/>
      <c r="J1665" s="263"/>
      <c r="K1665" s="263"/>
      <c r="L1665" s="268"/>
      <c r="M1665" s="269"/>
      <c r="N1665" s="270"/>
      <c r="O1665" s="270"/>
      <c r="P1665" s="270"/>
      <c r="Q1665" s="270"/>
      <c r="R1665" s="270"/>
      <c r="S1665" s="270"/>
      <c r="T1665" s="271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72" t="s">
        <v>174</v>
      </c>
      <c r="AU1665" s="272" t="s">
        <v>87</v>
      </c>
      <c r="AV1665" s="14" t="s">
        <v>87</v>
      </c>
      <c r="AW1665" s="14" t="s">
        <v>32</v>
      </c>
      <c r="AX1665" s="14" t="s">
        <v>77</v>
      </c>
      <c r="AY1665" s="272" t="s">
        <v>163</v>
      </c>
    </row>
    <row r="1666" s="13" customFormat="1">
      <c r="A1666" s="13"/>
      <c r="B1666" s="252"/>
      <c r="C1666" s="253"/>
      <c r="D1666" s="248" t="s">
        <v>174</v>
      </c>
      <c r="E1666" s="254" t="s">
        <v>1</v>
      </c>
      <c r="F1666" s="255" t="s">
        <v>501</v>
      </c>
      <c r="G1666" s="253"/>
      <c r="H1666" s="254" t="s">
        <v>1</v>
      </c>
      <c r="I1666" s="256"/>
      <c r="J1666" s="253"/>
      <c r="K1666" s="253"/>
      <c r="L1666" s="257"/>
      <c r="M1666" s="258"/>
      <c r="N1666" s="259"/>
      <c r="O1666" s="259"/>
      <c r="P1666" s="259"/>
      <c r="Q1666" s="259"/>
      <c r="R1666" s="259"/>
      <c r="S1666" s="259"/>
      <c r="T1666" s="260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61" t="s">
        <v>174</v>
      </c>
      <c r="AU1666" s="261" t="s">
        <v>87</v>
      </c>
      <c r="AV1666" s="13" t="s">
        <v>85</v>
      </c>
      <c r="AW1666" s="13" t="s">
        <v>32</v>
      </c>
      <c r="AX1666" s="13" t="s">
        <v>77</v>
      </c>
      <c r="AY1666" s="261" t="s">
        <v>163</v>
      </c>
    </row>
    <row r="1667" s="14" customFormat="1">
      <c r="A1667" s="14"/>
      <c r="B1667" s="262"/>
      <c r="C1667" s="263"/>
      <c r="D1667" s="248" t="s">
        <v>174</v>
      </c>
      <c r="E1667" s="264" t="s">
        <v>1</v>
      </c>
      <c r="F1667" s="265" t="s">
        <v>502</v>
      </c>
      <c r="G1667" s="263"/>
      <c r="H1667" s="266">
        <v>-0.47999999999999998</v>
      </c>
      <c r="I1667" s="267"/>
      <c r="J1667" s="263"/>
      <c r="K1667" s="263"/>
      <c r="L1667" s="268"/>
      <c r="M1667" s="269"/>
      <c r="N1667" s="270"/>
      <c r="O1667" s="270"/>
      <c r="P1667" s="270"/>
      <c r="Q1667" s="270"/>
      <c r="R1667" s="270"/>
      <c r="S1667" s="270"/>
      <c r="T1667" s="271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72" t="s">
        <v>174</v>
      </c>
      <c r="AU1667" s="272" t="s">
        <v>87</v>
      </c>
      <c r="AV1667" s="14" t="s">
        <v>87</v>
      </c>
      <c r="AW1667" s="14" t="s">
        <v>32</v>
      </c>
      <c r="AX1667" s="14" t="s">
        <v>77</v>
      </c>
      <c r="AY1667" s="272" t="s">
        <v>163</v>
      </c>
    </row>
    <row r="1668" s="14" customFormat="1">
      <c r="A1668" s="14"/>
      <c r="B1668" s="262"/>
      <c r="C1668" s="263"/>
      <c r="D1668" s="248" t="s">
        <v>174</v>
      </c>
      <c r="E1668" s="264" t="s">
        <v>1</v>
      </c>
      <c r="F1668" s="265" t="s">
        <v>2307</v>
      </c>
      <c r="G1668" s="263"/>
      <c r="H1668" s="266">
        <v>-14.130000000000001</v>
      </c>
      <c r="I1668" s="267"/>
      <c r="J1668" s="263"/>
      <c r="K1668" s="263"/>
      <c r="L1668" s="268"/>
      <c r="M1668" s="269"/>
      <c r="N1668" s="270"/>
      <c r="O1668" s="270"/>
      <c r="P1668" s="270"/>
      <c r="Q1668" s="270"/>
      <c r="R1668" s="270"/>
      <c r="S1668" s="270"/>
      <c r="T1668" s="271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72" t="s">
        <v>174</v>
      </c>
      <c r="AU1668" s="272" t="s">
        <v>87</v>
      </c>
      <c r="AV1668" s="14" t="s">
        <v>87</v>
      </c>
      <c r="AW1668" s="14" t="s">
        <v>32</v>
      </c>
      <c r="AX1668" s="14" t="s">
        <v>77</v>
      </c>
      <c r="AY1668" s="272" t="s">
        <v>163</v>
      </c>
    </row>
    <row r="1669" s="14" customFormat="1">
      <c r="A1669" s="14"/>
      <c r="B1669" s="262"/>
      <c r="C1669" s="263"/>
      <c r="D1669" s="248" t="s">
        <v>174</v>
      </c>
      <c r="E1669" s="264" t="s">
        <v>1</v>
      </c>
      <c r="F1669" s="265" t="s">
        <v>504</v>
      </c>
      <c r="G1669" s="263"/>
      <c r="H1669" s="266">
        <v>2.3999999999999999</v>
      </c>
      <c r="I1669" s="267"/>
      <c r="J1669" s="263"/>
      <c r="K1669" s="263"/>
      <c r="L1669" s="268"/>
      <c r="M1669" s="269"/>
      <c r="N1669" s="270"/>
      <c r="O1669" s="270"/>
      <c r="P1669" s="270"/>
      <c r="Q1669" s="270"/>
      <c r="R1669" s="270"/>
      <c r="S1669" s="270"/>
      <c r="T1669" s="271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72" t="s">
        <v>174</v>
      </c>
      <c r="AU1669" s="272" t="s">
        <v>87</v>
      </c>
      <c r="AV1669" s="14" t="s">
        <v>87</v>
      </c>
      <c r="AW1669" s="14" t="s">
        <v>32</v>
      </c>
      <c r="AX1669" s="14" t="s">
        <v>77</v>
      </c>
      <c r="AY1669" s="272" t="s">
        <v>163</v>
      </c>
    </row>
    <row r="1670" s="14" customFormat="1">
      <c r="A1670" s="14"/>
      <c r="B1670" s="262"/>
      <c r="C1670" s="263"/>
      <c r="D1670" s="248" t="s">
        <v>174</v>
      </c>
      <c r="E1670" s="264" t="s">
        <v>1</v>
      </c>
      <c r="F1670" s="265" t="s">
        <v>505</v>
      </c>
      <c r="G1670" s="263"/>
      <c r="H1670" s="266">
        <v>-0.90000000000000002</v>
      </c>
      <c r="I1670" s="267"/>
      <c r="J1670" s="263"/>
      <c r="K1670" s="263"/>
      <c r="L1670" s="268"/>
      <c r="M1670" s="269"/>
      <c r="N1670" s="270"/>
      <c r="O1670" s="270"/>
      <c r="P1670" s="270"/>
      <c r="Q1670" s="270"/>
      <c r="R1670" s="270"/>
      <c r="S1670" s="270"/>
      <c r="T1670" s="271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72" t="s">
        <v>174</v>
      </c>
      <c r="AU1670" s="272" t="s">
        <v>87</v>
      </c>
      <c r="AV1670" s="14" t="s">
        <v>87</v>
      </c>
      <c r="AW1670" s="14" t="s">
        <v>32</v>
      </c>
      <c r="AX1670" s="14" t="s">
        <v>77</v>
      </c>
      <c r="AY1670" s="272" t="s">
        <v>163</v>
      </c>
    </row>
    <row r="1671" s="14" customFormat="1">
      <c r="A1671" s="14"/>
      <c r="B1671" s="262"/>
      <c r="C1671" s="263"/>
      <c r="D1671" s="248" t="s">
        <v>174</v>
      </c>
      <c r="E1671" s="264" t="s">
        <v>1</v>
      </c>
      <c r="F1671" s="265" t="s">
        <v>506</v>
      </c>
      <c r="G1671" s="263"/>
      <c r="H1671" s="266">
        <v>4.1399999999999997</v>
      </c>
      <c r="I1671" s="267"/>
      <c r="J1671" s="263"/>
      <c r="K1671" s="263"/>
      <c r="L1671" s="268"/>
      <c r="M1671" s="269"/>
      <c r="N1671" s="270"/>
      <c r="O1671" s="270"/>
      <c r="P1671" s="270"/>
      <c r="Q1671" s="270"/>
      <c r="R1671" s="270"/>
      <c r="S1671" s="270"/>
      <c r="T1671" s="271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72" t="s">
        <v>174</v>
      </c>
      <c r="AU1671" s="272" t="s">
        <v>87</v>
      </c>
      <c r="AV1671" s="14" t="s">
        <v>87</v>
      </c>
      <c r="AW1671" s="14" t="s">
        <v>32</v>
      </c>
      <c r="AX1671" s="14" t="s">
        <v>77</v>
      </c>
      <c r="AY1671" s="272" t="s">
        <v>163</v>
      </c>
    </row>
    <row r="1672" s="14" customFormat="1">
      <c r="A1672" s="14"/>
      <c r="B1672" s="262"/>
      <c r="C1672" s="263"/>
      <c r="D1672" s="248" t="s">
        <v>174</v>
      </c>
      <c r="E1672" s="264" t="s">
        <v>1</v>
      </c>
      <c r="F1672" s="265" t="s">
        <v>2308</v>
      </c>
      <c r="G1672" s="263"/>
      <c r="H1672" s="266">
        <v>-7.7699999999999996</v>
      </c>
      <c r="I1672" s="267"/>
      <c r="J1672" s="263"/>
      <c r="K1672" s="263"/>
      <c r="L1672" s="268"/>
      <c r="M1672" s="269"/>
      <c r="N1672" s="270"/>
      <c r="O1672" s="270"/>
      <c r="P1672" s="270"/>
      <c r="Q1672" s="270"/>
      <c r="R1672" s="270"/>
      <c r="S1672" s="270"/>
      <c r="T1672" s="271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72" t="s">
        <v>174</v>
      </c>
      <c r="AU1672" s="272" t="s">
        <v>87</v>
      </c>
      <c r="AV1672" s="14" t="s">
        <v>87</v>
      </c>
      <c r="AW1672" s="14" t="s">
        <v>32</v>
      </c>
      <c r="AX1672" s="14" t="s">
        <v>77</v>
      </c>
      <c r="AY1672" s="272" t="s">
        <v>163</v>
      </c>
    </row>
    <row r="1673" s="13" customFormat="1">
      <c r="A1673" s="13"/>
      <c r="B1673" s="252"/>
      <c r="C1673" s="253"/>
      <c r="D1673" s="248" t="s">
        <v>174</v>
      </c>
      <c r="E1673" s="254" t="s">
        <v>1</v>
      </c>
      <c r="F1673" s="255" t="s">
        <v>2309</v>
      </c>
      <c r="G1673" s="253"/>
      <c r="H1673" s="254" t="s">
        <v>1</v>
      </c>
      <c r="I1673" s="256"/>
      <c r="J1673" s="253"/>
      <c r="K1673" s="253"/>
      <c r="L1673" s="257"/>
      <c r="M1673" s="258"/>
      <c r="N1673" s="259"/>
      <c r="O1673" s="259"/>
      <c r="P1673" s="259"/>
      <c r="Q1673" s="259"/>
      <c r="R1673" s="259"/>
      <c r="S1673" s="259"/>
      <c r="T1673" s="260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61" t="s">
        <v>174</v>
      </c>
      <c r="AU1673" s="261" t="s">
        <v>87</v>
      </c>
      <c r="AV1673" s="13" t="s">
        <v>85</v>
      </c>
      <c r="AW1673" s="13" t="s">
        <v>32</v>
      </c>
      <c r="AX1673" s="13" t="s">
        <v>77</v>
      </c>
      <c r="AY1673" s="261" t="s">
        <v>163</v>
      </c>
    </row>
    <row r="1674" s="14" customFormat="1">
      <c r="A1674" s="14"/>
      <c r="B1674" s="262"/>
      <c r="C1674" s="263"/>
      <c r="D1674" s="248" t="s">
        <v>174</v>
      </c>
      <c r="E1674" s="264" t="s">
        <v>1</v>
      </c>
      <c r="F1674" s="265" t="s">
        <v>2310</v>
      </c>
      <c r="G1674" s="263"/>
      <c r="H1674" s="266">
        <v>-116.09399999999999</v>
      </c>
      <c r="I1674" s="267"/>
      <c r="J1674" s="263"/>
      <c r="K1674" s="263"/>
      <c r="L1674" s="268"/>
      <c r="M1674" s="269"/>
      <c r="N1674" s="270"/>
      <c r="O1674" s="270"/>
      <c r="P1674" s="270"/>
      <c r="Q1674" s="270"/>
      <c r="R1674" s="270"/>
      <c r="S1674" s="270"/>
      <c r="T1674" s="271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72" t="s">
        <v>174</v>
      </c>
      <c r="AU1674" s="272" t="s">
        <v>87</v>
      </c>
      <c r="AV1674" s="14" t="s">
        <v>87</v>
      </c>
      <c r="AW1674" s="14" t="s">
        <v>32</v>
      </c>
      <c r="AX1674" s="14" t="s">
        <v>77</v>
      </c>
      <c r="AY1674" s="272" t="s">
        <v>163</v>
      </c>
    </row>
    <row r="1675" s="14" customFormat="1">
      <c r="A1675" s="14"/>
      <c r="B1675" s="262"/>
      <c r="C1675" s="263"/>
      <c r="D1675" s="248" t="s">
        <v>174</v>
      </c>
      <c r="E1675" s="264" t="s">
        <v>1</v>
      </c>
      <c r="F1675" s="265" t="s">
        <v>2311</v>
      </c>
      <c r="G1675" s="263"/>
      <c r="H1675" s="266">
        <v>-12.449999999999999</v>
      </c>
      <c r="I1675" s="267"/>
      <c r="J1675" s="263"/>
      <c r="K1675" s="263"/>
      <c r="L1675" s="268"/>
      <c r="M1675" s="269"/>
      <c r="N1675" s="270"/>
      <c r="O1675" s="270"/>
      <c r="P1675" s="270"/>
      <c r="Q1675" s="270"/>
      <c r="R1675" s="270"/>
      <c r="S1675" s="270"/>
      <c r="T1675" s="271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72" t="s">
        <v>174</v>
      </c>
      <c r="AU1675" s="272" t="s">
        <v>87</v>
      </c>
      <c r="AV1675" s="14" t="s">
        <v>87</v>
      </c>
      <c r="AW1675" s="14" t="s">
        <v>32</v>
      </c>
      <c r="AX1675" s="14" t="s">
        <v>77</v>
      </c>
      <c r="AY1675" s="272" t="s">
        <v>163</v>
      </c>
    </row>
    <row r="1676" s="13" customFormat="1">
      <c r="A1676" s="13"/>
      <c r="B1676" s="252"/>
      <c r="C1676" s="253"/>
      <c r="D1676" s="248" t="s">
        <v>174</v>
      </c>
      <c r="E1676" s="254" t="s">
        <v>1</v>
      </c>
      <c r="F1676" s="255" t="s">
        <v>2312</v>
      </c>
      <c r="G1676" s="253"/>
      <c r="H1676" s="254" t="s">
        <v>1</v>
      </c>
      <c r="I1676" s="256"/>
      <c r="J1676" s="253"/>
      <c r="K1676" s="253"/>
      <c r="L1676" s="257"/>
      <c r="M1676" s="258"/>
      <c r="N1676" s="259"/>
      <c r="O1676" s="259"/>
      <c r="P1676" s="259"/>
      <c r="Q1676" s="259"/>
      <c r="R1676" s="259"/>
      <c r="S1676" s="259"/>
      <c r="T1676" s="260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61" t="s">
        <v>174</v>
      </c>
      <c r="AU1676" s="261" t="s">
        <v>87</v>
      </c>
      <c r="AV1676" s="13" t="s">
        <v>85</v>
      </c>
      <c r="AW1676" s="13" t="s">
        <v>32</v>
      </c>
      <c r="AX1676" s="13" t="s">
        <v>77</v>
      </c>
      <c r="AY1676" s="261" t="s">
        <v>163</v>
      </c>
    </row>
    <row r="1677" s="14" customFormat="1">
      <c r="A1677" s="14"/>
      <c r="B1677" s="262"/>
      <c r="C1677" s="263"/>
      <c r="D1677" s="248" t="s">
        <v>174</v>
      </c>
      <c r="E1677" s="264" t="s">
        <v>1</v>
      </c>
      <c r="F1677" s="265" t="s">
        <v>2313</v>
      </c>
      <c r="G1677" s="263"/>
      <c r="H1677" s="266">
        <v>187.71000000000001</v>
      </c>
      <c r="I1677" s="267"/>
      <c r="J1677" s="263"/>
      <c r="K1677" s="263"/>
      <c r="L1677" s="268"/>
      <c r="M1677" s="269"/>
      <c r="N1677" s="270"/>
      <c r="O1677" s="270"/>
      <c r="P1677" s="270"/>
      <c r="Q1677" s="270"/>
      <c r="R1677" s="270"/>
      <c r="S1677" s="270"/>
      <c r="T1677" s="271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72" t="s">
        <v>174</v>
      </c>
      <c r="AU1677" s="272" t="s">
        <v>87</v>
      </c>
      <c r="AV1677" s="14" t="s">
        <v>87</v>
      </c>
      <c r="AW1677" s="14" t="s">
        <v>32</v>
      </c>
      <c r="AX1677" s="14" t="s">
        <v>77</v>
      </c>
      <c r="AY1677" s="272" t="s">
        <v>163</v>
      </c>
    </row>
    <row r="1678" s="2" customFormat="1" ht="16.5" customHeight="1">
      <c r="A1678" s="38"/>
      <c r="B1678" s="39"/>
      <c r="C1678" s="235" t="s">
        <v>2314</v>
      </c>
      <c r="D1678" s="235" t="s">
        <v>165</v>
      </c>
      <c r="E1678" s="236" t="s">
        <v>2315</v>
      </c>
      <c r="F1678" s="237" t="s">
        <v>2316</v>
      </c>
      <c r="G1678" s="238" t="s">
        <v>168</v>
      </c>
      <c r="H1678" s="239">
        <v>489.928</v>
      </c>
      <c r="I1678" s="240"/>
      <c r="J1678" s="241">
        <f>ROUND(I1678*H1678,2)</f>
        <v>0</v>
      </c>
      <c r="K1678" s="237" t="s">
        <v>169</v>
      </c>
      <c r="L1678" s="44"/>
      <c r="M1678" s="242" t="s">
        <v>1</v>
      </c>
      <c r="N1678" s="243" t="s">
        <v>42</v>
      </c>
      <c r="O1678" s="91"/>
      <c r="P1678" s="244">
        <f>O1678*H1678</f>
        <v>0</v>
      </c>
      <c r="Q1678" s="244">
        <v>0.00029</v>
      </c>
      <c r="R1678" s="244">
        <f>Q1678*H1678</f>
        <v>0.14207912</v>
      </c>
      <c r="S1678" s="244">
        <v>0</v>
      </c>
      <c r="T1678" s="245">
        <f>S1678*H1678</f>
        <v>0</v>
      </c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  <c r="AE1678" s="38"/>
      <c r="AR1678" s="246" t="s">
        <v>264</v>
      </c>
      <c r="AT1678" s="246" t="s">
        <v>165</v>
      </c>
      <c r="AU1678" s="246" t="s">
        <v>87</v>
      </c>
      <c r="AY1678" s="17" t="s">
        <v>163</v>
      </c>
      <c r="BE1678" s="247">
        <f>IF(N1678="základní",J1678,0)</f>
        <v>0</v>
      </c>
      <c r="BF1678" s="247">
        <f>IF(N1678="snížená",J1678,0)</f>
        <v>0</v>
      </c>
      <c r="BG1678" s="247">
        <f>IF(N1678="zákl. přenesená",J1678,0)</f>
        <v>0</v>
      </c>
      <c r="BH1678" s="247">
        <f>IF(N1678="sníž. přenesená",J1678,0)</f>
        <v>0</v>
      </c>
      <c r="BI1678" s="247">
        <f>IF(N1678="nulová",J1678,0)</f>
        <v>0</v>
      </c>
      <c r="BJ1678" s="17" t="s">
        <v>85</v>
      </c>
      <c r="BK1678" s="247">
        <f>ROUND(I1678*H1678,2)</f>
        <v>0</v>
      </c>
      <c r="BL1678" s="17" t="s">
        <v>264</v>
      </c>
      <c r="BM1678" s="246" t="s">
        <v>2317</v>
      </c>
    </row>
    <row r="1679" s="2" customFormat="1">
      <c r="A1679" s="38"/>
      <c r="B1679" s="39"/>
      <c r="C1679" s="40"/>
      <c r="D1679" s="248" t="s">
        <v>172</v>
      </c>
      <c r="E1679" s="40"/>
      <c r="F1679" s="249" t="s">
        <v>2318</v>
      </c>
      <c r="G1679" s="40"/>
      <c r="H1679" s="40"/>
      <c r="I1679" s="144"/>
      <c r="J1679" s="40"/>
      <c r="K1679" s="40"/>
      <c r="L1679" s="44"/>
      <c r="M1679" s="250"/>
      <c r="N1679" s="251"/>
      <c r="O1679" s="91"/>
      <c r="P1679" s="91"/>
      <c r="Q1679" s="91"/>
      <c r="R1679" s="91"/>
      <c r="S1679" s="91"/>
      <c r="T1679" s="92"/>
      <c r="U1679" s="38"/>
      <c r="V1679" s="38"/>
      <c r="W1679" s="38"/>
      <c r="X1679" s="38"/>
      <c r="Y1679" s="38"/>
      <c r="Z1679" s="38"/>
      <c r="AA1679" s="38"/>
      <c r="AB1679" s="38"/>
      <c r="AC1679" s="38"/>
      <c r="AD1679" s="38"/>
      <c r="AE1679" s="38"/>
      <c r="AT1679" s="17" t="s">
        <v>172</v>
      </c>
      <c r="AU1679" s="17" t="s">
        <v>87</v>
      </c>
    </row>
    <row r="1680" s="13" customFormat="1">
      <c r="A1680" s="13"/>
      <c r="B1680" s="252"/>
      <c r="C1680" s="253"/>
      <c r="D1680" s="248" t="s">
        <v>174</v>
      </c>
      <c r="E1680" s="254" t="s">
        <v>1</v>
      </c>
      <c r="F1680" s="255" t="s">
        <v>495</v>
      </c>
      <c r="G1680" s="253"/>
      <c r="H1680" s="254" t="s">
        <v>1</v>
      </c>
      <c r="I1680" s="256"/>
      <c r="J1680" s="253"/>
      <c r="K1680" s="253"/>
      <c r="L1680" s="257"/>
      <c r="M1680" s="258"/>
      <c r="N1680" s="259"/>
      <c r="O1680" s="259"/>
      <c r="P1680" s="259"/>
      <c r="Q1680" s="259"/>
      <c r="R1680" s="259"/>
      <c r="S1680" s="259"/>
      <c r="T1680" s="260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61" t="s">
        <v>174</v>
      </c>
      <c r="AU1680" s="261" t="s">
        <v>87</v>
      </c>
      <c r="AV1680" s="13" t="s">
        <v>85</v>
      </c>
      <c r="AW1680" s="13" t="s">
        <v>32</v>
      </c>
      <c r="AX1680" s="13" t="s">
        <v>77</v>
      </c>
      <c r="AY1680" s="261" t="s">
        <v>163</v>
      </c>
    </row>
    <row r="1681" s="14" customFormat="1">
      <c r="A1681" s="14"/>
      <c r="B1681" s="262"/>
      <c r="C1681" s="263"/>
      <c r="D1681" s="248" t="s">
        <v>174</v>
      </c>
      <c r="E1681" s="264" t="s">
        <v>1</v>
      </c>
      <c r="F1681" s="265" t="s">
        <v>496</v>
      </c>
      <c r="G1681" s="263"/>
      <c r="H1681" s="266">
        <v>197.17099999999999</v>
      </c>
      <c r="I1681" s="267"/>
      <c r="J1681" s="263"/>
      <c r="K1681" s="263"/>
      <c r="L1681" s="268"/>
      <c r="M1681" s="269"/>
      <c r="N1681" s="270"/>
      <c r="O1681" s="270"/>
      <c r="P1681" s="270"/>
      <c r="Q1681" s="270"/>
      <c r="R1681" s="270"/>
      <c r="S1681" s="270"/>
      <c r="T1681" s="271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72" t="s">
        <v>174</v>
      </c>
      <c r="AU1681" s="272" t="s">
        <v>87</v>
      </c>
      <c r="AV1681" s="14" t="s">
        <v>87</v>
      </c>
      <c r="AW1681" s="14" t="s">
        <v>32</v>
      </c>
      <c r="AX1681" s="14" t="s">
        <v>77</v>
      </c>
      <c r="AY1681" s="272" t="s">
        <v>163</v>
      </c>
    </row>
    <row r="1682" s="14" customFormat="1">
      <c r="A1682" s="14"/>
      <c r="B1682" s="262"/>
      <c r="C1682" s="263"/>
      <c r="D1682" s="248" t="s">
        <v>174</v>
      </c>
      <c r="E1682" s="264" t="s">
        <v>1</v>
      </c>
      <c r="F1682" s="265" t="s">
        <v>497</v>
      </c>
      <c r="G1682" s="263"/>
      <c r="H1682" s="266">
        <v>189.72200000000001</v>
      </c>
      <c r="I1682" s="267"/>
      <c r="J1682" s="263"/>
      <c r="K1682" s="263"/>
      <c r="L1682" s="268"/>
      <c r="M1682" s="269"/>
      <c r="N1682" s="270"/>
      <c r="O1682" s="270"/>
      <c r="P1682" s="270"/>
      <c r="Q1682" s="270"/>
      <c r="R1682" s="270"/>
      <c r="S1682" s="270"/>
      <c r="T1682" s="271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72" t="s">
        <v>174</v>
      </c>
      <c r="AU1682" s="272" t="s">
        <v>87</v>
      </c>
      <c r="AV1682" s="14" t="s">
        <v>87</v>
      </c>
      <c r="AW1682" s="14" t="s">
        <v>32</v>
      </c>
      <c r="AX1682" s="14" t="s">
        <v>77</v>
      </c>
      <c r="AY1682" s="272" t="s">
        <v>163</v>
      </c>
    </row>
    <row r="1683" s="14" customFormat="1">
      <c r="A1683" s="14"/>
      <c r="B1683" s="262"/>
      <c r="C1683" s="263"/>
      <c r="D1683" s="248" t="s">
        <v>174</v>
      </c>
      <c r="E1683" s="264" t="s">
        <v>1</v>
      </c>
      <c r="F1683" s="265" t="s">
        <v>498</v>
      </c>
      <c r="G1683" s="263"/>
      <c r="H1683" s="266">
        <v>17.015000000000001</v>
      </c>
      <c r="I1683" s="267"/>
      <c r="J1683" s="263"/>
      <c r="K1683" s="263"/>
      <c r="L1683" s="268"/>
      <c r="M1683" s="269"/>
      <c r="N1683" s="270"/>
      <c r="O1683" s="270"/>
      <c r="P1683" s="270"/>
      <c r="Q1683" s="270"/>
      <c r="R1683" s="270"/>
      <c r="S1683" s="270"/>
      <c r="T1683" s="271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72" t="s">
        <v>174</v>
      </c>
      <c r="AU1683" s="272" t="s">
        <v>87</v>
      </c>
      <c r="AV1683" s="14" t="s">
        <v>87</v>
      </c>
      <c r="AW1683" s="14" t="s">
        <v>32</v>
      </c>
      <c r="AX1683" s="14" t="s">
        <v>77</v>
      </c>
      <c r="AY1683" s="272" t="s">
        <v>163</v>
      </c>
    </row>
    <row r="1684" s="14" customFormat="1">
      <c r="A1684" s="14"/>
      <c r="B1684" s="262"/>
      <c r="C1684" s="263"/>
      <c r="D1684" s="248" t="s">
        <v>174</v>
      </c>
      <c r="E1684" s="264" t="s">
        <v>1</v>
      </c>
      <c r="F1684" s="265" t="s">
        <v>2305</v>
      </c>
      <c r="G1684" s="263"/>
      <c r="H1684" s="266">
        <v>-17.109999999999999</v>
      </c>
      <c r="I1684" s="267"/>
      <c r="J1684" s="263"/>
      <c r="K1684" s="263"/>
      <c r="L1684" s="268"/>
      <c r="M1684" s="269"/>
      <c r="N1684" s="270"/>
      <c r="O1684" s="270"/>
      <c r="P1684" s="270"/>
      <c r="Q1684" s="270"/>
      <c r="R1684" s="270"/>
      <c r="S1684" s="270"/>
      <c r="T1684" s="271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72" t="s">
        <v>174</v>
      </c>
      <c r="AU1684" s="272" t="s">
        <v>87</v>
      </c>
      <c r="AV1684" s="14" t="s">
        <v>87</v>
      </c>
      <c r="AW1684" s="14" t="s">
        <v>32</v>
      </c>
      <c r="AX1684" s="14" t="s">
        <v>77</v>
      </c>
      <c r="AY1684" s="272" t="s">
        <v>163</v>
      </c>
    </row>
    <row r="1685" s="14" customFormat="1">
      <c r="A1685" s="14"/>
      <c r="B1685" s="262"/>
      <c r="C1685" s="263"/>
      <c r="D1685" s="248" t="s">
        <v>174</v>
      </c>
      <c r="E1685" s="264" t="s">
        <v>1</v>
      </c>
      <c r="F1685" s="265" t="s">
        <v>2306</v>
      </c>
      <c r="G1685" s="263"/>
      <c r="H1685" s="266">
        <v>7.04</v>
      </c>
      <c r="I1685" s="267"/>
      <c r="J1685" s="263"/>
      <c r="K1685" s="263"/>
      <c r="L1685" s="268"/>
      <c r="M1685" s="269"/>
      <c r="N1685" s="270"/>
      <c r="O1685" s="270"/>
      <c r="P1685" s="270"/>
      <c r="Q1685" s="270"/>
      <c r="R1685" s="270"/>
      <c r="S1685" s="270"/>
      <c r="T1685" s="271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72" t="s">
        <v>174</v>
      </c>
      <c r="AU1685" s="272" t="s">
        <v>87</v>
      </c>
      <c r="AV1685" s="14" t="s">
        <v>87</v>
      </c>
      <c r="AW1685" s="14" t="s">
        <v>32</v>
      </c>
      <c r="AX1685" s="14" t="s">
        <v>77</v>
      </c>
      <c r="AY1685" s="272" t="s">
        <v>163</v>
      </c>
    </row>
    <row r="1686" s="13" customFormat="1">
      <c r="A1686" s="13"/>
      <c r="B1686" s="252"/>
      <c r="C1686" s="253"/>
      <c r="D1686" s="248" t="s">
        <v>174</v>
      </c>
      <c r="E1686" s="254" t="s">
        <v>1</v>
      </c>
      <c r="F1686" s="255" t="s">
        <v>501</v>
      </c>
      <c r="G1686" s="253"/>
      <c r="H1686" s="254" t="s">
        <v>1</v>
      </c>
      <c r="I1686" s="256"/>
      <c r="J1686" s="253"/>
      <c r="K1686" s="253"/>
      <c r="L1686" s="257"/>
      <c r="M1686" s="258"/>
      <c r="N1686" s="259"/>
      <c r="O1686" s="259"/>
      <c r="P1686" s="259"/>
      <c r="Q1686" s="259"/>
      <c r="R1686" s="259"/>
      <c r="S1686" s="259"/>
      <c r="T1686" s="260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61" t="s">
        <v>174</v>
      </c>
      <c r="AU1686" s="261" t="s">
        <v>87</v>
      </c>
      <c r="AV1686" s="13" t="s">
        <v>85</v>
      </c>
      <c r="AW1686" s="13" t="s">
        <v>32</v>
      </c>
      <c r="AX1686" s="13" t="s">
        <v>77</v>
      </c>
      <c r="AY1686" s="261" t="s">
        <v>163</v>
      </c>
    </row>
    <row r="1687" s="14" customFormat="1">
      <c r="A1687" s="14"/>
      <c r="B1687" s="262"/>
      <c r="C1687" s="263"/>
      <c r="D1687" s="248" t="s">
        <v>174</v>
      </c>
      <c r="E1687" s="264" t="s">
        <v>1</v>
      </c>
      <c r="F1687" s="265" t="s">
        <v>502</v>
      </c>
      <c r="G1687" s="263"/>
      <c r="H1687" s="266">
        <v>-0.47999999999999998</v>
      </c>
      <c r="I1687" s="267"/>
      <c r="J1687" s="263"/>
      <c r="K1687" s="263"/>
      <c r="L1687" s="268"/>
      <c r="M1687" s="269"/>
      <c r="N1687" s="270"/>
      <c r="O1687" s="270"/>
      <c r="P1687" s="270"/>
      <c r="Q1687" s="270"/>
      <c r="R1687" s="270"/>
      <c r="S1687" s="270"/>
      <c r="T1687" s="271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72" t="s">
        <v>174</v>
      </c>
      <c r="AU1687" s="272" t="s">
        <v>87</v>
      </c>
      <c r="AV1687" s="14" t="s">
        <v>87</v>
      </c>
      <c r="AW1687" s="14" t="s">
        <v>32</v>
      </c>
      <c r="AX1687" s="14" t="s">
        <v>77</v>
      </c>
      <c r="AY1687" s="272" t="s">
        <v>163</v>
      </c>
    </row>
    <row r="1688" s="14" customFormat="1">
      <c r="A1688" s="14"/>
      <c r="B1688" s="262"/>
      <c r="C1688" s="263"/>
      <c r="D1688" s="248" t="s">
        <v>174</v>
      </c>
      <c r="E1688" s="264" t="s">
        <v>1</v>
      </c>
      <c r="F1688" s="265" t="s">
        <v>2319</v>
      </c>
      <c r="G1688" s="263"/>
      <c r="H1688" s="266">
        <v>-14.130000000000001</v>
      </c>
      <c r="I1688" s="267"/>
      <c r="J1688" s="263"/>
      <c r="K1688" s="263"/>
      <c r="L1688" s="268"/>
      <c r="M1688" s="269"/>
      <c r="N1688" s="270"/>
      <c r="O1688" s="270"/>
      <c r="P1688" s="270"/>
      <c r="Q1688" s="270"/>
      <c r="R1688" s="270"/>
      <c r="S1688" s="270"/>
      <c r="T1688" s="271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72" t="s">
        <v>174</v>
      </c>
      <c r="AU1688" s="272" t="s">
        <v>87</v>
      </c>
      <c r="AV1688" s="14" t="s">
        <v>87</v>
      </c>
      <c r="AW1688" s="14" t="s">
        <v>32</v>
      </c>
      <c r="AX1688" s="14" t="s">
        <v>77</v>
      </c>
      <c r="AY1688" s="272" t="s">
        <v>163</v>
      </c>
    </row>
    <row r="1689" s="14" customFormat="1">
      <c r="A1689" s="14"/>
      <c r="B1689" s="262"/>
      <c r="C1689" s="263"/>
      <c r="D1689" s="248" t="s">
        <v>174</v>
      </c>
      <c r="E1689" s="264" t="s">
        <v>1</v>
      </c>
      <c r="F1689" s="265" t="s">
        <v>506</v>
      </c>
      <c r="G1689" s="263"/>
      <c r="H1689" s="266">
        <v>4.1399999999999997</v>
      </c>
      <c r="I1689" s="267"/>
      <c r="J1689" s="263"/>
      <c r="K1689" s="263"/>
      <c r="L1689" s="268"/>
      <c r="M1689" s="269"/>
      <c r="N1689" s="270"/>
      <c r="O1689" s="270"/>
      <c r="P1689" s="270"/>
      <c r="Q1689" s="270"/>
      <c r="R1689" s="270"/>
      <c r="S1689" s="270"/>
      <c r="T1689" s="271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72" t="s">
        <v>174</v>
      </c>
      <c r="AU1689" s="272" t="s">
        <v>87</v>
      </c>
      <c r="AV1689" s="14" t="s">
        <v>87</v>
      </c>
      <c r="AW1689" s="14" t="s">
        <v>32</v>
      </c>
      <c r="AX1689" s="14" t="s">
        <v>77</v>
      </c>
      <c r="AY1689" s="272" t="s">
        <v>163</v>
      </c>
    </row>
    <row r="1690" s="14" customFormat="1">
      <c r="A1690" s="14"/>
      <c r="B1690" s="262"/>
      <c r="C1690" s="263"/>
      <c r="D1690" s="248" t="s">
        <v>174</v>
      </c>
      <c r="E1690" s="264" t="s">
        <v>1</v>
      </c>
      <c r="F1690" s="265" t="s">
        <v>2308</v>
      </c>
      <c r="G1690" s="263"/>
      <c r="H1690" s="266">
        <v>-7.7699999999999996</v>
      </c>
      <c r="I1690" s="267"/>
      <c r="J1690" s="263"/>
      <c r="K1690" s="263"/>
      <c r="L1690" s="268"/>
      <c r="M1690" s="269"/>
      <c r="N1690" s="270"/>
      <c r="O1690" s="270"/>
      <c r="P1690" s="270"/>
      <c r="Q1690" s="270"/>
      <c r="R1690" s="270"/>
      <c r="S1690" s="270"/>
      <c r="T1690" s="271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72" t="s">
        <v>174</v>
      </c>
      <c r="AU1690" s="272" t="s">
        <v>87</v>
      </c>
      <c r="AV1690" s="14" t="s">
        <v>87</v>
      </c>
      <c r="AW1690" s="14" t="s">
        <v>32</v>
      </c>
      <c r="AX1690" s="14" t="s">
        <v>77</v>
      </c>
      <c r="AY1690" s="272" t="s">
        <v>163</v>
      </c>
    </row>
    <row r="1691" s="13" customFormat="1">
      <c r="A1691" s="13"/>
      <c r="B1691" s="252"/>
      <c r="C1691" s="253"/>
      <c r="D1691" s="248" t="s">
        <v>174</v>
      </c>
      <c r="E1691" s="254" t="s">
        <v>1</v>
      </c>
      <c r="F1691" s="255" t="s">
        <v>2320</v>
      </c>
      <c r="G1691" s="253"/>
      <c r="H1691" s="254" t="s">
        <v>1</v>
      </c>
      <c r="I1691" s="256"/>
      <c r="J1691" s="253"/>
      <c r="K1691" s="253"/>
      <c r="L1691" s="257"/>
      <c r="M1691" s="258"/>
      <c r="N1691" s="259"/>
      <c r="O1691" s="259"/>
      <c r="P1691" s="259"/>
      <c r="Q1691" s="259"/>
      <c r="R1691" s="259"/>
      <c r="S1691" s="259"/>
      <c r="T1691" s="260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61" t="s">
        <v>174</v>
      </c>
      <c r="AU1691" s="261" t="s">
        <v>87</v>
      </c>
      <c r="AV1691" s="13" t="s">
        <v>85</v>
      </c>
      <c r="AW1691" s="13" t="s">
        <v>32</v>
      </c>
      <c r="AX1691" s="13" t="s">
        <v>77</v>
      </c>
      <c r="AY1691" s="261" t="s">
        <v>163</v>
      </c>
    </row>
    <row r="1692" s="14" customFormat="1">
      <c r="A1692" s="14"/>
      <c r="B1692" s="262"/>
      <c r="C1692" s="263"/>
      <c r="D1692" s="248" t="s">
        <v>174</v>
      </c>
      <c r="E1692" s="264" t="s">
        <v>1</v>
      </c>
      <c r="F1692" s="265" t="s">
        <v>2321</v>
      </c>
      <c r="G1692" s="263"/>
      <c r="H1692" s="266">
        <v>-195.678</v>
      </c>
      <c r="I1692" s="267"/>
      <c r="J1692" s="263"/>
      <c r="K1692" s="263"/>
      <c r="L1692" s="268"/>
      <c r="M1692" s="269"/>
      <c r="N1692" s="270"/>
      <c r="O1692" s="270"/>
      <c r="P1692" s="270"/>
      <c r="Q1692" s="270"/>
      <c r="R1692" s="270"/>
      <c r="S1692" s="270"/>
      <c r="T1692" s="271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72" t="s">
        <v>174</v>
      </c>
      <c r="AU1692" s="272" t="s">
        <v>87</v>
      </c>
      <c r="AV1692" s="14" t="s">
        <v>87</v>
      </c>
      <c r="AW1692" s="14" t="s">
        <v>32</v>
      </c>
      <c r="AX1692" s="14" t="s">
        <v>77</v>
      </c>
      <c r="AY1692" s="272" t="s">
        <v>163</v>
      </c>
    </row>
    <row r="1693" s="14" customFormat="1">
      <c r="A1693" s="14"/>
      <c r="B1693" s="262"/>
      <c r="C1693" s="263"/>
      <c r="D1693" s="248" t="s">
        <v>174</v>
      </c>
      <c r="E1693" s="264" t="s">
        <v>1</v>
      </c>
      <c r="F1693" s="265" t="s">
        <v>1080</v>
      </c>
      <c r="G1693" s="263"/>
      <c r="H1693" s="266">
        <v>187.71000000000001</v>
      </c>
      <c r="I1693" s="267"/>
      <c r="J1693" s="263"/>
      <c r="K1693" s="263"/>
      <c r="L1693" s="268"/>
      <c r="M1693" s="269"/>
      <c r="N1693" s="270"/>
      <c r="O1693" s="270"/>
      <c r="P1693" s="270"/>
      <c r="Q1693" s="270"/>
      <c r="R1693" s="270"/>
      <c r="S1693" s="270"/>
      <c r="T1693" s="271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72" t="s">
        <v>174</v>
      </c>
      <c r="AU1693" s="272" t="s">
        <v>87</v>
      </c>
      <c r="AV1693" s="14" t="s">
        <v>87</v>
      </c>
      <c r="AW1693" s="14" t="s">
        <v>32</v>
      </c>
      <c r="AX1693" s="14" t="s">
        <v>77</v>
      </c>
      <c r="AY1693" s="272" t="s">
        <v>163</v>
      </c>
    </row>
    <row r="1694" s="14" customFormat="1">
      <c r="A1694" s="14"/>
      <c r="B1694" s="262"/>
      <c r="C1694" s="263"/>
      <c r="D1694" s="248" t="s">
        <v>174</v>
      </c>
      <c r="E1694" s="264" t="s">
        <v>1</v>
      </c>
      <c r="F1694" s="265" t="s">
        <v>2311</v>
      </c>
      <c r="G1694" s="263"/>
      <c r="H1694" s="266">
        <v>-12.449999999999999</v>
      </c>
      <c r="I1694" s="267"/>
      <c r="J1694" s="263"/>
      <c r="K1694" s="263"/>
      <c r="L1694" s="268"/>
      <c r="M1694" s="269"/>
      <c r="N1694" s="270"/>
      <c r="O1694" s="270"/>
      <c r="P1694" s="270"/>
      <c r="Q1694" s="270"/>
      <c r="R1694" s="270"/>
      <c r="S1694" s="270"/>
      <c r="T1694" s="271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72" t="s">
        <v>174</v>
      </c>
      <c r="AU1694" s="272" t="s">
        <v>87</v>
      </c>
      <c r="AV1694" s="14" t="s">
        <v>87</v>
      </c>
      <c r="AW1694" s="14" t="s">
        <v>32</v>
      </c>
      <c r="AX1694" s="14" t="s">
        <v>77</v>
      </c>
      <c r="AY1694" s="272" t="s">
        <v>163</v>
      </c>
    </row>
    <row r="1695" s="13" customFormat="1">
      <c r="A1695" s="13"/>
      <c r="B1695" s="252"/>
      <c r="C1695" s="253"/>
      <c r="D1695" s="248" t="s">
        <v>174</v>
      </c>
      <c r="E1695" s="254" t="s">
        <v>1</v>
      </c>
      <c r="F1695" s="255" t="s">
        <v>2322</v>
      </c>
      <c r="G1695" s="253"/>
      <c r="H1695" s="254" t="s">
        <v>1</v>
      </c>
      <c r="I1695" s="256"/>
      <c r="J1695" s="253"/>
      <c r="K1695" s="253"/>
      <c r="L1695" s="257"/>
      <c r="M1695" s="258"/>
      <c r="N1695" s="259"/>
      <c r="O1695" s="259"/>
      <c r="P1695" s="259"/>
      <c r="Q1695" s="259"/>
      <c r="R1695" s="259"/>
      <c r="S1695" s="259"/>
      <c r="T1695" s="260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61" t="s">
        <v>174</v>
      </c>
      <c r="AU1695" s="261" t="s">
        <v>87</v>
      </c>
      <c r="AV1695" s="13" t="s">
        <v>85</v>
      </c>
      <c r="AW1695" s="13" t="s">
        <v>32</v>
      </c>
      <c r="AX1695" s="13" t="s">
        <v>77</v>
      </c>
      <c r="AY1695" s="261" t="s">
        <v>163</v>
      </c>
    </row>
    <row r="1696" s="14" customFormat="1">
      <c r="A1696" s="14"/>
      <c r="B1696" s="262"/>
      <c r="C1696" s="263"/>
      <c r="D1696" s="248" t="s">
        <v>174</v>
      </c>
      <c r="E1696" s="264" t="s">
        <v>1</v>
      </c>
      <c r="F1696" s="265" t="s">
        <v>2323</v>
      </c>
      <c r="G1696" s="263"/>
      <c r="H1696" s="266">
        <v>55.084000000000003</v>
      </c>
      <c r="I1696" s="267"/>
      <c r="J1696" s="263"/>
      <c r="K1696" s="263"/>
      <c r="L1696" s="268"/>
      <c r="M1696" s="269"/>
      <c r="N1696" s="270"/>
      <c r="O1696" s="270"/>
      <c r="P1696" s="270"/>
      <c r="Q1696" s="270"/>
      <c r="R1696" s="270"/>
      <c r="S1696" s="270"/>
      <c r="T1696" s="271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72" t="s">
        <v>174</v>
      </c>
      <c r="AU1696" s="272" t="s">
        <v>87</v>
      </c>
      <c r="AV1696" s="14" t="s">
        <v>87</v>
      </c>
      <c r="AW1696" s="14" t="s">
        <v>32</v>
      </c>
      <c r="AX1696" s="14" t="s">
        <v>77</v>
      </c>
      <c r="AY1696" s="272" t="s">
        <v>163</v>
      </c>
    </row>
    <row r="1697" s="14" customFormat="1">
      <c r="A1697" s="14"/>
      <c r="B1697" s="262"/>
      <c r="C1697" s="263"/>
      <c r="D1697" s="248" t="s">
        <v>174</v>
      </c>
      <c r="E1697" s="264" t="s">
        <v>1</v>
      </c>
      <c r="F1697" s="265" t="s">
        <v>2324</v>
      </c>
      <c r="G1697" s="263"/>
      <c r="H1697" s="266">
        <v>21.233000000000001</v>
      </c>
      <c r="I1697" s="267"/>
      <c r="J1697" s="263"/>
      <c r="K1697" s="263"/>
      <c r="L1697" s="268"/>
      <c r="M1697" s="269"/>
      <c r="N1697" s="270"/>
      <c r="O1697" s="270"/>
      <c r="P1697" s="270"/>
      <c r="Q1697" s="270"/>
      <c r="R1697" s="270"/>
      <c r="S1697" s="270"/>
      <c r="T1697" s="271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72" t="s">
        <v>174</v>
      </c>
      <c r="AU1697" s="272" t="s">
        <v>87</v>
      </c>
      <c r="AV1697" s="14" t="s">
        <v>87</v>
      </c>
      <c r="AW1697" s="14" t="s">
        <v>32</v>
      </c>
      <c r="AX1697" s="14" t="s">
        <v>77</v>
      </c>
      <c r="AY1697" s="272" t="s">
        <v>163</v>
      </c>
    </row>
    <row r="1698" s="14" customFormat="1">
      <c r="A1698" s="14"/>
      <c r="B1698" s="262"/>
      <c r="C1698" s="263"/>
      <c r="D1698" s="248" t="s">
        <v>174</v>
      </c>
      <c r="E1698" s="264" t="s">
        <v>1</v>
      </c>
      <c r="F1698" s="265" t="s">
        <v>2325</v>
      </c>
      <c r="G1698" s="263"/>
      <c r="H1698" s="266">
        <v>95.228999999999999</v>
      </c>
      <c r="I1698" s="267"/>
      <c r="J1698" s="263"/>
      <c r="K1698" s="263"/>
      <c r="L1698" s="268"/>
      <c r="M1698" s="269"/>
      <c r="N1698" s="270"/>
      <c r="O1698" s="270"/>
      <c r="P1698" s="270"/>
      <c r="Q1698" s="270"/>
      <c r="R1698" s="270"/>
      <c r="S1698" s="270"/>
      <c r="T1698" s="271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72" t="s">
        <v>174</v>
      </c>
      <c r="AU1698" s="272" t="s">
        <v>87</v>
      </c>
      <c r="AV1698" s="14" t="s">
        <v>87</v>
      </c>
      <c r="AW1698" s="14" t="s">
        <v>32</v>
      </c>
      <c r="AX1698" s="14" t="s">
        <v>77</v>
      </c>
      <c r="AY1698" s="272" t="s">
        <v>163</v>
      </c>
    </row>
    <row r="1699" s="13" customFormat="1">
      <c r="A1699" s="13"/>
      <c r="B1699" s="252"/>
      <c r="C1699" s="253"/>
      <c r="D1699" s="248" t="s">
        <v>174</v>
      </c>
      <c r="E1699" s="254" t="s">
        <v>1</v>
      </c>
      <c r="F1699" s="255" t="s">
        <v>2326</v>
      </c>
      <c r="G1699" s="253"/>
      <c r="H1699" s="254" t="s">
        <v>1</v>
      </c>
      <c r="I1699" s="256"/>
      <c r="J1699" s="253"/>
      <c r="K1699" s="253"/>
      <c r="L1699" s="257"/>
      <c r="M1699" s="258"/>
      <c r="N1699" s="259"/>
      <c r="O1699" s="259"/>
      <c r="P1699" s="259"/>
      <c r="Q1699" s="259"/>
      <c r="R1699" s="259"/>
      <c r="S1699" s="259"/>
      <c r="T1699" s="260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61" t="s">
        <v>174</v>
      </c>
      <c r="AU1699" s="261" t="s">
        <v>87</v>
      </c>
      <c r="AV1699" s="13" t="s">
        <v>85</v>
      </c>
      <c r="AW1699" s="13" t="s">
        <v>32</v>
      </c>
      <c r="AX1699" s="13" t="s">
        <v>77</v>
      </c>
      <c r="AY1699" s="261" t="s">
        <v>163</v>
      </c>
    </row>
    <row r="1700" s="14" customFormat="1">
      <c r="A1700" s="14"/>
      <c r="B1700" s="262"/>
      <c r="C1700" s="263"/>
      <c r="D1700" s="248" t="s">
        <v>174</v>
      </c>
      <c r="E1700" s="264" t="s">
        <v>1</v>
      </c>
      <c r="F1700" s="265" t="s">
        <v>2327</v>
      </c>
      <c r="G1700" s="263"/>
      <c r="H1700" s="266">
        <v>-1.5900000000000001</v>
      </c>
      <c r="I1700" s="267"/>
      <c r="J1700" s="263"/>
      <c r="K1700" s="263"/>
      <c r="L1700" s="268"/>
      <c r="M1700" s="269"/>
      <c r="N1700" s="270"/>
      <c r="O1700" s="270"/>
      <c r="P1700" s="270"/>
      <c r="Q1700" s="270"/>
      <c r="R1700" s="270"/>
      <c r="S1700" s="270"/>
      <c r="T1700" s="271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72" t="s">
        <v>174</v>
      </c>
      <c r="AU1700" s="272" t="s">
        <v>87</v>
      </c>
      <c r="AV1700" s="14" t="s">
        <v>87</v>
      </c>
      <c r="AW1700" s="14" t="s">
        <v>32</v>
      </c>
      <c r="AX1700" s="14" t="s">
        <v>77</v>
      </c>
      <c r="AY1700" s="272" t="s">
        <v>163</v>
      </c>
    </row>
    <row r="1701" s="14" customFormat="1">
      <c r="A1701" s="14"/>
      <c r="B1701" s="262"/>
      <c r="C1701" s="263"/>
      <c r="D1701" s="248" t="s">
        <v>174</v>
      </c>
      <c r="E1701" s="264" t="s">
        <v>1</v>
      </c>
      <c r="F1701" s="265" t="s">
        <v>2328</v>
      </c>
      <c r="G1701" s="263"/>
      <c r="H1701" s="266">
        <v>-42.18</v>
      </c>
      <c r="I1701" s="267"/>
      <c r="J1701" s="263"/>
      <c r="K1701" s="263"/>
      <c r="L1701" s="268"/>
      <c r="M1701" s="269"/>
      <c r="N1701" s="270"/>
      <c r="O1701" s="270"/>
      <c r="P1701" s="270"/>
      <c r="Q1701" s="270"/>
      <c r="R1701" s="270"/>
      <c r="S1701" s="270"/>
      <c r="T1701" s="271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72" t="s">
        <v>174</v>
      </c>
      <c r="AU1701" s="272" t="s">
        <v>87</v>
      </c>
      <c r="AV1701" s="14" t="s">
        <v>87</v>
      </c>
      <c r="AW1701" s="14" t="s">
        <v>32</v>
      </c>
      <c r="AX1701" s="14" t="s">
        <v>77</v>
      </c>
      <c r="AY1701" s="272" t="s">
        <v>163</v>
      </c>
    </row>
    <row r="1702" s="14" customFormat="1">
      <c r="A1702" s="14"/>
      <c r="B1702" s="262"/>
      <c r="C1702" s="263"/>
      <c r="D1702" s="248" t="s">
        <v>174</v>
      </c>
      <c r="E1702" s="264" t="s">
        <v>1</v>
      </c>
      <c r="F1702" s="265" t="s">
        <v>2329</v>
      </c>
      <c r="G1702" s="263"/>
      <c r="H1702" s="266">
        <v>-4.6580000000000004</v>
      </c>
      <c r="I1702" s="267"/>
      <c r="J1702" s="263"/>
      <c r="K1702" s="263"/>
      <c r="L1702" s="268"/>
      <c r="M1702" s="269"/>
      <c r="N1702" s="270"/>
      <c r="O1702" s="270"/>
      <c r="P1702" s="270"/>
      <c r="Q1702" s="270"/>
      <c r="R1702" s="270"/>
      <c r="S1702" s="270"/>
      <c r="T1702" s="271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72" t="s">
        <v>174</v>
      </c>
      <c r="AU1702" s="272" t="s">
        <v>87</v>
      </c>
      <c r="AV1702" s="14" t="s">
        <v>87</v>
      </c>
      <c r="AW1702" s="14" t="s">
        <v>32</v>
      </c>
      <c r="AX1702" s="14" t="s">
        <v>77</v>
      </c>
      <c r="AY1702" s="272" t="s">
        <v>163</v>
      </c>
    </row>
    <row r="1703" s="14" customFormat="1">
      <c r="A1703" s="14"/>
      <c r="B1703" s="262"/>
      <c r="C1703" s="263"/>
      <c r="D1703" s="248" t="s">
        <v>174</v>
      </c>
      <c r="E1703" s="264" t="s">
        <v>1</v>
      </c>
      <c r="F1703" s="265" t="s">
        <v>2330</v>
      </c>
      <c r="G1703" s="263"/>
      <c r="H1703" s="266">
        <v>-15.75</v>
      </c>
      <c r="I1703" s="267"/>
      <c r="J1703" s="263"/>
      <c r="K1703" s="263"/>
      <c r="L1703" s="268"/>
      <c r="M1703" s="269"/>
      <c r="N1703" s="270"/>
      <c r="O1703" s="270"/>
      <c r="P1703" s="270"/>
      <c r="Q1703" s="270"/>
      <c r="R1703" s="270"/>
      <c r="S1703" s="270"/>
      <c r="T1703" s="271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72" t="s">
        <v>174</v>
      </c>
      <c r="AU1703" s="272" t="s">
        <v>87</v>
      </c>
      <c r="AV1703" s="14" t="s">
        <v>87</v>
      </c>
      <c r="AW1703" s="14" t="s">
        <v>32</v>
      </c>
      <c r="AX1703" s="14" t="s">
        <v>77</v>
      </c>
      <c r="AY1703" s="272" t="s">
        <v>163</v>
      </c>
    </row>
    <row r="1704" s="14" customFormat="1">
      <c r="A1704" s="14"/>
      <c r="B1704" s="262"/>
      <c r="C1704" s="263"/>
      <c r="D1704" s="248" t="s">
        <v>174</v>
      </c>
      <c r="E1704" s="264" t="s">
        <v>1</v>
      </c>
      <c r="F1704" s="265" t="s">
        <v>2331</v>
      </c>
      <c r="G1704" s="263"/>
      <c r="H1704" s="266">
        <v>27.379999999999999</v>
      </c>
      <c r="I1704" s="267"/>
      <c r="J1704" s="263"/>
      <c r="K1704" s="263"/>
      <c r="L1704" s="268"/>
      <c r="M1704" s="269"/>
      <c r="N1704" s="270"/>
      <c r="O1704" s="270"/>
      <c r="P1704" s="270"/>
      <c r="Q1704" s="270"/>
      <c r="R1704" s="270"/>
      <c r="S1704" s="270"/>
      <c r="T1704" s="271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72" t="s">
        <v>174</v>
      </c>
      <c r="AU1704" s="272" t="s">
        <v>87</v>
      </c>
      <c r="AV1704" s="14" t="s">
        <v>87</v>
      </c>
      <c r="AW1704" s="14" t="s">
        <v>32</v>
      </c>
      <c r="AX1704" s="14" t="s">
        <v>77</v>
      </c>
      <c r="AY1704" s="272" t="s">
        <v>163</v>
      </c>
    </row>
    <row r="1705" s="12" customFormat="1" ht="22.8" customHeight="1">
      <c r="A1705" s="12"/>
      <c r="B1705" s="219"/>
      <c r="C1705" s="220"/>
      <c r="D1705" s="221" t="s">
        <v>76</v>
      </c>
      <c r="E1705" s="233" t="s">
        <v>2332</v>
      </c>
      <c r="F1705" s="233" t="s">
        <v>2333</v>
      </c>
      <c r="G1705" s="220"/>
      <c r="H1705" s="220"/>
      <c r="I1705" s="223"/>
      <c r="J1705" s="234">
        <f>BK1705</f>
        <v>0</v>
      </c>
      <c r="K1705" s="220"/>
      <c r="L1705" s="225"/>
      <c r="M1705" s="226"/>
      <c r="N1705" s="227"/>
      <c r="O1705" s="227"/>
      <c r="P1705" s="228">
        <f>SUM(P1706:P1720)</f>
        <v>0</v>
      </c>
      <c r="Q1705" s="227"/>
      <c r="R1705" s="228">
        <f>SUM(R1706:R1720)</f>
        <v>0.02639</v>
      </c>
      <c r="S1705" s="227"/>
      <c r="T1705" s="229">
        <f>SUM(T1706:T1720)</f>
        <v>0</v>
      </c>
      <c r="U1705" s="12"/>
      <c r="V1705" s="12"/>
      <c r="W1705" s="12"/>
      <c r="X1705" s="12"/>
      <c r="Y1705" s="12"/>
      <c r="Z1705" s="12"/>
      <c r="AA1705" s="12"/>
      <c r="AB1705" s="12"/>
      <c r="AC1705" s="12"/>
      <c r="AD1705" s="12"/>
      <c r="AE1705" s="12"/>
      <c r="AR1705" s="230" t="s">
        <v>87</v>
      </c>
      <c r="AT1705" s="231" t="s">
        <v>76</v>
      </c>
      <c r="AU1705" s="231" t="s">
        <v>85</v>
      </c>
      <c r="AY1705" s="230" t="s">
        <v>163</v>
      </c>
      <c r="BK1705" s="232">
        <f>SUM(BK1706:BK1720)</f>
        <v>0</v>
      </c>
    </row>
    <row r="1706" s="2" customFormat="1" ht="16.5" customHeight="1">
      <c r="A1706" s="38"/>
      <c r="B1706" s="39"/>
      <c r="C1706" s="235" t="s">
        <v>2334</v>
      </c>
      <c r="D1706" s="235" t="s">
        <v>165</v>
      </c>
      <c r="E1706" s="236" t="s">
        <v>2335</v>
      </c>
      <c r="F1706" s="237" t="s">
        <v>2336</v>
      </c>
      <c r="G1706" s="238" t="s">
        <v>2337</v>
      </c>
      <c r="H1706" s="239">
        <v>2</v>
      </c>
      <c r="I1706" s="240"/>
      <c r="J1706" s="241">
        <f>ROUND(I1706*H1706,2)</f>
        <v>0</v>
      </c>
      <c r="K1706" s="237" t="s">
        <v>1</v>
      </c>
      <c r="L1706" s="44"/>
      <c r="M1706" s="242" t="s">
        <v>1</v>
      </c>
      <c r="N1706" s="243" t="s">
        <v>42</v>
      </c>
      <c r="O1706" s="91"/>
      <c r="P1706" s="244">
        <f>O1706*H1706</f>
        <v>0</v>
      </c>
      <c r="Q1706" s="244">
        <v>0</v>
      </c>
      <c r="R1706" s="244">
        <f>Q1706*H1706</f>
        <v>0</v>
      </c>
      <c r="S1706" s="244">
        <v>0</v>
      </c>
      <c r="T1706" s="245">
        <f>S1706*H1706</f>
        <v>0</v>
      </c>
      <c r="U1706" s="38"/>
      <c r="V1706" s="38"/>
      <c r="W1706" s="38"/>
      <c r="X1706" s="38"/>
      <c r="Y1706" s="38"/>
      <c r="Z1706" s="38"/>
      <c r="AA1706" s="38"/>
      <c r="AB1706" s="38"/>
      <c r="AC1706" s="38"/>
      <c r="AD1706" s="38"/>
      <c r="AE1706" s="38"/>
      <c r="AR1706" s="246" t="s">
        <v>264</v>
      </c>
      <c r="AT1706" s="246" t="s">
        <v>165</v>
      </c>
      <c r="AU1706" s="246" t="s">
        <v>87</v>
      </c>
      <c r="AY1706" s="17" t="s">
        <v>163</v>
      </c>
      <c r="BE1706" s="247">
        <f>IF(N1706="základní",J1706,0)</f>
        <v>0</v>
      </c>
      <c r="BF1706" s="247">
        <f>IF(N1706="snížená",J1706,0)</f>
        <v>0</v>
      </c>
      <c r="BG1706" s="247">
        <f>IF(N1706="zákl. přenesená",J1706,0)</f>
        <v>0</v>
      </c>
      <c r="BH1706" s="247">
        <f>IF(N1706="sníž. přenesená",J1706,0)</f>
        <v>0</v>
      </c>
      <c r="BI1706" s="247">
        <f>IF(N1706="nulová",J1706,0)</f>
        <v>0</v>
      </c>
      <c r="BJ1706" s="17" t="s">
        <v>85</v>
      </c>
      <c r="BK1706" s="247">
        <f>ROUND(I1706*H1706,2)</f>
        <v>0</v>
      </c>
      <c r="BL1706" s="17" t="s">
        <v>264</v>
      </c>
      <c r="BM1706" s="246" t="s">
        <v>2338</v>
      </c>
    </row>
    <row r="1707" s="2" customFormat="1">
      <c r="A1707" s="38"/>
      <c r="B1707" s="39"/>
      <c r="C1707" s="40"/>
      <c r="D1707" s="248" t="s">
        <v>172</v>
      </c>
      <c r="E1707" s="40"/>
      <c r="F1707" s="249" t="s">
        <v>2336</v>
      </c>
      <c r="G1707" s="40"/>
      <c r="H1707" s="40"/>
      <c r="I1707" s="144"/>
      <c r="J1707" s="40"/>
      <c r="K1707" s="40"/>
      <c r="L1707" s="44"/>
      <c r="M1707" s="250"/>
      <c r="N1707" s="251"/>
      <c r="O1707" s="91"/>
      <c r="P1707" s="91"/>
      <c r="Q1707" s="91"/>
      <c r="R1707" s="91"/>
      <c r="S1707" s="91"/>
      <c r="T1707" s="92"/>
      <c r="U1707" s="38"/>
      <c r="V1707" s="38"/>
      <c r="W1707" s="38"/>
      <c r="X1707" s="38"/>
      <c r="Y1707" s="38"/>
      <c r="Z1707" s="38"/>
      <c r="AA1707" s="38"/>
      <c r="AB1707" s="38"/>
      <c r="AC1707" s="38"/>
      <c r="AD1707" s="38"/>
      <c r="AE1707" s="38"/>
      <c r="AT1707" s="17" t="s">
        <v>172</v>
      </c>
      <c r="AU1707" s="17" t="s">
        <v>87</v>
      </c>
    </row>
    <row r="1708" s="13" customFormat="1">
      <c r="A1708" s="13"/>
      <c r="B1708" s="252"/>
      <c r="C1708" s="253"/>
      <c r="D1708" s="248" t="s">
        <v>174</v>
      </c>
      <c r="E1708" s="254" t="s">
        <v>1</v>
      </c>
      <c r="F1708" s="255" t="s">
        <v>1604</v>
      </c>
      <c r="G1708" s="253"/>
      <c r="H1708" s="254" t="s">
        <v>1</v>
      </c>
      <c r="I1708" s="256"/>
      <c r="J1708" s="253"/>
      <c r="K1708" s="253"/>
      <c r="L1708" s="257"/>
      <c r="M1708" s="258"/>
      <c r="N1708" s="259"/>
      <c r="O1708" s="259"/>
      <c r="P1708" s="259"/>
      <c r="Q1708" s="259"/>
      <c r="R1708" s="259"/>
      <c r="S1708" s="259"/>
      <c r="T1708" s="260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61" t="s">
        <v>174</v>
      </c>
      <c r="AU1708" s="261" t="s">
        <v>87</v>
      </c>
      <c r="AV1708" s="13" t="s">
        <v>85</v>
      </c>
      <c r="AW1708" s="13" t="s">
        <v>32</v>
      </c>
      <c r="AX1708" s="13" t="s">
        <v>77</v>
      </c>
      <c r="AY1708" s="261" t="s">
        <v>163</v>
      </c>
    </row>
    <row r="1709" s="14" customFormat="1">
      <c r="A1709" s="14"/>
      <c r="B1709" s="262"/>
      <c r="C1709" s="263"/>
      <c r="D1709" s="248" t="s">
        <v>174</v>
      </c>
      <c r="E1709" s="264" t="s">
        <v>1</v>
      </c>
      <c r="F1709" s="265" t="s">
        <v>87</v>
      </c>
      <c r="G1709" s="263"/>
      <c r="H1709" s="266">
        <v>2</v>
      </c>
      <c r="I1709" s="267"/>
      <c r="J1709" s="263"/>
      <c r="K1709" s="263"/>
      <c r="L1709" s="268"/>
      <c r="M1709" s="269"/>
      <c r="N1709" s="270"/>
      <c r="O1709" s="270"/>
      <c r="P1709" s="270"/>
      <c r="Q1709" s="270"/>
      <c r="R1709" s="270"/>
      <c r="S1709" s="270"/>
      <c r="T1709" s="271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72" t="s">
        <v>174</v>
      </c>
      <c r="AU1709" s="272" t="s">
        <v>87</v>
      </c>
      <c r="AV1709" s="14" t="s">
        <v>87</v>
      </c>
      <c r="AW1709" s="14" t="s">
        <v>32</v>
      </c>
      <c r="AX1709" s="14" t="s">
        <v>77</v>
      </c>
      <c r="AY1709" s="272" t="s">
        <v>163</v>
      </c>
    </row>
    <row r="1710" s="2" customFormat="1" ht="16.5" customHeight="1">
      <c r="A1710" s="38"/>
      <c r="B1710" s="39"/>
      <c r="C1710" s="235" t="s">
        <v>2339</v>
      </c>
      <c r="D1710" s="235" t="s">
        <v>165</v>
      </c>
      <c r="E1710" s="236" t="s">
        <v>2340</v>
      </c>
      <c r="F1710" s="237" t="s">
        <v>2341</v>
      </c>
      <c r="G1710" s="238" t="s">
        <v>168</v>
      </c>
      <c r="H1710" s="239">
        <v>20.300000000000001</v>
      </c>
      <c r="I1710" s="240"/>
      <c r="J1710" s="241">
        <f>ROUND(I1710*H1710,2)</f>
        <v>0</v>
      </c>
      <c r="K1710" s="237" t="s">
        <v>169</v>
      </c>
      <c r="L1710" s="44"/>
      <c r="M1710" s="242" t="s">
        <v>1</v>
      </c>
      <c r="N1710" s="243" t="s">
        <v>42</v>
      </c>
      <c r="O1710" s="91"/>
      <c r="P1710" s="244">
        <f>O1710*H1710</f>
        <v>0</v>
      </c>
      <c r="Q1710" s="244">
        <v>0</v>
      </c>
      <c r="R1710" s="244">
        <f>Q1710*H1710</f>
        <v>0</v>
      </c>
      <c r="S1710" s="244">
        <v>0</v>
      </c>
      <c r="T1710" s="245">
        <f>S1710*H1710</f>
        <v>0</v>
      </c>
      <c r="U1710" s="38"/>
      <c r="V1710" s="38"/>
      <c r="W1710" s="38"/>
      <c r="X1710" s="38"/>
      <c r="Y1710" s="38"/>
      <c r="Z1710" s="38"/>
      <c r="AA1710" s="38"/>
      <c r="AB1710" s="38"/>
      <c r="AC1710" s="38"/>
      <c r="AD1710" s="38"/>
      <c r="AE1710" s="38"/>
      <c r="AR1710" s="246" t="s">
        <v>264</v>
      </c>
      <c r="AT1710" s="246" t="s">
        <v>165</v>
      </c>
      <c r="AU1710" s="246" t="s">
        <v>87</v>
      </c>
      <c r="AY1710" s="17" t="s">
        <v>163</v>
      </c>
      <c r="BE1710" s="247">
        <f>IF(N1710="základní",J1710,0)</f>
        <v>0</v>
      </c>
      <c r="BF1710" s="247">
        <f>IF(N1710="snížená",J1710,0)</f>
        <v>0</v>
      </c>
      <c r="BG1710" s="247">
        <f>IF(N1710="zákl. přenesená",J1710,0)</f>
        <v>0</v>
      </c>
      <c r="BH1710" s="247">
        <f>IF(N1710="sníž. přenesená",J1710,0)</f>
        <v>0</v>
      </c>
      <c r="BI1710" s="247">
        <f>IF(N1710="nulová",J1710,0)</f>
        <v>0</v>
      </c>
      <c r="BJ1710" s="17" t="s">
        <v>85</v>
      </c>
      <c r="BK1710" s="247">
        <f>ROUND(I1710*H1710,2)</f>
        <v>0</v>
      </c>
      <c r="BL1710" s="17" t="s">
        <v>264</v>
      </c>
      <c r="BM1710" s="246" t="s">
        <v>2342</v>
      </c>
    </row>
    <row r="1711" s="2" customFormat="1">
      <c r="A1711" s="38"/>
      <c r="B1711" s="39"/>
      <c r="C1711" s="40"/>
      <c r="D1711" s="248" t="s">
        <v>172</v>
      </c>
      <c r="E1711" s="40"/>
      <c r="F1711" s="249" t="s">
        <v>2343</v>
      </c>
      <c r="G1711" s="40"/>
      <c r="H1711" s="40"/>
      <c r="I1711" s="144"/>
      <c r="J1711" s="40"/>
      <c r="K1711" s="40"/>
      <c r="L1711" s="44"/>
      <c r="M1711" s="250"/>
      <c r="N1711" s="251"/>
      <c r="O1711" s="91"/>
      <c r="P1711" s="91"/>
      <c r="Q1711" s="91"/>
      <c r="R1711" s="91"/>
      <c r="S1711" s="91"/>
      <c r="T1711" s="92"/>
      <c r="U1711" s="38"/>
      <c r="V1711" s="38"/>
      <c r="W1711" s="38"/>
      <c r="X1711" s="38"/>
      <c r="Y1711" s="38"/>
      <c r="Z1711" s="38"/>
      <c r="AA1711" s="38"/>
      <c r="AB1711" s="38"/>
      <c r="AC1711" s="38"/>
      <c r="AD1711" s="38"/>
      <c r="AE1711" s="38"/>
      <c r="AT1711" s="17" t="s">
        <v>172</v>
      </c>
      <c r="AU1711" s="17" t="s">
        <v>87</v>
      </c>
    </row>
    <row r="1712" s="13" customFormat="1">
      <c r="A1712" s="13"/>
      <c r="B1712" s="252"/>
      <c r="C1712" s="253"/>
      <c r="D1712" s="248" t="s">
        <v>174</v>
      </c>
      <c r="E1712" s="254" t="s">
        <v>1</v>
      </c>
      <c r="F1712" s="255" t="s">
        <v>1602</v>
      </c>
      <c r="G1712" s="253"/>
      <c r="H1712" s="254" t="s">
        <v>1</v>
      </c>
      <c r="I1712" s="256"/>
      <c r="J1712" s="253"/>
      <c r="K1712" s="253"/>
      <c r="L1712" s="257"/>
      <c r="M1712" s="258"/>
      <c r="N1712" s="259"/>
      <c r="O1712" s="259"/>
      <c r="P1712" s="259"/>
      <c r="Q1712" s="259"/>
      <c r="R1712" s="259"/>
      <c r="S1712" s="259"/>
      <c r="T1712" s="260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61" t="s">
        <v>174</v>
      </c>
      <c r="AU1712" s="261" t="s">
        <v>87</v>
      </c>
      <c r="AV1712" s="13" t="s">
        <v>85</v>
      </c>
      <c r="AW1712" s="13" t="s">
        <v>32</v>
      </c>
      <c r="AX1712" s="13" t="s">
        <v>77</v>
      </c>
      <c r="AY1712" s="261" t="s">
        <v>163</v>
      </c>
    </row>
    <row r="1713" s="14" customFormat="1">
      <c r="A1713" s="14"/>
      <c r="B1713" s="262"/>
      <c r="C1713" s="263"/>
      <c r="D1713" s="248" t="s">
        <v>174</v>
      </c>
      <c r="E1713" s="264" t="s">
        <v>1</v>
      </c>
      <c r="F1713" s="265" t="s">
        <v>1677</v>
      </c>
      <c r="G1713" s="263"/>
      <c r="H1713" s="266">
        <v>15.225</v>
      </c>
      <c r="I1713" s="267"/>
      <c r="J1713" s="263"/>
      <c r="K1713" s="263"/>
      <c r="L1713" s="268"/>
      <c r="M1713" s="269"/>
      <c r="N1713" s="270"/>
      <c r="O1713" s="270"/>
      <c r="P1713" s="270"/>
      <c r="Q1713" s="270"/>
      <c r="R1713" s="270"/>
      <c r="S1713" s="270"/>
      <c r="T1713" s="271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72" t="s">
        <v>174</v>
      </c>
      <c r="AU1713" s="272" t="s">
        <v>87</v>
      </c>
      <c r="AV1713" s="14" t="s">
        <v>87</v>
      </c>
      <c r="AW1713" s="14" t="s">
        <v>32</v>
      </c>
      <c r="AX1713" s="14" t="s">
        <v>77</v>
      </c>
      <c r="AY1713" s="272" t="s">
        <v>163</v>
      </c>
    </row>
    <row r="1714" s="13" customFormat="1">
      <c r="A1714" s="13"/>
      <c r="B1714" s="252"/>
      <c r="C1714" s="253"/>
      <c r="D1714" s="248" t="s">
        <v>174</v>
      </c>
      <c r="E1714" s="254" t="s">
        <v>1</v>
      </c>
      <c r="F1714" s="255" t="s">
        <v>1604</v>
      </c>
      <c r="G1714" s="253"/>
      <c r="H1714" s="254" t="s">
        <v>1</v>
      </c>
      <c r="I1714" s="256"/>
      <c r="J1714" s="253"/>
      <c r="K1714" s="253"/>
      <c r="L1714" s="257"/>
      <c r="M1714" s="258"/>
      <c r="N1714" s="259"/>
      <c r="O1714" s="259"/>
      <c r="P1714" s="259"/>
      <c r="Q1714" s="259"/>
      <c r="R1714" s="259"/>
      <c r="S1714" s="259"/>
      <c r="T1714" s="260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61" t="s">
        <v>174</v>
      </c>
      <c r="AU1714" s="261" t="s">
        <v>87</v>
      </c>
      <c r="AV1714" s="13" t="s">
        <v>85</v>
      </c>
      <c r="AW1714" s="13" t="s">
        <v>32</v>
      </c>
      <c r="AX1714" s="13" t="s">
        <v>77</v>
      </c>
      <c r="AY1714" s="261" t="s">
        <v>163</v>
      </c>
    </row>
    <row r="1715" s="14" customFormat="1">
      <c r="A1715" s="14"/>
      <c r="B1715" s="262"/>
      <c r="C1715" s="263"/>
      <c r="D1715" s="248" t="s">
        <v>174</v>
      </c>
      <c r="E1715" s="264" t="s">
        <v>1</v>
      </c>
      <c r="F1715" s="265" t="s">
        <v>1678</v>
      </c>
      <c r="G1715" s="263"/>
      <c r="H1715" s="266">
        <v>5.0750000000000002</v>
      </c>
      <c r="I1715" s="267"/>
      <c r="J1715" s="263"/>
      <c r="K1715" s="263"/>
      <c r="L1715" s="268"/>
      <c r="M1715" s="269"/>
      <c r="N1715" s="270"/>
      <c r="O1715" s="270"/>
      <c r="P1715" s="270"/>
      <c r="Q1715" s="270"/>
      <c r="R1715" s="270"/>
      <c r="S1715" s="270"/>
      <c r="T1715" s="271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72" t="s">
        <v>174</v>
      </c>
      <c r="AU1715" s="272" t="s">
        <v>87</v>
      </c>
      <c r="AV1715" s="14" t="s">
        <v>87</v>
      </c>
      <c r="AW1715" s="14" t="s">
        <v>32</v>
      </c>
      <c r="AX1715" s="14" t="s">
        <v>77</v>
      </c>
      <c r="AY1715" s="272" t="s">
        <v>163</v>
      </c>
    </row>
    <row r="1716" s="2" customFormat="1" ht="16.5" customHeight="1">
      <c r="A1716" s="38"/>
      <c r="B1716" s="39"/>
      <c r="C1716" s="273" t="s">
        <v>2344</v>
      </c>
      <c r="D1716" s="273" t="s">
        <v>230</v>
      </c>
      <c r="E1716" s="274" t="s">
        <v>2345</v>
      </c>
      <c r="F1716" s="275" t="s">
        <v>2346</v>
      </c>
      <c r="G1716" s="276" t="s">
        <v>168</v>
      </c>
      <c r="H1716" s="277">
        <v>20.300000000000001</v>
      </c>
      <c r="I1716" s="278"/>
      <c r="J1716" s="279">
        <f>ROUND(I1716*H1716,2)</f>
        <v>0</v>
      </c>
      <c r="K1716" s="275" t="s">
        <v>169</v>
      </c>
      <c r="L1716" s="280"/>
      <c r="M1716" s="281" t="s">
        <v>1</v>
      </c>
      <c r="N1716" s="282" t="s">
        <v>42</v>
      </c>
      <c r="O1716" s="91"/>
      <c r="P1716" s="244">
        <f>O1716*H1716</f>
        <v>0</v>
      </c>
      <c r="Q1716" s="244">
        <v>0.0012999999999999999</v>
      </c>
      <c r="R1716" s="244">
        <f>Q1716*H1716</f>
        <v>0.02639</v>
      </c>
      <c r="S1716" s="244">
        <v>0</v>
      </c>
      <c r="T1716" s="245">
        <f>S1716*H1716</f>
        <v>0</v>
      </c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R1716" s="246" t="s">
        <v>379</v>
      </c>
      <c r="AT1716" s="246" t="s">
        <v>230</v>
      </c>
      <c r="AU1716" s="246" t="s">
        <v>87</v>
      </c>
      <c r="AY1716" s="17" t="s">
        <v>163</v>
      </c>
      <c r="BE1716" s="247">
        <f>IF(N1716="základní",J1716,0)</f>
        <v>0</v>
      </c>
      <c r="BF1716" s="247">
        <f>IF(N1716="snížená",J1716,0)</f>
        <v>0</v>
      </c>
      <c r="BG1716" s="247">
        <f>IF(N1716="zákl. přenesená",J1716,0)</f>
        <v>0</v>
      </c>
      <c r="BH1716" s="247">
        <f>IF(N1716="sníž. přenesená",J1716,0)</f>
        <v>0</v>
      </c>
      <c r="BI1716" s="247">
        <f>IF(N1716="nulová",J1716,0)</f>
        <v>0</v>
      </c>
      <c r="BJ1716" s="17" t="s">
        <v>85</v>
      </c>
      <c r="BK1716" s="247">
        <f>ROUND(I1716*H1716,2)</f>
        <v>0</v>
      </c>
      <c r="BL1716" s="17" t="s">
        <v>264</v>
      </c>
      <c r="BM1716" s="246" t="s">
        <v>2347</v>
      </c>
    </row>
    <row r="1717" s="2" customFormat="1">
      <c r="A1717" s="38"/>
      <c r="B1717" s="39"/>
      <c r="C1717" s="40"/>
      <c r="D1717" s="248" t="s">
        <v>172</v>
      </c>
      <c r="E1717" s="40"/>
      <c r="F1717" s="249" t="s">
        <v>2346</v>
      </c>
      <c r="G1717" s="40"/>
      <c r="H1717" s="40"/>
      <c r="I1717" s="144"/>
      <c r="J1717" s="40"/>
      <c r="K1717" s="40"/>
      <c r="L1717" s="44"/>
      <c r="M1717" s="250"/>
      <c r="N1717" s="251"/>
      <c r="O1717" s="91"/>
      <c r="P1717" s="91"/>
      <c r="Q1717" s="91"/>
      <c r="R1717" s="91"/>
      <c r="S1717" s="91"/>
      <c r="T1717" s="92"/>
      <c r="U1717" s="38"/>
      <c r="V1717" s="38"/>
      <c r="W1717" s="38"/>
      <c r="X1717" s="38"/>
      <c r="Y1717" s="38"/>
      <c r="Z1717" s="38"/>
      <c r="AA1717" s="38"/>
      <c r="AB1717" s="38"/>
      <c r="AC1717" s="38"/>
      <c r="AD1717" s="38"/>
      <c r="AE1717" s="38"/>
      <c r="AT1717" s="17" t="s">
        <v>172</v>
      </c>
      <c r="AU1717" s="17" t="s">
        <v>87</v>
      </c>
    </row>
    <row r="1718" s="2" customFormat="1">
      <c r="A1718" s="38"/>
      <c r="B1718" s="39"/>
      <c r="C1718" s="40"/>
      <c r="D1718" s="248" t="s">
        <v>393</v>
      </c>
      <c r="E1718" s="40"/>
      <c r="F1718" s="283" t="s">
        <v>806</v>
      </c>
      <c r="G1718" s="40"/>
      <c r="H1718" s="40"/>
      <c r="I1718" s="144"/>
      <c r="J1718" s="40"/>
      <c r="K1718" s="40"/>
      <c r="L1718" s="44"/>
      <c r="M1718" s="250"/>
      <c r="N1718" s="251"/>
      <c r="O1718" s="91"/>
      <c r="P1718" s="91"/>
      <c r="Q1718" s="91"/>
      <c r="R1718" s="91"/>
      <c r="S1718" s="91"/>
      <c r="T1718" s="92"/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T1718" s="17" t="s">
        <v>393</v>
      </c>
      <c r="AU1718" s="17" t="s">
        <v>87</v>
      </c>
    </row>
    <row r="1719" s="2" customFormat="1" ht="16.5" customHeight="1">
      <c r="A1719" s="38"/>
      <c r="B1719" s="39"/>
      <c r="C1719" s="235" t="s">
        <v>2348</v>
      </c>
      <c r="D1719" s="235" t="s">
        <v>165</v>
      </c>
      <c r="E1719" s="236" t="s">
        <v>2349</v>
      </c>
      <c r="F1719" s="237" t="s">
        <v>2350</v>
      </c>
      <c r="G1719" s="238" t="s">
        <v>219</v>
      </c>
      <c r="H1719" s="239">
        <v>0.025999999999999999</v>
      </c>
      <c r="I1719" s="240"/>
      <c r="J1719" s="241">
        <f>ROUND(I1719*H1719,2)</f>
        <v>0</v>
      </c>
      <c r="K1719" s="237" t="s">
        <v>169</v>
      </c>
      <c r="L1719" s="44"/>
      <c r="M1719" s="242" t="s">
        <v>1</v>
      </c>
      <c r="N1719" s="243" t="s">
        <v>42</v>
      </c>
      <c r="O1719" s="91"/>
      <c r="P1719" s="244">
        <f>O1719*H1719</f>
        <v>0</v>
      </c>
      <c r="Q1719" s="244">
        <v>0</v>
      </c>
      <c r="R1719" s="244">
        <f>Q1719*H1719</f>
        <v>0</v>
      </c>
      <c r="S1719" s="244">
        <v>0</v>
      </c>
      <c r="T1719" s="245">
        <f>S1719*H1719</f>
        <v>0</v>
      </c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R1719" s="246" t="s">
        <v>264</v>
      </c>
      <c r="AT1719" s="246" t="s">
        <v>165</v>
      </c>
      <c r="AU1719" s="246" t="s">
        <v>87</v>
      </c>
      <c r="AY1719" s="17" t="s">
        <v>163</v>
      </c>
      <c r="BE1719" s="247">
        <f>IF(N1719="základní",J1719,0)</f>
        <v>0</v>
      </c>
      <c r="BF1719" s="247">
        <f>IF(N1719="snížená",J1719,0)</f>
        <v>0</v>
      </c>
      <c r="BG1719" s="247">
        <f>IF(N1719="zákl. přenesená",J1719,0)</f>
        <v>0</v>
      </c>
      <c r="BH1719" s="247">
        <f>IF(N1719="sníž. přenesená",J1719,0)</f>
        <v>0</v>
      </c>
      <c r="BI1719" s="247">
        <f>IF(N1719="nulová",J1719,0)</f>
        <v>0</v>
      </c>
      <c r="BJ1719" s="17" t="s">
        <v>85</v>
      </c>
      <c r="BK1719" s="247">
        <f>ROUND(I1719*H1719,2)</f>
        <v>0</v>
      </c>
      <c r="BL1719" s="17" t="s">
        <v>264</v>
      </c>
      <c r="BM1719" s="246" t="s">
        <v>2351</v>
      </c>
    </row>
    <row r="1720" s="2" customFormat="1">
      <c r="A1720" s="38"/>
      <c r="B1720" s="39"/>
      <c r="C1720" s="40"/>
      <c r="D1720" s="248" t="s">
        <v>172</v>
      </c>
      <c r="E1720" s="40"/>
      <c r="F1720" s="249" t="s">
        <v>2352</v>
      </c>
      <c r="G1720" s="40"/>
      <c r="H1720" s="40"/>
      <c r="I1720" s="144"/>
      <c r="J1720" s="40"/>
      <c r="K1720" s="40"/>
      <c r="L1720" s="44"/>
      <c r="M1720" s="250"/>
      <c r="N1720" s="251"/>
      <c r="O1720" s="91"/>
      <c r="P1720" s="91"/>
      <c r="Q1720" s="91"/>
      <c r="R1720" s="91"/>
      <c r="S1720" s="91"/>
      <c r="T1720" s="92"/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T1720" s="17" t="s">
        <v>172</v>
      </c>
      <c r="AU1720" s="17" t="s">
        <v>87</v>
      </c>
    </row>
    <row r="1721" s="12" customFormat="1" ht="25.92" customHeight="1">
      <c r="A1721" s="12"/>
      <c r="B1721" s="219"/>
      <c r="C1721" s="220"/>
      <c r="D1721" s="221" t="s">
        <v>76</v>
      </c>
      <c r="E1721" s="222" t="s">
        <v>2353</v>
      </c>
      <c r="F1721" s="222" t="s">
        <v>2354</v>
      </c>
      <c r="G1721" s="220"/>
      <c r="H1721" s="220"/>
      <c r="I1721" s="223"/>
      <c r="J1721" s="224">
        <f>BK1721</f>
        <v>0</v>
      </c>
      <c r="K1721" s="220"/>
      <c r="L1721" s="225"/>
      <c r="M1721" s="226"/>
      <c r="N1721" s="227"/>
      <c r="O1721" s="227"/>
      <c r="P1721" s="228">
        <f>SUM(P1722:P1740)</f>
        <v>0</v>
      </c>
      <c r="Q1721" s="227"/>
      <c r="R1721" s="228">
        <f>SUM(R1722:R1740)</f>
        <v>0</v>
      </c>
      <c r="S1721" s="227"/>
      <c r="T1721" s="229">
        <f>SUM(T1722:T1740)</f>
        <v>0</v>
      </c>
      <c r="U1721" s="12"/>
      <c r="V1721" s="12"/>
      <c r="W1721" s="12"/>
      <c r="X1721" s="12"/>
      <c r="Y1721" s="12"/>
      <c r="Z1721" s="12"/>
      <c r="AA1721" s="12"/>
      <c r="AB1721" s="12"/>
      <c r="AC1721" s="12"/>
      <c r="AD1721" s="12"/>
      <c r="AE1721" s="12"/>
      <c r="AR1721" s="230" t="s">
        <v>170</v>
      </c>
      <c r="AT1721" s="231" t="s">
        <v>76</v>
      </c>
      <c r="AU1721" s="231" t="s">
        <v>77</v>
      </c>
      <c r="AY1721" s="230" t="s">
        <v>163</v>
      </c>
      <c r="BK1721" s="232">
        <f>SUM(BK1722:BK1740)</f>
        <v>0</v>
      </c>
    </row>
    <row r="1722" s="2" customFormat="1" ht="16.5" customHeight="1">
      <c r="A1722" s="38"/>
      <c r="B1722" s="39"/>
      <c r="C1722" s="235" t="s">
        <v>2355</v>
      </c>
      <c r="D1722" s="235" t="s">
        <v>165</v>
      </c>
      <c r="E1722" s="236" t="s">
        <v>2356</v>
      </c>
      <c r="F1722" s="237" t="s">
        <v>2357</v>
      </c>
      <c r="G1722" s="238" t="s">
        <v>2358</v>
      </c>
      <c r="H1722" s="239">
        <v>1.5</v>
      </c>
      <c r="I1722" s="240"/>
      <c r="J1722" s="241">
        <f>ROUND(I1722*H1722,2)</f>
        <v>0</v>
      </c>
      <c r="K1722" s="237" t="s">
        <v>169</v>
      </c>
      <c r="L1722" s="44"/>
      <c r="M1722" s="242" t="s">
        <v>1</v>
      </c>
      <c r="N1722" s="243" t="s">
        <v>42</v>
      </c>
      <c r="O1722" s="91"/>
      <c r="P1722" s="244">
        <f>O1722*H1722</f>
        <v>0</v>
      </c>
      <c r="Q1722" s="244">
        <v>0</v>
      </c>
      <c r="R1722" s="244">
        <f>Q1722*H1722</f>
        <v>0</v>
      </c>
      <c r="S1722" s="244">
        <v>0</v>
      </c>
      <c r="T1722" s="245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46" t="s">
        <v>2359</v>
      </c>
      <c r="AT1722" s="246" t="s">
        <v>165</v>
      </c>
      <c r="AU1722" s="246" t="s">
        <v>85</v>
      </c>
      <c r="AY1722" s="17" t="s">
        <v>163</v>
      </c>
      <c r="BE1722" s="247">
        <f>IF(N1722="základní",J1722,0)</f>
        <v>0</v>
      </c>
      <c r="BF1722" s="247">
        <f>IF(N1722="snížená",J1722,0)</f>
        <v>0</v>
      </c>
      <c r="BG1722" s="247">
        <f>IF(N1722="zákl. přenesená",J1722,0)</f>
        <v>0</v>
      </c>
      <c r="BH1722" s="247">
        <f>IF(N1722="sníž. přenesená",J1722,0)</f>
        <v>0</v>
      </c>
      <c r="BI1722" s="247">
        <f>IF(N1722="nulová",J1722,0)</f>
        <v>0</v>
      </c>
      <c r="BJ1722" s="17" t="s">
        <v>85</v>
      </c>
      <c r="BK1722" s="247">
        <f>ROUND(I1722*H1722,2)</f>
        <v>0</v>
      </c>
      <c r="BL1722" s="17" t="s">
        <v>2359</v>
      </c>
      <c r="BM1722" s="246" t="s">
        <v>2360</v>
      </c>
    </row>
    <row r="1723" s="2" customFormat="1">
      <c r="A1723" s="38"/>
      <c r="B1723" s="39"/>
      <c r="C1723" s="40"/>
      <c r="D1723" s="248" t="s">
        <v>172</v>
      </c>
      <c r="E1723" s="40"/>
      <c r="F1723" s="249" t="s">
        <v>2361</v>
      </c>
      <c r="G1723" s="40"/>
      <c r="H1723" s="40"/>
      <c r="I1723" s="144"/>
      <c r="J1723" s="40"/>
      <c r="K1723" s="40"/>
      <c r="L1723" s="44"/>
      <c r="M1723" s="250"/>
      <c r="N1723" s="251"/>
      <c r="O1723" s="91"/>
      <c r="P1723" s="91"/>
      <c r="Q1723" s="91"/>
      <c r="R1723" s="91"/>
      <c r="S1723" s="91"/>
      <c r="T1723" s="92"/>
      <c r="U1723" s="38"/>
      <c r="V1723" s="38"/>
      <c r="W1723" s="38"/>
      <c r="X1723" s="38"/>
      <c r="Y1723" s="38"/>
      <c r="Z1723" s="38"/>
      <c r="AA1723" s="38"/>
      <c r="AB1723" s="38"/>
      <c r="AC1723" s="38"/>
      <c r="AD1723" s="38"/>
      <c r="AE1723" s="38"/>
      <c r="AT1723" s="17" t="s">
        <v>172</v>
      </c>
      <c r="AU1723" s="17" t="s">
        <v>85</v>
      </c>
    </row>
    <row r="1724" s="13" customFormat="1">
      <c r="A1724" s="13"/>
      <c r="B1724" s="252"/>
      <c r="C1724" s="253"/>
      <c r="D1724" s="248" t="s">
        <v>174</v>
      </c>
      <c r="E1724" s="254" t="s">
        <v>1</v>
      </c>
      <c r="F1724" s="255" t="s">
        <v>2362</v>
      </c>
      <c r="G1724" s="253"/>
      <c r="H1724" s="254" t="s">
        <v>1</v>
      </c>
      <c r="I1724" s="256"/>
      <c r="J1724" s="253"/>
      <c r="K1724" s="253"/>
      <c r="L1724" s="257"/>
      <c r="M1724" s="258"/>
      <c r="N1724" s="259"/>
      <c r="O1724" s="259"/>
      <c r="P1724" s="259"/>
      <c r="Q1724" s="259"/>
      <c r="R1724" s="259"/>
      <c r="S1724" s="259"/>
      <c r="T1724" s="260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61" t="s">
        <v>174</v>
      </c>
      <c r="AU1724" s="261" t="s">
        <v>85</v>
      </c>
      <c r="AV1724" s="13" t="s">
        <v>85</v>
      </c>
      <c r="AW1724" s="13" t="s">
        <v>32</v>
      </c>
      <c r="AX1724" s="13" t="s">
        <v>77</v>
      </c>
      <c r="AY1724" s="261" t="s">
        <v>163</v>
      </c>
    </row>
    <row r="1725" s="14" customFormat="1">
      <c r="A1725" s="14"/>
      <c r="B1725" s="262"/>
      <c r="C1725" s="263"/>
      <c r="D1725" s="248" t="s">
        <v>174</v>
      </c>
      <c r="E1725" s="264" t="s">
        <v>1</v>
      </c>
      <c r="F1725" s="265" t="s">
        <v>1345</v>
      </c>
      <c r="G1725" s="263"/>
      <c r="H1725" s="266">
        <v>1.5</v>
      </c>
      <c r="I1725" s="267"/>
      <c r="J1725" s="263"/>
      <c r="K1725" s="263"/>
      <c r="L1725" s="268"/>
      <c r="M1725" s="269"/>
      <c r="N1725" s="270"/>
      <c r="O1725" s="270"/>
      <c r="P1725" s="270"/>
      <c r="Q1725" s="270"/>
      <c r="R1725" s="270"/>
      <c r="S1725" s="270"/>
      <c r="T1725" s="271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72" t="s">
        <v>174</v>
      </c>
      <c r="AU1725" s="272" t="s">
        <v>85</v>
      </c>
      <c r="AV1725" s="14" t="s">
        <v>87</v>
      </c>
      <c r="AW1725" s="14" t="s">
        <v>32</v>
      </c>
      <c r="AX1725" s="14" t="s">
        <v>77</v>
      </c>
      <c r="AY1725" s="272" t="s">
        <v>163</v>
      </c>
    </row>
    <row r="1726" s="2" customFormat="1" ht="16.5" customHeight="1">
      <c r="A1726" s="38"/>
      <c r="B1726" s="39"/>
      <c r="C1726" s="235" t="s">
        <v>2363</v>
      </c>
      <c r="D1726" s="235" t="s">
        <v>165</v>
      </c>
      <c r="E1726" s="236" t="s">
        <v>2364</v>
      </c>
      <c r="F1726" s="237" t="s">
        <v>2365</v>
      </c>
      <c r="G1726" s="238" t="s">
        <v>2358</v>
      </c>
      <c r="H1726" s="239">
        <v>1</v>
      </c>
      <c r="I1726" s="240"/>
      <c r="J1726" s="241">
        <f>ROUND(I1726*H1726,2)</f>
        <v>0</v>
      </c>
      <c r="K1726" s="237" t="s">
        <v>169</v>
      </c>
      <c r="L1726" s="44"/>
      <c r="M1726" s="242" t="s">
        <v>1</v>
      </c>
      <c r="N1726" s="243" t="s">
        <v>42</v>
      </c>
      <c r="O1726" s="91"/>
      <c r="P1726" s="244">
        <f>O1726*H1726</f>
        <v>0</v>
      </c>
      <c r="Q1726" s="244">
        <v>0</v>
      </c>
      <c r="R1726" s="244">
        <f>Q1726*H1726</f>
        <v>0</v>
      </c>
      <c r="S1726" s="244">
        <v>0</v>
      </c>
      <c r="T1726" s="245">
        <f>S1726*H1726</f>
        <v>0</v>
      </c>
      <c r="U1726" s="38"/>
      <c r="V1726" s="38"/>
      <c r="W1726" s="38"/>
      <c r="X1726" s="38"/>
      <c r="Y1726" s="38"/>
      <c r="Z1726" s="38"/>
      <c r="AA1726" s="38"/>
      <c r="AB1726" s="38"/>
      <c r="AC1726" s="38"/>
      <c r="AD1726" s="38"/>
      <c r="AE1726" s="38"/>
      <c r="AR1726" s="246" t="s">
        <v>2359</v>
      </c>
      <c r="AT1726" s="246" t="s">
        <v>165</v>
      </c>
      <c r="AU1726" s="246" t="s">
        <v>85</v>
      </c>
      <c r="AY1726" s="17" t="s">
        <v>163</v>
      </c>
      <c r="BE1726" s="247">
        <f>IF(N1726="základní",J1726,0)</f>
        <v>0</v>
      </c>
      <c r="BF1726" s="247">
        <f>IF(N1726="snížená",J1726,0)</f>
        <v>0</v>
      </c>
      <c r="BG1726" s="247">
        <f>IF(N1726="zákl. přenesená",J1726,0)</f>
        <v>0</v>
      </c>
      <c r="BH1726" s="247">
        <f>IF(N1726="sníž. přenesená",J1726,0)</f>
        <v>0</v>
      </c>
      <c r="BI1726" s="247">
        <f>IF(N1726="nulová",J1726,0)</f>
        <v>0</v>
      </c>
      <c r="BJ1726" s="17" t="s">
        <v>85</v>
      </c>
      <c r="BK1726" s="247">
        <f>ROUND(I1726*H1726,2)</f>
        <v>0</v>
      </c>
      <c r="BL1726" s="17" t="s">
        <v>2359</v>
      </c>
      <c r="BM1726" s="246" t="s">
        <v>2366</v>
      </c>
    </row>
    <row r="1727" s="2" customFormat="1">
      <c r="A1727" s="38"/>
      <c r="B1727" s="39"/>
      <c r="C1727" s="40"/>
      <c r="D1727" s="248" t="s">
        <v>172</v>
      </c>
      <c r="E1727" s="40"/>
      <c r="F1727" s="249" t="s">
        <v>2367</v>
      </c>
      <c r="G1727" s="40"/>
      <c r="H1727" s="40"/>
      <c r="I1727" s="144"/>
      <c r="J1727" s="40"/>
      <c r="K1727" s="40"/>
      <c r="L1727" s="44"/>
      <c r="M1727" s="250"/>
      <c r="N1727" s="251"/>
      <c r="O1727" s="91"/>
      <c r="P1727" s="91"/>
      <c r="Q1727" s="91"/>
      <c r="R1727" s="91"/>
      <c r="S1727" s="91"/>
      <c r="T1727" s="92"/>
      <c r="U1727" s="38"/>
      <c r="V1727" s="38"/>
      <c r="W1727" s="38"/>
      <c r="X1727" s="38"/>
      <c r="Y1727" s="38"/>
      <c r="Z1727" s="38"/>
      <c r="AA1727" s="38"/>
      <c r="AB1727" s="38"/>
      <c r="AC1727" s="38"/>
      <c r="AD1727" s="38"/>
      <c r="AE1727" s="38"/>
      <c r="AT1727" s="17" t="s">
        <v>172</v>
      </c>
      <c r="AU1727" s="17" t="s">
        <v>85</v>
      </c>
    </row>
    <row r="1728" s="13" customFormat="1">
      <c r="A1728" s="13"/>
      <c r="B1728" s="252"/>
      <c r="C1728" s="253"/>
      <c r="D1728" s="248" t="s">
        <v>174</v>
      </c>
      <c r="E1728" s="254" t="s">
        <v>1</v>
      </c>
      <c r="F1728" s="255" t="s">
        <v>2368</v>
      </c>
      <c r="G1728" s="253"/>
      <c r="H1728" s="254" t="s">
        <v>1</v>
      </c>
      <c r="I1728" s="256"/>
      <c r="J1728" s="253"/>
      <c r="K1728" s="253"/>
      <c r="L1728" s="257"/>
      <c r="M1728" s="258"/>
      <c r="N1728" s="259"/>
      <c r="O1728" s="259"/>
      <c r="P1728" s="259"/>
      <c r="Q1728" s="259"/>
      <c r="R1728" s="259"/>
      <c r="S1728" s="259"/>
      <c r="T1728" s="260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61" t="s">
        <v>174</v>
      </c>
      <c r="AU1728" s="261" t="s">
        <v>85</v>
      </c>
      <c r="AV1728" s="13" t="s">
        <v>85</v>
      </c>
      <c r="AW1728" s="13" t="s">
        <v>32</v>
      </c>
      <c r="AX1728" s="13" t="s">
        <v>77</v>
      </c>
      <c r="AY1728" s="261" t="s">
        <v>163</v>
      </c>
    </row>
    <row r="1729" s="14" customFormat="1">
      <c r="A1729" s="14"/>
      <c r="B1729" s="262"/>
      <c r="C1729" s="263"/>
      <c r="D1729" s="248" t="s">
        <v>174</v>
      </c>
      <c r="E1729" s="264" t="s">
        <v>1</v>
      </c>
      <c r="F1729" s="265" t="s">
        <v>85</v>
      </c>
      <c r="G1729" s="263"/>
      <c r="H1729" s="266">
        <v>1</v>
      </c>
      <c r="I1729" s="267"/>
      <c r="J1729" s="263"/>
      <c r="K1729" s="263"/>
      <c r="L1729" s="268"/>
      <c r="M1729" s="269"/>
      <c r="N1729" s="270"/>
      <c r="O1729" s="270"/>
      <c r="P1729" s="270"/>
      <c r="Q1729" s="270"/>
      <c r="R1729" s="270"/>
      <c r="S1729" s="270"/>
      <c r="T1729" s="271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72" t="s">
        <v>174</v>
      </c>
      <c r="AU1729" s="272" t="s">
        <v>85</v>
      </c>
      <c r="AV1729" s="14" t="s">
        <v>87</v>
      </c>
      <c r="AW1729" s="14" t="s">
        <v>32</v>
      </c>
      <c r="AX1729" s="14" t="s">
        <v>77</v>
      </c>
      <c r="AY1729" s="272" t="s">
        <v>163</v>
      </c>
    </row>
    <row r="1730" s="2" customFormat="1" ht="16.5" customHeight="1">
      <c r="A1730" s="38"/>
      <c r="B1730" s="39"/>
      <c r="C1730" s="235" t="s">
        <v>2369</v>
      </c>
      <c r="D1730" s="235" t="s">
        <v>165</v>
      </c>
      <c r="E1730" s="236" t="s">
        <v>2370</v>
      </c>
      <c r="F1730" s="237" t="s">
        <v>2371</v>
      </c>
      <c r="G1730" s="238" t="s">
        <v>2358</v>
      </c>
      <c r="H1730" s="239">
        <v>6.5</v>
      </c>
      <c r="I1730" s="240"/>
      <c r="J1730" s="241">
        <f>ROUND(I1730*H1730,2)</f>
        <v>0</v>
      </c>
      <c r="K1730" s="237" t="s">
        <v>169</v>
      </c>
      <c r="L1730" s="44"/>
      <c r="M1730" s="242" t="s">
        <v>1</v>
      </c>
      <c r="N1730" s="243" t="s">
        <v>42</v>
      </c>
      <c r="O1730" s="91"/>
      <c r="P1730" s="244">
        <f>O1730*H1730</f>
        <v>0</v>
      </c>
      <c r="Q1730" s="244">
        <v>0</v>
      </c>
      <c r="R1730" s="244">
        <f>Q1730*H1730</f>
        <v>0</v>
      </c>
      <c r="S1730" s="244">
        <v>0</v>
      </c>
      <c r="T1730" s="245">
        <f>S1730*H1730</f>
        <v>0</v>
      </c>
      <c r="U1730" s="38"/>
      <c r="V1730" s="38"/>
      <c r="W1730" s="38"/>
      <c r="X1730" s="38"/>
      <c r="Y1730" s="38"/>
      <c r="Z1730" s="38"/>
      <c r="AA1730" s="38"/>
      <c r="AB1730" s="38"/>
      <c r="AC1730" s="38"/>
      <c r="AD1730" s="38"/>
      <c r="AE1730" s="38"/>
      <c r="AR1730" s="246" t="s">
        <v>2359</v>
      </c>
      <c r="AT1730" s="246" t="s">
        <v>165</v>
      </c>
      <c r="AU1730" s="246" t="s">
        <v>85</v>
      </c>
      <c r="AY1730" s="17" t="s">
        <v>163</v>
      </c>
      <c r="BE1730" s="247">
        <f>IF(N1730="základní",J1730,0)</f>
        <v>0</v>
      </c>
      <c r="BF1730" s="247">
        <f>IF(N1730="snížená",J1730,0)</f>
        <v>0</v>
      </c>
      <c r="BG1730" s="247">
        <f>IF(N1730="zákl. přenesená",J1730,0)</f>
        <v>0</v>
      </c>
      <c r="BH1730" s="247">
        <f>IF(N1730="sníž. přenesená",J1730,0)</f>
        <v>0</v>
      </c>
      <c r="BI1730" s="247">
        <f>IF(N1730="nulová",J1730,0)</f>
        <v>0</v>
      </c>
      <c r="BJ1730" s="17" t="s">
        <v>85</v>
      </c>
      <c r="BK1730" s="247">
        <f>ROUND(I1730*H1730,2)</f>
        <v>0</v>
      </c>
      <c r="BL1730" s="17" t="s">
        <v>2359</v>
      </c>
      <c r="BM1730" s="246" t="s">
        <v>2372</v>
      </c>
    </row>
    <row r="1731" s="2" customFormat="1">
      <c r="A1731" s="38"/>
      <c r="B1731" s="39"/>
      <c r="C1731" s="40"/>
      <c r="D1731" s="248" t="s">
        <v>172</v>
      </c>
      <c r="E1731" s="40"/>
      <c r="F1731" s="249" t="s">
        <v>2373</v>
      </c>
      <c r="G1731" s="40"/>
      <c r="H1731" s="40"/>
      <c r="I1731" s="144"/>
      <c r="J1731" s="40"/>
      <c r="K1731" s="40"/>
      <c r="L1731" s="44"/>
      <c r="M1731" s="250"/>
      <c r="N1731" s="251"/>
      <c r="O1731" s="91"/>
      <c r="P1731" s="91"/>
      <c r="Q1731" s="91"/>
      <c r="R1731" s="91"/>
      <c r="S1731" s="91"/>
      <c r="T1731" s="92"/>
      <c r="U1731" s="38"/>
      <c r="V1731" s="38"/>
      <c r="W1731" s="38"/>
      <c r="X1731" s="38"/>
      <c r="Y1731" s="38"/>
      <c r="Z1731" s="38"/>
      <c r="AA1731" s="38"/>
      <c r="AB1731" s="38"/>
      <c r="AC1731" s="38"/>
      <c r="AD1731" s="38"/>
      <c r="AE1731" s="38"/>
      <c r="AT1731" s="17" t="s">
        <v>172</v>
      </c>
      <c r="AU1731" s="17" t="s">
        <v>85</v>
      </c>
    </row>
    <row r="1732" s="13" customFormat="1">
      <c r="A1732" s="13"/>
      <c r="B1732" s="252"/>
      <c r="C1732" s="253"/>
      <c r="D1732" s="248" t="s">
        <v>174</v>
      </c>
      <c r="E1732" s="254" t="s">
        <v>1</v>
      </c>
      <c r="F1732" s="255" t="s">
        <v>2374</v>
      </c>
      <c r="G1732" s="253"/>
      <c r="H1732" s="254" t="s">
        <v>1</v>
      </c>
      <c r="I1732" s="256"/>
      <c r="J1732" s="253"/>
      <c r="K1732" s="253"/>
      <c r="L1732" s="257"/>
      <c r="M1732" s="258"/>
      <c r="N1732" s="259"/>
      <c r="O1732" s="259"/>
      <c r="P1732" s="259"/>
      <c r="Q1732" s="259"/>
      <c r="R1732" s="259"/>
      <c r="S1732" s="259"/>
      <c r="T1732" s="260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61" t="s">
        <v>174</v>
      </c>
      <c r="AU1732" s="261" t="s">
        <v>85</v>
      </c>
      <c r="AV1732" s="13" t="s">
        <v>85</v>
      </c>
      <c r="AW1732" s="13" t="s">
        <v>32</v>
      </c>
      <c r="AX1732" s="13" t="s">
        <v>77</v>
      </c>
      <c r="AY1732" s="261" t="s">
        <v>163</v>
      </c>
    </row>
    <row r="1733" s="13" customFormat="1">
      <c r="A1733" s="13"/>
      <c r="B1733" s="252"/>
      <c r="C1733" s="253"/>
      <c r="D1733" s="248" t="s">
        <v>174</v>
      </c>
      <c r="E1733" s="254" t="s">
        <v>1</v>
      </c>
      <c r="F1733" s="255" t="s">
        <v>2375</v>
      </c>
      <c r="G1733" s="253"/>
      <c r="H1733" s="254" t="s">
        <v>1</v>
      </c>
      <c r="I1733" s="256"/>
      <c r="J1733" s="253"/>
      <c r="K1733" s="253"/>
      <c r="L1733" s="257"/>
      <c r="M1733" s="258"/>
      <c r="N1733" s="259"/>
      <c r="O1733" s="259"/>
      <c r="P1733" s="259"/>
      <c r="Q1733" s="259"/>
      <c r="R1733" s="259"/>
      <c r="S1733" s="259"/>
      <c r="T1733" s="260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61" t="s">
        <v>174</v>
      </c>
      <c r="AU1733" s="261" t="s">
        <v>85</v>
      </c>
      <c r="AV1733" s="13" t="s">
        <v>85</v>
      </c>
      <c r="AW1733" s="13" t="s">
        <v>32</v>
      </c>
      <c r="AX1733" s="13" t="s">
        <v>77</v>
      </c>
      <c r="AY1733" s="261" t="s">
        <v>163</v>
      </c>
    </row>
    <row r="1734" s="14" customFormat="1">
      <c r="A1734" s="14"/>
      <c r="B1734" s="262"/>
      <c r="C1734" s="263"/>
      <c r="D1734" s="248" t="s">
        <v>174</v>
      </c>
      <c r="E1734" s="264" t="s">
        <v>1</v>
      </c>
      <c r="F1734" s="265" t="s">
        <v>197</v>
      </c>
      <c r="G1734" s="263"/>
      <c r="H1734" s="266">
        <v>5</v>
      </c>
      <c r="I1734" s="267"/>
      <c r="J1734" s="263"/>
      <c r="K1734" s="263"/>
      <c r="L1734" s="268"/>
      <c r="M1734" s="269"/>
      <c r="N1734" s="270"/>
      <c r="O1734" s="270"/>
      <c r="P1734" s="270"/>
      <c r="Q1734" s="270"/>
      <c r="R1734" s="270"/>
      <c r="S1734" s="270"/>
      <c r="T1734" s="271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72" t="s">
        <v>174</v>
      </c>
      <c r="AU1734" s="272" t="s">
        <v>85</v>
      </c>
      <c r="AV1734" s="14" t="s">
        <v>87</v>
      </c>
      <c r="AW1734" s="14" t="s">
        <v>32</v>
      </c>
      <c r="AX1734" s="14" t="s">
        <v>77</v>
      </c>
      <c r="AY1734" s="272" t="s">
        <v>163</v>
      </c>
    </row>
    <row r="1735" s="13" customFormat="1">
      <c r="A1735" s="13"/>
      <c r="B1735" s="252"/>
      <c r="C1735" s="253"/>
      <c r="D1735" s="248" t="s">
        <v>174</v>
      </c>
      <c r="E1735" s="254" t="s">
        <v>1</v>
      </c>
      <c r="F1735" s="255" t="s">
        <v>2376</v>
      </c>
      <c r="G1735" s="253"/>
      <c r="H1735" s="254" t="s">
        <v>1</v>
      </c>
      <c r="I1735" s="256"/>
      <c r="J1735" s="253"/>
      <c r="K1735" s="253"/>
      <c r="L1735" s="257"/>
      <c r="M1735" s="258"/>
      <c r="N1735" s="259"/>
      <c r="O1735" s="259"/>
      <c r="P1735" s="259"/>
      <c r="Q1735" s="259"/>
      <c r="R1735" s="259"/>
      <c r="S1735" s="259"/>
      <c r="T1735" s="260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61" t="s">
        <v>174</v>
      </c>
      <c r="AU1735" s="261" t="s">
        <v>85</v>
      </c>
      <c r="AV1735" s="13" t="s">
        <v>85</v>
      </c>
      <c r="AW1735" s="13" t="s">
        <v>32</v>
      </c>
      <c r="AX1735" s="13" t="s">
        <v>77</v>
      </c>
      <c r="AY1735" s="261" t="s">
        <v>163</v>
      </c>
    </row>
    <row r="1736" s="14" customFormat="1">
      <c r="A1736" s="14"/>
      <c r="B1736" s="262"/>
      <c r="C1736" s="263"/>
      <c r="D1736" s="248" t="s">
        <v>174</v>
      </c>
      <c r="E1736" s="264" t="s">
        <v>1</v>
      </c>
      <c r="F1736" s="265" t="s">
        <v>1345</v>
      </c>
      <c r="G1736" s="263"/>
      <c r="H1736" s="266">
        <v>1.5</v>
      </c>
      <c r="I1736" s="267"/>
      <c r="J1736" s="263"/>
      <c r="K1736" s="263"/>
      <c r="L1736" s="268"/>
      <c r="M1736" s="269"/>
      <c r="N1736" s="270"/>
      <c r="O1736" s="270"/>
      <c r="P1736" s="270"/>
      <c r="Q1736" s="270"/>
      <c r="R1736" s="270"/>
      <c r="S1736" s="270"/>
      <c r="T1736" s="271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72" t="s">
        <v>174</v>
      </c>
      <c r="AU1736" s="272" t="s">
        <v>85</v>
      </c>
      <c r="AV1736" s="14" t="s">
        <v>87</v>
      </c>
      <c r="AW1736" s="14" t="s">
        <v>32</v>
      </c>
      <c r="AX1736" s="14" t="s">
        <v>77</v>
      </c>
      <c r="AY1736" s="272" t="s">
        <v>163</v>
      </c>
    </row>
    <row r="1737" s="2" customFormat="1" ht="16.5" customHeight="1">
      <c r="A1737" s="38"/>
      <c r="B1737" s="39"/>
      <c r="C1737" s="235" t="s">
        <v>2377</v>
      </c>
      <c r="D1737" s="235" t="s">
        <v>165</v>
      </c>
      <c r="E1737" s="236" t="s">
        <v>2378</v>
      </c>
      <c r="F1737" s="237" t="s">
        <v>2379</v>
      </c>
      <c r="G1737" s="238" t="s">
        <v>2358</v>
      </c>
      <c r="H1737" s="239">
        <v>1.5</v>
      </c>
      <c r="I1737" s="240"/>
      <c r="J1737" s="241">
        <f>ROUND(I1737*H1737,2)</f>
        <v>0</v>
      </c>
      <c r="K1737" s="237" t="s">
        <v>169</v>
      </c>
      <c r="L1737" s="44"/>
      <c r="M1737" s="242" t="s">
        <v>1</v>
      </c>
      <c r="N1737" s="243" t="s">
        <v>42</v>
      </c>
      <c r="O1737" s="91"/>
      <c r="P1737" s="244">
        <f>O1737*H1737</f>
        <v>0</v>
      </c>
      <c r="Q1737" s="244">
        <v>0</v>
      </c>
      <c r="R1737" s="244">
        <f>Q1737*H1737</f>
        <v>0</v>
      </c>
      <c r="S1737" s="244">
        <v>0</v>
      </c>
      <c r="T1737" s="245">
        <f>S1737*H1737</f>
        <v>0</v>
      </c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  <c r="AE1737" s="38"/>
      <c r="AR1737" s="246" t="s">
        <v>2359</v>
      </c>
      <c r="AT1737" s="246" t="s">
        <v>165</v>
      </c>
      <c r="AU1737" s="246" t="s">
        <v>85</v>
      </c>
      <c r="AY1737" s="17" t="s">
        <v>163</v>
      </c>
      <c r="BE1737" s="247">
        <f>IF(N1737="základní",J1737,0)</f>
        <v>0</v>
      </c>
      <c r="BF1737" s="247">
        <f>IF(N1737="snížená",J1737,0)</f>
        <v>0</v>
      </c>
      <c r="BG1737" s="247">
        <f>IF(N1737="zákl. přenesená",J1737,0)</f>
        <v>0</v>
      </c>
      <c r="BH1737" s="247">
        <f>IF(N1737="sníž. přenesená",J1737,0)</f>
        <v>0</v>
      </c>
      <c r="BI1737" s="247">
        <f>IF(N1737="nulová",J1737,0)</f>
        <v>0</v>
      </c>
      <c r="BJ1737" s="17" t="s">
        <v>85</v>
      </c>
      <c r="BK1737" s="247">
        <f>ROUND(I1737*H1737,2)</f>
        <v>0</v>
      </c>
      <c r="BL1737" s="17" t="s">
        <v>2359</v>
      </c>
      <c r="BM1737" s="246" t="s">
        <v>2380</v>
      </c>
    </row>
    <row r="1738" s="2" customFormat="1">
      <c r="A1738" s="38"/>
      <c r="B1738" s="39"/>
      <c r="C1738" s="40"/>
      <c r="D1738" s="248" t="s">
        <v>172</v>
      </c>
      <c r="E1738" s="40"/>
      <c r="F1738" s="249" t="s">
        <v>2381</v>
      </c>
      <c r="G1738" s="40"/>
      <c r="H1738" s="40"/>
      <c r="I1738" s="144"/>
      <c r="J1738" s="40"/>
      <c r="K1738" s="40"/>
      <c r="L1738" s="44"/>
      <c r="M1738" s="250"/>
      <c r="N1738" s="251"/>
      <c r="O1738" s="91"/>
      <c r="P1738" s="91"/>
      <c r="Q1738" s="91"/>
      <c r="R1738" s="91"/>
      <c r="S1738" s="91"/>
      <c r="T1738" s="92"/>
      <c r="U1738" s="38"/>
      <c r="V1738" s="38"/>
      <c r="W1738" s="38"/>
      <c r="X1738" s="38"/>
      <c r="Y1738" s="38"/>
      <c r="Z1738" s="38"/>
      <c r="AA1738" s="38"/>
      <c r="AB1738" s="38"/>
      <c r="AC1738" s="38"/>
      <c r="AD1738" s="38"/>
      <c r="AE1738" s="38"/>
      <c r="AT1738" s="17" t="s">
        <v>172</v>
      </c>
      <c r="AU1738" s="17" t="s">
        <v>85</v>
      </c>
    </row>
    <row r="1739" s="13" customFormat="1">
      <c r="A1739" s="13"/>
      <c r="B1739" s="252"/>
      <c r="C1739" s="253"/>
      <c r="D1739" s="248" t="s">
        <v>174</v>
      </c>
      <c r="E1739" s="254" t="s">
        <v>1</v>
      </c>
      <c r="F1739" s="255" t="s">
        <v>2382</v>
      </c>
      <c r="G1739" s="253"/>
      <c r="H1739" s="254" t="s">
        <v>1</v>
      </c>
      <c r="I1739" s="256"/>
      <c r="J1739" s="253"/>
      <c r="K1739" s="253"/>
      <c r="L1739" s="257"/>
      <c r="M1739" s="258"/>
      <c r="N1739" s="259"/>
      <c r="O1739" s="259"/>
      <c r="P1739" s="259"/>
      <c r="Q1739" s="259"/>
      <c r="R1739" s="259"/>
      <c r="S1739" s="259"/>
      <c r="T1739" s="260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61" t="s">
        <v>174</v>
      </c>
      <c r="AU1739" s="261" t="s">
        <v>85</v>
      </c>
      <c r="AV1739" s="13" t="s">
        <v>85</v>
      </c>
      <c r="AW1739" s="13" t="s">
        <v>32</v>
      </c>
      <c r="AX1739" s="13" t="s">
        <v>77</v>
      </c>
      <c r="AY1739" s="261" t="s">
        <v>163</v>
      </c>
    </row>
    <row r="1740" s="14" customFormat="1">
      <c r="A1740" s="14"/>
      <c r="B1740" s="262"/>
      <c r="C1740" s="263"/>
      <c r="D1740" s="248" t="s">
        <v>174</v>
      </c>
      <c r="E1740" s="264" t="s">
        <v>1</v>
      </c>
      <c r="F1740" s="265" t="s">
        <v>1345</v>
      </c>
      <c r="G1740" s="263"/>
      <c r="H1740" s="266">
        <v>1.5</v>
      </c>
      <c r="I1740" s="267"/>
      <c r="J1740" s="263"/>
      <c r="K1740" s="263"/>
      <c r="L1740" s="268"/>
      <c r="M1740" s="284"/>
      <c r="N1740" s="285"/>
      <c r="O1740" s="285"/>
      <c r="P1740" s="285"/>
      <c r="Q1740" s="285"/>
      <c r="R1740" s="285"/>
      <c r="S1740" s="285"/>
      <c r="T1740" s="286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72" t="s">
        <v>174</v>
      </c>
      <c r="AU1740" s="272" t="s">
        <v>85</v>
      </c>
      <c r="AV1740" s="14" t="s">
        <v>87</v>
      </c>
      <c r="AW1740" s="14" t="s">
        <v>32</v>
      </c>
      <c r="AX1740" s="14" t="s">
        <v>77</v>
      </c>
      <c r="AY1740" s="272" t="s">
        <v>163</v>
      </c>
    </row>
    <row r="1741" s="2" customFormat="1" ht="6.96" customHeight="1">
      <c r="A1741" s="38"/>
      <c r="B1741" s="66"/>
      <c r="C1741" s="67"/>
      <c r="D1741" s="67"/>
      <c r="E1741" s="67"/>
      <c r="F1741" s="67"/>
      <c r="G1741" s="67"/>
      <c r="H1741" s="67"/>
      <c r="I1741" s="183"/>
      <c r="J1741" s="67"/>
      <c r="K1741" s="67"/>
      <c r="L1741" s="44"/>
      <c r="M1741" s="38"/>
      <c r="O1741" s="38"/>
      <c r="P1741" s="38"/>
      <c r="Q1741" s="38"/>
      <c r="R1741" s="38"/>
      <c r="S1741" s="38"/>
      <c r="T1741" s="38"/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</row>
  </sheetData>
  <sheetProtection sheet="1" autoFilter="0" formatColumns="0" formatRows="0" objects="1" scenarios="1" spinCount="100000" saltValue="ImD1jCQ7YRDf5uo/kW9AbyvdLTASFYZDmZlLTrg5+/guB5U/Glrx9JBBaRyatUKT3CXCWfK0Y0YYfdMHCXWgfA==" hashValue="twJemyDYxZgJ6uIf7bRiodbyk5IdudaEsLtBwtaZJwKngCRPv5aPGWvphH9bmMhPgBC/ystK0bySnIYE6Chjog==" algorithmName="SHA-512" password="CC35"/>
  <autoFilter ref="C149:K1740"/>
  <mergeCells count="9">
    <mergeCell ref="E7:H7"/>
    <mergeCell ref="E9:H9"/>
    <mergeCell ref="E18:H18"/>
    <mergeCell ref="E27:H27"/>
    <mergeCell ref="E85:H85"/>
    <mergeCell ref="E87:H87"/>
    <mergeCell ref="E140:H140"/>
    <mergeCell ref="E142:H14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Krásné Údolí, Stav.úpr.stanice dobrovolných hasičů - III.etapa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2383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59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ROUND((SUM(BE121:BE239)),  2)</f>
        <v>0</v>
      </c>
      <c r="G33" s="38"/>
      <c r="H33" s="38"/>
      <c r="I33" s="162">
        <v>0.20999999999999999</v>
      </c>
      <c r="J33" s="161">
        <f>ROUND(((SUM(BE121:BE239))*I33),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ROUND((SUM(BF121:BF239)),  2)</f>
        <v>0</v>
      </c>
      <c r="G34" s="38"/>
      <c r="H34" s="38"/>
      <c r="I34" s="162">
        <v>0.14999999999999999</v>
      </c>
      <c r="J34" s="161">
        <f>ROUND(((SUM(BF121:BF239))*I34),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ROUND((SUM(BG121:BG239)),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ROUND((SUM(BH121:BH239)),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ROUND((SUM(BI121:BI239)),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Krásné Údolí, Stav.úpr.stanice dobrovolných hasičů - III.etapa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D.4.A. - Vzduchotechnika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Krásné Údolí</v>
      </c>
      <c r="G89" s="40"/>
      <c r="H89" s="40"/>
      <c r="I89" s="147" t="s">
        <v>22</v>
      </c>
      <c r="J89" s="79" t="str">
        <f>IF(J12="","",J12)</f>
        <v>1. 4. 2020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>Ing. Miloš Trnka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J.Svobodová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2384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2385</v>
      </c>
      <c r="E98" s="196"/>
      <c r="F98" s="196"/>
      <c r="G98" s="196"/>
      <c r="H98" s="196"/>
      <c r="I98" s="197"/>
      <c r="J98" s="198">
        <f>J163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2386</v>
      </c>
      <c r="E99" s="196"/>
      <c r="F99" s="196"/>
      <c r="G99" s="196"/>
      <c r="H99" s="196"/>
      <c r="I99" s="197"/>
      <c r="J99" s="198">
        <f>J181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2387</v>
      </c>
      <c r="E100" s="196"/>
      <c r="F100" s="196"/>
      <c r="G100" s="196"/>
      <c r="H100" s="196"/>
      <c r="I100" s="197"/>
      <c r="J100" s="198">
        <f>J228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2388</v>
      </c>
      <c r="E101" s="196"/>
      <c r="F101" s="196"/>
      <c r="G101" s="196"/>
      <c r="H101" s="196"/>
      <c r="I101" s="197"/>
      <c r="J101" s="198">
        <f>J233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148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Krásné Údolí, Stav.úpr.stanice dobrovolných hasičů - III.etapa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D.4.A. - Vzduchotechnika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Krásné Údolí</v>
      </c>
      <c r="G115" s="40"/>
      <c r="H115" s="40"/>
      <c r="I115" s="147" t="s">
        <v>22</v>
      </c>
      <c r="J115" s="79" t="str">
        <f>IF(J12="","",J12)</f>
        <v>1. 4. 2020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>Ing. Miloš Trnka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J.Svobodová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149</v>
      </c>
      <c r="D120" s="210" t="s">
        <v>62</v>
      </c>
      <c r="E120" s="210" t="s">
        <v>58</v>
      </c>
      <c r="F120" s="210" t="s">
        <v>59</v>
      </c>
      <c r="G120" s="210" t="s">
        <v>150</v>
      </c>
      <c r="H120" s="210" t="s">
        <v>151</v>
      </c>
      <c r="I120" s="211" t="s">
        <v>152</v>
      </c>
      <c r="J120" s="210" t="s">
        <v>111</v>
      </c>
      <c r="K120" s="212" t="s">
        <v>153</v>
      </c>
      <c r="L120" s="213"/>
      <c r="M120" s="100" t="s">
        <v>1</v>
      </c>
      <c r="N120" s="101" t="s">
        <v>41</v>
      </c>
      <c r="O120" s="101" t="s">
        <v>154</v>
      </c>
      <c r="P120" s="101" t="s">
        <v>155</v>
      </c>
      <c r="Q120" s="101" t="s">
        <v>156</v>
      </c>
      <c r="R120" s="101" t="s">
        <v>157</v>
      </c>
      <c r="S120" s="101" t="s">
        <v>158</v>
      </c>
      <c r="T120" s="102" t="s">
        <v>159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160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P122+P163+P181+P228+P233</f>
        <v>0</v>
      </c>
      <c r="Q121" s="104"/>
      <c r="R121" s="216">
        <f>R122+R163+R181+R228+R233</f>
        <v>0</v>
      </c>
      <c r="S121" s="104"/>
      <c r="T121" s="217">
        <f>T122+T163+T181+T228+T233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113</v>
      </c>
      <c r="BK121" s="218">
        <f>BK122+BK163+BK181+BK228+BK233</f>
        <v>0</v>
      </c>
    </row>
    <row r="122" s="12" customFormat="1" ht="25.92" customHeight="1">
      <c r="A122" s="12"/>
      <c r="B122" s="219"/>
      <c r="C122" s="220"/>
      <c r="D122" s="221" t="s">
        <v>76</v>
      </c>
      <c r="E122" s="222" t="s">
        <v>2389</v>
      </c>
      <c r="F122" s="222" t="s">
        <v>2390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SUM(P123:P162)</f>
        <v>0</v>
      </c>
      <c r="Q122" s="227"/>
      <c r="R122" s="228">
        <f>SUM(R123:R162)</f>
        <v>0</v>
      </c>
      <c r="S122" s="227"/>
      <c r="T122" s="229">
        <f>SUM(T123:T162)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85</v>
      </c>
      <c r="AT122" s="231" t="s">
        <v>76</v>
      </c>
      <c r="AU122" s="231" t="s">
        <v>77</v>
      </c>
      <c r="AY122" s="230" t="s">
        <v>163</v>
      </c>
      <c r="BK122" s="232">
        <f>SUM(BK123:BK162)</f>
        <v>0</v>
      </c>
    </row>
    <row r="123" s="2" customFormat="1" ht="16.5" customHeight="1">
      <c r="A123" s="38"/>
      <c r="B123" s="39"/>
      <c r="C123" s="235" t="s">
        <v>85</v>
      </c>
      <c r="D123" s="235" t="s">
        <v>165</v>
      </c>
      <c r="E123" s="236" t="s">
        <v>2391</v>
      </c>
      <c r="F123" s="237" t="s">
        <v>2392</v>
      </c>
      <c r="G123" s="238" t="s">
        <v>2337</v>
      </c>
      <c r="H123" s="239">
        <v>1</v>
      </c>
      <c r="I123" s="240"/>
      <c r="J123" s="241">
        <f>ROUND(I123*H123,2)</f>
        <v>0</v>
      </c>
      <c r="K123" s="237" t="s">
        <v>1</v>
      </c>
      <c r="L123" s="44"/>
      <c r="M123" s="242" t="s">
        <v>1</v>
      </c>
      <c r="N123" s="243" t="s">
        <v>42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170</v>
      </c>
      <c r="AT123" s="246" t="s">
        <v>165</v>
      </c>
      <c r="AU123" s="246" t="s">
        <v>85</v>
      </c>
      <c r="AY123" s="17" t="s">
        <v>163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85</v>
      </c>
      <c r="BK123" s="247">
        <f>ROUND(I123*H123,2)</f>
        <v>0</v>
      </c>
      <c r="BL123" s="17" t="s">
        <v>170</v>
      </c>
      <c r="BM123" s="246" t="s">
        <v>87</v>
      </c>
    </row>
    <row r="124" s="2" customFormat="1">
      <c r="A124" s="38"/>
      <c r="B124" s="39"/>
      <c r="C124" s="40"/>
      <c r="D124" s="248" t="s">
        <v>172</v>
      </c>
      <c r="E124" s="40"/>
      <c r="F124" s="249" t="s">
        <v>2392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172</v>
      </c>
      <c r="AU124" s="17" t="s">
        <v>85</v>
      </c>
    </row>
    <row r="125" s="2" customFormat="1">
      <c r="A125" s="38"/>
      <c r="B125" s="39"/>
      <c r="C125" s="40"/>
      <c r="D125" s="248" t="s">
        <v>393</v>
      </c>
      <c r="E125" s="40"/>
      <c r="F125" s="283" t="s">
        <v>2393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393</v>
      </c>
      <c r="AU125" s="17" t="s">
        <v>85</v>
      </c>
    </row>
    <row r="126" s="2" customFormat="1" ht="16.5" customHeight="1">
      <c r="A126" s="38"/>
      <c r="B126" s="39"/>
      <c r="C126" s="235" t="s">
        <v>87</v>
      </c>
      <c r="D126" s="235" t="s">
        <v>165</v>
      </c>
      <c r="E126" s="236" t="s">
        <v>2394</v>
      </c>
      <c r="F126" s="237" t="s">
        <v>2395</v>
      </c>
      <c r="G126" s="238" t="s">
        <v>2337</v>
      </c>
      <c r="H126" s="239">
        <v>2</v>
      </c>
      <c r="I126" s="240"/>
      <c r="J126" s="241">
        <f>ROUND(I126*H126,2)</f>
        <v>0</v>
      </c>
      <c r="K126" s="237" t="s">
        <v>1</v>
      </c>
      <c r="L126" s="44"/>
      <c r="M126" s="242" t="s">
        <v>1</v>
      </c>
      <c r="N126" s="243" t="s">
        <v>42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170</v>
      </c>
      <c r="AT126" s="246" t="s">
        <v>165</v>
      </c>
      <c r="AU126" s="246" t="s">
        <v>85</v>
      </c>
      <c r="AY126" s="17" t="s">
        <v>163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85</v>
      </c>
      <c r="BK126" s="247">
        <f>ROUND(I126*H126,2)</f>
        <v>0</v>
      </c>
      <c r="BL126" s="17" t="s">
        <v>170</v>
      </c>
      <c r="BM126" s="246" t="s">
        <v>170</v>
      </c>
    </row>
    <row r="127" s="2" customFormat="1">
      <c r="A127" s="38"/>
      <c r="B127" s="39"/>
      <c r="C127" s="40"/>
      <c r="D127" s="248" t="s">
        <v>172</v>
      </c>
      <c r="E127" s="40"/>
      <c r="F127" s="249" t="s">
        <v>2395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172</v>
      </c>
      <c r="AU127" s="17" t="s">
        <v>85</v>
      </c>
    </row>
    <row r="128" s="2" customFormat="1" ht="16.5" customHeight="1">
      <c r="A128" s="38"/>
      <c r="B128" s="39"/>
      <c r="C128" s="235" t="s">
        <v>181</v>
      </c>
      <c r="D128" s="235" t="s">
        <v>165</v>
      </c>
      <c r="E128" s="236" t="s">
        <v>2396</v>
      </c>
      <c r="F128" s="237" t="s">
        <v>2397</v>
      </c>
      <c r="G128" s="238" t="s">
        <v>2337</v>
      </c>
      <c r="H128" s="239">
        <v>1</v>
      </c>
      <c r="I128" s="240"/>
      <c r="J128" s="241">
        <f>ROUND(I128*H128,2)</f>
        <v>0</v>
      </c>
      <c r="K128" s="237" t="s">
        <v>1</v>
      </c>
      <c r="L128" s="44"/>
      <c r="M128" s="242" t="s">
        <v>1</v>
      </c>
      <c r="N128" s="243" t="s">
        <v>42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170</v>
      </c>
      <c r="AT128" s="246" t="s">
        <v>165</v>
      </c>
      <c r="AU128" s="246" t="s">
        <v>85</v>
      </c>
      <c r="AY128" s="17" t="s">
        <v>163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85</v>
      </c>
      <c r="BK128" s="247">
        <f>ROUND(I128*H128,2)</f>
        <v>0</v>
      </c>
      <c r="BL128" s="17" t="s">
        <v>170</v>
      </c>
      <c r="BM128" s="246" t="s">
        <v>203</v>
      </c>
    </row>
    <row r="129" s="2" customFormat="1">
      <c r="A129" s="38"/>
      <c r="B129" s="39"/>
      <c r="C129" s="40"/>
      <c r="D129" s="248" t="s">
        <v>172</v>
      </c>
      <c r="E129" s="40"/>
      <c r="F129" s="249" t="s">
        <v>2397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172</v>
      </c>
      <c r="AU129" s="17" t="s">
        <v>85</v>
      </c>
    </row>
    <row r="130" s="2" customFormat="1" ht="16.5" customHeight="1">
      <c r="A130" s="38"/>
      <c r="B130" s="39"/>
      <c r="C130" s="235" t="s">
        <v>170</v>
      </c>
      <c r="D130" s="235" t="s">
        <v>165</v>
      </c>
      <c r="E130" s="236" t="s">
        <v>2398</v>
      </c>
      <c r="F130" s="237" t="s">
        <v>2399</v>
      </c>
      <c r="G130" s="238" t="s">
        <v>1633</v>
      </c>
      <c r="H130" s="239">
        <v>1</v>
      </c>
      <c r="I130" s="240"/>
      <c r="J130" s="241">
        <f>ROUND(I130*H130,2)</f>
        <v>0</v>
      </c>
      <c r="K130" s="237" t="s">
        <v>1</v>
      </c>
      <c r="L130" s="44"/>
      <c r="M130" s="242" t="s">
        <v>1</v>
      </c>
      <c r="N130" s="243" t="s">
        <v>42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170</v>
      </c>
      <c r="AT130" s="246" t="s">
        <v>165</v>
      </c>
      <c r="AU130" s="246" t="s">
        <v>85</v>
      </c>
      <c r="AY130" s="17" t="s">
        <v>163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85</v>
      </c>
      <c r="BK130" s="247">
        <f>ROUND(I130*H130,2)</f>
        <v>0</v>
      </c>
      <c r="BL130" s="17" t="s">
        <v>170</v>
      </c>
      <c r="BM130" s="246" t="s">
        <v>216</v>
      </c>
    </row>
    <row r="131" s="2" customFormat="1">
      <c r="A131" s="38"/>
      <c r="B131" s="39"/>
      <c r="C131" s="40"/>
      <c r="D131" s="248" t="s">
        <v>172</v>
      </c>
      <c r="E131" s="40"/>
      <c r="F131" s="249" t="s">
        <v>2399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172</v>
      </c>
      <c r="AU131" s="17" t="s">
        <v>85</v>
      </c>
    </row>
    <row r="132" s="2" customFormat="1" ht="16.5" customHeight="1">
      <c r="A132" s="38"/>
      <c r="B132" s="39"/>
      <c r="C132" s="235" t="s">
        <v>197</v>
      </c>
      <c r="D132" s="235" t="s">
        <v>165</v>
      </c>
      <c r="E132" s="236" t="s">
        <v>2400</v>
      </c>
      <c r="F132" s="237" t="s">
        <v>2401</v>
      </c>
      <c r="G132" s="238" t="s">
        <v>2337</v>
      </c>
      <c r="H132" s="239">
        <v>1</v>
      </c>
      <c r="I132" s="240"/>
      <c r="J132" s="241">
        <f>ROUND(I132*H132,2)</f>
        <v>0</v>
      </c>
      <c r="K132" s="237" t="s">
        <v>1</v>
      </c>
      <c r="L132" s="44"/>
      <c r="M132" s="242" t="s">
        <v>1</v>
      </c>
      <c r="N132" s="243" t="s">
        <v>42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170</v>
      </c>
      <c r="AT132" s="246" t="s">
        <v>165</v>
      </c>
      <c r="AU132" s="246" t="s">
        <v>85</v>
      </c>
      <c r="AY132" s="17" t="s">
        <v>163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85</v>
      </c>
      <c r="BK132" s="247">
        <f>ROUND(I132*H132,2)</f>
        <v>0</v>
      </c>
      <c r="BL132" s="17" t="s">
        <v>170</v>
      </c>
      <c r="BM132" s="246" t="s">
        <v>229</v>
      </c>
    </row>
    <row r="133" s="2" customFormat="1">
      <c r="A133" s="38"/>
      <c r="B133" s="39"/>
      <c r="C133" s="40"/>
      <c r="D133" s="248" t="s">
        <v>172</v>
      </c>
      <c r="E133" s="40"/>
      <c r="F133" s="249" t="s">
        <v>2401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172</v>
      </c>
      <c r="AU133" s="17" t="s">
        <v>85</v>
      </c>
    </row>
    <row r="134" s="2" customFormat="1">
      <c r="A134" s="38"/>
      <c r="B134" s="39"/>
      <c r="C134" s="40"/>
      <c r="D134" s="248" t="s">
        <v>393</v>
      </c>
      <c r="E134" s="40"/>
      <c r="F134" s="283" t="s">
        <v>2402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393</v>
      </c>
      <c r="AU134" s="17" t="s">
        <v>85</v>
      </c>
    </row>
    <row r="135" s="2" customFormat="1" ht="16.5" customHeight="1">
      <c r="A135" s="38"/>
      <c r="B135" s="39"/>
      <c r="C135" s="235" t="s">
        <v>203</v>
      </c>
      <c r="D135" s="235" t="s">
        <v>165</v>
      </c>
      <c r="E135" s="236" t="s">
        <v>2403</v>
      </c>
      <c r="F135" s="237" t="s">
        <v>2404</v>
      </c>
      <c r="G135" s="238" t="s">
        <v>2337</v>
      </c>
      <c r="H135" s="239">
        <v>2</v>
      </c>
      <c r="I135" s="240"/>
      <c r="J135" s="241">
        <f>ROUND(I135*H135,2)</f>
        <v>0</v>
      </c>
      <c r="K135" s="237" t="s">
        <v>1</v>
      </c>
      <c r="L135" s="44"/>
      <c r="M135" s="242" t="s">
        <v>1</v>
      </c>
      <c r="N135" s="243" t="s">
        <v>42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170</v>
      </c>
      <c r="AT135" s="246" t="s">
        <v>165</v>
      </c>
      <c r="AU135" s="246" t="s">
        <v>85</v>
      </c>
      <c r="AY135" s="17" t="s">
        <v>163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85</v>
      </c>
      <c r="BK135" s="247">
        <f>ROUND(I135*H135,2)</f>
        <v>0</v>
      </c>
      <c r="BL135" s="17" t="s">
        <v>170</v>
      </c>
      <c r="BM135" s="246" t="s">
        <v>241</v>
      </c>
    </row>
    <row r="136" s="2" customFormat="1">
      <c r="A136" s="38"/>
      <c r="B136" s="39"/>
      <c r="C136" s="40"/>
      <c r="D136" s="248" t="s">
        <v>172</v>
      </c>
      <c r="E136" s="40"/>
      <c r="F136" s="249" t="s">
        <v>2404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172</v>
      </c>
      <c r="AU136" s="17" t="s">
        <v>85</v>
      </c>
    </row>
    <row r="137" s="2" customFormat="1" ht="16.5" customHeight="1">
      <c r="A137" s="38"/>
      <c r="B137" s="39"/>
      <c r="C137" s="235" t="s">
        <v>211</v>
      </c>
      <c r="D137" s="235" t="s">
        <v>165</v>
      </c>
      <c r="E137" s="236" t="s">
        <v>2405</v>
      </c>
      <c r="F137" s="237" t="s">
        <v>2406</v>
      </c>
      <c r="G137" s="238" t="s">
        <v>2337</v>
      </c>
      <c r="H137" s="239">
        <v>1</v>
      </c>
      <c r="I137" s="240"/>
      <c r="J137" s="241">
        <f>ROUND(I137*H137,2)</f>
        <v>0</v>
      </c>
      <c r="K137" s="237" t="s">
        <v>1</v>
      </c>
      <c r="L137" s="44"/>
      <c r="M137" s="242" t="s">
        <v>1</v>
      </c>
      <c r="N137" s="243" t="s">
        <v>42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170</v>
      </c>
      <c r="AT137" s="246" t="s">
        <v>165</v>
      </c>
      <c r="AU137" s="246" t="s">
        <v>85</v>
      </c>
      <c r="AY137" s="17" t="s">
        <v>163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85</v>
      </c>
      <c r="BK137" s="247">
        <f>ROUND(I137*H137,2)</f>
        <v>0</v>
      </c>
      <c r="BL137" s="17" t="s">
        <v>170</v>
      </c>
      <c r="BM137" s="246" t="s">
        <v>251</v>
      </c>
    </row>
    <row r="138" s="2" customFormat="1">
      <c r="A138" s="38"/>
      <c r="B138" s="39"/>
      <c r="C138" s="40"/>
      <c r="D138" s="248" t="s">
        <v>172</v>
      </c>
      <c r="E138" s="40"/>
      <c r="F138" s="249" t="s">
        <v>2406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172</v>
      </c>
      <c r="AU138" s="17" t="s">
        <v>85</v>
      </c>
    </row>
    <row r="139" s="2" customFormat="1" ht="16.5" customHeight="1">
      <c r="A139" s="38"/>
      <c r="B139" s="39"/>
      <c r="C139" s="235" t="s">
        <v>216</v>
      </c>
      <c r="D139" s="235" t="s">
        <v>165</v>
      </c>
      <c r="E139" s="236" t="s">
        <v>2407</v>
      </c>
      <c r="F139" s="237" t="s">
        <v>2408</v>
      </c>
      <c r="G139" s="238" t="s">
        <v>2337</v>
      </c>
      <c r="H139" s="239">
        <v>1</v>
      </c>
      <c r="I139" s="240"/>
      <c r="J139" s="241">
        <f>ROUND(I139*H139,2)</f>
        <v>0</v>
      </c>
      <c r="K139" s="237" t="s">
        <v>1</v>
      </c>
      <c r="L139" s="44"/>
      <c r="M139" s="242" t="s">
        <v>1</v>
      </c>
      <c r="N139" s="243" t="s">
        <v>42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170</v>
      </c>
      <c r="AT139" s="246" t="s">
        <v>165</v>
      </c>
      <c r="AU139" s="246" t="s">
        <v>85</v>
      </c>
      <c r="AY139" s="17" t="s">
        <v>163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85</v>
      </c>
      <c r="BK139" s="247">
        <f>ROUND(I139*H139,2)</f>
        <v>0</v>
      </c>
      <c r="BL139" s="17" t="s">
        <v>170</v>
      </c>
      <c r="BM139" s="246" t="s">
        <v>264</v>
      </c>
    </row>
    <row r="140" s="2" customFormat="1">
      <c r="A140" s="38"/>
      <c r="B140" s="39"/>
      <c r="C140" s="40"/>
      <c r="D140" s="248" t="s">
        <v>172</v>
      </c>
      <c r="E140" s="40"/>
      <c r="F140" s="249" t="s">
        <v>2408</v>
      </c>
      <c r="G140" s="40"/>
      <c r="H140" s="40"/>
      <c r="I140" s="144"/>
      <c r="J140" s="40"/>
      <c r="K140" s="40"/>
      <c r="L140" s="44"/>
      <c r="M140" s="250"/>
      <c r="N140" s="25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172</v>
      </c>
      <c r="AU140" s="17" t="s">
        <v>85</v>
      </c>
    </row>
    <row r="141" s="2" customFormat="1" ht="16.5" customHeight="1">
      <c r="A141" s="38"/>
      <c r="B141" s="39"/>
      <c r="C141" s="235" t="s">
        <v>223</v>
      </c>
      <c r="D141" s="235" t="s">
        <v>165</v>
      </c>
      <c r="E141" s="236" t="s">
        <v>2409</v>
      </c>
      <c r="F141" s="237" t="s">
        <v>2410</v>
      </c>
      <c r="G141" s="238" t="s">
        <v>2337</v>
      </c>
      <c r="H141" s="239">
        <v>1</v>
      </c>
      <c r="I141" s="240"/>
      <c r="J141" s="241">
        <f>ROUND(I141*H141,2)</f>
        <v>0</v>
      </c>
      <c r="K141" s="237" t="s">
        <v>1</v>
      </c>
      <c r="L141" s="44"/>
      <c r="M141" s="242" t="s">
        <v>1</v>
      </c>
      <c r="N141" s="243" t="s">
        <v>42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170</v>
      </c>
      <c r="AT141" s="246" t="s">
        <v>165</v>
      </c>
      <c r="AU141" s="246" t="s">
        <v>85</v>
      </c>
      <c r="AY141" s="17" t="s">
        <v>163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85</v>
      </c>
      <c r="BK141" s="247">
        <f>ROUND(I141*H141,2)</f>
        <v>0</v>
      </c>
      <c r="BL141" s="17" t="s">
        <v>170</v>
      </c>
      <c r="BM141" s="246" t="s">
        <v>276</v>
      </c>
    </row>
    <row r="142" s="2" customFormat="1">
      <c r="A142" s="38"/>
      <c r="B142" s="39"/>
      <c r="C142" s="40"/>
      <c r="D142" s="248" t="s">
        <v>172</v>
      </c>
      <c r="E142" s="40"/>
      <c r="F142" s="249" t="s">
        <v>2410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172</v>
      </c>
      <c r="AU142" s="17" t="s">
        <v>85</v>
      </c>
    </row>
    <row r="143" s="2" customFormat="1" ht="16.5" customHeight="1">
      <c r="A143" s="38"/>
      <c r="B143" s="39"/>
      <c r="C143" s="235" t="s">
        <v>229</v>
      </c>
      <c r="D143" s="235" t="s">
        <v>165</v>
      </c>
      <c r="E143" s="236" t="s">
        <v>2407</v>
      </c>
      <c r="F143" s="237" t="s">
        <v>2408</v>
      </c>
      <c r="G143" s="238" t="s">
        <v>2337</v>
      </c>
      <c r="H143" s="239">
        <v>1</v>
      </c>
      <c r="I143" s="240"/>
      <c r="J143" s="241">
        <f>ROUND(I143*H143,2)</f>
        <v>0</v>
      </c>
      <c r="K143" s="237" t="s">
        <v>1</v>
      </c>
      <c r="L143" s="44"/>
      <c r="M143" s="242" t="s">
        <v>1</v>
      </c>
      <c r="N143" s="243" t="s">
        <v>42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170</v>
      </c>
      <c r="AT143" s="246" t="s">
        <v>165</v>
      </c>
      <c r="AU143" s="246" t="s">
        <v>85</v>
      </c>
      <c r="AY143" s="17" t="s">
        <v>163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85</v>
      </c>
      <c r="BK143" s="247">
        <f>ROUND(I143*H143,2)</f>
        <v>0</v>
      </c>
      <c r="BL143" s="17" t="s">
        <v>170</v>
      </c>
      <c r="BM143" s="246" t="s">
        <v>291</v>
      </c>
    </row>
    <row r="144" s="2" customFormat="1">
      <c r="A144" s="38"/>
      <c r="B144" s="39"/>
      <c r="C144" s="40"/>
      <c r="D144" s="248" t="s">
        <v>172</v>
      </c>
      <c r="E144" s="40"/>
      <c r="F144" s="249" t="s">
        <v>2408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172</v>
      </c>
      <c r="AU144" s="17" t="s">
        <v>85</v>
      </c>
    </row>
    <row r="145" s="2" customFormat="1" ht="16.5" customHeight="1">
      <c r="A145" s="38"/>
      <c r="B145" s="39"/>
      <c r="C145" s="235" t="s">
        <v>235</v>
      </c>
      <c r="D145" s="235" t="s">
        <v>165</v>
      </c>
      <c r="E145" s="236" t="s">
        <v>2411</v>
      </c>
      <c r="F145" s="237" t="s">
        <v>2412</v>
      </c>
      <c r="G145" s="238" t="s">
        <v>2337</v>
      </c>
      <c r="H145" s="239">
        <v>2</v>
      </c>
      <c r="I145" s="240"/>
      <c r="J145" s="241">
        <f>ROUND(I145*H145,2)</f>
        <v>0</v>
      </c>
      <c r="K145" s="237" t="s">
        <v>1</v>
      </c>
      <c r="L145" s="44"/>
      <c r="M145" s="242" t="s">
        <v>1</v>
      </c>
      <c r="N145" s="243" t="s">
        <v>42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170</v>
      </c>
      <c r="AT145" s="246" t="s">
        <v>165</v>
      </c>
      <c r="AU145" s="246" t="s">
        <v>85</v>
      </c>
      <c r="AY145" s="17" t="s">
        <v>163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85</v>
      </c>
      <c r="BK145" s="247">
        <f>ROUND(I145*H145,2)</f>
        <v>0</v>
      </c>
      <c r="BL145" s="17" t="s">
        <v>170</v>
      </c>
      <c r="BM145" s="246" t="s">
        <v>303</v>
      </c>
    </row>
    <row r="146" s="2" customFormat="1">
      <c r="A146" s="38"/>
      <c r="B146" s="39"/>
      <c r="C146" s="40"/>
      <c r="D146" s="248" t="s">
        <v>172</v>
      </c>
      <c r="E146" s="40"/>
      <c r="F146" s="249" t="s">
        <v>2412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172</v>
      </c>
      <c r="AU146" s="17" t="s">
        <v>85</v>
      </c>
    </row>
    <row r="147" s="2" customFormat="1" ht="16.5" customHeight="1">
      <c r="A147" s="38"/>
      <c r="B147" s="39"/>
      <c r="C147" s="235" t="s">
        <v>241</v>
      </c>
      <c r="D147" s="235" t="s">
        <v>165</v>
      </c>
      <c r="E147" s="236" t="s">
        <v>2413</v>
      </c>
      <c r="F147" s="237" t="s">
        <v>2414</v>
      </c>
      <c r="G147" s="238" t="s">
        <v>2337</v>
      </c>
      <c r="H147" s="239">
        <v>2</v>
      </c>
      <c r="I147" s="240"/>
      <c r="J147" s="241">
        <f>ROUND(I147*H147,2)</f>
        <v>0</v>
      </c>
      <c r="K147" s="237" t="s">
        <v>1</v>
      </c>
      <c r="L147" s="44"/>
      <c r="M147" s="242" t="s">
        <v>1</v>
      </c>
      <c r="N147" s="243" t="s">
        <v>42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170</v>
      </c>
      <c r="AT147" s="246" t="s">
        <v>165</v>
      </c>
      <c r="AU147" s="246" t="s">
        <v>85</v>
      </c>
      <c r="AY147" s="17" t="s">
        <v>163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85</v>
      </c>
      <c r="BK147" s="247">
        <f>ROUND(I147*H147,2)</f>
        <v>0</v>
      </c>
      <c r="BL147" s="17" t="s">
        <v>170</v>
      </c>
      <c r="BM147" s="246" t="s">
        <v>314</v>
      </c>
    </row>
    <row r="148" s="2" customFormat="1">
      <c r="A148" s="38"/>
      <c r="B148" s="39"/>
      <c r="C148" s="40"/>
      <c r="D148" s="248" t="s">
        <v>172</v>
      </c>
      <c r="E148" s="40"/>
      <c r="F148" s="249" t="s">
        <v>2414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172</v>
      </c>
      <c r="AU148" s="17" t="s">
        <v>85</v>
      </c>
    </row>
    <row r="149" s="2" customFormat="1" ht="16.5" customHeight="1">
      <c r="A149" s="38"/>
      <c r="B149" s="39"/>
      <c r="C149" s="235" t="s">
        <v>246</v>
      </c>
      <c r="D149" s="235" t="s">
        <v>165</v>
      </c>
      <c r="E149" s="236" t="s">
        <v>2415</v>
      </c>
      <c r="F149" s="237" t="s">
        <v>2416</v>
      </c>
      <c r="G149" s="238" t="s">
        <v>2337</v>
      </c>
      <c r="H149" s="239">
        <v>1</v>
      </c>
      <c r="I149" s="240"/>
      <c r="J149" s="241">
        <f>ROUND(I149*H149,2)</f>
        <v>0</v>
      </c>
      <c r="K149" s="237" t="s">
        <v>1</v>
      </c>
      <c r="L149" s="44"/>
      <c r="M149" s="242" t="s">
        <v>1</v>
      </c>
      <c r="N149" s="243" t="s">
        <v>42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170</v>
      </c>
      <c r="AT149" s="246" t="s">
        <v>165</v>
      </c>
      <c r="AU149" s="246" t="s">
        <v>85</v>
      </c>
      <c r="AY149" s="17" t="s">
        <v>163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85</v>
      </c>
      <c r="BK149" s="247">
        <f>ROUND(I149*H149,2)</f>
        <v>0</v>
      </c>
      <c r="BL149" s="17" t="s">
        <v>170</v>
      </c>
      <c r="BM149" s="246" t="s">
        <v>328</v>
      </c>
    </row>
    <row r="150" s="2" customFormat="1">
      <c r="A150" s="38"/>
      <c r="B150" s="39"/>
      <c r="C150" s="40"/>
      <c r="D150" s="248" t="s">
        <v>172</v>
      </c>
      <c r="E150" s="40"/>
      <c r="F150" s="249" t="s">
        <v>2416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172</v>
      </c>
      <c r="AU150" s="17" t="s">
        <v>85</v>
      </c>
    </row>
    <row r="151" s="2" customFormat="1" ht="16.5" customHeight="1">
      <c r="A151" s="38"/>
      <c r="B151" s="39"/>
      <c r="C151" s="235" t="s">
        <v>251</v>
      </c>
      <c r="D151" s="235" t="s">
        <v>165</v>
      </c>
      <c r="E151" s="236" t="s">
        <v>2417</v>
      </c>
      <c r="F151" s="237" t="s">
        <v>2418</v>
      </c>
      <c r="G151" s="238" t="s">
        <v>2337</v>
      </c>
      <c r="H151" s="239">
        <v>1</v>
      </c>
      <c r="I151" s="240"/>
      <c r="J151" s="241">
        <f>ROUND(I151*H151,2)</f>
        <v>0</v>
      </c>
      <c r="K151" s="237" t="s">
        <v>1</v>
      </c>
      <c r="L151" s="44"/>
      <c r="M151" s="242" t="s">
        <v>1</v>
      </c>
      <c r="N151" s="243" t="s">
        <v>42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170</v>
      </c>
      <c r="AT151" s="246" t="s">
        <v>165</v>
      </c>
      <c r="AU151" s="246" t="s">
        <v>85</v>
      </c>
      <c r="AY151" s="17" t="s">
        <v>163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85</v>
      </c>
      <c r="BK151" s="247">
        <f>ROUND(I151*H151,2)</f>
        <v>0</v>
      </c>
      <c r="BL151" s="17" t="s">
        <v>170</v>
      </c>
      <c r="BM151" s="246" t="s">
        <v>354</v>
      </c>
    </row>
    <row r="152" s="2" customFormat="1">
      <c r="A152" s="38"/>
      <c r="B152" s="39"/>
      <c r="C152" s="40"/>
      <c r="D152" s="248" t="s">
        <v>172</v>
      </c>
      <c r="E152" s="40"/>
      <c r="F152" s="249" t="s">
        <v>2418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172</v>
      </c>
      <c r="AU152" s="17" t="s">
        <v>85</v>
      </c>
    </row>
    <row r="153" s="2" customFormat="1" ht="16.5" customHeight="1">
      <c r="A153" s="38"/>
      <c r="B153" s="39"/>
      <c r="C153" s="235" t="s">
        <v>8</v>
      </c>
      <c r="D153" s="235" t="s">
        <v>165</v>
      </c>
      <c r="E153" s="236" t="s">
        <v>2419</v>
      </c>
      <c r="F153" s="237" t="s">
        <v>2420</v>
      </c>
      <c r="G153" s="238" t="s">
        <v>2337</v>
      </c>
      <c r="H153" s="239">
        <v>2</v>
      </c>
      <c r="I153" s="240"/>
      <c r="J153" s="241">
        <f>ROUND(I153*H153,2)</f>
        <v>0</v>
      </c>
      <c r="K153" s="237" t="s">
        <v>1</v>
      </c>
      <c r="L153" s="44"/>
      <c r="M153" s="242" t="s">
        <v>1</v>
      </c>
      <c r="N153" s="243" t="s">
        <v>42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170</v>
      </c>
      <c r="AT153" s="246" t="s">
        <v>165</v>
      </c>
      <c r="AU153" s="246" t="s">
        <v>85</v>
      </c>
      <c r="AY153" s="17" t="s">
        <v>163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85</v>
      </c>
      <c r="BK153" s="247">
        <f>ROUND(I153*H153,2)</f>
        <v>0</v>
      </c>
      <c r="BL153" s="17" t="s">
        <v>170</v>
      </c>
      <c r="BM153" s="246" t="s">
        <v>367</v>
      </c>
    </row>
    <row r="154" s="2" customFormat="1">
      <c r="A154" s="38"/>
      <c r="B154" s="39"/>
      <c r="C154" s="40"/>
      <c r="D154" s="248" t="s">
        <v>172</v>
      </c>
      <c r="E154" s="40"/>
      <c r="F154" s="249" t="s">
        <v>2420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172</v>
      </c>
      <c r="AU154" s="17" t="s">
        <v>85</v>
      </c>
    </row>
    <row r="155" s="2" customFormat="1" ht="16.5" customHeight="1">
      <c r="A155" s="38"/>
      <c r="B155" s="39"/>
      <c r="C155" s="235" t="s">
        <v>264</v>
      </c>
      <c r="D155" s="235" t="s">
        <v>165</v>
      </c>
      <c r="E155" s="236" t="s">
        <v>2421</v>
      </c>
      <c r="F155" s="237" t="s">
        <v>2422</v>
      </c>
      <c r="G155" s="238" t="s">
        <v>2337</v>
      </c>
      <c r="H155" s="239">
        <v>1</v>
      </c>
      <c r="I155" s="240"/>
      <c r="J155" s="241">
        <f>ROUND(I155*H155,2)</f>
        <v>0</v>
      </c>
      <c r="K155" s="237" t="s">
        <v>1</v>
      </c>
      <c r="L155" s="44"/>
      <c r="M155" s="242" t="s">
        <v>1</v>
      </c>
      <c r="N155" s="243" t="s">
        <v>42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170</v>
      </c>
      <c r="AT155" s="246" t="s">
        <v>165</v>
      </c>
      <c r="AU155" s="246" t="s">
        <v>85</v>
      </c>
      <c r="AY155" s="17" t="s">
        <v>163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85</v>
      </c>
      <c r="BK155" s="247">
        <f>ROUND(I155*H155,2)</f>
        <v>0</v>
      </c>
      <c r="BL155" s="17" t="s">
        <v>170</v>
      </c>
      <c r="BM155" s="246" t="s">
        <v>379</v>
      </c>
    </row>
    <row r="156" s="2" customFormat="1">
      <c r="A156" s="38"/>
      <c r="B156" s="39"/>
      <c r="C156" s="40"/>
      <c r="D156" s="248" t="s">
        <v>172</v>
      </c>
      <c r="E156" s="40"/>
      <c r="F156" s="249" t="s">
        <v>2422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172</v>
      </c>
      <c r="AU156" s="17" t="s">
        <v>85</v>
      </c>
    </row>
    <row r="157" s="2" customFormat="1" ht="16.5" customHeight="1">
      <c r="A157" s="38"/>
      <c r="B157" s="39"/>
      <c r="C157" s="235" t="s">
        <v>270</v>
      </c>
      <c r="D157" s="235" t="s">
        <v>165</v>
      </c>
      <c r="E157" s="236" t="s">
        <v>2423</v>
      </c>
      <c r="F157" s="237" t="s">
        <v>2424</v>
      </c>
      <c r="G157" s="238" t="s">
        <v>2337</v>
      </c>
      <c r="H157" s="239">
        <v>3</v>
      </c>
      <c r="I157" s="240"/>
      <c r="J157" s="241">
        <f>ROUND(I157*H157,2)</f>
        <v>0</v>
      </c>
      <c r="K157" s="237" t="s">
        <v>1</v>
      </c>
      <c r="L157" s="44"/>
      <c r="M157" s="242" t="s">
        <v>1</v>
      </c>
      <c r="N157" s="243" t="s">
        <v>42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170</v>
      </c>
      <c r="AT157" s="246" t="s">
        <v>165</v>
      </c>
      <c r="AU157" s="246" t="s">
        <v>85</v>
      </c>
      <c r="AY157" s="17" t="s">
        <v>163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85</v>
      </c>
      <c r="BK157" s="247">
        <f>ROUND(I157*H157,2)</f>
        <v>0</v>
      </c>
      <c r="BL157" s="17" t="s">
        <v>170</v>
      </c>
      <c r="BM157" s="246" t="s">
        <v>397</v>
      </c>
    </row>
    <row r="158" s="2" customFormat="1">
      <c r="A158" s="38"/>
      <c r="B158" s="39"/>
      <c r="C158" s="40"/>
      <c r="D158" s="248" t="s">
        <v>172</v>
      </c>
      <c r="E158" s="40"/>
      <c r="F158" s="249" t="s">
        <v>2424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172</v>
      </c>
      <c r="AU158" s="17" t="s">
        <v>85</v>
      </c>
    </row>
    <row r="159" s="2" customFormat="1" ht="16.5" customHeight="1">
      <c r="A159" s="38"/>
      <c r="B159" s="39"/>
      <c r="C159" s="235" t="s">
        <v>276</v>
      </c>
      <c r="D159" s="235" t="s">
        <v>165</v>
      </c>
      <c r="E159" s="236" t="s">
        <v>2425</v>
      </c>
      <c r="F159" s="237" t="s">
        <v>2426</v>
      </c>
      <c r="G159" s="238" t="s">
        <v>2337</v>
      </c>
      <c r="H159" s="239">
        <v>4</v>
      </c>
      <c r="I159" s="240"/>
      <c r="J159" s="241">
        <f>ROUND(I159*H159,2)</f>
        <v>0</v>
      </c>
      <c r="K159" s="237" t="s">
        <v>1</v>
      </c>
      <c r="L159" s="44"/>
      <c r="M159" s="242" t="s">
        <v>1</v>
      </c>
      <c r="N159" s="243" t="s">
        <v>42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170</v>
      </c>
      <c r="AT159" s="246" t="s">
        <v>165</v>
      </c>
      <c r="AU159" s="246" t="s">
        <v>85</v>
      </c>
      <c r="AY159" s="17" t="s">
        <v>163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85</v>
      </c>
      <c r="BK159" s="247">
        <f>ROUND(I159*H159,2)</f>
        <v>0</v>
      </c>
      <c r="BL159" s="17" t="s">
        <v>170</v>
      </c>
      <c r="BM159" s="246" t="s">
        <v>409</v>
      </c>
    </row>
    <row r="160" s="2" customFormat="1">
      <c r="A160" s="38"/>
      <c r="B160" s="39"/>
      <c r="C160" s="40"/>
      <c r="D160" s="248" t="s">
        <v>172</v>
      </c>
      <c r="E160" s="40"/>
      <c r="F160" s="249" t="s">
        <v>2426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172</v>
      </c>
      <c r="AU160" s="17" t="s">
        <v>85</v>
      </c>
    </row>
    <row r="161" s="2" customFormat="1" ht="16.5" customHeight="1">
      <c r="A161" s="38"/>
      <c r="B161" s="39"/>
      <c r="C161" s="235" t="s">
        <v>282</v>
      </c>
      <c r="D161" s="235" t="s">
        <v>165</v>
      </c>
      <c r="E161" s="236" t="s">
        <v>2427</v>
      </c>
      <c r="F161" s="237" t="s">
        <v>2428</v>
      </c>
      <c r="G161" s="238" t="s">
        <v>2337</v>
      </c>
      <c r="H161" s="239">
        <v>10</v>
      </c>
      <c r="I161" s="240"/>
      <c r="J161" s="241">
        <f>ROUND(I161*H161,2)</f>
        <v>0</v>
      </c>
      <c r="K161" s="237" t="s">
        <v>1</v>
      </c>
      <c r="L161" s="44"/>
      <c r="M161" s="242" t="s">
        <v>1</v>
      </c>
      <c r="N161" s="243" t="s">
        <v>42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170</v>
      </c>
      <c r="AT161" s="246" t="s">
        <v>165</v>
      </c>
      <c r="AU161" s="246" t="s">
        <v>85</v>
      </c>
      <c r="AY161" s="17" t="s">
        <v>163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85</v>
      </c>
      <c r="BK161" s="247">
        <f>ROUND(I161*H161,2)</f>
        <v>0</v>
      </c>
      <c r="BL161" s="17" t="s">
        <v>170</v>
      </c>
      <c r="BM161" s="246" t="s">
        <v>422</v>
      </c>
    </row>
    <row r="162" s="2" customFormat="1">
      <c r="A162" s="38"/>
      <c r="B162" s="39"/>
      <c r="C162" s="40"/>
      <c r="D162" s="248" t="s">
        <v>172</v>
      </c>
      <c r="E162" s="40"/>
      <c r="F162" s="249" t="s">
        <v>2428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172</v>
      </c>
      <c r="AU162" s="17" t="s">
        <v>85</v>
      </c>
    </row>
    <row r="163" s="12" customFormat="1" ht="25.92" customHeight="1">
      <c r="A163" s="12"/>
      <c r="B163" s="219"/>
      <c r="C163" s="220"/>
      <c r="D163" s="221" t="s">
        <v>76</v>
      </c>
      <c r="E163" s="222" t="s">
        <v>2429</v>
      </c>
      <c r="F163" s="222" t="s">
        <v>2430</v>
      </c>
      <c r="G163" s="220"/>
      <c r="H163" s="220"/>
      <c r="I163" s="223"/>
      <c r="J163" s="224">
        <f>BK163</f>
        <v>0</v>
      </c>
      <c r="K163" s="220"/>
      <c r="L163" s="225"/>
      <c r="M163" s="226"/>
      <c r="N163" s="227"/>
      <c r="O163" s="227"/>
      <c r="P163" s="228">
        <f>SUM(P164:P180)</f>
        <v>0</v>
      </c>
      <c r="Q163" s="227"/>
      <c r="R163" s="228">
        <f>SUM(R164:R180)</f>
        <v>0</v>
      </c>
      <c r="S163" s="227"/>
      <c r="T163" s="229">
        <f>SUM(T164:T180)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0" t="s">
        <v>85</v>
      </c>
      <c r="AT163" s="231" t="s">
        <v>76</v>
      </c>
      <c r="AU163" s="231" t="s">
        <v>77</v>
      </c>
      <c r="AY163" s="230" t="s">
        <v>163</v>
      </c>
      <c r="BK163" s="232">
        <f>SUM(BK164:BK180)</f>
        <v>0</v>
      </c>
    </row>
    <row r="164" s="2" customFormat="1" ht="16.5" customHeight="1">
      <c r="A164" s="38"/>
      <c r="B164" s="39"/>
      <c r="C164" s="235" t="s">
        <v>291</v>
      </c>
      <c r="D164" s="235" t="s">
        <v>165</v>
      </c>
      <c r="E164" s="236" t="s">
        <v>2431</v>
      </c>
      <c r="F164" s="237" t="s">
        <v>2432</v>
      </c>
      <c r="G164" s="238" t="s">
        <v>2337</v>
      </c>
      <c r="H164" s="239">
        <v>1</v>
      </c>
      <c r="I164" s="240"/>
      <c r="J164" s="241">
        <f>ROUND(I164*H164,2)</f>
        <v>0</v>
      </c>
      <c r="K164" s="237" t="s">
        <v>1</v>
      </c>
      <c r="L164" s="44"/>
      <c r="M164" s="242" t="s">
        <v>1</v>
      </c>
      <c r="N164" s="243" t="s">
        <v>42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170</v>
      </c>
      <c r="AT164" s="246" t="s">
        <v>165</v>
      </c>
      <c r="AU164" s="246" t="s">
        <v>85</v>
      </c>
      <c r="AY164" s="17" t="s">
        <v>163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85</v>
      </c>
      <c r="BK164" s="247">
        <f>ROUND(I164*H164,2)</f>
        <v>0</v>
      </c>
      <c r="BL164" s="17" t="s">
        <v>170</v>
      </c>
      <c r="BM164" s="246" t="s">
        <v>436</v>
      </c>
    </row>
    <row r="165" s="2" customFormat="1">
      <c r="A165" s="38"/>
      <c r="B165" s="39"/>
      <c r="C165" s="40"/>
      <c r="D165" s="248" t="s">
        <v>172</v>
      </c>
      <c r="E165" s="40"/>
      <c r="F165" s="249" t="s">
        <v>2432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172</v>
      </c>
      <c r="AU165" s="17" t="s">
        <v>85</v>
      </c>
    </row>
    <row r="166" s="2" customFormat="1">
      <c r="A166" s="38"/>
      <c r="B166" s="39"/>
      <c r="C166" s="40"/>
      <c r="D166" s="248" t="s">
        <v>393</v>
      </c>
      <c r="E166" s="40"/>
      <c r="F166" s="283" t="s">
        <v>2433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393</v>
      </c>
      <c r="AU166" s="17" t="s">
        <v>85</v>
      </c>
    </row>
    <row r="167" s="2" customFormat="1" ht="16.5" customHeight="1">
      <c r="A167" s="38"/>
      <c r="B167" s="39"/>
      <c r="C167" s="235" t="s">
        <v>7</v>
      </c>
      <c r="D167" s="235" t="s">
        <v>165</v>
      </c>
      <c r="E167" s="236" t="s">
        <v>2434</v>
      </c>
      <c r="F167" s="237" t="s">
        <v>2435</v>
      </c>
      <c r="G167" s="238" t="s">
        <v>2337</v>
      </c>
      <c r="H167" s="239">
        <v>2</v>
      </c>
      <c r="I167" s="240"/>
      <c r="J167" s="241">
        <f>ROUND(I167*H167,2)</f>
        <v>0</v>
      </c>
      <c r="K167" s="237" t="s">
        <v>1</v>
      </c>
      <c r="L167" s="44"/>
      <c r="M167" s="242" t="s">
        <v>1</v>
      </c>
      <c r="N167" s="243" t="s">
        <v>42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170</v>
      </c>
      <c r="AT167" s="246" t="s">
        <v>165</v>
      </c>
      <c r="AU167" s="246" t="s">
        <v>85</v>
      </c>
      <c r="AY167" s="17" t="s">
        <v>163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85</v>
      </c>
      <c r="BK167" s="247">
        <f>ROUND(I167*H167,2)</f>
        <v>0</v>
      </c>
      <c r="BL167" s="17" t="s">
        <v>170</v>
      </c>
      <c r="BM167" s="246" t="s">
        <v>449</v>
      </c>
    </row>
    <row r="168" s="2" customFormat="1">
      <c r="A168" s="38"/>
      <c r="B168" s="39"/>
      <c r="C168" s="40"/>
      <c r="D168" s="248" t="s">
        <v>172</v>
      </c>
      <c r="E168" s="40"/>
      <c r="F168" s="249" t="s">
        <v>2435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172</v>
      </c>
      <c r="AU168" s="17" t="s">
        <v>85</v>
      </c>
    </row>
    <row r="169" s="2" customFormat="1" ht="16.5" customHeight="1">
      <c r="A169" s="38"/>
      <c r="B169" s="39"/>
      <c r="C169" s="235" t="s">
        <v>303</v>
      </c>
      <c r="D169" s="235" t="s">
        <v>165</v>
      </c>
      <c r="E169" s="236" t="s">
        <v>2436</v>
      </c>
      <c r="F169" s="237" t="s">
        <v>2437</v>
      </c>
      <c r="G169" s="238" t="s">
        <v>2337</v>
      </c>
      <c r="H169" s="239">
        <v>1</v>
      </c>
      <c r="I169" s="240"/>
      <c r="J169" s="241">
        <f>ROUND(I169*H169,2)</f>
        <v>0</v>
      </c>
      <c r="K169" s="237" t="s">
        <v>1</v>
      </c>
      <c r="L169" s="44"/>
      <c r="M169" s="242" t="s">
        <v>1</v>
      </c>
      <c r="N169" s="243" t="s">
        <v>42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170</v>
      </c>
      <c r="AT169" s="246" t="s">
        <v>165</v>
      </c>
      <c r="AU169" s="246" t="s">
        <v>85</v>
      </c>
      <c r="AY169" s="17" t="s">
        <v>163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85</v>
      </c>
      <c r="BK169" s="247">
        <f>ROUND(I169*H169,2)</f>
        <v>0</v>
      </c>
      <c r="BL169" s="17" t="s">
        <v>170</v>
      </c>
      <c r="BM169" s="246" t="s">
        <v>461</v>
      </c>
    </row>
    <row r="170" s="2" customFormat="1">
      <c r="A170" s="38"/>
      <c r="B170" s="39"/>
      <c r="C170" s="40"/>
      <c r="D170" s="248" t="s">
        <v>172</v>
      </c>
      <c r="E170" s="40"/>
      <c r="F170" s="249" t="s">
        <v>2437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172</v>
      </c>
      <c r="AU170" s="17" t="s">
        <v>85</v>
      </c>
    </row>
    <row r="171" s="2" customFormat="1" ht="16.5" customHeight="1">
      <c r="A171" s="38"/>
      <c r="B171" s="39"/>
      <c r="C171" s="235" t="s">
        <v>309</v>
      </c>
      <c r="D171" s="235" t="s">
        <v>165</v>
      </c>
      <c r="E171" s="236" t="s">
        <v>2438</v>
      </c>
      <c r="F171" s="237" t="s">
        <v>2439</v>
      </c>
      <c r="G171" s="238" t="s">
        <v>2337</v>
      </c>
      <c r="H171" s="239">
        <v>1</v>
      </c>
      <c r="I171" s="240"/>
      <c r="J171" s="241">
        <f>ROUND(I171*H171,2)</f>
        <v>0</v>
      </c>
      <c r="K171" s="237" t="s">
        <v>1</v>
      </c>
      <c r="L171" s="44"/>
      <c r="M171" s="242" t="s">
        <v>1</v>
      </c>
      <c r="N171" s="243" t="s">
        <v>42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170</v>
      </c>
      <c r="AT171" s="246" t="s">
        <v>165</v>
      </c>
      <c r="AU171" s="246" t="s">
        <v>85</v>
      </c>
      <c r="AY171" s="17" t="s">
        <v>163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85</v>
      </c>
      <c r="BK171" s="247">
        <f>ROUND(I171*H171,2)</f>
        <v>0</v>
      </c>
      <c r="BL171" s="17" t="s">
        <v>170</v>
      </c>
      <c r="BM171" s="246" t="s">
        <v>472</v>
      </c>
    </row>
    <row r="172" s="2" customFormat="1">
      <c r="A172" s="38"/>
      <c r="B172" s="39"/>
      <c r="C172" s="40"/>
      <c r="D172" s="248" t="s">
        <v>172</v>
      </c>
      <c r="E172" s="40"/>
      <c r="F172" s="249" t="s">
        <v>2439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172</v>
      </c>
      <c r="AU172" s="17" t="s">
        <v>85</v>
      </c>
    </row>
    <row r="173" s="2" customFormat="1" ht="16.5" customHeight="1">
      <c r="A173" s="38"/>
      <c r="B173" s="39"/>
      <c r="C173" s="235" t="s">
        <v>314</v>
      </c>
      <c r="D173" s="235" t="s">
        <v>165</v>
      </c>
      <c r="E173" s="236" t="s">
        <v>2440</v>
      </c>
      <c r="F173" s="237" t="s">
        <v>2441</v>
      </c>
      <c r="G173" s="238" t="s">
        <v>2337</v>
      </c>
      <c r="H173" s="239">
        <v>2</v>
      </c>
      <c r="I173" s="240"/>
      <c r="J173" s="241">
        <f>ROUND(I173*H173,2)</f>
        <v>0</v>
      </c>
      <c r="K173" s="237" t="s">
        <v>1</v>
      </c>
      <c r="L173" s="44"/>
      <c r="M173" s="242" t="s">
        <v>1</v>
      </c>
      <c r="N173" s="243" t="s">
        <v>42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170</v>
      </c>
      <c r="AT173" s="246" t="s">
        <v>165</v>
      </c>
      <c r="AU173" s="246" t="s">
        <v>85</v>
      </c>
      <c r="AY173" s="17" t="s">
        <v>163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85</v>
      </c>
      <c r="BK173" s="247">
        <f>ROUND(I173*H173,2)</f>
        <v>0</v>
      </c>
      <c r="BL173" s="17" t="s">
        <v>170</v>
      </c>
      <c r="BM173" s="246" t="s">
        <v>490</v>
      </c>
    </row>
    <row r="174" s="2" customFormat="1">
      <c r="A174" s="38"/>
      <c r="B174" s="39"/>
      <c r="C174" s="40"/>
      <c r="D174" s="248" t="s">
        <v>172</v>
      </c>
      <c r="E174" s="40"/>
      <c r="F174" s="249" t="s">
        <v>2441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172</v>
      </c>
      <c r="AU174" s="17" t="s">
        <v>85</v>
      </c>
    </row>
    <row r="175" s="2" customFormat="1" ht="16.5" customHeight="1">
      <c r="A175" s="38"/>
      <c r="B175" s="39"/>
      <c r="C175" s="235" t="s">
        <v>320</v>
      </c>
      <c r="D175" s="235" t="s">
        <v>165</v>
      </c>
      <c r="E175" s="236" t="s">
        <v>2442</v>
      </c>
      <c r="F175" s="237" t="s">
        <v>2443</v>
      </c>
      <c r="G175" s="238" t="s">
        <v>2337</v>
      </c>
      <c r="H175" s="239">
        <v>1</v>
      </c>
      <c r="I175" s="240"/>
      <c r="J175" s="241">
        <f>ROUND(I175*H175,2)</f>
        <v>0</v>
      </c>
      <c r="K175" s="237" t="s">
        <v>1</v>
      </c>
      <c r="L175" s="44"/>
      <c r="M175" s="242" t="s">
        <v>1</v>
      </c>
      <c r="N175" s="243" t="s">
        <v>42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170</v>
      </c>
      <c r="AT175" s="246" t="s">
        <v>165</v>
      </c>
      <c r="AU175" s="246" t="s">
        <v>85</v>
      </c>
      <c r="AY175" s="17" t="s">
        <v>163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85</v>
      </c>
      <c r="BK175" s="247">
        <f>ROUND(I175*H175,2)</f>
        <v>0</v>
      </c>
      <c r="BL175" s="17" t="s">
        <v>170</v>
      </c>
      <c r="BM175" s="246" t="s">
        <v>514</v>
      </c>
    </row>
    <row r="176" s="2" customFormat="1">
      <c r="A176" s="38"/>
      <c r="B176" s="39"/>
      <c r="C176" s="40"/>
      <c r="D176" s="248" t="s">
        <v>172</v>
      </c>
      <c r="E176" s="40"/>
      <c r="F176" s="249" t="s">
        <v>2443</v>
      </c>
      <c r="G176" s="40"/>
      <c r="H176" s="40"/>
      <c r="I176" s="144"/>
      <c r="J176" s="40"/>
      <c r="K176" s="40"/>
      <c r="L176" s="44"/>
      <c r="M176" s="250"/>
      <c r="N176" s="25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172</v>
      </c>
      <c r="AU176" s="17" t="s">
        <v>85</v>
      </c>
    </row>
    <row r="177" s="2" customFormat="1" ht="16.5" customHeight="1">
      <c r="A177" s="38"/>
      <c r="B177" s="39"/>
      <c r="C177" s="235" t="s">
        <v>328</v>
      </c>
      <c r="D177" s="235" t="s">
        <v>165</v>
      </c>
      <c r="E177" s="236" t="s">
        <v>2423</v>
      </c>
      <c r="F177" s="237" t="s">
        <v>2424</v>
      </c>
      <c r="G177" s="238" t="s">
        <v>2337</v>
      </c>
      <c r="H177" s="239">
        <v>3</v>
      </c>
      <c r="I177" s="240"/>
      <c r="J177" s="241">
        <f>ROUND(I177*H177,2)</f>
        <v>0</v>
      </c>
      <c r="K177" s="237" t="s">
        <v>1</v>
      </c>
      <c r="L177" s="44"/>
      <c r="M177" s="242" t="s">
        <v>1</v>
      </c>
      <c r="N177" s="243" t="s">
        <v>42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170</v>
      </c>
      <c r="AT177" s="246" t="s">
        <v>165</v>
      </c>
      <c r="AU177" s="246" t="s">
        <v>85</v>
      </c>
      <c r="AY177" s="17" t="s">
        <v>163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85</v>
      </c>
      <c r="BK177" s="247">
        <f>ROUND(I177*H177,2)</f>
        <v>0</v>
      </c>
      <c r="BL177" s="17" t="s">
        <v>170</v>
      </c>
      <c r="BM177" s="246" t="s">
        <v>530</v>
      </c>
    </row>
    <row r="178" s="2" customFormat="1">
      <c r="A178" s="38"/>
      <c r="B178" s="39"/>
      <c r="C178" s="40"/>
      <c r="D178" s="248" t="s">
        <v>172</v>
      </c>
      <c r="E178" s="40"/>
      <c r="F178" s="249" t="s">
        <v>2424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172</v>
      </c>
      <c r="AU178" s="17" t="s">
        <v>85</v>
      </c>
    </row>
    <row r="179" s="2" customFormat="1" ht="16.5" customHeight="1">
      <c r="A179" s="38"/>
      <c r="B179" s="39"/>
      <c r="C179" s="235" t="s">
        <v>337</v>
      </c>
      <c r="D179" s="235" t="s">
        <v>165</v>
      </c>
      <c r="E179" s="236" t="s">
        <v>2427</v>
      </c>
      <c r="F179" s="237" t="s">
        <v>2428</v>
      </c>
      <c r="G179" s="238" t="s">
        <v>2337</v>
      </c>
      <c r="H179" s="239">
        <v>6</v>
      </c>
      <c r="I179" s="240"/>
      <c r="J179" s="241">
        <f>ROUND(I179*H179,2)</f>
        <v>0</v>
      </c>
      <c r="K179" s="237" t="s">
        <v>1</v>
      </c>
      <c r="L179" s="44"/>
      <c r="M179" s="242" t="s">
        <v>1</v>
      </c>
      <c r="N179" s="243" t="s">
        <v>42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170</v>
      </c>
      <c r="AT179" s="246" t="s">
        <v>165</v>
      </c>
      <c r="AU179" s="246" t="s">
        <v>85</v>
      </c>
      <c r="AY179" s="17" t="s">
        <v>163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85</v>
      </c>
      <c r="BK179" s="247">
        <f>ROUND(I179*H179,2)</f>
        <v>0</v>
      </c>
      <c r="BL179" s="17" t="s">
        <v>170</v>
      </c>
      <c r="BM179" s="246" t="s">
        <v>550</v>
      </c>
    </row>
    <row r="180" s="2" customFormat="1">
      <c r="A180" s="38"/>
      <c r="B180" s="39"/>
      <c r="C180" s="40"/>
      <c r="D180" s="248" t="s">
        <v>172</v>
      </c>
      <c r="E180" s="40"/>
      <c r="F180" s="249" t="s">
        <v>2428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172</v>
      </c>
      <c r="AU180" s="17" t="s">
        <v>85</v>
      </c>
    </row>
    <row r="181" s="12" customFormat="1" ht="25.92" customHeight="1">
      <c r="A181" s="12"/>
      <c r="B181" s="219"/>
      <c r="C181" s="220"/>
      <c r="D181" s="221" t="s">
        <v>76</v>
      </c>
      <c r="E181" s="222" t="s">
        <v>2444</v>
      </c>
      <c r="F181" s="222" t="s">
        <v>2445</v>
      </c>
      <c r="G181" s="220"/>
      <c r="H181" s="220"/>
      <c r="I181" s="223"/>
      <c r="J181" s="224">
        <f>BK181</f>
        <v>0</v>
      </c>
      <c r="K181" s="220"/>
      <c r="L181" s="225"/>
      <c r="M181" s="226"/>
      <c r="N181" s="227"/>
      <c r="O181" s="227"/>
      <c r="P181" s="228">
        <f>SUM(P182:P227)</f>
        <v>0</v>
      </c>
      <c r="Q181" s="227"/>
      <c r="R181" s="228">
        <f>SUM(R182:R227)</f>
        <v>0</v>
      </c>
      <c r="S181" s="227"/>
      <c r="T181" s="229">
        <f>SUM(T182:T227)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0" t="s">
        <v>85</v>
      </c>
      <c r="AT181" s="231" t="s">
        <v>76</v>
      </c>
      <c r="AU181" s="231" t="s">
        <v>77</v>
      </c>
      <c r="AY181" s="230" t="s">
        <v>163</v>
      </c>
      <c r="BK181" s="232">
        <f>SUM(BK182:BK227)</f>
        <v>0</v>
      </c>
    </row>
    <row r="182" s="2" customFormat="1" ht="16.5" customHeight="1">
      <c r="A182" s="38"/>
      <c r="B182" s="39"/>
      <c r="C182" s="235" t="s">
        <v>354</v>
      </c>
      <c r="D182" s="235" t="s">
        <v>165</v>
      </c>
      <c r="E182" s="236" t="s">
        <v>2446</v>
      </c>
      <c r="F182" s="237" t="s">
        <v>2447</v>
      </c>
      <c r="G182" s="238" t="s">
        <v>2337</v>
      </c>
      <c r="H182" s="239">
        <v>1</v>
      </c>
      <c r="I182" s="240"/>
      <c r="J182" s="241">
        <f>ROUND(I182*H182,2)</f>
        <v>0</v>
      </c>
      <c r="K182" s="237" t="s">
        <v>1</v>
      </c>
      <c r="L182" s="44"/>
      <c r="M182" s="242" t="s">
        <v>1</v>
      </c>
      <c r="N182" s="243" t="s">
        <v>42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170</v>
      </c>
      <c r="AT182" s="246" t="s">
        <v>165</v>
      </c>
      <c r="AU182" s="246" t="s">
        <v>85</v>
      </c>
      <c r="AY182" s="17" t="s">
        <v>163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85</v>
      </c>
      <c r="BK182" s="247">
        <f>ROUND(I182*H182,2)</f>
        <v>0</v>
      </c>
      <c r="BL182" s="17" t="s">
        <v>170</v>
      </c>
      <c r="BM182" s="246" t="s">
        <v>573</v>
      </c>
    </row>
    <row r="183" s="2" customFormat="1">
      <c r="A183" s="38"/>
      <c r="B183" s="39"/>
      <c r="C183" s="40"/>
      <c r="D183" s="248" t="s">
        <v>172</v>
      </c>
      <c r="E183" s="40"/>
      <c r="F183" s="249" t="s">
        <v>2447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172</v>
      </c>
      <c r="AU183" s="17" t="s">
        <v>85</v>
      </c>
    </row>
    <row r="184" s="2" customFormat="1" ht="16.5" customHeight="1">
      <c r="A184" s="38"/>
      <c r="B184" s="39"/>
      <c r="C184" s="235" t="s">
        <v>360</v>
      </c>
      <c r="D184" s="235" t="s">
        <v>165</v>
      </c>
      <c r="E184" s="236" t="s">
        <v>2448</v>
      </c>
      <c r="F184" s="237" t="s">
        <v>2449</v>
      </c>
      <c r="G184" s="238" t="s">
        <v>2337</v>
      </c>
      <c r="H184" s="239">
        <v>2</v>
      </c>
      <c r="I184" s="240"/>
      <c r="J184" s="241">
        <f>ROUND(I184*H184,2)</f>
        <v>0</v>
      </c>
      <c r="K184" s="237" t="s">
        <v>1</v>
      </c>
      <c r="L184" s="44"/>
      <c r="M184" s="242" t="s">
        <v>1</v>
      </c>
      <c r="N184" s="243" t="s">
        <v>42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170</v>
      </c>
      <c r="AT184" s="246" t="s">
        <v>165</v>
      </c>
      <c r="AU184" s="246" t="s">
        <v>85</v>
      </c>
      <c r="AY184" s="17" t="s">
        <v>163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85</v>
      </c>
      <c r="BK184" s="247">
        <f>ROUND(I184*H184,2)</f>
        <v>0</v>
      </c>
      <c r="BL184" s="17" t="s">
        <v>170</v>
      </c>
      <c r="BM184" s="246" t="s">
        <v>585</v>
      </c>
    </row>
    <row r="185" s="2" customFormat="1">
      <c r="A185" s="38"/>
      <c r="B185" s="39"/>
      <c r="C185" s="40"/>
      <c r="D185" s="248" t="s">
        <v>172</v>
      </c>
      <c r="E185" s="40"/>
      <c r="F185" s="249" t="s">
        <v>2449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172</v>
      </c>
      <c r="AU185" s="17" t="s">
        <v>85</v>
      </c>
    </row>
    <row r="186" s="2" customFormat="1" ht="16.5" customHeight="1">
      <c r="A186" s="38"/>
      <c r="B186" s="39"/>
      <c r="C186" s="235" t="s">
        <v>367</v>
      </c>
      <c r="D186" s="235" t="s">
        <v>165</v>
      </c>
      <c r="E186" s="236" t="s">
        <v>2450</v>
      </c>
      <c r="F186" s="237" t="s">
        <v>2451</v>
      </c>
      <c r="G186" s="238" t="s">
        <v>2337</v>
      </c>
      <c r="H186" s="239">
        <v>2</v>
      </c>
      <c r="I186" s="240"/>
      <c r="J186" s="241">
        <f>ROUND(I186*H186,2)</f>
        <v>0</v>
      </c>
      <c r="K186" s="237" t="s">
        <v>1</v>
      </c>
      <c r="L186" s="44"/>
      <c r="M186" s="242" t="s">
        <v>1</v>
      </c>
      <c r="N186" s="243" t="s">
        <v>42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170</v>
      </c>
      <c r="AT186" s="246" t="s">
        <v>165</v>
      </c>
      <c r="AU186" s="246" t="s">
        <v>85</v>
      </c>
      <c r="AY186" s="17" t="s">
        <v>163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85</v>
      </c>
      <c r="BK186" s="247">
        <f>ROUND(I186*H186,2)</f>
        <v>0</v>
      </c>
      <c r="BL186" s="17" t="s">
        <v>170</v>
      </c>
      <c r="BM186" s="246" t="s">
        <v>598</v>
      </c>
    </row>
    <row r="187" s="2" customFormat="1">
      <c r="A187" s="38"/>
      <c r="B187" s="39"/>
      <c r="C187" s="40"/>
      <c r="D187" s="248" t="s">
        <v>172</v>
      </c>
      <c r="E187" s="40"/>
      <c r="F187" s="249" t="s">
        <v>2451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172</v>
      </c>
      <c r="AU187" s="17" t="s">
        <v>85</v>
      </c>
    </row>
    <row r="188" s="2" customFormat="1" ht="16.5" customHeight="1">
      <c r="A188" s="38"/>
      <c r="B188" s="39"/>
      <c r="C188" s="235" t="s">
        <v>373</v>
      </c>
      <c r="D188" s="235" t="s">
        <v>165</v>
      </c>
      <c r="E188" s="236" t="s">
        <v>2452</v>
      </c>
      <c r="F188" s="237" t="s">
        <v>2453</v>
      </c>
      <c r="G188" s="238" t="s">
        <v>2337</v>
      </c>
      <c r="H188" s="239">
        <v>1</v>
      </c>
      <c r="I188" s="240"/>
      <c r="J188" s="241">
        <f>ROUND(I188*H188,2)</f>
        <v>0</v>
      </c>
      <c r="K188" s="237" t="s">
        <v>1</v>
      </c>
      <c r="L188" s="44"/>
      <c r="M188" s="242" t="s">
        <v>1</v>
      </c>
      <c r="N188" s="243" t="s">
        <v>42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170</v>
      </c>
      <c r="AT188" s="246" t="s">
        <v>165</v>
      </c>
      <c r="AU188" s="246" t="s">
        <v>85</v>
      </c>
      <c r="AY188" s="17" t="s">
        <v>163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85</v>
      </c>
      <c r="BK188" s="247">
        <f>ROUND(I188*H188,2)</f>
        <v>0</v>
      </c>
      <c r="BL188" s="17" t="s">
        <v>170</v>
      </c>
      <c r="BM188" s="246" t="s">
        <v>610</v>
      </c>
    </row>
    <row r="189" s="2" customFormat="1">
      <c r="A189" s="38"/>
      <c r="B189" s="39"/>
      <c r="C189" s="40"/>
      <c r="D189" s="248" t="s">
        <v>172</v>
      </c>
      <c r="E189" s="40"/>
      <c r="F189" s="249" t="s">
        <v>2453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172</v>
      </c>
      <c r="AU189" s="17" t="s">
        <v>85</v>
      </c>
    </row>
    <row r="190" s="2" customFormat="1" ht="16.5" customHeight="1">
      <c r="A190" s="38"/>
      <c r="B190" s="39"/>
      <c r="C190" s="235" t="s">
        <v>379</v>
      </c>
      <c r="D190" s="235" t="s">
        <v>165</v>
      </c>
      <c r="E190" s="236" t="s">
        <v>2454</v>
      </c>
      <c r="F190" s="237" t="s">
        <v>2455</v>
      </c>
      <c r="G190" s="238" t="s">
        <v>2337</v>
      </c>
      <c r="H190" s="239">
        <v>2</v>
      </c>
      <c r="I190" s="240"/>
      <c r="J190" s="241">
        <f>ROUND(I190*H190,2)</f>
        <v>0</v>
      </c>
      <c r="K190" s="237" t="s">
        <v>1</v>
      </c>
      <c r="L190" s="44"/>
      <c r="M190" s="242" t="s">
        <v>1</v>
      </c>
      <c r="N190" s="243" t="s">
        <v>42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170</v>
      </c>
      <c r="AT190" s="246" t="s">
        <v>165</v>
      </c>
      <c r="AU190" s="246" t="s">
        <v>85</v>
      </c>
      <c r="AY190" s="17" t="s">
        <v>163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85</v>
      </c>
      <c r="BK190" s="247">
        <f>ROUND(I190*H190,2)</f>
        <v>0</v>
      </c>
      <c r="BL190" s="17" t="s">
        <v>170</v>
      </c>
      <c r="BM190" s="246" t="s">
        <v>625</v>
      </c>
    </row>
    <row r="191" s="2" customFormat="1">
      <c r="A191" s="38"/>
      <c r="B191" s="39"/>
      <c r="C191" s="40"/>
      <c r="D191" s="248" t="s">
        <v>172</v>
      </c>
      <c r="E191" s="40"/>
      <c r="F191" s="249" t="s">
        <v>2455</v>
      </c>
      <c r="G191" s="40"/>
      <c r="H191" s="40"/>
      <c r="I191" s="144"/>
      <c r="J191" s="40"/>
      <c r="K191" s="40"/>
      <c r="L191" s="44"/>
      <c r="M191" s="250"/>
      <c r="N191" s="25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172</v>
      </c>
      <c r="AU191" s="17" t="s">
        <v>85</v>
      </c>
    </row>
    <row r="192" s="2" customFormat="1" ht="16.5" customHeight="1">
      <c r="A192" s="38"/>
      <c r="B192" s="39"/>
      <c r="C192" s="235" t="s">
        <v>388</v>
      </c>
      <c r="D192" s="235" t="s">
        <v>165</v>
      </c>
      <c r="E192" s="236" t="s">
        <v>2456</v>
      </c>
      <c r="F192" s="237" t="s">
        <v>2457</v>
      </c>
      <c r="G192" s="238" t="s">
        <v>2337</v>
      </c>
      <c r="H192" s="239">
        <v>3</v>
      </c>
      <c r="I192" s="240"/>
      <c r="J192" s="241">
        <f>ROUND(I192*H192,2)</f>
        <v>0</v>
      </c>
      <c r="K192" s="237" t="s">
        <v>1</v>
      </c>
      <c r="L192" s="44"/>
      <c r="M192" s="242" t="s">
        <v>1</v>
      </c>
      <c r="N192" s="243" t="s">
        <v>42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170</v>
      </c>
      <c r="AT192" s="246" t="s">
        <v>165</v>
      </c>
      <c r="AU192" s="246" t="s">
        <v>85</v>
      </c>
      <c r="AY192" s="17" t="s">
        <v>163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85</v>
      </c>
      <c r="BK192" s="247">
        <f>ROUND(I192*H192,2)</f>
        <v>0</v>
      </c>
      <c r="BL192" s="17" t="s">
        <v>170</v>
      </c>
      <c r="BM192" s="246" t="s">
        <v>636</v>
      </c>
    </row>
    <row r="193" s="2" customFormat="1">
      <c r="A193" s="38"/>
      <c r="B193" s="39"/>
      <c r="C193" s="40"/>
      <c r="D193" s="248" t="s">
        <v>172</v>
      </c>
      <c r="E193" s="40"/>
      <c r="F193" s="249" t="s">
        <v>2457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172</v>
      </c>
      <c r="AU193" s="17" t="s">
        <v>85</v>
      </c>
    </row>
    <row r="194" s="2" customFormat="1" ht="16.5" customHeight="1">
      <c r="A194" s="38"/>
      <c r="B194" s="39"/>
      <c r="C194" s="235" t="s">
        <v>397</v>
      </c>
      <c r="D194" s="235" t="s">
        <v>165</v>
      </c>
      <c r="E194" s="236" t="s">
        <v>2458</v>
      </c>
      <c r="F194" s="237" t="s">
        <v>2459</v>
      </c>
      <c r="G194" s="238" t="s">
        <v>2337</v>
      </c>
      <c r="H194" s="239">
        <v>2</v>
      </c>
      <c r="I194" s="240"/>
      <c r="J194" s="241">
        <f>ROUND(I194*H194,2)</f>
        <v>0</v>
      </c>
      <c r="K194" s="237" t="s">
        <v>1</v>
      </c>
      <c r="L194" s="44"/>
      <c r="M194" s="242" t="s">
        <v>1</v>
      </c>
      <c r="N194" s="243" t="s">
        <v>42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170</v>
      </c>
      <c r="AT194" s="246" t="s">
        <v>165</v>
      </c>
      <c r="AU194" s="246" t="s">
        <v>85</v>
      </c>
      <c r="AY194" s="17" t="s">
        <v>163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85</v>
      </c>
      <c r="BK194" s="247">
        <f>ROUND(I194*H194,2)</f>
        <v>0</v>
      </c>
      <c r="BL194" s="17" t="s">
        <v>170</v>
      </c>
      <c r="BM194" s="246" t="s">
        <v>649</v>
      </c>
    </row>
    <row r="195" s="2" customFormat="1">
      <c r="A195" s="38"/>
      <c r="B195" s="39"/>
      <c r="C195" s="40"/>
      <c r="D195" s="248" t="s">
        <v>172</v>
      </c>
      <c r="E195" s="40"/>
      <c r="F195" s="249" t="s">
        <v>2459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172</v>
      </c>
      <c r="AU195" s="17" t="s">
        <v>85</v>
      </c>
    </row>
    <row r="196" s="2" customFormat="1" ht="16.5" customHeight="1">
      <c r="A196" s="38"/>
      <c r="B196" s="39"/>
      <c r="C196" s="235" t="s">
        <v>403</v>
      </c>
      <c r="D196" s="235" t="s">
        <v>165</v>
      </c>
      <c r="E196" s="236" t="s">
        <v>2460</v>
      </c>
      <c r="F196" s="237" t="s">
        <v>2461</v>
      </c>
      <c r="G196" s="238" t="s">
        <v>2337</v>
      </c>
      <c r="H196" s="239">
        <v>1</v>
      </c>
      <c r="I196" s="240"/>
      <c r="J196" s="241">
        <f>ROUND(I196*H196,2)</f>
        <v>0</v>
      </c>
      <c r="K196" s="237" t="s">
        <v>1</v>
      </c>
      <c r="L196" s="44"/>
      <c r="M196" s="242" t="s">
        <v>1</v>
      </c>
      <c r="N196" s="243" t="s">
        <v>42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170</v>
      </c>
      <c r="AT196" s="246" t="s">
        <v>165</v>
      </c>
      <c r="AU196" s="246" t="s">
        <v>85</v>
      </c>
      <c r="AY196" s="17" t="s">
        <v>163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85</v>
      </c>
      <c r="BK196" s="247">
        <f>ROUND(I196*H196,2)</f>
        <v>0</v>
      </c>
      <c r="BL196" s="17" t="s">
        <v>170</v>
      </c>
      <c r="BM196" s="246" t="s">
        <v>669</v>
      </c>
    </row>
    <row r="197" s="2" customFormat="1">
      <c r="A197" s="38"/>
      <c r="B197" s="39"/>
      <c r="C197" s="40"/>
      <c r="D197" s="248" t="s">
        <v>172</v>
      </c>
      <c r="E197" s="40"/>
      <c r="F197" s="249" t="s">
        <v>2461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172</v>
      </c>
      <c r="AU197" s="17" t="s">
        <v>85</v>
      </c>
    </row>
    <row r="198" s="2" customFormat="1" ht="16.5" customHeight="1">
      <c r="A198" s="38"/>
      <c r="B198" s="39"/>
      <c r="C198" s="235" t="s">
        <v>409</v>
      </c>
      <c r="D198" s="235" t="s">
        <v>165</v>
      </c>
      <c r="E198" s="236" t="s">
        <v>2462</v>
      </c>
      <c r="F198" s="237" t="s">
        <v>2463</v>
      </c>
      <c r="G198" s="238" t="s">
        <v>2337</v>
      </c>
      <c r="H198" s="239">
        <v>1</v>
      </c>
      <c r="I198" s="240"/>
      <c r="J198" s="241">
        <f>ROUND(I198*H198,2)</f>
        <v>0</v>
      </c>
      <c r="K198" s="237" t="s">
        <v>1</v>
      </c>
      <c r="L198" s="44"/>
      <c r="M198" s="242" t="s">
        <v>1</v>
      </c>
      <c r="N198" s="243" t="s">
        <v>42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170</v>
      </c>
      <c r="AT198" s="246" t="s">
        <v>165</v>
      </c>
      <c r="AU198" s="246" t="s">
        <v>85</v>
      </c>
      <c r="AY198" s="17" t="s">
        <v>163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85</v>
      </c>
      <c r="BK198" s="247">
        <f>ROUND(I198*H198,2)</f>
        <v>0</v>
      </c>
      <c r="BL198" s="17" t="s">
        <v>170</v>
      </c>
      <c r="BM198" s="246" t="s">
        <v>681</v>
      </c>
    </row>
    <row r="199" s="2" customFormat="1">
      <c r="A199" s="38"/>
      <c r="B199" s="39"/>
      <c r="C199" s="40"/>
      <c r="D199" s="248" t="s">
        <v>172</v>
      </c>
      <c r="E199" s="40"/>
      <c r="F199" s="249" t="s">
        <v>2463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172</v>
      </c>
      <c r="AU199" s="17" t="s">
        <v>85</v>
      </c>
    </row>
    <row r="200" s="2" customFormat="1" ht="16.5" customHeight="1">
      <c r="A200" s="38"/>
      <c r="B200" s="39"/>
      <c r="C200" s="235" t="s">
        <v>415</v>
      </c>
      <c r="D200" s="235" t="s">
        <v>165</v>
      </c>
      <c r="E200" s="236" t="s">
        <v>2464</v>
      </c>
      <c r="F200" s="237" t="s">
        <v>2465</v>
      </c>
      <c r="G200" s="238" t="s">
        <v>2337</v>
      </c>
      <c r="H200" s="239">
        <v>1</v>
      </c>
      <c r="I200" s="240"/>
      <c r="J200" s="241">
        <f>ROUND(I200*H200,2)</f>
        <v>0</v>
      </c>
      <c r="K200" s="237" t="s">
        <v>1</v>
      </c>
      <c r="L200" s="44"/>
      <c r="M200" s="242" t="s">
        <v>1</v>
      </c>
      <c r="N200" s="243" t="s">
        <v>42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170</v>
      </c>
      <c r="AT200" s="246" t="s">
        <v>165</v>
      </c>
      <c r="AU200" s="246" t="s">
        <v>85</v>
      </c>
      <c r="AY200" s="17" t="s">
        <v>163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85</v>
      </c>
      <c r="BK200" s="247">
        <f>ROUND(I200*H200,2)</f>
        <v>0</v>
      </c>
      <c r="BL200" s="17" t="s">
        <v>170</v>
      </c>
      <c r="BM200" s="246" t="s">
        <v>694</v>
      </c>
    </row>
    <row r="201" s="2" customFormat="1">
      <c r="A201" s="38"/>
      <c r="B201" s="39"/>
      <c r="C201" s="40"/>
      <c r="D201" s="248" t="s">
        <v>172</v>
      </c>
      <c r="E201" s="40"/>
      <c r="F201" s="249" t="s">
        <v>2465</v>
      </c>
      <c r="G201" s="40"/>
      <c r="H201" s="40"/>
      <c r="I201" s="144"/>
      <c r="J201" s="40"/>
      <c r="K201" s="40"/>
      <c r="L201" s="44"/>
      <c r="M201" s="250"/>
      <c r="N201" s="25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172</v>
      </c>
      <c r="AU201" s="17" t="s">
        <v>85</v>
      </c>
    </row>
    <row r="202" s="2" customFormat="1" ht="16.5" customHeight="1">
      <c r="A202" s="38"/>
      <c r="B202" s="39"/>
      <c r="C202" s="235" t="s">
        <v>422</v>
      </c>
      <c r="D202" s="235" t="s">
        <v>165</v>
      </c>
      <c r="E202" s="236" t="s">
        <v>2466</v>
      </c>
      <c r="F202" s="237" t="s">
        <v>2467</v>
      </c>
      <c r="G202" s="238" t="s">
        <v>2337</v>
      </c>
      <c r="H202" s="239">
        <v>2</v>
      </c>
      <c r="I202" s="240"/>
      <c r="J202" s="241">
        <f>ROUND(I202*H202,2)</f>
        <v>0</v>
      </c>
      <c r="K202" s="237" t="s">
        <v>1</v>
      </c>
      <c r="L202" s="44"/>
      <c r="M202" s="242" t="s">
        <v>1</v>
      </c>
      <c r="N202" s="243" t="s">
        <v>42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170</v>
      </c>
      <c r="AT202" s="246" t="s">
        <v>165</v>
      </c>
      <c r="AU202" s="246" t="s">
        <v>85</v>
      </c>
      <c r="AY202" s="17" t="s">
        <v>163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85</v>
      </c>
      <c r="BK202" s="247">
        <f>ROUND(I202*H202,2)</f>
        <v>0</v>
      </c>
      <c r="BL202" s="17" t="s">
        <v>170</v>
      </c>
      <c r="BM202" s="246" t="s">
        <v>706</v>
      </c>
    </row>
    <row r="203" s="2" customFormat="1">
      <c r="A203" s="38"/>
      <c r="B203" s="39"/>
      <c r="C203" s="40"/>
      <c r="D203" s="248" t="s">
        <v>172</v>
      </c>
      <c r="E203" s="40"/>
      <c r="F203" s="249" t="s">
        <v>2467</v>
      </c>
      <c r="G203" s="40"/>
      <c r="H203" s="40"/>
      <c r="I203" s="144"/>
      <c r="J203" s="40"/>
      <c r="K203" s="40"/>
      <c r="L203" s="44"/>
      <c r="M203" s="250"/>
      <c r="N203" s="251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172</v>
      </c>
      <c r="AU203" s="17" t="s">
        <v>85</v>
      </c>
    </row>
    <row r="204" s="2" customFormat="1" ht="16.5" customHeight="1">
      <c r="A204" s="38"/>
      <c r="B204" s="39"/>
      <c r="C204" s="235" t="s">
        <v>429</v>
      </c>
      <c r="D204" s="235" t="s">
        <v>165</v>
      </c>
      <c r="E204" s="236" t="s">
        <v>2468</v>
      </c>
      <c r="F204" s="237" t="s">
        <v>2469</v>
      </c>
      <c r="G204" s="238" t="s">
        <v>2337</v>
      </c>
      <c r="H204" s="239">
        <v>1</v>
      </c>
      <c r="I204" s="240"/>
      <c r="J204" s="241">
        <f>ROUND(I204*H204,2)</f>
        <v>0</v>
      </c>
      <c r="K204" s="237" t="s">
        <v>1</v>
      </c>
      <c r="L204" s="44"/>
      <c r="M204" s="242" t="s">
        <v>1</v>
      </c>
      <c r="N204" s="243" t="s">
        <v>42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170</v>
      </c>
      <c r="AT204" s="246" t="s">
        <v>165</v>
      </c>
      <c r="AU204" s="246" t="s">
        <v>85</v>
      </c>
      <c r="AY204" s="17" t="s">
        <v>163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85</v>
      </c>
      <c r="BK204" s="247">
        <f>ROUND(I204*H204,2)</f>
        <v>0</v>
      </c>
      <c r="BL204" s="17" t="s">
        <v>170</v>
      </c>
      <c r="BM204" s="246" t="s">
        <v>717</v>
      </c>
    </row>
    <row r="205" s="2" customFormat="1">
      <c r="A205" s="38"/>
      <c r="B205" s="39"/>
      <c r="C205" s="40"/>
      <c r="D205" s="248" t="s">
        <v>172</v>
      </c>
      <c r="E205" s="40"/>
      <c r="F205" s="249" t="s">
        <v>2469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172</v>
      </c>
      <c r="AU205" s="17" t="s">
        <v>85</v>
      </c>
    </row>
    <row r="206" s="2" customFormat="1" ht="16.5" customHeight="1">
      <c r="A206" s="38"/>
      <c r="B206" s="39"/>
      <c r="C206" s="235" t="s">
        <v>436</v>
      </c>
      <c r="D206" s="235" t="s">
        <v>165</v>
      </c>
      <c r="E206" s="236" t="s">
        <v>2470</v>
      </c>
      <c r="F206" s="237" t="s">
        <v>2471</v>
      </c>
      <c r="G206" s="238" t="s">
        <v>2337</v>
      </c>
      <c r="H206" s="239">
        <v>5</v>
      </c>
      <c r="I206" s="240"/>
      <c r="J206" s="241">
        <f>ROUND(I206*H206,2)</f>
        <v>0</v>
      </c>
      <c r="K206" s="237" t="s">
        <v>1</v>
      </c>
      <c r="L206" s="44"/>
      <c r="M206" s="242" t="s">
        <v>1</v>
      </c>
      <c r="N206" s="243" t="s">
        <v>42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170</v>
      </c>
      <c r="AT206" s="246" t="s">
        <v>165</v>
      </c>
      <c r="AU206" s="246" t="s">
        <v>85</v>
      </c>
      <c r="AY206" s="17" t="s">
        <v>163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85</v>
      </c>
      <c r="BK206" s="247">
        <f>ROUND(I206*H206,2)</f>
        <v>0</v>
      </c>
      <c r="BL206" s="17" t="s">
        <v>170</v>
      </c>
      <c r="BM206" s="246" t="s">
        <v>729</v>
      </c>
    </row>
    <row r="207" s="2" customFormat="1">
      <c r="A207" s="38"/>
      <c r="B207" s="39"/>
      <c r="C207" s="40"/>
      <c r="D207" s="248" t="s">
        <v>172</v>
      </c>
      <c r="E207" s="40"/>
      <c r="F207" s="249" t="s">
        <v>2471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172</v>
      </c>
      <c r="AU207" s="17" t="s">
        <v>85</v>
      </c>
    </row>
    <row r="208" s="2" customFormat="1" ht="16.5" customHeight="1">
      <c r="A208" s="38"/>
      <c r="B208" s="39"/>
      <c r="C208" s="235" t="s">
        <v>441</v>
      </c>
      <c r="D208" s="235" t="s">
        <v>165</v>
      </c>
      <c r="E208" s="236" t="s">
        <v>2472</v>
      </c>
      <c r="F208" s="237" t="s">
        <v>2473</v>
      </c>
      <c r="G208" s="238" t="s">
        <v>2337</v>
      </c>
      <c r="H208" s="239">
        <v>3</v>
      </c>
      <c r="I208" s="240"/>
      <c r="J208" s="241">
        <f>ROUND(I208*H208,2)</f>
        <v>0</v>
      </c>
      <c r="K208" s="237" t="s">
        <v>1</v>
      </c>
      <c r="L208" s="44"/>
      <c r="M208" s="242" t="s">
        <v>1</v>
      </c>
      <c r="N208" s="243" t="s">
        <v>42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170</v>
      </c>
      <c r="AT208" s="246" t="s">
        <v>165</v>
      </c>
      <c r="AU208" s="246" t="s">
        <v>85</v>
      </c>
      <c r="AY208" s="17" t="s">
        <v>163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85</v>
      </c>
      <c r="BK208" s="247">
        <f>ROUND(I208*H208,2)</f>
        <v>0</v>
      </c>
      <c r="BL208" s="17" t="s">
        <v>170</v>
      </c>
      <c r="BM208" s="246" t="s">
        <v>737</v>
      </c>
    </row>
    <row r="209" s="2" customFormat="1">
      <c r="A209" s="38"/>
      <c r="B209" s="39"/>
      <c r="C209" s="40"/>
      <c r="D209" s="248" t="s">
        <v>172</v>
      </c>
      <c r="E209" s="40"/>
      <c r="F209" s="249" t="s">
        <v>2473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172</v>
      </c>
      <c r="AU209" s="17" t="s">
        <v>85</v>
      </c>
    </row>
    <row r="210" s="2" customFormat="1" ht="16.5" customHeight="1">
      <c r="A210" s="38"/>
      <c r="B210" s="39"/>
      <c r="C210" s="235" t="s">
        <v>449</v>
      </c>
      <c r="D210" s="235" t="s">
        <v>165</v>
      </c>
      <c r="E210" s="236" t="s">
        <v>2474</v>
      </c>
      <c r="F210" s="237" t="s">
        <v>2475</v>
      </c>
      <c r="G210" s="238" t="s">
        <v>2337</v>
      </c>
      <c r="H210" s="239">
        <v>3</v>
      </c>
      <c r="I210" s="240"/>
      <c r="J210" s="241">
        <f>ROUND(I210*H210,2)</f>
        <v>0</v>
      </c>
      <c r="K210" s="237" t="s">
        <v>1</v>
      </c>
      <c r="L210" s="44"/>
      <c r="M210" s="242" t="s">
        <v>1</v>
      </c>
      <c r="N210" s="243" t="s">
        <v>42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170</v>
      </c>
      <c r="AT210" s="246" t="s">
        <v>165</v>
      </c>
      <c r="AU210" s="246" t="s">
        <v>85</v>
      </c>
      <c r="AY210" s="17" t="s">
        <v>163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85</v>
      </c>
      <c r="BK210" s="247">
        <f>ROUND(I210*H210,2)</f>
        <v>0</v>
      </c>
      <c r="BL210" s="17" t="s">
        <v>170</v>
      </c>
      <c r="BM210" s="246" t="s">
        <v>746</v>
      </c>
    </row>
    <row r="211" s="2" customFormat="1">
      <c r="A211" s="38"/>
      <c r="B211" s="39"/>
      <c r="C211" s="40"/>
      <c r="D211" s="248" t="s">
        <v>172</v>
      </c>
      <c r="E211" s="40"/>
      <c r="F211" s="249" t="s">
        <v>2475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172</v>
      </c>
      <c r="AU211" s="17" t="s">
        <v>85</v>
      </c>
    </row>
    <row r="212" s="2" customFormat="1" ht="16.5" customHeight="1">
      <c r="A212" s="38"/>
      <c r="B212" s="39"/>
      <c r="C212" s="235" t="s">
        <v>455</v>
      </c>
      <c r="D212" s="235" t="s">
        <v>165</v>
      </c>
      <c r="E212" s="236" t="s">
        <v>2476</v>
      </c>
      <c r="F212" s="237" t="s">
        <v>2477</v>
      </c>
      <c r="G212" s="238" t="s">
        <v>444</v>
      </c>
      <c r="H212" s="239">
        <v>1.2</v>
      </c>
      <c r="I212" s="240"/>
      <c r="J212" s="241">
        <f>ROUND(I212*H212,2)</f>
        <v>0</v>
      </c>
      <c r="K212" s="237" t="s">
        <v>1</v>
      </c>
      <c r="L212" s="44"/>
      <c r="M212" s="242" t="s">
        <v>1</v>
      </c>
      <c r="N212" s="243" t="s">
        <v>42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170</v>
      </c>
      <c r="AT212" s="246" t="s">
        <v>165</v>
      </c>
      <c r="AU212" s="246" t="s">
        <v>85</v>
      </c>
      <c r="AY212" s="17" t="s">
        <v>163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85</v>
      </c>
      <c r="BK212" s="247">
        <f>ROUND(I212*H212,2)</f>
        <v>0</v>
      </c>
      <c r="BL212" s="17" t="s">
        <v>170</v>
      </c>
      <c r="BM212" s="246" t="s">
        <v>758</v>
      </c>
    </row>
    <row r="213" s="2" customFormat="1">
      <c r="A213" s="38"/>
      <c r="B213" s="39"/>
      <c r="C213" s="40"/>
      <c r="D213" s="248" t="s">
        <v>172</v>
      </c>
      <c r="E213" s="40"/>
      <c r="F213" s="249" t="s">
        <v>2477</v>
      </c>
      <c r="G213" s="40"/>
      <c r="H213" s="40"/>
      <c r="I213" s="144"/>
      <c r="J213" s="40"/>
      <c r="K213" s="40"/>
      <c r="L213" s="44"/>
      <c r="M213" s="250"/>
      <c r="N213" s="25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172</v>
      </c>
      <c r="AU213" s="17" t="s">
        <v>85</v>
      </c>
    </row>
    <row r="214" s="2" customFormat="1" ht="16.5" customHeight="1">
      <c r="A214" s="38"/>
      <c r="B214" s="39"/>
      <c r="C214" s="235" t="s">
        <v>461</v>
      </c>
      <c r="D214" s="235" t="s">
        <v>165</v>
      </c>
      <c r="E214" s="236" t="s">
        <v>2478</v>
      </c>
      <c r="F214" s="237" t="s">
        <v>2479</v>
      </c>
      <c r="G214" s="238" t="s">
        <v>444</v>
      </c>
      <c r="H214" s="239">
        <v>2</v>
      </c>
      <c r="I214" s="240"/>
      <c r="J214" s="241">
        <f>ROUND(I214*H214,2)</f>
        <v>0</v>
      </c>
      <c r="K214" s="237" t="s">
        <v>1</v>
      </c>
      <c r="L214" s="44"/>
      <c r="M214" s="242" t="s">
        <v>1</v>
      </c>
      <c r="N214" s="243" t="s">
        <v>42</v>
      </c>
      <c r="O214" s="91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170</v>
      </c>
      <c r="AT214" s="246" t="s">
        <v>165</v>
      </c>
      <c r="AU214" s="246" t="s">
        <v>85</v>
      </c>
      <c r="AY214" s="17" t="s">
        <v>163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85</v>
      </c>
      <c r="BK214" s="247">
        <f>ROUND(I214*H214,2)</f>
        <v>0</v>
      </c>
      <c r="BL214" s="17" t="s">
        <v>170</v>
      </c>
      <c r="BM214" s="246" t="s">
        <v>772</v>
      </c>
    </row>
    <row r="215" s="2" customFormat="1">
      <c r="A215" s="38"/>
      <c r="B215" s="39"/>
      <c r="C215" s="40"/>
      <c r="D215" s="248" t="s">
        <v>172</v>
      </c>
      <c r="E215" s="40"/>
      <c r="F215" s="249" t="s">
        <v>2479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172</v>
      </c>
      <c r="AU215" s="17" t="s">
        <v>85</v>
      </c>
    </row>
    <row r="216" s="2" customFormat="1" ht="16.5" customHeight="1">
      <c r="A216" s="38"/>
      <c r="B216" s="39"/>
      <c r="C216" s="235" t="s">
        <v>467</v>
      </c>
      <c r="D216" s="235" t="s">
        <v>165</v>
      </c>
      <c r="E216" s="236" t="s">
        <v>2480</v>
      </c>
      <c r="F216" s="237" t="s">
        <v>2481</v>
      </c>
      <c r="G216" s="238" t="s">
        <v>444</v>
      </c>
      <c r="H216" s="239">
        <v>7</v>
      </c>
      <c r="I216" s="240"/>
      <c r="J216" s="241">
        <f>ROUND(I216*H216,2)</f>
        <v>0</v>
      </c>
      <c r="K216" s="237" t="s">
        <v>1</v>
      </c>
      <c r="L216" s="44"/>
      <c r="M216" s="242" t="s">
        <v>1</v>
      </c>
      <c r="N216" s="243" t="s">
        <v>42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170</v>
      </c>
      <c r="AT216" s="246" t="s">
        <v>165</v>
      </c>
      <c r="AU216" s="246" t="s">
        <v>85</v>
      </c>
      <c r="AY216" s="17" t="s">
        <v>163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85</v>
      </c>
      <c r="BK216" s="247">
        <f>ROUND(I216*H216,2)</f>
        <v>0</v>
      </c>
      <c r="BL216" s="17" t="s">
        <v>170</v>
      </c>
      <c r="BM216" s="246" t="s">
        <v>785</v>
      </c>
    </row>
    <row r="217" s="2" customFormat="1">
      <c r="A217" s="38"/>
      <c r="B217" s="39"/>
      <c r="C217" s="40"/>
      <c r="D217" s="248" t="s">
        <v>172</v>
      </c>
      <c r="E217" s="40"/>
      <c r="F217" s="249" t="s">
        <v>2481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172</v>
      </c>
      <c r="AU217" s="17" t="s">
        <v>85</v>
      </c>
    </row>
    <row r="218" s="2" customFormat="1" ht="16.5" customHeight="1">
      <c r="A218" s="38"/>
      <c r="B218" s="39"/>
      <c r="C218" s="235" t="s">
        <v>472</v>
      </c>
      <c r="D218" s="235" t="s">
        <v>165</v>
      </c>
      <c r="E218" s="236" t="s">
        <v>2482</v>
      </c>
      <c r="F218" s="237" t="s">
        <v>2483</v>
      </c>
      <c r="G218" s="238" t="s">
        <v>444</v>
      </c>
      <c r="H218" s="239">
        <v>8</v>
      </c>
      <c r="I218" s="240"/>
      <c r="J218" s="241">
        <f>ROUND(I218*H218,2)</f>
        <v>0</v>
      </c>
      <c r="K218" s="237" t="s">
        <v>1</v>
      </c>
      <c r="L218" s="44"/>
      <c r="M218" s="242" t="s">
        <v>1</v>
      </c>
      <c r="N218" s="243" t="s">
        <v>42</v>
      </c>
      <c r="O218" s="91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170</v>
      </c>
      <c r="AT218" s="246" t="s">
        <v>165</v>
      </c>
      <c r="AU218" s="246" t="s">
        <v>85</v>
      </c>
      <c r="AY218" s="17" t="s">
        <v>163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85</v>
      </c>
      <c r="BK218" s="247">
        <f>ROUND(I218*H218,2)</f>
        <v>0</v>
      </c>
      <c r="BL218" s="17" t="s">
        <v>170</v>
      </c>
      <c r="BM218" s="246" t="s">
        <v>795</v>
      </c>
    </row>
    <row r="219" s="2" customFormat="1">
      <c r="A219" s="38"/>
      <c r="B219" s="39"/>
      <c r="C219" s="40"/>
      <c r="D219" s="248" t="s">
        <v>172</v>
      </c>
      <c r="E219" s="40"/>
      <c r="F219" s="249" t="s">
        <v>2483</v>
      </c>
      <c r="G219" s="40"/>
      <c r="H219" s="40"/>
      <c r="I219" s="144"/>
      <c r="J219" s="40"/>
      <c r="K219" s="40"/>
      <c r="L219" s="44"/>
      <c r="M219" s="250"/>
      <c r="N219" s="25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172</v>
      </c>
      <c r="AU219" s="17" t="s">
        <v>85</v>
      </c>
    </row>
    <row r="220" s="2" customFormat="1" ht="16.5" customHeight="1">
      <c r="A220" s="38"/>
      <c r="B220" s="39"/>
      <c r="C220" s="235" t="s">
        <v>479</v>
      </c>
      <c r="D220" s="235" t="s">
        <v>165</v>
      </c>
      <c r="E220" s="236" t="s">
        <v>2454</v>
      </c>
      <c r="F220" s="237" t="s">
        <v>2455</v>
      </c>
      <c r="G220" s="238" t="s">
        <v>2337</v>
      </c>
      <c r="H220" s="239">
        <v>2</v>
      </c>
      <c r="I220" s="240"/>
      <c r="J220" s="241">
        <f>ROUND(I220*H220,2)</f>
        <v>0</v>
      </c>
      <c r="K220" s="237" t="s">
        <v>1</v>
      </c>
      <c r="L220" s="44"/>
      <c r="M220" s="242" t="s">
        <v>1</v>
      </c>
      <c r="N220" s="243" t="s">
        <v>42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170</v>
      </c>
      <c r="AT220" s="246" t="s">
        <v>165</v>
      </c>
      <c r="AU220" s="246" t="s">
        <v>85</v>
      </c>
      <c r="AY220" s="17" t="s">
        <v>163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85</v>
      </c>
      <c r="BK220" s="247">
        <f>ROUND(I220*H220,2)</f>
        <v>0</v>
      </c>
      <c r="BL220" s="17" t="s">
        <v>170</v>
      </c>
      <c r="BM220" s="246" t="s">
        <v>807</v>
      </c>
    </row>
    <row r="221" s="2" customFormat="1">
      <c r="A221" s="38"/>
      <c r="B221" s="39"/>
      <c r="C221" s="40"/>
      <c r="D221" s="248" t="s">
        <v>172</v>
      </c>
      <c r="E221" s="40"/>
      <c r="F221" s="249" t="s">
        <v>2455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172</v>
      </c>
      <c r="AU221" s="17" t="s">
        <v>85</v>
      </c>
    </row>
    <row r="222" s="2" customFormat="1" ht="16.5" customHeight="1">
      <c r="A222" s="38"/>
      <c r="B222" s="39"/>
      <c r="C222" s="235" t="s">
        <v>490</v>
      </c>
      <c r="D222" s="235" t="s">
        <v>165</v>
      </c>
      <c r="E222" s="236" t="s">
        <v>2472</v>
      </c>
      <c r="F222" s="237" t="s">
        <v>2473</v>
      </c>
      <c r="G222" s="238" t="s">
        <v>2337</v>
      </c>
      <c r="H222" s="239">
        <v>5</v>
      </c>
      <c r="I222" s="240"/>
      <c r="J222" s="241">
        <f>ROUND(I222*H222,2)</f>
        <v>0</v>
      </c>
      <c r="K222" s="237" t="s">
        <v>1</v>
      </c>
      <c r="L222" s="44"/>
      <c r="M222" s="242" t="s">
        <v>1</v>
      </c>
      <c r="N222" s="243" t="s">
        <v>42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170</v>
      </c>
      <c r="AT222" s="246" t="s">
        <v>165</v>
      </c>
      <c r="AU222" s="246" t="s">
        <v>85</v>
      </c>
      <c r="AY222" s="17" t="s">
        <v>163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85</v>
      </c>
      <c r="BK222" s="247">
        <f>ROUND(I222*H222,2)</f>
        <v>0</v>
      </c>
      <c r="BL222" s="17" t="s">
        <v>170</v>
      </c>
      <c r="BM222" s="246" t="s">
        <v>817</v>
      </c>
    </row>
    <row r="223" s="2" customFormat="1">
      <c r="A223" s="38"/>
      <c r="B223" s="39"/>
      <c r="C223" s="40"/>
      <c r="D223" s="248" t="s">
        <v>172</v>
      </c>
      <c r="E223" s="40"/>
      <c r="F223" s="249" t="s">
        <v>2473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172</v>
      </c>
      <c r="AU223" s="17" t="s">
        <v>85</v>
      </c>
    </row>
    <row r="224" s="2" customFormat="1" ht="16.5" customHeight="1">
      <c r="A224" s="38"/>
      <c r="B224" s="39"/>
      <c r="C224" s="235" t="s">
        <v>508</v>
      </c>
      <c r="D224" s="235" t="s">
        <v>165</v>
      </c>
      <c r="E224" s="236" t="s">
        <v>2484</v>
      </c>
      <c r="F224" s="237" t="s">
        <v>2485</v>
      </c>
      <c r="G224" s="238" t="s">
        <v>2337</v>
      </c>
      <c r="H224" s="239">
        <v>4</v>
      </c>
      <c r="I224" s="240"/>
      <c r="J224" s="241">
        <f>ROUND(I224*H224,2)</f>
        <v>0</v>
      </c>
      <c r="K224" s="237" t="s">
        <v>1</v>
      </c>
      <c r="L224" s="44"/>
      <c r="M224" s="242" t="s">
        <v>1</v>
      </c>
      <c r="N224" s="243" t="s">
        <v>42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170</v>
      </c>
      <c r="AT224" s="246" t="s">
        <v>165</v>
      </c>
      <c r="AU224" s="246" t="s">
        <v>85</v>
      </c>
      <c r="AY224" s="17" t="s">
        <v>163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85</v>
      </c>
      <c r="BK224" s="247">
        <f>ROUND(I224*H224,2)</f>
        <v>0</v>
      </c>
      <c r="BL224" s="17" t="s">
        <v>170</v>
      </c>
      <c r="BM224" s="246" t="s">
        <v>830</v>
      </c>
    </row>
    <row r="225" s="2" customFormat="1">
      <c r="A225" s="38"/>
      <c r="B225" s="39"/>
      <c r="C225" s="40"/>
      <c r="D225" s="248" t="s">
        <v>172</v>
      </c>
      <c r="E225" s="40"/>
      <c r="F225" s="249" t="s">
        <v>2485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172</v>
      </c>
      <c r="AU225" s="17" t="s">
        <v>85</v>
      </c>
    </row>
    <row r="226" s="2" customFormat="1" ht="16.5" customHeight="1">
      <c r="A226" s="38"/>
      <c r="B226" s="39"/>
      <c r="C226" s="235" t="s">
        <v>514</v>
      </c>
      <c r="D226" s="235" t="s">
        <v>165</v>
      </c>
      <c r="E226" s="236" t="s">
        <v>2482</v>
      </c>
      <c r="F226" s="237" t="s">
        <v>2483</v>
      </c>
      <c r="G226" s="238" t="s">
        <v>444</v>
      </c>
      <c r="H226" s="239">
        <v>9</v>
      </c>
      <c r="I226" s="240"/>
      <c r="J226" s="241">
        <f>ROUND(I226*H226,2)</f>
        <v>0</v>
      </c>
      <c r="K226" s="237" t="s">
        <v>1</v>
      </c>
      <c r="L226" s="44"/>
      <c r="M226" s="242" t="s">
        <v>1</v>
      </c>
      <c r="N226" s="243" t="s">
        <v>42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170</v>
      </c>
      <c r="AT226" s="246" t="s">
        <v>165</v>
      </c>
      <c r="AU226" s="246" t="s">
        <v>85</v>
      </c>
      <c r="AY226" s="17" t="s">
        <v>163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85</v>
      </c>
      <c r="BK226" s="247">
        <f>ROUND(I226*H226,2)</f>
        <v>0</v>
      </c>
      <c r="BL226" s="17" t="s">
        <v>170</v>
      </c>
      <c r="BM226" s="246" t="s">
        <v>843</v>
      </c>
    </row>
    <row r="227" s="2" customFormat="1">
      <c r="A227" s="38"/>
      <c r="B227" s="39"/>
      <c r="C227" s="40"/>
      <c r="D227" s="248" t="s">
        <v>172</v>
      </c>
      <c r="E227" s="40"/>
      <c r="F227" s="249" t="s">
        <v>2483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172</v>
      </c>
      <c r="AU227" s="17" t="s">
        <v>85</v>
      </c>
    </row>
    <row r="228" s="12" customFormat="1" ht="25.92" customHeight="1">
      <c r="A228" s="12"/>
      <c r="B228" s="219"/>
      <c r="C228" s="220"/>
      <c r="D228" s="221" t="s">
        <v>76</v>
      </c>
      <c r="E228" s="222" t="s">
        <v>2486</v>
      </c>
      <c r="F228" s="222" t="s">
        <v>2487</v>
      </c>
      <c r="G228" s="220"/>
      <c r="H228" s="220"/>
      <c r="I228" s="223"/>
      <c r="J228" s="224">
        <f>BK228</f>
        <v>0</v>
      </c>
      <c r="K228" s="220"/>
      <c r="L228" s="225"/>
      <c r="M228" s="226"/>
      <c r="N228" s="227"/>
      <c r="O228" s="227"/>
      <c r="P228" s="228">
        <f>SUM(P229:P232)</f>
        <v>0</v>
      </c>
      <c r="Q228" s="227"/>
      <c r="R228" s="228">
        <f>SUM(R229:R232)</f>
        <v>0</v>
      </c>
      <c r="S228" s="227"/>
      <c r="T228" s="229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0" t="s">
        <v>85</v>
      </c>
      <c r="AT228" s="231" t="s">
        <v>76</v>
      </c>
      <c r="AU228" s="231" t="s">
        <v>77</v>
      </c>
      <c r="AY228" s="230" t="s">
        <v>163</v>
      </c>
      <c r="BK228" s="232">
        <f>SUM(BK229:BK232)</f>
        <v>0</v>
      </c>
    </row>
    <row r="229" s="2" customFormat="1" ht="16.5" customHeight="1">
      <c r="A229" s="38"/>
      <c r="B229" s="39"/>
      <c r="C229" s="235" t="s">
        <v>521</v>
      </c>
      <c r="D229" s="235" t="s">
        <v>165</v>
      </c>
      <c r="E229" s="236" t="s">
        <v>2488</v>
      </c>
      <c r="F229" s="237" t="s">
        <v>2489</v>
      </c>
      <c r="G229" s="238" t="s">
        <v>168</v>
      </c>
      <c r="H229" s="239">
        <v>9.0999999999999996</v>
      </c>
      <c r="I229" s="240"/>
      <c r="J229" s="241">
        <f>ROUND(I229*H229,2)</f>
        <v>0</v>
      </c>
      <c r="K229" s="237" t="s">
        <v>1</v>
      </c>
      <c r="L229" s="44"/>
      <c r="M229" s="242" t="s">
        <v>1</v>
      </c>
      <c r="N229" s="243" t="s">
        <v>42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170</v>
      </c>
      <c r="AT229" s="246" t="s">
        <v>165</v>
      </c>
      <c r="AU229" s="246" t="s">
        <v>85</v>
      </c>
      <c r="AY229" s="17" t="s">
        <v>163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85</v>
      </c>
      <c r="BK229" s="247">
        <f>ROUND(I229*H229,2)</f>
        <v>0</v>
      </c>
      <c r="BL229" s="17" t="s">
        <v>170</v>
      </c>
      <c r="BM229" s="246" t="s">
        <v>856</v>
      </c>
    </row>
    <row r="230" s="2" customFormat="1">
      <c r="A230" s="38"/>
      <c r="B230" s="39"/>
      <c r="C230" s="40"/>
      <c r="D230" s="248" t="s">
        <v>172</v>
      </c>
      <c r="E230" s="40"/>
      <c r="F230" s="249" t="s">
        <v>2489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172</v>
      </c>
      <c r="AU230" s="17" t="s">
        <v>85</v>
      </c>
    </row>
    <row r="231" s="2" customFormat="1" ht="16.5" customHeight="1">
      <c r="A231" s="38"/>
      <c r="B231" s="39"/>
      <c r="C231" s="235" t="s">
        <v>530</v>
      </c>
      <c r="D231" s="235" t="s">
        <v>165</v>
      </c>
      <c r="E231" s="236" t="s">
        <v>2490</v>
      </c>
      <c r="F231" s="237" t="s">
        <v>2491</v>
      </c>
      <c r="G231" s="238" t="s">
        <v>168</v>
      </c>
      <c r="H231" s="239">
        <v>9.0999999999999996</v>
      </c>
      <c r="I231" s="240"/>
      <c r="J231" s="241">
        <f>ROUND(I231*H231,2)</f>
        <v>0</v>
      </c>
      <c r="K231" s="237" t="s">
        <v>1</v>
      </c>
      <c r="L231" s="44"/>
      <c r="M231" s="242" t="s">
        <v>1</v>
      </c>
      <c r="N231" s="243" t="s">
        <v>42</v>
      </c>
      <c r="O231" s="91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170</v>
      </c>
      <c r="AT231" s="246" t="s">
        <v>165</v>
      </c>
      <c r="AU231" s="246" t="s">
        <v>85</v>
      </c>
      <c r="AY231" s="17" t="s">
        <v>163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85</v>
      </c>
      <c r="BK231" s="247">
        <f>ROUND(I231*H231,2)</f>
        <v>0</v>
      </c>
      <c r="BL231" s="17" t="s">
        <v>170</v>
      </c>
      <c r="BM231" s="246" t="s">
        <v>868</v>
      </c>
    </row>
    <row r="232" s="2" customFormat="1">
      <c r="A232" s="38"/>
      <c r="B232" s="39"/>
      <c r="C232" s="40"/>
      <c r="D232" s="248" t="s">
        <v>172</v>
      </c>
      <c r="E232" s="40"/>
      <c r="F232" s="249" t="s">
        <v>2491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172</v>
      </c>
      <c r="AU232" s="17" t="s">
        <v>85</v>
      </c>
    </row>
    <row r="233" s="12" customFormat="1" ht="25.92" customHeight="1">
      <c r="A233" s="12"/>
      <c r="B233" s="219"/>
      <c r="C233" s="220"/>
      <c r="D233" s="221" t="s">
        <v>76</v>
      </c>
      <c r="E233" s="222" t="s">
        <v>2492</v>
      </c>
      <c r="F233" s="222" t="s">
        <v>2493</v>
      </c>
      <c r="G233" s="220"/>
      <c r="H233" s="220"/>
      <c r="I233" s="223"/>
      <c r="J233" s="224">
        <f>BK233</f>
        <v>0</v>
      </c>
      <c r="K233" s="220"/>
      <c r="L233" s="225"/>
      <c r="M233" s="226"/>
      <c r="N233" s="227"/>
      <c r="O233" s="227"/>
      <c r="P233" s="228">
        <f>SUM(P234:P239)</f>
        <v>0</v>
      </c>
      <c r="Q233" s="227"/>
      <c r="R233" s="228">
        <f>SUM(R234:R239)</f>
        <v>0</v>
      </c>
      <c r="S233" s="227"/>
      <c r="T233" s="229">
        <f>SUM(T234:T239)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0" t="s">
        <v>85</v>
      </c>
      <c r="AT233" s="231" t="s">
        <v>76</v>
      </c>
      <c r="AU233" s="231" t="s">
        <v>77</v>
      </c>
      <c r="AY233" s="230" t="s">
        <v>163</v>
      </c>
      <c r="BK233" s="232">
        <f>SUM(BK234:BK239)</f>
        <v>0</v>
      </c>
    </row>
    <row r="234" s="2" customFormat="1" ht="16.5" customHeight="1">
      <c r="A234" s="38"/>
      <c r="B234" s="39"/>
      <c r="C234" s="235" t="s">
        <v>537</v>
      </c>
      <c r="D234" s="235" t="s">
        <v>165</v>
      </c>
      <c r="E234" s="236" t="s">
        <v>2494</v>
      </c>
      <c r="F234" s="237" t="s">
        <v>2495</v>
      </c>
      <c r="G234" s="238" t="s">
        <v>1633</v>
      </c>
      <c r="H234" s="239">
        <v>1</v>
      </c>
      <c r="I234" s="240"/>
      <c r="J234" s="241">
        <f>ROUND(I234*H234,2)</f>
        <v>0</v>
      </c>
      <c r="K234" s="237" t="s">
        <v>1</v>
      </c>
      <c r="L234" s="44"/>
      <c r="M234" s="242" t="s">
        <v>1</v>
      </c>
      <c r="N234" s="243" t="s">
        <v>42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170</v>
      </c>
      <c r="AT234" s="246" t="s">
        <v>165</v>
      </c>
      <c r="AU234" s="246" t="s">
        <v>85</v>
      </c>
      <c r="AY234" s="17" t="s">
        <v>163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85</v>
      </c>
      <c r="BK234" s="247">
        <f>ROUND(I234*H234,2)</f>
        <v>0</v>
      </c>
      <c r="BL234" s="17" t="s">
        <v>170</v>
      </c>
      <c r="BM234" s="246" t="s">
        <v>914</v>
      </c>
    </row>
    <row r="235" s="2" customFormat="1">
      <c r="A235" s="38"/>
      <c r="B235" s="39"/>
      <c r="C235" s="40"/>
      <c r="D235" s="248" t="s">
        <v>172</v>
      </c>
      <c r="E235" s="40"/>
      <c r="F235" s="249" t="s">
        <v>2495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172</v>
      </c>
      <c r="AU235" s="17" t="s">
        <v>85</v>
      </c>
    </row>
    <row r="236" s="2" customFormat="1" ht="16.5" customHeight="1">
      <c r="A236" s="38"/>
      <c r="B236" s="39"/>
      <c r="C236" s="235" t="s">
        <v>550</v>
      </c>
      <c r="D236" s="235" t="s">
        <v>165</v>
      </c>
      <c r="E236" s="236" t="s">
        <v>2496</v>
      </c>
      <c r="F236" s="237" t="s">
        <v>2497</v>
      </c>
      <c r="G236" s="238" t="s">
        <v>1633</v>
      </c>
      <c r="H236" s="239">
        <v>1</v>
      </c>
      <c r="I236" s="240"/>
      <c r="J236" s="241">
        <f>ROUND(I236*H236,2)</f>
        <v>0</v>
      </c>
      <c r="K236" s="237" t="s">
        <v>1</v>
      </c>
      <c r="L236" s="44"/>
      <c r="M236" s="242" t="s">
        <v>1</v>
      </c>
      <c r="N236" s="243" t="s">
        <v>42</v>
      </c>
      <c r="O236" s="91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170</v>
      </c>
      <c r="AT236" s="246" t="s">
        <v>165</v>
      </c>
      <c r="AU236" s="246" t="s">
        <v>85</v>
      </c>
      <c r="AY236" s="17" t="s">
        <v>163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85</v>
      </c>
      <c r="BK236" s="247">
        <f>ROUND(I236*H236,2)</f>
        <v>0</v>
      </c>
      <c r="BL236" s="17" t="s">
        <v>170</v>
      </c>
      <c r="BM236" s="246" t="s">
        <v>929</v>
      </c>
    </row>
    <row r="237" s="2" customFormat="1">
      <c r="A237" s="38"/>
      <c r="B237" s="39"/>
      <c r="C237" s="40"/>
      <c r="D237" s="248" t="s">
        <v>172</v>
      </c>
      <c r="E237" s="40"/>
      <c r="F237" s="249" t="s">
        <v>2497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172</v>
      </c>
      <c r="AU237" s="17" t="s">
        <v>85</v>
      </c>
    </row>
    <row r="238" s="2" customFormat="1" ht="16.5" customHeight="1">
      <c r="A238" s="38"/>
      <c r="B238" s="39"/>
      <c r="C238" s="235" t="s">
        <v>567</v>
      </c>
      <c r="D238" s="235" t="s">
        <v>165</v>
      </c>
      <c r="E238" s="236" t="s">
        <v>2498</v>
      </c>
      <c r="F238" s="237" t="s">
        <v>2499</v>
      </c>
      <c r="G238" s="238" t="s">
        <v>1633</v>
      </c>
      <c r="H238" s="239">
        <v>1</v>
      </c>
      <c r="I238" s="240"/>
      <c r="J238" s="241">
        <f>ROUND(I238*H238,2)</f>
        <v>0</v>
      </c>
      <c r="K238" s="237" t="s">
        <v>1</v>
      </c>
      <c r="L238" s="44"/>
      <c r="M238" s="242" t="s">
        <v>1</v>
      </c>
      <c r="N238" s="243" t="s">
        <v>42</v>
      </c>
      <c r="O238" s="91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170</v>
      </c>
      <c r="AT238" s="246" t="s">
        <v>165</v>
      </c>
      <c r="AU238" s="246" t="s">
        <v>85</v>
      </c>
      <c r="AY238" s="17" t="s">
        <v>163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85</v>
      </c>
      <c r="BK238" s="247">
        <f>ROUND(I238*H238,2)</f>
        <v>0</v>
      </c>
      <c r="BL238" s="17" t="s">
        <v>170</v>
      </c>
      <c r="BM238" s="246" t="s">
        <v>942</v>
      </c>
    </row>
    <row r="239" s="2" customFormat="1">
      <c r="A239" s="38"/>
      <c r="B239" s="39"/>
      <c r="C239" s="40"/>
      <c r="D239" s="248" t="s">
        <v>172</v>
      </c>
      <c r="E239" s="40"/>
      <c r="F239" s="249" t="s">
        <v>2499</v>
      </c>
      <c r="G239" s="40"/>
      <c r="H239" s="40"/>
      <c r="I239" s="144"/>
      <c r="J239" s="40"/>
      <c r="K239" s="40"/>
      <c r="L239" s="44"/>
      <c r="M239" s="287"/>
      <c r="N239" s="288"/>
      <c r="O239" s="289"/>
      <c r="P239" s="289"/>
      <c r="Q239" s="289"/>
      <c r="R239" s="289"/>
      <c r="S239" s="289"/>
      <c r="T239" s="290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172</v>
      </c>
      <c r="AU239" s="17" t="s">
        <v>85</v>
      </c>
    </row>
    <row r="240" s="2" customFormat="1" ht="6.96" customHeight="1">
      <c r="A240" s="38"/>
      <c r="B240" s="66"/>
      <c r="C240" s="67"/>
      <c r="D240" s="67"/>
      <c r="E240" s="67"/>
      <c r="F240" s="67"/>
      <c r="G240" s="67"/>
      <c r="H240" s="67"/>
      <c r="I240" s="183"/>
      <c r="J240" s="67"/>
      <c r="K240" s="67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tiEX2wLlrRpJWlCHRWh9Y38ViOW7pdwepA71/EuNWqq2scj/CPU6bbJ4YQNuHTKbWNktTIyRVXBVWYHSU2aLlg==" hashValue="7T5Lq5hZAMw6OTyG02CgVMkuoSArXm+4ZaMFN9Nxv7UHVIdqWN+SlrV28/IUt09lQUyfdHJjTLC6o+LoR/UBTQ==" algorithmName="SHA-512" password="CC35"/>
  <autoFilter ref="C120:K2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Krásné Údolí, Stav.úpr.stanice dobrovolných hasičů - III.etapa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2500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59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ROUND((SUM(BE137:BE531)),  2)</f>
        <v>0</v>
      </c>
      <c r="G33" s="38"/>
      <c r="H33" s="38"/>
      <c r="I33" s="162">
        <v>0.20999999999999999</v>
      </c>
      <c r="J33" s="161">
        <f>ROUND(((SUM(BE137:BE531))*I33),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ROUND((SUM(BF137:BF531)),  2)</f>
        <v>0</v>
      </c>
      <c r="G34" s="38"/>
      <c r="H34" s="38"/>
      <c r="I34" s="162">
        <v>0.14999999999999999</v>
      </c>
      <c r="J34" s="161">
        <f>ROUND(((SUM(BF137:BF531))*I34),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ROUND((SUM(BG137:BG531)),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ROUND((SUM(BH137:BH531)),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ROUND((SUM(BI137:BI531)),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Krásné Údolí, Stav.úpr.stanice dobrovolných hasičů - III.etapa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D.4.B. - ZTI - vodovod, kanalizace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Krásné Údolí</v>
      </c>
      <c r="G89" s="40"/>
      <c r="H89" s="40"/>
      <c r="I89" s="147" t="s">
        <v>22</v>
      </c>
      <c r="J89" s="79" t="str">
        <f>IF(J12="","",J12)</f>
        <v>1. 4. 2020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>Ing. Miloš Trnka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J.Svobodová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J138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J139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118</v>
      </c>
      <c r="E99" s="203"/>
      <c r="F99" s="203"/>
      <c r="G99" s="203"/>
      <c r="H99" s="203"/>
      <c r="I99" s="204"/>
      <c r="J99" s="205">
        <f>J181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119</v>
      </c>
      <c r="E100" s="203"/>
      <c r="F100" s="203"/>
      <c r="G100" s="203"/>
      <c r="H100" s="203"/>
      <c r="I100" s="204"/>
      <c r="J100" s="205">
        <f>J186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120</v>
      </c>
      <c r="E101" s="203"/>
      <c r="F101" s="203"/>
      <c r="G101" s="203"/>
      <c r="H101" s="203"/>
      <c r="I101" s="204"/>
      <c r="J101" s="205">
        <f>J193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2501</v>
      </c>
      <c r="E102" s="203"/>
      <c r="F102" s="203"/>
      <c r="G102" s="203"/>
      <c r="H102" s="203"/>
      <c r="I102" s="204"/>
      <c r="J102" s="205">
        <f>J198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121</v>
      </c>
      <c r="E103" s="203"/>
      <c r="F103" s="203"/>
      <c r="G103" s="203"/>
      <c r="H103" s="203"/>
      <c r="I103" s="204"/>
      <c r="J103" s="205">
        <f>J261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0"/>
      <c r="C104" s="201"/>
      <c r="D104" s="202" t="s">
        <v>124</v>
      </c>
      <c r="E104" s="203"/>
      <c r="F104" s="203"/>
      <c r="G104" s="203"/>
      <c r="H104" s="203"/>
      <c r="I104" s="204"/>
      <c r="J104" s="205">
        <f>J262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200"/>
      <c r="C105" s="201"/>
      <c r="D105" s="202" t="s">
        <v>125</v>
      </c>
      <c r="E105" s="203"/>
      <c r="F105" s="203"/>
      <c r="G105" s="203"/>
      <c r="H105" s="203"/>
      <c r="I105" s="204"/>
      <c r="J105" s="205">
        <f>J268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127</v>
      </c>
      <c r="E106" s="203"/>
      <c r="F106" s="203"/>
      <c r="G106" s="203"/>
      <c r="H106" s="203"/>
      <c r="I106" s="204"/>
      <c r="J106" s="205">
        <f>J281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128</v>
      </c>
      <c r="E107" s="203"/>
      <c r="F107" s="203"/>
      <c r="G107" s="203"/>
      <c r="H107" s="203"/>
      <c r="I107" s="204"/>
      <c r="J107" s="205">
        <f>J289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3"/>
      <c r="C108" s="194"/>
      <c r="D108" s="195" t="s">
        <v>129</v>
      </c>
      <c r="E108" s="196"/>
      <c r="F108" s="196"/>
      <c r="G108" s="196"/>
      <c r="H108" s="196"/>
      <c r="I108" s="197"/>
      <c r="J108" s="198">
        <f>J292</f>
        <v>0</v>
      </c>
      <c r="K108" s="194"/>
      <c r="L108" s="19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0"/>
      <c r="C109" s="201"/>
      <c r="D109" s="202" t="s">
        <v>2502</v>
      </c>
      <c r="E109" s="203"/>
      <c r="F109" s="203"/>
      <c r="G109" s="203"/>
      <c r="H109" s="203"/>
      <c r="I109" s="204"/>
      <c r="J109" s="205">
        <f>J293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132</v>
      </c>
      <c r="E110" s="203"/>
      <c r="F110" s="203"/>
      <c r="G110" s="203"/>
      <c r="H110" s="203"/>
      <c r="I110" s="204"/>
      <c r="J110" s="205">
        <f>J317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2503</v>
      </c>
      <c r="E111" s="203"/>
      <c r="F111" s="203"/>
      <c r="G111" s="203"/>
      <c r="H111" s="203"/>
      <c r="I111" s="204"/>
      <c r="J111" s="205">
        <f>J383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133</v>
      </c>
      <c r="E112" s="203"/>
      <c r="F112" s="203"/>
      <c r="G112" s="203"/>
      <c r="H112" s="203"/>
      <c r="I112" s="204"/>
      <c r="J112" s="205">
        <f>J437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200"/>
      <c r="C113" s="201"/>
      <c r="D113" s="202" t="s">
        <v>2504</v>
      </c>
      <c r="E113" s="203"/>
      <c r="F113" s="203"/>
      <c r="G113" s="203"/>
      <c r="H113" s="203"/>
      <c r="I113" s="204"/>
      <c r="J113" s="205">
        <f>J508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93"/>
      <c r="C114" s="194"/>
      <c r="D114" s="195" t="s">
        <v>2505</v>
      </c>
      <c r="E114" s="196"/>
      <c r="F114" s="196"/>
      <c r="G114" s="196"/>
      <c r="H114" s="196"/>
      <c r="I114" s="197"/>
      <c r="J114" s="198">
        <f>J519</f>
        <v>0</v>
      </c>
      <c r="K114" s="194"/>
      <c r="L114" s="19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200"/>
      <c r="C115" s="201"/>
      <c r="D115" s="202" t="s">
        <v>2506</v>
      </c>
      <c r="E115" s="203"/>
      <c r="F115" s="203"/>
      <c r="G115" s="203"/>
      <c r="H115" s="203"/>
      <c r="I115" s="204"/>
      <c r="J115" s="205">
        <f>J520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0"/>
      <c r="C116" s="201"/>
      <c r="D116" s="202" t="s">
        <v>2507</v>
      </c>
      <c r="E116" s="203"/>
      <c r="F116" s="203"/>
      <c r="G116" s="203"/>
      <c r="H116" s="203"/>
      <c r="I116" s="204"/>
      <c r="J116" s="205">
        <f>J526</f>
        <v>0</v>
      </c>
      <c r="K116" s="201"/>
      <c r="L116" s="20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93"/>
      <c r="C117" s="194"/>
      <c r="D117" s="195" t="s">
        <v>2508</v>
      </c>
      <c r="E117" s="196"/>
      <c r="F117" s="196"/>
      <c r="G117" s="196"/>
      <c r="H117" s="196"/>
      <c r="I117" s="197"/>
      <c r="J117" s="198">
        <f>J529</f>
        <v>0</v>
      </c>
      <c r="K117" s="194"/>
      <c r="L117" s="19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183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186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148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87" t="str">
        <f>E7</f>
        <v>Krásné Údolí, Stav.úpr.stanice dobrovolných hasičů - III.etapa</v>
      </c>
      <c r="F127" s="32"/>
      <c r="G127" s="32"/>
      <c r="H127" s="32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107</v>
      </c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D.4.B. - ZTI - vodovod, kanalizace</v>
      </c>
      <c r="F129" s="40"/>
      <c r="G129" s="40"/>
      <c r="H129" s="40"/>
      <c r="I129" s="14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>Krásné Údolí</v>
      </c>
      <c r="G131" s="40"/>
      <c r="H131" s="40"/>
      <c r="I131" s="147" t="s">
        <v>22</v>
      </c>
      <c r="J131" s="79" t="str">
        <f>IF(J12="","",J12)</f>
        <v>1. 4. 2020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14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E15</f>
        <v xml:space="preserve"> </v>
      </c>
      <c r="G133" s="40"/>
      <c r="H133" s="40"/>
      <c r="I133" s="147" t="s">
        <v>30</v>
      </c>
      <c r="J133" s="36" t="str">
        <f>E21</f>
        <v>Ing. Miloš Trnka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40"/>
      <c r="E134" s="40"/>
      <c r="F134" s="27" t="str">
        <f>IF(E18="","",E18)</f>
        <v>Vyplň údaj</v>
      </c>
      <c r="G134" s="40"/>
      <c r="H134" s="40"/>
      <c r="I134" s="147" t="s">
        <v>33</v>
      </c>
      <c r="J134" s="36" t="str">
        <f>E24</f>
        <v>J.Svobodová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144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07"/>
      <c r="B136" s="208"/>
      <c r="C136" s="209" t="s">
        <v>149</v>
      </c>
      <c r="D136" s="210" t="s">
        <v>62</v>
      </c>
      <c r="E136" s="210" t="s">
        <v>58</v>
      </c>
      <c r="F136" s="210" t="s">
        <v>59</v>
      </c>
      <c r="G136" s="210" t="s">
        <v>150</v>
      </c>
      <c r="H136" s="210" t="s">
        <v>151</v>
      </c>
      <c r="I136" s="211" t="s">
        <v>152</v>
      </c>
      <c r="J136" s="210" t="s">
        <v>111</v>
      </c>
      <c r="K136" s="212" t="s">
        <v>153</v>
      </c>
      <c r="L136" s="213"/>
      <c r="M136" s="100" t="s">
        <v>1</v>
      </c>
      <c r="N136" s="101" t="s">
        <v>41</v>
      </c>
      <c r="O136" s="101" t="s">
        <v>154</v>
      </c>
      <c r="P136" s="101" t="s">
        <v>155</v>
      </c>
      <c r="Q136" s="101" t="s">
        <v>156</v>
      </c>
      <c r="R136" s="101" t="s">
        <v>157</v>
      </c>
      <c r="S136" s="101" t="s">
        <v>158</v>
      </c>
      <c r="T136" s="102" t="s">
        <v>159</v>
      </c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</row>
    <row r="137" s="2" customFormat="1" ht="22.8" customHeight="1">
      <c r="A137" s="38"/>
      <c r="B137" s="39"/>
      <c r="C137" s="107" t="s">
        <v>160</v>
      </c>
      <c r="D137" s="40"/>
      <c r="E137" s="40"/>
      <c r="F137" s="40"/>
      <c r="G137" s="40"/>
      <c r="H137" s="40"/>
      <c r="I137" s="144"/>
      <c r="J137" s="214">
        <f>BK137</f>
        <v>0</v>
      </c>
      <c r="K137" s="40"/>
      <c r="L137" s="44"/>
      <c r="M137" s="103"/>
      <c r="N137" s="215"/>
      <c r="O137" s="104"/>
      <c r="P137" s="216">
        <f>P138+P292+P519+P529</f>
        <v>0</v>
      </c>
      <c r="Q137" s="104"/>
      <c r="R137" s="216">
        <f>R138+R292+R519+R529</f>
        <v>12.448649320000001</v>
      </c>
      <c r="S137" s="104"/>
      <c r="T137" s="217">
        <f>T138+T292+T519+T529</f>
        <v>2.0460000000000003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76</v>
      </c>
      <c r="AU137" s="17" t="s">
        <v>113</v>
      </c>
      <c r="BK137" s="218">
        <f>BK138+BK292+BK519+BK529</f>
        <v>0</v>
      </c>
    </row>
    <row r="138" s="12" customFormat="1" ht="25.92" customHeight="1">
      <c r="A138" s="12"/>
      <c r="B138" s="219"/>
      <c r="C138" s="220"/>
      <c r="D138" s="221" t="s">
        <v>76</v>
      </c>
      <c r="E138" s="222" t="s">
        <v>161</v>
      </c>
      <c r="F138" s="222" t="s">
        <v>162</v>
      </c>
      <c r="G138" s="220"/>
      <c r="H138" s="220"/>
      <c r="I138" s="223"/>
      <c r="J138" s="224">
        <f>BK138</f>
        <v>0</v>
      </c>
      <c r="K138" s="220"/>
      <c r="L138" s="225"/>
      <c r="M138" s="226"/>
      <c r="N138" s="227"/>
      <c r="O138" s="227"/>
      <c r="P138" s="228">
        <f>P139+P181+P186+P193+P198+P261+P281+P289</f>
        <v>0</v>
      </c>
      <c r="Q138" s="227"/>
      <c r="R138" s="228">
        <f>R139+R181+R186+R193+R198+R261+R281+R289</f>
        <v>11.685977320000001</v>
      </c>
      <c r="S138" s="227"/>
      <c r="T138" s="229">
        <f>T139+T181+T186+T193+T198+T261+T281+T289</f>
        <v>2.0460000000000003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85</v>
      </c>
      <c r="AT138" s="231" t="s">
        <v>76</v>
      </c>
      <c r="AU138" s="231" t="s">
        <v>77</v>
      </c>
      <c r="AY138" s="230" t="s">
        <v>163</v>
      </c>
      <c r="BK138" s="232">
        <f>BK139+BK181+BK186+BK193+BK198+BK261+BK281+BK289</f>
        <v>0</v>
      </c>
    </row>
    <row r="139" s="12" customFormat="1" ht="22.8" customHeight="1">
      <c r="A139" s="12"/>
      <c r="B139" s="219"/>
      <c r="C139" s="220"/>
      <c r="D139" s="221" t="s">
        <v>76</v>
      </c>
      <c r="E139" s="233" t="s">
        <v>85</v>
      </c>
      <c r="F139" s="233" t="s">
        <v>164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SUM(P140:P180)</f>
        <v>0</v>
      </c>
      <c r="Q139" s="227"/>
      <c r="R139" s="228">
        <f>SUM(R140:R180)</f>
        <v>5.3280000000000003</v>
      </c>
      <c r="S139" s="227"/>
      <c r="T139" s="229">
        <f>SUM(T140:T180)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85</v>
      </c>
      <c r="AT139" s="231" t="s">
        <v>76</v>
      </c>
      <c r="AU139" s="231" t="s">
        <v>85</v>
      </c>
      <c r="AY139" s="230" t="s">
        <v>163</v>
      </c>
      <c r="BK139" s="232">
        <f>SUM(BK140:BK180)</f>
        <v>0</v>
      </c>
    </row>
    <row r="140" s="2" customFormat="1" ht="16.5" customHeight="1">
      <c r="A140" s="38"/>
      <c r="B140" s="39"/>
      <c r="C140" s="235" t="s">
        <v>85</v>
      </c>
      <c r="D140" s="235" t="s">
        <v>165</v>
      </c>
      <c r="E140" s="236" t="s">
        <v>2509</v>
      </c>
      <c r="F140" s="237" t="s">
        <v>2510</v>
      </c>
      <c r="G140" s="238" t="s">
        <v>190</v>
      </c>
      <c r="H140" s="239">
        <v>6.2999999999999998</v>
      </c>
      <c r="I140" s="240"/>
      <c r="J140" s="241">
        <f>ROUND(I140*H140,2)</f>
        <v>0</v>
      </c>
      <c r="K140" s="237" t="s">
        <v>169</v>
      </c>
      <c r="L140" s="44"/>
      <c r="M140" s="242" t="s">
        <v>1</v>
      </c>
      <c r="N140" s="243" t="s">
        <v>42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170</v>
      </c>
      <c r="AT140" s="246" t="s">
        <v>165</v>
      </c>
      <c r="AU140" s="246" t="s">
        <v>87</v>
      </c>
      <c r="AY140" s="17" t="s">
        <v>163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85</v>
      </c>
      <c r="BK140" s="247">
        <f>ROUND(I140*H140,2)</f>
        <v>0</v>
      </c>
      <c r="BL140" s="17" t="s">
        <v>170</v>
      </c>
      <c r="BM140" s="246" t="s">
        <v>2511</v>
      </c>
    </row>
    <row r="141" s="2" customFormat="1">
      <c r="A141" s="38"/>
      <c r="B141" s="39"/>
      <c r="C141" s="40"/>
      <c r="D141" s="248" t="s">
        <v>172</v>
      </c>
      <c r="E141" s="40"/>
      <c r="F141" s="249" t="s">
        <v>2512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172</v>
      </c>
      <c r="AU141" s="17" t="s">
        <v>87</v>
      </c>
    </row>
    <row r="142" s="13" customFormat="1">
      <c r="A142" s="13"/>
      <c r="B142" s="252"/>
      <c r="C142" s="253"/>
      <c r="D142" s="248" t="s">
        <v>174</v>
      </c>
      <c r="E142" s="254" t="s">
        <v>1</v>
      </c>
      <c r="F142" s="255" t="s">
        <v>2513</v>
      </c>
      <c r="G142" s="253"/>
      <c r="H142" s="254" t="s">
        <v>1</v>
      </c>
      <c r="I142" s="256"/>
      <c r="J142" s="253"/>
      <c r="K142" s="253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174</v>
      </c>
      <c r="AU142" s="261" t="s">
        <v>87</v>
      </c>
      <c r="AV142" s="13" t="s">
        <v>85</v>
      </c>
      <c r="AW142" s="13" t="s">
        <v>32</v>
      </c>
      <c r="AX142" s="13" t="s">
        <v>77</v>
      </c>
      <c r="AY142" s="261" t="s">
        <v>163</v>
      </c>
    </row>
    <row r="143" s="14" customFormat="1">
      <c r="A143" s="14"/>
      <c r="B143" s="262"/>
      <c r="C143" s="263"/>
      <c r="D143" s="248" t="s">
        <v>174</v>
      </c>
      <c r="E143" s="264" t="s">
        <v>1</v>
      </c>
      <c r="F143" s="265" t="s">
        <v>2514</v>
      </c>
      <c r="G143" s="263"/>
      <c r="H143" s="266">
        <v>6.2999999999999998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174</v>
      </c>
      <c r="AU143" s="272" t="s">
        <v>87</v>
      </c>
      <c r="AV143" s="14" t="s">
        <v>87</v>
      </c>
      <c r="AW143" s="14" t="s">
        <v>32</v>
      </c>
      <c r="AX143" s="14" t="s">
        <v>77</v>
      </c>
      <c r="AY143" s="272" t="s">
        <v>163</v>
      </c>
    </row>
    <row r="144" s="2" customFormat="1" ht="16.5" customHeight="1">
      <c r="A144" s="38"/>
      <c r="B144" s="39"/>
      <c r="C144" s="235" t="s">
        <v>87</v>
      </c>
      <c r="D144" s="235" t="s">
        <v>165</v>
      </c>
      <c r="E144" s="236" t="s">
        <v>2515</v>
      </c>
      <c r="F144" s="237" t="s">
        <v>2516</v>
      </c>
      <c r="G144" s="238" t="s">
        <v>190</v>
      </c>
      <c r="H144" s="239">
        <v>7.5449999999999999</v>
      </c>
      <c r="I144" s="240"/>
      <c r="J144" s="241">
        <f>ROUND(I144*H144,2)</f>
        <v>0</v>
      </c>
      <c r="K144" s="237" t="s">
        <v>169</v>
      </c>
      <c r="L144" s="44"/>
      <c r="M144" s="242" t="s">
        <v>1</v>
      </c>
      <c r="N144" s="243" t="s">
        <v>42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170</v>
      </c>
      <c r="AT144" s="246" t="s">
        <v>165</v>
      </c>
      <c r="AU144" s="246" t="s">
        <v>87</v>
      </c>
      <c r="AY144" s="17" t="s">
        <v>163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85</v>
      </c>
      <c r="BK144" s="247">
        <f>ROUND(I144*H144,2)</f>
        <v>0</v>
      </c>
      <c r="BL144" s="17" t="s">
        <v>170</v>
      </c>
      <c r="BM144" s="246" t="s">
        <v>2517</v>
      </c>
    </row>
    <row r="145" s="2" customFormat="1">
      <c r="A145" s="38"/>
      <c r="B145" s="39"/>
      <c r="C145" s="40"/>
      <c r="D145" s="248" t="s">
        <v>172</v>
      </c>
      <c r="E145" s="40"/>
      <c r="F145" s="249" t="s">
        <v>2518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172</v>
      </c>
      <c r="AU145" s="17" t="s">
        <v>87</v>
      </c>
    </row>
    <row r="146" s="13" customFormat="1">
      <c r="A146" s="13"/>
      <c r="B146" s="252"/>
      <c r="C146" s="253"/>
      <c r="D146" s="248" t="s">
        <v>174</v>
      </c>
      <c r="E146" s="254" t="s">
        <v>1</v>
      </c>
      <c r="F146" s="255" t="s">
        <v>2519</v>
      </c>
      <c r="G146" s="253"/>
      <c r="H146" s="254" t="s">
        <v>1</v>
      </c>
      <c r="I146" s="256"/>
      <c r="J146" s="253"/>
      <c r="K146" s="253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174</v>
      </c>
      <c r="AU146" s="261" t="s">
        <v>87</v>
      </c>
      <c r="AV146" s="13" t="s">
        <v>85</v>
      </c>
      <c r="AW146" s="13" t="s">
        <v>32</v>
      </c>
      <c r="AX146" s="13" t="s">
        <v>77</v>
      </c>
      <c r="AY146" s="261" t="s">
        <v>163</v>
      </c>
    </row>
    <row r="147" s="13" customFormat="1">
      <c r="A147" s="13"/>
      <c r="B147" s="252"/>
      <c r="C147" s="253"/>
      <c r="D147" s="248" t="s">
        <v>174</v>
      </c>
      <c r="E147" s="254" t="s">
        <v>1</v>
      </c>
      <c r="F147" s="255" t="s">
        <v>2520</v>
      </c>
      <c r="G147" s="253"/>
      <c r="H147" s="254" t="s">
        <v>1</v>
      </c>
      <c r="I147" s="256"/>
      <c r="J147" s="253"/>
      <c r="K147" s="253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174</v>
      </c>
      <c r="AU147" s="261" t="s">
        <v>87</v>
      </c>
      <c r="AV147" s="13" t="s">
        <v>85</v>
      </c>
      <c r="AW147" s="13" t="s">
        <v>32</v>
      </c>
      <c r="AX147" s="13" t="s">
        <v>77</v>
      </c>
      <c r="AY147" s="261" t="s">
        <v>163</v>
      </c>
    </row>
    <row r="148" s="15" customFormat="1">
      <c r="A148" s="15"/>
      <c r="B148" s="291"/>
      <c r="C148" s="292"/>
      <c r="D148" s="248" t="s">
        <v>174</v>
      </c>
      <c r="E148" s="293" t="s">
        <v>1</v>
      </c>
      <c r="F148" s="294" t="s">
        <v>2521</v>
      </c>
      <c r="G148" s="292"/>
      <c r="H148" s="295">
        <v>7.5449999999999999</v>
      </c>
      <c r="I148" s="296"/>
      <c r="J148" s="292"/>
      <c r="K148" s="292"/>
      <c r="L148" s="297"/>
      <c r="M148" s="298"/>
      <c r="N148" s="299"/>
      <c r="O148" s="299"/>
      <c r="P148" s="299"/>
      <c r="Q148" s="299"/>
      <c r="R148" s="299"/>
      <c r="S148" s="299"/>
      <c r="T148" s="30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301" t="s">
        <v>174</v>
      </c>
      <c r="AU148" s="301" t="s">
        <v>87</v>
      </c>
      <c r="AV148" s="15" t="s">
        <v>170</v>
      </c>
      <c r="AW148" s="15" t="s">
        <v>32</v>
      </c>
      <c r="AX148" s="15" t="s">
        <v>77</v>
      </c>
      <c r="AY148" s="301" t="s">
        <v>163</v>
      </c>
    </row>
    <row r="149" s="2" customFormat="1" ht="16.5" customHeight="1">
      <c r="A149" s="38"/>
      <c r="B149" s="39"/>
      <c r="C149" s="235" t="s">
        <v>181</v>
      </c>
      <c r="D149" s="235" t="s">
        <v>165</v>
      </c>
      <c r="E149" s="236" t="s">
        <v>198</v>
      </c>
      <c r="F149" s="237" t="s">
        <v>199</v>
      </c>
      <c r="G149" s="238" t="s">
        <v>190</v>
      </c>
      <c r="H149" s="239">
        <v>3.794</v>
      </c>
      <c r="I149" s="240"/>
      <c r="J149" s="241">
        <f>ROUND(I149*H149,2)</f>
        <v>0</v>
      </c>
      <c r="K149" s="237" t="s">
        <v>169</v>
      </c>
      <c r="L149" s="44"/>
      <c r="M149" s="242" t="s">
        <v>1</v>
      </c>
      <c r="N149" s="243" t="s">
        <v>42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170</v>
      </c>
      <c r="AT149" s="246" t="s">
        <v>165</v>
      </c>
      <c r="AU149" s="246" t="s">
        <v>87</v>
      </c>
      <c r="AY149" s="17" t="s">
        <v>163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85</v>
      </c>
      <c r="BK149" s="247">
        <f>ROUND(I149*H149,2)</f>
        <v>0</v>
      </c>
      <c r="BL149" s="17" t="s">
        <v>170</v>
      </c>
      <c r="BM149" s="246" t="s">
        <v>2522</v>
      </c>
    </row>
    <row r="150" s="2" customFormat="1">
      <c r="A150" s="38"/>
      <c r="B150" s="39"/>
      <c r="C150" s="40"/>
      <c r="D150" s="248" t="s">
        <v>172</v>
      </c>
      <c r="E150" s="40"/>
      <c r="F150" s="249" t="s">
        <v>201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172</v>
      </c>
      <c r="AU150" s="17" t="s">
        <v>87</v>
      </c>
    </row>
    <row r="151" s="13" customFormat="1">
      <c r="A151" s="13"/>
      <c r="B151" s="252"/>
      <c r="C151" s="253"/>
      <c r="D151" s="248" t="s">
        <v>174</v>
      </c>
      <c r="E151" s="254" t="s">
        <v>1</v>
      </c>
      <c r="F151" s="255" t="s">
        <v>2523</v>
      </c>
      <c r="G151" s="253"/>
      <c r="H151" s="254" t="s">
        <v>1</v>
      </c>
      <c r="I151" s="256"/>
      <c r="J151" s="253"/>
      <c r="K151" s="253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174</v>
      </c>
      <c r="AU151" s="261" t="s">
        <v>87</v>
      </c>
      <c r="AV151" s="13" t="s">
        <v>85</v>
      </c>
      <c r="AW151" s="13" t="s">
        <v>32</v>
      </c>
      <c r="AX151" s="13" t="s">
        <v>77</v>
      </c>
      <c r="AY151" s="261" t="s">
        <v>163</v>
      </c>
    </row>
    <row r="152" s="13" customFormat="1">
      <c r="A152" s="13"/>
      <c r="B152" s="252"/>
      <c r="C152" s="253"/>
      <c r="D152" s="248" t="s">
        <v>174</v>
      </c>
      <c r="E152" s="254" t="s">
        <v>1</v>
      </c>
      <c r="F152" s="255" t="s">
        <v>2524</v>
      </c>
      <c r="G152" s="253"/>
      <c r="H152" s="254" t="s">
        <v>1</v>
      </c>
      <c r="I152" s="256"/>
      <c r="J152" s="253"/>
      <c r="K152" s="253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174</v>
      </c>
      <c r="AU152" s="261" t="s">
        <v>87</v>
      </c>
      <c r="AV152" s="13" t="s">
        <v>85</v>
      </c>
      <c r="AW152" s="13" t="s">
        <v>32</v>
      </c>
      <c r="AX152" s="13" t="s">
        <v>77</v>
      </c>
      <c r="AY152" s="261" t="s">
        <v>163</v>
      </c>
    </row>
    <row r="153" s="14" customFormat="1">
      <c r="A153" s="14"/>
      <c r="B153" s="262"/>
      <c r="C153" s="263"/>
      <c r="D153" s="248" t="s">
        <v>174</v>
      </c>
      <c r="E153" s="264" t="s">
        <v>1</v>
      </c>
      <c r="F153" s="265" t="s">
        <v>2525</v>
      </c>
      <c r="G153" s="263"/>
      <c r="H153" s="266">
        <v>0.45000000000000001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174</v>
      </c>
      <c r="AU153" s="272" t="s">
        <v>87</v>
      </c>
      <c r="AV153" s="14" t="s">
        <v>87</v>
      </c>
      <c r="AW153" s="14" t="s">
        <v>32</v>
      </c>
      <c r="AX153" s="14" t="s">
        <v>77</v>
      </c>
      <c r="AY153" s="272" t="s">
        <v>163</v>
      </c>
    </row>
    <row r="154" s="13" customFormat="1">
      <c r="A154" s="13"/>
      <c r="B154" s="252"/>
      <c r="C154" s="253"/>
      <c r="D154" s="248" t="s">
        <v>174</v>
      </c>
      <c r="E154" s="254" t="s">
        <v>1</v>
      </c>
      <c r="F154" s="255" t="s">
        <v>2526</v>
      </c>
      <c r="G154" s="253"/>
      <c r="H154" s="254" t="s">
        <v>1</v>
      </c>
      <c r="I154" s="256"/>
      <c r="J154" s="253"/>
      <c r="K154" s="253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174</v>
      </c>
      <c r="AU154" s="261" t="s">
        <v>87</v>
      </c>
      <c r="AV154" s="13" t="s">
        <v>85</v>
      </c>
      <c r="AW154" s="13" t="s">
        <v>32</v>
      </c>
      <c r="AX154" s="13" t="s">
        <v>77</v>
      </c>
      <c r="AY154" s="261" t="s">
        <v>163</v>
      </c>
    </row>
    <row r="155" s="14" customFormat="1">
      <c r="A155" s="14"/>
      <c r="B155" s="262"/>
      <c r="C155" s="263"/>
      <c r="D155" s="248" t="s">
        <v>174</v>
      </c>
      <c r="E155" s="264" t="s">
        <v>1</v>
      </c>
      <c r="F155" s="265" t="s">
        <v>2527</v>
      </c>
      <c r="G155" s="263"/>
      <c r="H155" s="266">
        <v>1.4850000000000001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174</v>
      </c>
      <c r="AU155" s="272" t="s">
        <v>87</v>
      </c>
      <c r="AV155" s="14" t="s">
        <v>87</v>
      </c>
      <c r="AW155" s="14" t="s">
        <v>32</v>
      </c>
      <c r="AX155" s="14" t="s">
        <v>77</v>
      </c>
      <c r="AY155" s="272" t="s">
        <v>163</v>
      </c>
    </row>
    <row r="156" s="13" customFormat="1">
      <c r="A156" s="13"/>
      <c r="B156" s="252"/>
      <c r="C156" s="253"/>
      <c r="D156" s="248" t="s">
        <v>174</v>
      </c>
      <c r="E156" s="254" t="s">
        <v>1</v>
      </c>
      <c r="F156" s="255" t="s">
        <v>2528</v>
      </c>
      <c r="G156" s="253"/>
      <c r="H156" s="254" t="s">
        <v>1</v>
      </c>
      <c r="I156" s="256"/>
      <c r="J156" s="253"/>
      <c r="K156" s="253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174</v>
      </c>
      <c r="AU156" s="261" t="s">
        <v>87</v>
      </c>
      <c r="AV156" s="13" t="s">
        <v>85</v>
      </c>
      <c r="AW156" s="13" t="s">
        <v>32</v>
      </c>
      <c r="AX156" s="13" t="s">
        <v>77</v>
      </c>
      <c r="AY156" s="261" t="s">
        <v>163</v>
      </c>
    </row>
    <row r="157" s="13" customFormat="1">
      <c r="A157" s="13"/>
      <c r="B157" s="252"/>
      <c r="C157" s="253"/>
      <c r="D157" s="248" t="s">
        <v>174</v>
      </c>
      <c r="E157" s="254" t="s">
        <v>1</v>
      </c>
      <c r="F157" s="255" t="s">
        <v>2529</v>
      </c>
      <c r="G157" s="253"/>
      <c r="H157" s="254" t="s">
        <v>1</v>
      </c>
      <c r="I157" s="256"/>
      <c r="J157" s="253"/>
      <c r="K157" s="253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174</v>
      </c>
      <c r="AU157" s="261" t="s">
        <v>87</v>
      </c>
      <c r="AV157" s="13" t="s">
        <v>85</v>
      </c>
      <c r="AW157" s="13" t="s">
        <v>32</v>
      </c>
      <c r="AX157" s="13" t="s">
        <v>77</v>
      </c>
      <c r="AY157" s="261" t="s">
        <v>163</v>
      </c>
    </row>
    <row r="158" s="14" customFormat="1">
      <c r="A158" s="14"/>
      <c r="B158" s="262"/>
      <c r="C158" s="263"/>
      <c r="D158" s="248" t="s">
        <v>174</v>
      </c>
      <c r="E158" s="264" t="s">
        <v>1</v>
      </c>
      <c r="F158" s="265" t="s">
        <v>2530</v>
      </c>
      <c r="G158" s="263"/>
      <c r="H158" s="266">
        <v>0.314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174</v>
      </c>
      <c r="AU158" s="272" t="s">
        <v>87</v>
      </c>
      <c r="AV158" s="14" t="s">
        <v>87</v>
      </c>
      <c r="AW158" s="14" t="s">
        <v>32</v>
      </c>
      <c r="AX158" s="14" t="s">
        <v>77</v>
      </c>
      <c r="AY158" s="272" t="s">
        <v>163</v>
      </c>
    </row>
    <row r="159" s="13" customFormat="1">
      <c r="A159" s="13"/>
      <c r="B159" s="252"/>
      <c r="C159" s="253"/>
      <c r="D159" s="248" t="s">
        <v>174</v>
      </c>
      <c r="E159" s="254" t="s">
        <v>1</v>
      </c>
      <c r="F159" s="255" t="s">
        <v>2531</v>
      </c>
      <c r="G159" s="253"/>
      <c r="H159" s="254" t="s">
        <v>1</v>
      </c>
      <c r="I159" s="256"/>
      <c r="J159" s="253"/>
      <c r="K159" s="253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174</v>
      </c>
      <c r="AU159" s="261" t="s">
        <v>87</v>
      </c>
      <c r="AV159" s="13" t="s">
        <v>85</v>
      </c>
      <c r="AW159" s="13" t="s">
        <v>32</v>
      </c>
      <c r="AX159" s="13" t="s">
        <v>77</v>
      </c>
      <c r="AY159" s="261" t="s">
        <v>163</v>
      </c>
    </row>
    <row r="160" s="14" customFormat="1">
      <c r="A160" s="14"/>
      <c r="B160" s="262"/>
      <c r="C160" s="263"/>
      <c r="D160" s="248" t="s">
        <v>174</v>
      </c>
      <c r="E160" s="264" t="s">
        <v>1</v>
      </c>
      <c r="F160" s="265" t="s">
        <v>2532</v>
      </c>
      <c r="G160" s="263"/>
      <c r="H160" s="266">
        <v>1.2849999999999999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174</v>
      </c>
      <c r="AU160" s="272" t="s">
        <v>87</v>
      </c>
      <c r="AV160" s="14" t="s">
        <v>87</v>
      </c>
      <c r="AW160" s="14" t="s">
        <v>32</v>
      </c>
      <c r="AX160" s="14" t="s">
        <v>77</v>
      </c>
      <c r="AY160" s="272" t="s">
        <v>163</v>
      </c>
    </row>
    <row r="161" s="13" customFormat="1">
      <c r="A161" s="13"/>
      <c r="B161" s="252"/>
      <c r="C161" s="253"/>
      <c r="D161" s="248" t="s">
        <v>174</v>
      </c>
      <c r="E161" s="254" t="s">
        <v>1</v>
      </c>
      <c r="F161" s="255" t="s">
        <v>2533</v>
      </c>
      <c r="G161" s="253"/>
      <c r="H161" s="254" t="s">
        <v>1</v>
      </c>
      <c r="I161" s="256"/>
      <c r="J161" s="253"/>
      <c r="K161" s="253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174</v>
      </c>
      <c r="AU161" s="261" t="s">
        <v>87</v>
      </c>
      <c r="AV161" s="13" t="s">
        <v>85</v>
      </c>
      <c r="AW161" s="13" t="s">
        <v>32</v>
      </c>
      <c r="AX161" s="13" t="s">
        <v>77</v>
      </c>
      <c r="AY161" s="261" t="s">
        <v>163</v>
      </c>
    </row>
    <row r="162" s="14" customFormat="1">
      <c r="A162" s="14"/>
      <c r="B162" s="262"/>
      <c r="C162" s="263"/>
      <c r="D162" s="248" t="s">
        <v>174</v>
      </c>
      <c r="E162" s="264" t="s">
        <v>1</v>
      </c>
      <c r="F162" s="265" t="s">
        <v>2534</v>
      </c>
      <c r="G162" s="263"/>
      <c r="H162" s="266">
        <v>0.26000000000000001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174</v>
      </c>
      <c r="AU162" s="272" t="s">
        <v>87</v>
      </c>
      <c r="AV162" s="14" t="s">
        <v>87</v>
      </c>
      <c r="AW162" s="14" t="s">
        <v>32</v>
      </c>
      <c r="AX162" s="14" t="s">
        <v>77</v>
      </c>
      <c r="AY162" s="272" t="s">
        <v>163</v>
      </c>
    </row>
    <row r="163" s="2" customFormat="1" ht="21.75" customHeight="1">
      <c r="A163" s="38"/>
      <c r="B163" s="39"/>
      <c r="C163" s="235" t="s">
        <v>170</v>
      </c>
      <c r="D163" s="235" t="s">
        <v>165</v>
      </c>
      <c r="E163" s="236" t="s">
        <v>204</v>
      </c>
      <c r="F163" s="237" t="s">
        <v>205</v>
      </c>
      <c r="G163" s="238" t="s">
        <v>190</v>
      </c>
      <c r="H163" s="239">
        <v>64.498000000000005</v>
      </c>
      <c r="I163" s="240"/>
      <c r="J163" s="241">
        <f>ROUND(I163*H163,2)</f>
        <v>0</v>
      </c>
      <c r="K163" s="237" t="s">
        <v>169</v>
      </c>
      <c r="L163" s="44"/>
      <c r="M163" s="242" t="s">
        <v>1</v>
      </c>
      <c r="N163" s="243" t="s">
        <v>42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170</v>
      </c>
      <c r="AT163" s="246" t="s">
        <v>165</v>
      </c>
      <c r="AU163" s="246" t="s">
        <v>87</v>
      </c>
      <c r="AY163" s="17" t="s">
        <v>163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85</v>
      </c>
      <c r="BK163" s="247">
        <f>ROUND(I163*H163,2)</f>
        <v>0</v>
      </c>
      <c r="BL163" s="17" t="s">
        <v>170</v>
      </c>
      <c r="BM163" s="246" t="s">
        <v>2535</v>
      </c>
    </row>
    <row r="164" s="2" customFormat="1">
      <c r="A164" s="38"/>
      <c r="B164" s="39"/>
      <c r="C164" s="40"/>
      <c r="D164" s="248" t="s">
        <v>172</v>
      </c>
      <c r="E164" s="40"/>
      <c r="F164" s="249" t="s">
        <v>207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172</v>
      </c>
      <c r="AU164" s="17" t="s">
        <v>87</v>
      </c>
    </row>
    <row r="165" s="14" customFormat="1">
      <c r="A165" s="14"/>
      <c r="B165" s="262"/>
      <c r="C165" s="263"/>
      <c r="D165" s="248" t="s">
        <v>174</v>
      </c>
      <c r="E165" s="263"/>
      <c r="F165" s="265" t="s">
        <v>2536</v>
      </c>
      <c r="G165" s="263"/>
      <c r="H165" s="266">
        <v>64.498000000000005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174</v>
      </c>
      <c r="AU165" s="272" t="s">
        <v>87</v>
      </c>
      <c r="AV165" s="14" t="s">
        <v>87</v>
      </c>
      <c r="AW165" s="14" t="s">
        <v>4</v>
      </c>
      <c r="AX165" s="14" t="s">
        <v>85</v>
      </c>
      <c r="AY165" s="272" t="s">
        <v>163</v>
      </c>
    </row>
    <row r="166" s="2" customFormat="1" ht="16.5" customHeight="1">
      <c r="A166" s="38"/>
      <c r="B166" s="39"/>
      <c r="C166" s="235" t="s">
        <v>197</v>
      </c>
      <c r="D166" s="235" t="s">
        <v>165</v>
      </c>
      <c r="E166" s="236" t="s">
        <v>2537</v>
      </c>
      <c r="F166" s="237" t="s">
        <v>2538</v>
      </c>
      <c r="G166" s="238" t="s">
        <v>219</v>
      </c>
      <c r="H166" s="239">
        <v>7.5880000000000001</v>
      </c>
      <c r="I166" s="240"/>
      <c r="J166" s="241">
        <f>ROUND(I166*H166,2)</f>
        <v>0</v>
      </c>
      <c r="K166" s="237" t="s">
        <v>169</v>
      </c>
      <c r="L166" s="44"/>
      <c r="M166" s="242" t="s">
        <v>1</v>
      </c>
      <c r="N166" s="243" t="s">
        <v>42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170</v>
      </c>
      <c r="AT166" s="246" t="s">
        <v>165</v>
      </c>
      <c r="AU166" s="246" t="s">
        <v>87</v>
      </c>
      <c r="AY166" s="17" t="s">
        <v>163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85</v>
      </c>
      <c r="BK166" s="247">
        <f>ROUND(I166*H166,2)</f>
        <v>0</v>
      </c>
      <c r="BL166" s="17" t="s">
        <v>170</v>
      </c>
      <c r="BM166" s="246" t="s">
        <v>2539</v>
      </c>
    </row>
    <row r="167" s="2" customFormat="1">
      <c r="A167" s="38"/>
      <c r="B167" s="39"/>
      <c r="C167" s="40"/>
      <c r="D167" s="248" t="s">
        <v>172</v>
      </c>
      <c r="E167" s="40"/>
      <c r="F167" s="249" t="s">
        <v>2540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172</v>
      </c>
      <c r="AU167" s="17" t="s">
        <v>87</v>
      </c>
    </row>
    <row r="168" s="14" customFormat="1">
      <c r="A168" s="14"/>
      <c r="B168" s="262"/>
      <c r="C168" s="263"/>
      <c r="D168" s="248" t="s">
        <v>174</v>
      </c>
      <c r="E168" s="263"/>
      <c r="F168" s="265" t="s">
        <v>2541</v>
      </c>
      <c r="G168" s="263"/>
      <c r="H168" s="266">
        <v>7.5880000000000001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174</v>
      </c>
      <c r="AU168" s="272" t="s">
        <v>87</v>
      </c>
      <c r="AV168" s="14" t="s">
        <v>87</v>
      </c>
      <c r="AW168" s="14" t="s">
        <v>4</v>
      </c>
      <c r="AX168" s="14" t="s">
        <v>85</v>
      </c>
      <c r="AY168" s="272" t="s">
        <v>163</v>
      </c>
    </row>
    <row r="169" s="2" customFormat="1" ht="16.5" customHeight="1">
      <c r="A169" s="38"/>
      <c r="B169" s="39"/>
      <c r="C169" s="235" t="s">
        <v>203</v>
      </c>
      <c r="D169" s="235" t="s">
        <v>165</v>
      </c>
      <c r="E169" s="236" t="s">
        <v>2542</v>
      </c>
      <c r="F169" s="237" t="s">
        <v>213</v>
      </c>
      <c r="G169" s="238" t="s">
        <v>190</v>
      </c>
      <c r="H169" s="239">
        <v>3.794</v>
      </c>
      <c r="I169" s="240"/>
      <c r="J169" s="241">
        <f>ROUND(I169*H169,2)</f>
        <v>0</v>
      </c>
      <c r="K169" s="237" t="s">
        <v>169</v>
      </c>
      <c r="L169" s="44"/>
      <c r="M169" s="242" t="s">
        <v>1</v>
      </c>
      <c r="N169" s="243" t="s">
        <v>42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170</v>
      </c>
      <c r="AT169" s="246" t="s">
        <v>165</v>
      </c>
      <c r="AU169" s="246" t="s">
        <v>87</v>
      </c>
      <c r="AY169" s="17" t="s">
        <v>163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85</v>
      </c>
      <c r="BK169" s="247">
        <f>ROUND(I169*H169,2)</f>
        <v>0</v>
      </c>
      <c r="BL169" s="17" t="s">
        <v>170</v>
      </c>
      <c r="BM169" s="246" t="s">
        <v>251</v>
      </c>
    </row>
    <row r="170" s="2" customFormat="1">
      <c r="A170" s="38"/>
      <c r="B170" s="39"/>
      <c r="C170" s="40"/>
      <c r="D170" s="248" t="s">
        <v>172</v>
      </c>
      <c r="E170" s="40"/>
      <c r="F170" s="249" t="s">
        <v>215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172</v>
      </c>
      <c r="AU170" s="17" t="s">
        <v>87</v>
      </c>
    </row>
    <row r="171" s="2" customFormat="1" ht="16.5" customHeight="1">
      <c r="A171" s="38"/>
      <c r="B171" s="39"/>
      <c r="C171" s="235" t="s">
        <v>211</v>
      </c>
      <c r="D171" s="235" t="s">
        <v>165</v>
      </c>
      <c r="E171" s="236" t="s">
        <v>2543</v>
      </c>
      <c r="F171" s="237" t="s">
        <v>225</v>
      </c>
      <c r="G171" s="238" t="s">
        <v>190</v>
      </c>
      <c r="H171" s="239">
        <v>10.051</v>
      </c>
      <c r="I171" s="240"/>
      <c r="J171" s="241">
        <f>ROUND(I171*H171,2)</f>
        <v>0</v>
      </c>
      <c r="K171" s="237" t="s">
        <v>169</v>
      </c>
      <c r="L171" s="44"/>
      <c r="M171" s="242" t="s">
        <v>1</v>
      </c>
      <c r="N171" s="243" t="s">
        <v>42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170</v>
      </c>
      <c r="AT171" s="246" t="s">
        <v>165</v>
      </c>
      <c r="AU171" s="246" t="s">
        <v>87</v>
      </c>
      <c r="AY171" s="17" t="s">
        <v>163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85</v>
      </c>
      <c r="BK171" s="247">
        <f>ROUND(I171*H171,2)</f>
        <v>0</v>
      </c>
      <c r="BL171" s="17" t="s">
        <v>170</v>
      </c>
      <c r="BM171" s="246" t="s">
        <v>276</v>
      </c>
    </row>
    <row r="172" s="2" customFormat="1">
      <c r="A172" s="38"/>
      <c r="B172" s="39"/>
      <c r="C172" s="40"/>
      <c r="D172" s="248" t="s">
        <v>172</v>
      </c>
      <c r="E172" s="40"/>
      <c r="F172" s="249" t="s">
        <v>227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172</v>
      </c>
      <c r="AU172" s="17" t="s">
        <v>87</v>
      </c>
    </row>
    <row r="173" s="14" customFormat="1">
      <c r="A173" s="14"/>
      <c r="B173" s="262"/>
      <c r="C173" s="263"/>
      <c r="D173" s="248" t="s">
        <v>174</v>
      </c>
      <c r="E173" s="264" t="s">
        <v>1</v>
      </c>
      <c r="F173" s="265" t="s">
        <v>2544</v>
      </c>
      <c r="G173" s="263"/>
      <c r="H173" s="266">
        <v>10.051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174</v>
      </c>
      <c r="AU173" s="272" t="s">
        <v>87</v>
      </c>
      <c r="AV173" s="14" t="s">
        <v>87</v>
      </c>
      <c r="AW173" s="14" t="s">
        <v>32</v>
      </c>
      <c r="AX173" s="14" t="s">
        <v>77</v>
      </c>
      <c r="AY173" s="272" t="s">
        <v>163</v>
      </c>
    </row>
    <row r="174" s="15" customFormat="1">
      <c r="A174" s="15"/>
      <c r="B174" s="291"/>
      <c r="C174" s="292"/>
      <c r="D174" s="248" t="s">
        <v>174</v>
      </c>
      <c r="E174" s="293" t="s">
        <v>1</v>
      </c>
      <c r="F174" s="294" t="s">
        <v>2521</v>
      </c>
      <c r="G174" s="292"/>
      <c r="H174" s="295">
        <v>10.051</v>
      </c>
      <c r="I174" s="296"/>
      <c r="J174" s="292"/>
      <c r="K174" s="292"/>
      <c r="L174" s="297"/>
      <c r="M174" s="298"/>
      <c r="N174" s="299"/>
      <c r="O174" s="299"/>
      <c r="P174" s="299"/>
      <c r="Q174" s="299"/>
      <c r="R174" s="299"/>
      <c r="S174" s="299"/>
      <c r="T174" s="30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301" t="s">
        <v>174</v>
      </c>
      <c r="AU174" s="301" t="s">
        <v>87</v>
      </c>
      <c r="AV174" s="15" t="s">
        <v>170</v>
      </c>
      <c r="AW174" s="15" t="s">
        <v>32</v>
      </c>
      <c r="AX174" s="15" t="s">
        <v>85</v>
      </c>
      <c r="AY174" s="301" t="s">
        <v>163</v>
      </c>
    </row>
    <row r="175" s="2" customFormat="1" ht="16.5" customHeight="1">
      <c r="A175" s="38"/>
      <c r="B175" s="39"/>
      <c r="C175" s="235" t="s">
        <v>216</v>
      </c>
      <c r="D175" s="235" t="s">
        <v>165</v>
      </c>
      <c r="E175" s="236" t="s">
        <v>2545</v>
      </c>
      <c r="F175" s="237" t="s">
        <v>2546</v>
      </c>
      <c r="G175" s="238" t="s">
        <v>190</v>
      </c>
      <c r="H175" s="239">
        <v>2.6640000000000001</v>
      </c>
      <c r="I175" s="240"/>
      <c r="J175" s="241">
        <f>ROUND(I175*H175,2)</f>
        <v>0</v>
      </c>
      <c r="K175" s="237" t="s">
        <v>169</v>
      </c>
      <c r="L175" s="44"/>
      <c r="M175" s="242" t="s">
        <v>1</v>
      </c>
      <c r="N175" s="243" t="s">
        <v>42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170</v>
      </c>
      <c r="AT175" s="246" t="s">
        <v>165</v>
      </c>
      <c r="AU175" s="246" t="s">
        <v>87</v>
      </c>
      <c r="AY175" s="17" t="s">
        <v>163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85</v>
      </c>
      <c r="BK175" s="247">
        <f>ROUND(I175*H175,2)</f>
        <v>0</v>
      </c>
      <c r="BL175" s="17" t="s">
        <v>170</v>
      </c>
      <c r="BM175" s="246" t="s">
        <v>2547</v>
      </c>
    </row>
    <row r="176" s="2" customFormat="1">
      <c r="A176" s="38"/>
      <c r="B176" s="39"/>
      <c r="C176" s="40"/>
      <c r="D176" s="248" t="s">
        <v>172</v>
      </c>
      <c r="E176" s="40"/>
      <c r="F176" s="249" t="s">
        <v>2548</v>
      </c>
      <c r="G176" s="40"/>
      <c r="H176" s="40"/>
      <c r="I176" s="144"/>
      <c r="J176" s="40"/>
      <c r="K176" s="40"/>
      <c r="L176" s="44"/>
      <c r="M176" s="250"/>
      <c r="N176" s="25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172</v>
      </c>
      <c r="AU176" s="17" t="s">
        <v>87</v>
      </c>
    </row>
    <row r="177" s="14" customFormat="1">
      <c r="A177" s="14"/>
      <c r="B177" s="262"/>
      <c r="C177" s="263"/>
      <c r="D177" s="248" t="s">
        <v>174</v>
      </c>
      <c r="E177" s="264" t="s">
        <v>1</v>
      </c>
      <c r="F177" s="265" t="s">
        <v>2549</v>
      </c>
      <c r="G177" s="263"/>
      <c r="H177" s="266">
        <v>2.6640000000000001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2" t="s">
        <v>174</v>
      </c>
      <c r="AU177" s="272" t="s">
        <v>87</v>
      </c>
      <c r="AV177" s="14" t="s">
        <v>87</v>
      </c>
      <c r="AW177" s="14" t="s">
        <v>32</v>
      </c>
      <c r="AX177" s="14" t="s">
        <v>77</v>
      </c>
      <c r="AY177" s="272" t="s">
        <v>163</v>
      </c>
    </row>
    <row r="178" s="2" customFormat="1" ht="16.5" customHeight="1">
      <c r="A178" s="38"/>
      <c r="B178" s="39"/>
      <c r="C178" s="273" t="s">
        <v>223</v>
      </c>
      <c r="D178" s="273" t="s">
        <v>230</v>
      </c>
      <c r="E178" s="274" t="s">
        <v>2550</v>
      </c>
      <c r="F178" s="275" t="s">
        <v>2551</v>
      </c>
      <c r="G178" s="276" t="s">
        <v>219</v>
      </c>
      <c r="H178" s="277">
        <v>5.3280000000000003</v>
      </c>
      <c r="I178" s="278"/>
      <c r="J178" s="279">
        <f>ROUND(I178*H178,2)</f>
        <v>0</v>
      </c>
      <c r="K178" s="275" t="s">
        <v>169</v>
      </c>
      <c r="L178" s="280"/>
      <c r="M178" s="281" t="s">
        <v>1</v>
      </c>
      <c r="N178" s="282" t="s">
        <v>42</v>
      </c>
      <c r="O178" s="91"/>
      <c r="P178" s="244">
        <f>O178*H178</f>
        <v>0</v>
      </c>
      <c r="Q178" s="244">
        <v>1</v>
      </c>
      <c r="R178" s="244">
        <f>Q178*H178</f>
        <v>5.3280000000000003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216</v>
      </c>
      <c r="AT178" s="246" t="s">
        <v>230</v>
      </c>
      <c r="AU178" s="246" t="s">
        <v>87</v>
      </c>
      <c r="AY178" s="17" t="s">
        <v>163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85</v>
      </c>
      <c r="BK178" s="247">
        <f>ROUND(I178*H178,2)</f>
        <v>0</v>
      </c>
      <c r="BL178" s="17" t="s">
        <v>170</v>
      </c>
      <c r="BM178" s="246" t="s">
        <v>2552</v>
      </c>
    </row>
    <row r="179" s="2" customFormat="1">
      <c r="A179" s="38"/>
      <c r="B179" s="39"/>
      <c r="C179" s="40"/>
      <c r="D179" s="248" t="s">
        <v>172</v>
      </c>
      <c r="E179" s="40"/>
      <c r="F179" s="249" t="s">
        <v>2551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172</v>
      </c>
      <c r="AU179" s="17" t="s">
        <v>87</v>
      </c>
    </row>
    <row r="180" s="14" customFormat="1">
      <c r="A180" s="14"/>
      <c r="B180" s="262"/>
      <c r="C180" s="263"/>
      <c r="D180" s="248" t="s">
        <v>174</v>
      </c>
      <c r="E180" s="263"/>
      <c r="F180" s="265" t="s">
        <v>2553</v>
      </c>
      <c r="G180" s="263"/>
      <c r="H180" s="266">
        <v>5.3280000000000003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174</v>
      </c>
      <c r="AU180" s="272" t="s">
        <v>87</v>
      </c>
      <c r="AV180" s="14" t="s">
        <v>87</v>
      </c>
      <c r="AW180" s="14" t="s">
        <v>4</v>
      </c>
      <c r="AX180" s="14" t="s">
        <v>85</v>
      </c>
      <c r="AY180" s="272" t="s">
        <v>163</v>
      </c>
    </row>
    <row r="181" s="12" customFormat="1" ht="22.8" customHeight="1">
      <c r="A181" s="12"/>
      <c r="B181" s="219"/>
      <c r="C181" s="220"/>
      <c r="D181" s="221" t="s">
        <v>76</v>
      </c>
      <c r="E181" s="233" t="s">
        <v>170</v>
      </c>
      <c r="F181" s="233" t="s">
        <v>387</v>
      </c>
      <c r="G181" s="220"/>
      <c r="H181" s="220"/>
      <c r="I181" s="223"/>
      <c r="J181" s="234">
        <f>BK181</f>
        <v>0</v>
      </c>
      <c r="K181" s="220"/>
      <c r="L181" s="225"/>
      <c r="M181" s="226"/>
      <c r="N181" s="227"/>
      <c r="O181" s="227"/>
      <c r="P181" s="228">
        <f>SUM(P182:P185)</f>
        <v>0</v>
      </c>
      <c r="Q181" s="227"/>
      <c r="R181" s="228">
        <f>SUM(R182:R185)</f>
        <v>1.44454828</v>
      </c>
      <c r="S181" s="227"/>
      <c r="T181" s="229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0" t="s">
        <v>85</v>
      </c>
      <c r="AT181" s="231" t="s">
        <v>76</v>
      </c>
      <c r="AU181" s="231" t="s">
        <v>85</v>
      </c>
      <c r="AY181" s="230" t="s">
        <v>163</v>
      </c>
      <c r="BK181" s="232">
        <f>SUM(BK182:BK185)</f>
        <v>0</v>
      </c>
    </row>
    <row r="182" s="2" customFormat="1" ht="16.5" customHeight="1">
      <c r="A182" s="38"/>
      <c r="B182" s="39"/>
      <c r="C182" s="235" t="s">
        <v>229</v>
      </c>
      <c r="D182" s="235" t="s">
        <v>165</v>
      </c>
      <c r="E182" s="236" t="s">
        <v>2554</v>
      </c>
      <c r="F182" s="237" t="s">
        <v>2555</v>
      </c>
      <c r="G182" s="238" t="s">
        <v>190</v>
      </c>
      <c r="H182" s="239">
        <v>0.76400000000000001</v>
      </c>
      <c r="I182" s="240"/>
      <c r="J182" s="241">
        <f>ROUND(I182*H182,2)</f>
        <v>0</v>
      </c>
      <c r="K182" s="237" t="s">
        <v>169</v>
      </c>
      <c r="L182" s="44"/>
      <c r="M182" s="242" t="s">
        <v>1</v>
      </c>
      <c r="N182" s="243" t="s">
        <v>42</v>
      </c>
      <c r="O182" s="91"/>
      <c r="P182" s="244">
        <f>O182*H182</f>
        <v>0</v>
      </c>
      <c r="Q182" s="244">
        <v>1.8907700000000001</v>
      </c>
      <c r="R182" s="244">
        <f>Q182*H182</f>
        <v>1.44454828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170</v>
      </c>
      <c r="AT182" s="246" t="s">
        <v>165</v>
      </c>
      <c r="AU182" s="246" t="s">
        <v>87</v>
      </c>
      <c r="AY182" s="17" t="s">
        <v>163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85</v>
      </c>
      <c r="BK182" s="247">
        <f>ROUND(I182*H182,2)</f>
        <v>0</v>
      </c>
      <c r="BL182" s="17" t="s">
        <v>170</v>
      </c>
      <c r="BM182" s="246" t="s">
        <v>314</v>
      </c>
    </row>
    <row r="183" s="2" customFormat="1">
      <c r="A183" s="38"/>
      <c r="B183" s="39"/>
      <c r="C183" s="40"/>
      <c r="D183" s="248" t="s">
        <v>172</v>
      </c>
      <c r="E183" s="40"/>
      <c r="F183" s="249" t="s">
        <v>2556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172</v>
      </c>
      <c r="AU183" s="17" t="s">
        <v>87</v>
      </c>
    </row>
    <row r="184" s="14" customFormat="1">
      <c r="A184" s="14"/>
      <c r="B184" s="262"/>
      <c r="C184" s="263"/>
      <c r="D184" s="248" t="s">
        <v>174</v>
      </c>
      <c r="E184" s="264" t="s">
        <v>1</v>
      </c>
      <c r="F184" s="265" t="s">
        <v>2557</v>
      </c>
      <c r="G184" s="263"/>
      <c r="H184" s="266">
        <v>0.76400000000000001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174</v>
      </c>
      <c r="AU184" s="272" t="s">
        <v>87</v>
      </c>
      <c r="AV184" s="14" t="s">
        <v>87</v>
      </c>
      <c r="AW184" s="14" t="s">
        <v>32</v>
      </c>
      <c r="AX184" s="14" t="s">
        <v>77</v>
      </c>
      <c r="AY184" s="272" t="s">
        <v>163</v>
      </c>
    </row>
    <row r="185" s="15" customFormat="1">
      <c r="A185" s="15"/>
      <c r="B185" s="291"/>
      <c r="C185" s="292"/>
      <c r="D185" s="248" t="s">
        <v>174</v>
      </c>
      <c r="E185" s="293" t="s">
        <v>1</v>
      </c>
      <c r="F185" s="294" t="s">
        <v>2521</v>
      </c>
      <c r="G185" s="292"/>
      <c r="H185" s="295">
        <v>0.76400000000000001</v>
      </c>
      <c r="I185" s="296"/>
      <c r="J185" s="292"/>
      <c r="K185" s="292"/>
      <c r="L185" s="297"/>
      <c r="M185" s="298"/>
      <c r="N185" s="299"/>
      <c r="O185" s="299"/>
      <c r="P185" s="299"/>
      <c r="Q185" s="299"/>
      <c r="R185" s="299"/>
      <c r="S185" s="299"/>
      <c r="T185" s="30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301" t="s">
        <v>174</v>
      </c>
      <c r="AU185" s="301" t="s">
        <v>87</v>
      </c>
      <c r="AV185" s="15" t="s">
        <v>170</v>
      </c>
      <c r="AW185" s="15" t="s">
        <v>32</v>
      </c>
      <c r="AX185" s="15" t="s">
        <v>85</v>
      </c>
      <c r="AY185" s="301" t="s">
        <v>163</v>
      </c>
    </row>
    <row r="186" s="12" customFormat="1" ht="22.8" customHeight="1">
      <c r="A186" s="12"/>
      <c r="B186" s="219"/>
      <c r="C186" s="220"/>
      <c r="D186" s="221" t="s">
        <v>76</v>
      </c>
      <c r="E186" s="233" t="s">
        <v>197</v>
      </c>
      <c r="F186" s="233" t="s">
        <v>460</v>
      </c>
      <c r="G186" s="220"/>
      <c r="H186" s="220"/>
      <c r="I186" s="223"/>
      <c r="J186" s="234">
        <f>BK186</f>
        <v>0</v>
      </c>
      <c r="K186" s="220"/>
      <c r="L186" s="225"/>
      <c r="M186" s="226"/>
      <c r="N186" s="227"/>
      <c r="O186" s="227"/>
      <c r="P186" s="228">
        <f>SUM(P187:P192)</f>
        <v>0</v>
      </c>
      <c r="Q186" s="227"/>
      <c r="R186" s="228">
        <f>SUM(R187:R192)</f>
        <v>3.0528899999999997</v>
      </c>
      <c r="S186" s="227"/>
      <c r="T186" s="229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85</v>
      </c>
      <c r="AT186" s="231" t="s">
        <v>76</v>
      </c>
      <c r="AU186" s="231" t="s">
        <v>85</v>
      </c>
      <c r="AY186" s="230" t="s">
        <v>163</v>
      </c>
      <c r="BK186" s="232">
        <f>SUM(BK187:BK192)</f>
        <v>0</v>
      </c>
    </row>
    <row r="187" s="2" customFormat="1" ht="16.5" customHeight="1">
      <c r="A187" s="38"/>
      <c r="B187" s="39"/>
      <c r="C187" s="235" t="s">
        <v>235</v>
      </c>
      <c r="D187" s="235" t="s">
        <v>165</v>
      </c>
      <c r="E187" s="236" t="s">
        <v>2558</v>
      </c>
      <c r="F187" s="237" t="s">
        <v>2559</v>
      </c>
      <c r="G187" s="238" t="s">
        <v>168</v>
      </c>
      <c r="H187" s="239">
        <v>4.5</v>
      </c>
      <c r="I187" s="240"/>
      <c r="J187" s="241">
        <f>ROUND(I187*H187,2)</f>
        <v>0</v>
      </c>
      <c r="K187" s="237" t="s">
        <v>169</v>
      </c>
      <c r="L187" s="44"/>
      <c r="M187" s="242" t="s">
        <v>1</v>
      </c>
      <c r="N187" s="243" t="s">
        <v>42</v>
      </c>
      <c r="O187" s="91"/>
      <c r="P187" s="244">
        <f>O187*H187</f>
        <v>0</v>
      </c>
      <c r="Q187" s="244">
        <v>0.28499999999999998</v>
      </c>
      <c r="R187" s="244">
        <f>Q187*H187</f>
        <v>1.2825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170</v>
      </c>
      <c r="AT187" s="246" t="s">
        <v>165</v>
      </c>
      <c r="AU187" s="246" t="s">
        <v>87</v>
      </c>
      <c r="AY187" s="17" t="s">
        <v>163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85</v>
      </c>
      <c r="BK187" s="247">
        <f>ROUND(I187*H187,2)</f>
        <v>0</v>
      </c>
      <c r="BL187" s="17" t="s">
        <v>170</v>
      </c>
      <c r="BM187" s="246" t="s">
        <v>2560</v>
      </c>
    </row>
    <row r="188" s="2" customFormat="1">
      <c r="A188" s="38"/>
      <c r="B188" s="39"/>
      <c r="C188" s="40"/>
      <c r="D188" s="248" t="s">
        <v>172</v>
      </c>
      <c r="E188" s="40"/>
      <c r="F188" s="249" t="s">
        <v>2561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172</v>
      </c>
      <c r="AU188" s="17" t="s">
        <v>87</v>
      </c>
    </row>
    <row r="189" s="2" customFormat="1" ht="16.5" customHeight="1">
      <c r="A189" s="38"/>
      <c r="B189" s="39"/>
      <c r="C189" s="235" t="s">
        <v>241</v>
      </c>
      <c r="D189" s="235" t="s">
        <v>165</v>
      </c>
      <c r="E189" s="236" t="s">
        <v>2562</v>
      </c>
      <c r="F189" s="237" t="s">
        <v>2563</v>
      </c>
      <c r="G189" s="238" t="s">
        <v>168</v>
      </c>
      <c r="H189" s="239">
        <v>4.5</v>
      </c>
      <c r="I189" s="240"/>
      <c r="J189" s="241">
        <f>ROUND(I189*H189,2)</f>
        <v>0</v>
      </c>
      <c r="K189" s="237" t="s">
        <v>169</v>
      </c>
      <c r="L189" s="44"/>
      <c r="M189" s="242" t="s">
        <v>1</v>
      </c>
      <c r="N189" s="243" t="s">
        <v>42</v>
      </c>
      <c r="O189" s="91"/>
      <c r="P189" s="244">
        <f>O189*H189</f>
        <v>0</v>
      </c>
      <c r="Q189" s="244">
        <v>0.26375999999999999</v>
      </c>
      <c r="R189" s="244">
        <f>Q189*H189</f>
        <v>1.18692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170</v>
      </c>
      <c r="AT189" s="246" t="s">
        <v>165</v>
      </c>
      <c r="AU189" s="246" t="s">
        <v>87</v>
      </c>
      <c r="AY189" s="17" t="s">
        <v>163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85</v>
      </c>
      <c r="BK189" s="247">
        <f>ROUND(I189*H189,2)</f>
        <v>0</v>
      </c>
      <c r="BL189" s="17" t="s">
        <v>170</v>
      </c>
      <c r="BM189" s="246" t="s">
        <v>2564</v>
      </c>
    </row>
    <row r="190" s="2" customFormat="1">
      <c r="A190" s="38"/>
      <c r="B190" s="39"/>
      <c r="C190" s="40"/>
      <c r="D190" s="248" t="s">
        <v>172</v>
      </c>
      <c r="E190" s="40"/>
      <c r="F190" s="249" t="s">
        <v>2565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172</v>
      </c>
      <c r="AU190" s="17" t="s">
        <v>87</v>
      </c>
    </row>
    <row r="191" s="2" customFormat="1" ht="16.5" customHeight="1">
      <c r="A191" s="38"/>
      <c r="B191" s="39"/>
      <c r="C191" s="235" t="s">
        <v>246</v>
      </c>
      <c r="D191" s="235" t="s">
        <v>165</v>
      </c>
      <c r="E191" s="236" t="s">
        <v>2566</v>
      </c>
      <c r="F191" s="237" t="s">
        <v>2567</v>
      </c>
      <c r="G191" s="238" t="s">
        <v>168</v>
      </c>
      <c r="H191" s="239">
        <v>4.5</v>
      </c>
      <c r="I191" s="240"/>
      <c r="J191" s="241">
        <f>ROUND(I191*H191,2)</f>
        <v>0</v>
      </c>
      <c r="K191" s="237" t="s">
        <v>169</v>
      </c>
      <c r="L191" s="44"/>
      <c r="M191" s="242" t="s">
        <v>1</v>
      </c>
      <c r="N191" s="243" t="s">
        <v>42</v>
      </c>
      <c r="O191" s="91"/>
      <c r="P191" s="244">
        <f>O191*H191</f>
        <v>0</v>
      </c>
      <c r="Q191" s="244">
        <v>0.12966</v>
      </c>
      <c r="R191" s="244">
        <f>Q191*H191</f>
        <v>0.58346999999999993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170</v>
      </c>
      <c r="AT191" s="246" t="s">
        <v>165</v>
      </c>
      <c r="AU191" s="246" t="s">
        <v>87</v>
      </c>
      <c r="AY191" s="17" t="s">
        <v>163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85</v>
      </c>
      <c r="BK191" s="247">
        <f>ROUND(I191*H191,2)</f>
        <v>0</v>
      </c>
      <c r="BL191" s="17" t="s">
        <v>170</v>
      </c>
      <c r="BM191" s="246" t="s">
        <v>2568</v>
      </c>
    </row>
    <row r="192" s="2" customFormat="1">
      <c r="A192" s="38"/>
      <c r="B192" s="39"/>
      <c r="C192" s="40"/>
      <c r="D192" s="248" t="s">
        <v>172</v>
      </c>
      <c r="E192" s="40"/>
      <c r="F192" s="249" t="s">
        <v>2569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172</v>
      </c>
      <c r="AU192" s="17" t="s">
        <v>87</v>
      </c>
    </row>
    <row r="193" s="12" customFormat="1" ht="22.8" customHeight="1">
      <c r="A193" s="12"/>
      <c r="B193" s="219"/>
      <c r="C193" s="220"/>
      <c r="D193" s="221" t="s">
        <v>76</v>
      </c>
      <c r="E193" s="233" t="s">
        <v>203</v>
      </c>
      <c r="F193" s="233" t="s">
        <v>478</v>
      </c>
      <c r="G193" s="220"/>
      <c r="H193" s="220"/>
      <c r="I193" s="223"/>
      <c r="J193" s="234">
        <f>BK193</f>
        <v>0</v>
      </c>
      <c r="K193" s="220"/>
      <c r="L193" s="225"/>
      <c r="M193" s="226"/>
      <c r="N193" s="227"/>
      <c r="O193" s="227"/>
      <c r="P193" s="228">
        <f>SUM(P194:P197)</f>
        <v>0</v>
      </c>
      <c r="Q193" s="227"/>
      <c r="R193" s="228">
        <f>SUM(R194:R197)</f>
        <v>1.0830431999999999</v>
      </c>
      <c r="S193" s="227"/>
      <c r="T193" s="229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0" t="s">
        <v>85</v>
      </c>
      <c r="AT193" s="231" t="s">
        <v>76</v>
      </c>
      <c r="AU193" s="231" t="s">
        <v>85</v>
      </c>
      <c r="AY193" s="230" t="s">
        <v>163</v>
      </c>
      <c r="BK193" s="232">
        <f>SUM(BK194:BK197)</f>
        <v>0</v>
      </c>
    </row>
    <row r="194" s="2" customFormat="1" ht="16.5" customHeight="1">
      <c r="A194" s="38"/>
      <c r="B194" s="39"/>
      <c r="C194" s="235" t="s">
        <v>251</v>
      </c>
      <c r="D194" s="235" t="s">
        <v>165</v>
      </c>
      <c r="E194" s="236" t="s">
        <v>2570</v>
      </c>
      <c r="F194" s="237" t="s">
        <v>2571</v>
      </c>
      <c r="G194" s="238" t="s">
        <v>190</v>
      </c>
      <c r="H194" s="239">
        <v>0.47999999999999998</v>
      </c>
      <c r="I194" s="240"/>
      <c r="J194" s="241">
        <f>ROUND(I194*H194,2)</f>
        <v>0</v>
      </c>
      <c r="K194" s="237" t="s">
        <v>169</v>
      </c>
      <c r="L194" s="44"/>
      <c r="M194" s="242" t="s">
        <v>1</v>
      </c>
      <c r="N194" s="243" t="s">
        <v>42</v>
      </c>
      <c r="O194" s="91"/>
      <c r="P194" s="244">
        <f>O194*H194</f>
        <v>0</v>
      </c>
      <c r="Q194" s="244">
        <v>2.2563399999999998</v>
      </c>
      <c r="R194" s="244">
        <f>Q194*H194</f>
        <v>1.0830431999999999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170</v>
      </c>
      <c r="AT194" s="246" t="s">
        <v>165</v>
      </c>
      <c r="AU194" s="246" t="s">
        <v>87</v>
      </c>
      <c r="AY194" s="17" t="s">
        <v>163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85</v>
      </c>
      <c r="BK194" s="247">
        <f>ROUND(I194*H194,2)</f>
        <v>0</v>
      </c>
      <c r="BL194" s="17" t="s">
        <v>170</v>
      </c>
      <c r="BM194" s="246" t="s">
        <v>379</v>
      </c>
    </row>
    <row r="195" s="2" customFormat="1">
      <c r="A195" s="38"/>
      <c r="B195" s="39"/>
      <c r="C195" s="40"/>
      <c r="D195" s="248" t="s">
        <v>172</v>
      </c>
      <c r="E195" s="40"/>
      <c r="F195" s="249" t="s">
        <v>2572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172</v>
      </c>
      <c r="AU195" s="17" t="s">
        <v>87</v>
      </c>
    </row>
    <row r="196" s="14" customFormat="1">
      <c r="A196" s="14"/>
      <c r="B196" s="262"/>
      <c r="C196" s="263"/>
      <c r="D196" s="248" t="s">
        <v>174</v>
      </c>
      <c r="E196" s="264" t="s">
        <v>1</v>
      </c>
      <c r="F196" s="265" t="s">
        <v>2573</v>
      </c>
      <c r="G196" s="263"/>
      <c r="H196" s="266">
        <v>0.47999999999999998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174</v>
      </c>
      <c r="AU196" s="272" t="s">
        <v>87</v>
      </c>
      <c r="AV196" s="14" t="s">
        <v>87</v>
      </c>
      <c r="AW196" s="14" t="s">
        <v>32</v>
      </c>
      <c r="AX196" s="14" t="s">
        <v>77</v>
      </c>
      <c r="AY196" s="272" t="s">
        <v>163</v>
      </c>
    </row>
    <row r="197" s="15" customFormat="1">
      <c r="A197" s="15"/>
      <c r="B197" s="291"/>
      <c r="C197" s="292"/>
      <c r="D197" s="248" t="s">
        <v>174</v>
      </c>
      <c r="E197" s="293" t="s">
        <v>1</v>
      </c>
      <c r="F197" s="294" t="s">
        <v>2521</v>
      </c>
      <c r="G197" s="292"/>
      <c r="H197" s="295">
        <v>0.47999999999999998</v>
      </c>
      <c r="I197" s="296"/>
      <c r="J197" s="292"/>
      <c r="K197" s="292"/>
      <c r="L197" s="297"/>
      <c r="M197" s="298"/>
      <c r="N197" s="299"/>
      <c r="O197" s="299"/>
      <c r="P197" s="299"/>
      <c r="Q197" s="299"/>
      <c r="R197" s="299"/>
      <c r="S197" s="299"/>
      <c r="T197" s="30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301" t="s">
        <v>174</v>
      </c>
      <c r="AU197" s="301" t="s">
        <v>87</v>
      </c>
      <c r="AV197" s="15" t="s">
        <v>170</v>
      </c>
      <c r="AW197" s="15" t="s">
        <v>32</v>
      </c>
      <c r="AX197" s="15" t="s">
        <v>85</v>
      </c>
      <c r="AY197" s="301" t="s">
        <v>163</v>
      </c>
    </row>
    <row r="198" s="12" customFormat="1" ht="22.8" customHeight="1">
      <c r="A198" s="12"/>
      <c r="B198" s="219"/>
      <c r="C198" s="220"/>
      <c r="D198" s="221" t="s">
        <v>76</v>
      </c>
      <c r="E198" s="233" t="s">
        <v>216</v>
      </c>
      <c r="F198" s="233" t="s">
        <v>2574</v>
      </c>
      <c r="G198" s="220"/>
      <c r="H198" s="220"/>
      <c r="I198" s="223"/>
      <c r="J198" s="234">
        <f>BK198</f>
        <v>0</v>
      </c>
      <c r="K198" s="220"/>
      <c r="L198" s="225"/>
      <c r="M198" s="226"/>
      <c r="N198" s="227"/>
      <c r="O198" s="227"/>
      <c r="P198" s="228">
        <f>SUM(P199:P260)</f>
        <v>0</v>
      </c>
      <c r="Q198" s="227"/>
      <c r="R198" s="228">
        <f>SUM(R199:R260)</f>
        <v>0.71323583999999995</v>
      </c>
      <c r="S198" s="227"/>
      <c r="T198" s="229">
        <f>SUM(T199:T260)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0" t="s">
        <v>85</v>
      </c>
      <c r="AT198" s="231" t="s">
        <v>76</v>
      </c>
      <c r="AU198" s="231" t="s">
        <v>85</v>
      </c>
      <c r="AY198" s="230" t="s">
        <v>163</v>
      </c>
      <c r="BK198" s="232">
        <f>SUM(BK199:BK260)</f>
        <v>0</v>
      </c>
    </row>
    <row r="199" s="2" customFormat="1" ht="16.5" customHeight="1">
      <c r="A199" s="38"/>
      <c r="B199" s="39"/>
      <c r="C199" s="235" t="s">
        <v>8</v>
      </c>
      <c r="D199" s="235" t="s">
        <v>165</v>
      </c>
      <c r="E199" s="236" t="s">
        <v>2575</v>
      </c>
      <c r="F199" s="237" t="s">
        <v>2576</v>
      </c>
      <c r="G199" s="238" t="s">
        <v>444</v>
      </c>
      <c r="H199" s="239">
        <v>7.5</v>
      </c>
      <c r="I199" s="240"/>
      <c r="J199" s="241">
        <f>ROUND(I199*H199,2)</f>
        <v>0</v>
      </c>
      <c r="K199" s="237" t="s">
        <v>169</v>
      </c>
      <c r="L199" s="44"/>
      <c r="M199" s="242" t="s">
        <v>1</v>
      </c>
      <c r="N199" s="243" t="s">
        <v>42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170</v>
      </c>
      <c r="AT199" s="246" t="s">
        <v>165</v>
      </c>
      <c r="AU199" s="246" t="s">
        <v>87</v>
      </c>
      <c r="AY199" s="17" t="s">
        <v>163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85</v>
      </c>
      <c r="BK199" s="247">
        <f>ROUND(I199*H199,2)</f>
        <v>0</v>
      </c>
      <c r="BL199" s="17" t="s">
        <v>170</v>
      </c>
      <c r="BM199" s="246" t="s">
        <v>397</v>
      </c>
    </row>
    <row r="200" s="2" customFormat="1">
      <c r="A200" s="38"/>
      <c r="B200" s="39"/>
      <c r="C200" s="40"/>
      <c r="D200" s="248" t="s">
        <v>172</v>
      </c>
      <c r="E200" s="40"/>
      <c r="F200" s="249" t="s">
        <v>2577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172</v>
      </c>
      <c r="AU200" s="17" t="s">
        <v>87</v>
      </c>
    </row>
    <row r="201" s="2" customFormat="1" ht="16.5" customHeight="1">
      <c r="A201" s="38"/>
      <c r="B201" s="39"/>
      <c r="C201" s="235" t="s">
        <v>264</v>
      </c>
      <c r="D201" s="235" t="s">
        <v>165</v>
      </c>
      <c r="E201" s="236" t="s">
        <v>2578</v>
      </c>
      <c r="F201" s="237" t="s">
        <v>2579</v>
      </c>
      <c r="G201" s="238" t="s">
        <v>444</v>
      </c>
      <c r="H201" s="239">
        <v>7.5</v>
      </c>
      <c r="I201" s="240"/>
      <c r="J201" s="241">
        <f>ROUND(I201*H201,2)</f>
        <v>0</v>
      </c>
      <c r="K201" s="237" t="s">
        <v>169</v>
      </c>
      <c r="L201" s="44"/>
      <c r="M201" s="242" t="s">
        <v>1</v>
      </c>
      <c r="N201" s="243" t="s">
        <v>42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170</v>
      </c>
      <c r="AT201" s="246" t="s">
        <v>165</v>
      </c>
      <c r="AU201" s="246" t="s">
        <v>87</v>
      </c>
      <c r="AY201" s="17" t="s">
        <v>163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85</v>
      </c>
      <c r="BK201" s="247">
        <f>ROUND(I201*H201,2)</f>
        <v>0</v>
      </c>
      <c r="BL201" s="17" t="s">
        <v>170</v>
      </c>
      <c r="BM201" s="246" t="s">
        <v>2580</v>
      </c>
    </row>
    <row r="202" s="2" customFormat="1">
      <c r="A202" s="38"/>
      <c r="B202" s="39"/>
      <c r="C202" s="40"/>
      <c r="D202" s="248" t="s">
        <v>172</v>
      </c>
      <c r="E202" s="40"/>
      <c r="F202" s="249" t="s">
        <v>2579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172</v>
      </c>
      <c r="AU202" s="17" t="s">
        <v>87</v>
      </c>
    </row>
    <row r="203" s="2" customFormat="1" ht="16.5" customHeight="1">
      <c r="A203" s="38"/>
      <c r="B203" s="39"/>
      <c r="C203" s="235" t="s">
        <v>270</v>
      </c>
      <c r="D203" s="235" t="s">
        <v>165</v>
      </c>
      <c r="E203" s="236" t="s">
        <v>2581</v>
      </c>
      <c r="F203" s="237" t="s">
        <v>2582</v>
      </c>
      <c r="G203" s="238" t="s">
        <v>2337</v>
      </c>
      <c r="H203" s="239">
        <v>1</v>
      </c>
      <c r="I203" s="240"/>
      <c r="J203" s="241">
        <f>ROUND(I203*H203,2)</f>
        <v>0</v>
      </c>
      <c r="K203" s="237" t="s">
        <v>169</v>
      </c>
      <c r="L203" s="44"/>
      <c r="M203" s="242" t="s">
        <v>1</v>
      </c>
      <c r="N203" s="243" t="s">
        <v>42</v>
      </c>
      <c r="O203" s="91"/>
      <c r="P203" s="244">
        <f>O203*H203</f>
        <v>0</v>
      </c>
      <c r="Q203" s="244">
        <v>0.063829999999999998</v>
      </c>
      <c r="R203" s="244">
        <f>Q203*H203</f>
        <v>0.063829999999999998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170</v>
      </c>
      <c r="AT203" s="246" t="s">
        <v>165</v>
      </c>
      <c r="AU203" s="246" t="s">
        <v>87</v>
      </c>
      <c r="AY203" s="17" t="s">
        <v>163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85</v>
      </c>
      <c r="BK203" s="247">
        <f>ROUND(I203*H203,2)</f>
        <v>0</v>
      </c>
      <c r="BL203" s="17" t="s">
        <v>170</v>
      </c>
      <c r="BM203" s="246" t="s">
        <v>422</v>
      </c>
    </row>
    <row r="204" s="2" customFormat="1">
      <c r="A204" s="38"/>
      <c r="B204" s="39"/>
      <c r="C204" s="40"/>
      <c r="D204" s="248" t="s">
        <v>172</v>
      </c>
      <c r="E204" s="40"/>
      <c r="F204" s="249" t="s">
        <v>2582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172</v>
      </c>
      <c r="AU204" s="17" t="s">
        <v>87</v>
      </c>
    </row>
    <row r="205" s="2" customFormat="1" ht="16.5" customHeight="1">
      <c r="A205" s="38"/>
      <c r="B205" s="39"/>
      <c r="C205" s="273" t="s">
        <v>276</v>
      </c>
      <c r="D205" s="273" t="s">
        <v>230</v>
      </c>
      <c r="E205" s="274" t="s">
        <v>2583</v>
      </c>
      <c r="F205" s="275" t="s">
        <v>2584</v>
      </c>
      <c r="G205" s="276" t="s">
        <v>781</v>
      </c>
      <c r="H205" s="277">
        <v>1</v>
      </c>
      <c r="I205" s="278"/>
      <c r="J205" s="279">
        <f>ROUND(I205*H205,2)</f>
        <v>0</v>
      </c>
      <c r="K205" s="275" t="s">
        <v>169</v>
      </c>
      <c r="L205" s="280"/>
      <c r="M205" s="281" t="s">
        <v>1</v>
      </c>
      <c r="N205" s="282" t="s">
        <v>42</v>
      </c>
      <c r="O205" s="91"/>
      <c r="P205" s="244">
        <f>O205*H205</f>
        <v>0</v>
      </c>
      <c r="Q205" s="244">
        <v>0.0073000000000000001</v>
      </c>
      <c r="R205" s="244">
        <f>Q205*H205</f>
        <v>0.0073000000000000001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216</v>
      </c>
      <c r="AT205" s="246" t="s">
        <v>230</v>
      </c>
      <c r="AU205" s="246" t="s">
        <v>87</v>
      </c>
      <c r="AY205" s="17" t="s">
        <v>163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85</v>
      </c>
      <c r="BK205" s="247">
        <f>ROUND(I205*H205,2)</f>
        <v>0</v>
      </c>
      <c r="BL205" s="17" t="s">
        <v>170</v>
      </c>
      <c r="BM205" s="246" t="s">
        <v>2585</v>
      </c>
    </row>
    <row r="206" s="2" customFormat="1">
      <c r="A206" s="38"/>
      <c r="B206" s="39"/>
      <c r="C206" s="40"/>
      <c r="D206" s="248" t="s">
        <v>172</v>
      </c>
      <c r="E206" s="40"/>
      <c r="F206" s="249" t="s">
        <v>2584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172</v>
      </c>
      <c r="AU206" s="17" t="s">
        <v>87</v>
      </c>
    </row>
    <row r="207" s="2" customFormat="1" ht="16.5" customHeight="1">
      <c r="A207" s="38"/>
      <c r="B207" s="39"/>
      <c r="C207" s="235" t="s">
        <v>282</v>
      </c>
      <c r="D207" s="235" t="s">
        <v>165</v>
      </c>
      <c r="E207" s="236" t="s">
        <v>2586</v>
      </c>
      <c r="F207" s="237" t="s">
        <v>2587</v>
      </c>
      <c r="G207" s="238" t="s">
        <v>781</v>
      </c>
      <c r="H207" s="239">
        <v>1</v>
      </c>
      <c r="I207" s="240"/>
      <c r="J207" s="241">
        <f>ROUND(I207*H207,2)</f>
        <v>0</v>
      </c>
      <c r="K207" s="237" t="s">
        <v>169</v>
      </c>
      <c r="L207" s="44"/>
      <c r="M207" s="242" t="s">
        <v>1</v>
      </c>
      <c r="N207" s="243" t="s">
        <v>42</v>
      </c>
      <c r="O207" s="91"/>
      <c r="P207" s="244">
        <f>O207*H207</f>
        <v>0</v>
      </c>
      <c r="Q207" s="244">
        <v>0.12303</v>
      </c>
      <c r="R207" s="244">
        <f>Q207*H207</f>
        <v>0.12303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170</v>
      </c>
      <c r="AT207" s="246" t="s">
        <v>165</v>
      </c>
      <c r="AU207" s="246" t="s">
        <v>87</v>
      </c>
      <c r="AY207" s="17" t="s">
        <v>163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85</v>
      </c>
      <c r="BK207" s="247">
        <f>ROUND(I207*H207,2)</f>
        <v>0</v>
      </c>
      <c r="BL207" s="17" t="s">
        <v>170</v>
      </c>
      <c r="BM207" s="246" t="s">
        <v>449</v>
      </c>
    </row>
    <row r="208" s="2" customFormat="1">
      <c r="A208" s="38"/>
      <c r="B208" s="39"/>
      <c r="C208" s="40"/>
      <c r="D208" s="248" t="s">
        <v>172</v>
      </c>
      <c r="E208" s="40"/>
      <c r="F208" s="249" t="s">
        <v>2587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172</v>
      </c>
      <c r="AU208" s="17" t="s">
        <v>87</v>
      </c>
    </row>
    <row r="209" s="2" customFormat="1" ht="16.5" customHeight="1">
      <c r="A209" s="38"/>
      <c r="B209" s="39"/>
      <c r="C209" s="273" t="s">
        <v>291</v>
      </c>
      <c r="D209" s="273" t="s">
        <v>230</v>
      </c>
      <c r="E209" s="274" t="s">
        <v>2588</v>
      </c>
      <c r="F209" s="275" t="s">
        <v>2589</v>
      </c>
      <c r="G209" s="276" t="s">
        <v>781</v>
      </c>
      <c r="H209" s="277">
        <v>1</v>
      </c>
      <c r="I209" s="278"/>
      <c r="J209" s="279">
        <f>ROUND(I209*H209,2)</f>
        <v>0</v>
      </c>
      <c r="K209" s="275" t="s">
        <v>169</v>
      </c>
      <c r="L209" s="280"/>
      <c r="M209" s="281" t="s">
        <v>1</v>
      </c>
      <c r="N209" s="282" t="s">
        <v>42</v>
      </c>
      <c r="O209" s="91"/>
      <c r="P209" s="244">
        <f>O209*H209</f>
        <v>0</v>
      </c>
      <c r="Q209" s="244">
        <v>0.013299999999999999</v>
      </c>
      <c r="R209" s="244">
        <f>Q209*H209</f>
        <v>0.013299999999999999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216</v>
      </c>
      <c r="AT209" s="246" t="s">
        <v>230</v>
      </c>
      <c r="AU209" s="246" t="s">
        <v>87</v>
      </c>
      <c r="AY209" s="17" t="s">
        <v>163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85</v>
      </c>
      <c r="BK209" s="247">
        <f>ROUND(I209*H209,2)</f>
        <v>0</v>
      </c>
      <c r="BL209" s="17" t="s">
        <v>170</v>
      </c>
      <c r="BM209" s="246" t="s">
        <v>2590</v>
      </c>
    </row>
    <row r="210" s="2" customFormat="1">
      <c r="A210" s="38"/>
      <c r="B210" s="39"/>
      <c r="C210" s="40"/>
      <c r="D210" s="248" t="s">
        <v>172</v>
      </c>
      <c r="E210" s="40"/>
      <c r="F210" s="249" t="s">
        <v>2589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172</v>
      </c>
      <c r="AU210" s="17" t="s">
        <v>87</v>
      </c>
    </row>
    <row r="211" s="2" customFormat="1" ht="16.5" customHeight="1">
      <c r="A211" s="38"/>
      <c r="B211" s="39"/>
      <c r="C211" s="235" t="s">
        <v>7</v>
      </c>
      <c r="D211" s="235" t="s">
        <v>165</v>
      </c>
      <c r="E211" s="236" t="s">
        <v>2591</v>
      </c>
      <c r="F211" s="237" t="s">
        <v>2592</v>
      </c>
      <c r="G211" s="238" t="s">
        <v>781</v>
      </c>
      <c r="H211" s="239">
        <v>1</v>
      </c>
      <c r="I211" s="240"/>
      <c r="J211" s="241">
        <f>ROUND(I211*H211,2)</f>
        <v>0</v>
      </c>
      <c r="K211" s="237" t="s">
        <v>169</v>
      </c>
      <c r="L211" s="44"/>
      <c r="M211" s="242" t="s">
        <v>1</v>
      </c>
      <c r="N211" s="243" t="s">
        <v>42</v>
      </c>
      <c r="O211" s="91"/>
      <c r="P211" s="244">
        <f>O211*H211</f>
        <v>0</v>
      </c>
      <c r="Q211" s="244">
        <v>0.32906000000000002</v>
      </c>
      <c r="R211" s="244">
        <f>Q211*H211</f>
        <v>0.32906000000000002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170</v>
      </c>
      <c r="AT211" s="246" t="s">
        <v>165</v>
      </c>
      <c r="AU211" s="246" t="s">
        <v>87</v>
      </c>
      <c r="AY211" s="17" t="s">
        <v>163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85</v>
      </c>
      <c r="BK211" s="247">
        <f>ROUND(I211*H211,2)</f>
        <v>0</v>
      </c>
      <c r="BL211" s="17" t="s">
        <v>170</v>
      </c>
      <c r="BM211" s="246" t="s">
        <v>472</v>
      </c>
    </row>
    <row r="212" s="2" customFormat="1">
      <c r="A212" s="38"/>
      <c r="B212" s="39"/>
      <c r="C212" s="40"/>
      <c r="D212" s="248" t="s">
        <v>172</v>
      </c>
      <c r="E212" s="40"/>
      <c r="F212" s="249" t="s">
        <v>2592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172</v>
      </c>
      <c r="AU212" s="17" t="s">
        <v>87</v>
      </c>
    </row>
    <row r="213" s="2" customFormat="1" ht="16.5" customHeight="1">
      <c r="A213" s="38"/>
      <c r="B213" s="39"/>
      <c r="C213" s="273" t="s">
        <v>303</v>
      </c>
      <c r="D213" s="273" t="s">
        <v>230</v>
      </c>
      <c r="E213" s="274" t="s">
        <v>2593</v>
      </c>
      <c r="F213" s="275" t="s">
        <v>2594</v>
      </c>
      <c r="G213" s="276" t="s">
        <v>781</v>
      </c>
      <c r="H213" s="277">
        <v>1</v>
      </c>
      <c r="I213" s="278"/>
      <c r="J213" s="279">
        <f>ROUND(I213*H213,2)</f>
        <v>0</v>
      </c>
      <c r="K213" s="275" t="s">
        <v>169</v>
      </c>
      <c r="L213" s="280"/>
      <c r="M213" s="281" t="s">
        <v>1</v>
      </c>
      <c r="N213" s="282" t="s">
        <v>42</v>
      </c>
      <c r="O213" s="91"/>
      <c r="P213" s="244">
        <f>O213*H213</f>
        <v>0</v>
      </c>
      <c r="Q213" s="244">
        <v>0.029499999999999998</v>
      </c>
      <c r="R213" s="244">
        <f>Q213*H213</f>
        <v>0.029499999999999998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216</v>
      </c>
      <c r="AT213" s="246" t="s">
        <v>230</v>
      </c>
      <c r="AU213" s="246" t="s">
        <v>87</v>
      </c>
      <c r="AY213" s="17" t="s">
        <v>163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85</v>
      </c>
      <c r="BK213" s="247">
        <f>ROUND(I213*H213,2)</f>
        <v>0</v>
      </c>
      <c r="BL213" s="17" t="s">
        <v>170</v>
      </c>
      <c r="BM213" s="246" t="s">
        <v>2595</v>
      </c>
    </row>
    <row r="214" s="2" customFormat="1">
      <c r="A214" s="38"/>
      <c r="B214" s="39"/>
      <c r="C214" s="40"/>
      <c r="D214" s="248" t="s">
        <v>172</v>
      </c>
      <c r="E214" s="40"/>
      <c r="F214" s="249" t="s">
        <v>2594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172</v>
      </c>
      <c r="AU214" s="17" t="s">
        <v>87</v>
      </c>
    </row>
    <row r="215" s="2" customFormat="1" ht="16.5" customHeight="1">
      <c r="A215" s="38"/>
      <c r="B215" s="39"/>
      <c r="C215" s="235" t="s">
        <v>309</v>
      </c>
      <c r="D215" s="235" t="s">
        <v>165</v>
      </c>
      <c r="E215" s="236" t="s">
        <v>2596</v>
      </c>
      <c r="F215" s="237" t="s">
        <v>2597</v>
      </c>
      <c r="G215" s="238" t="s">
        <v>781</v>
      </c>
      <c r="H215" s="239">
        <v>1</v>
      </c>
      <c r="I215" s="240"/>
      <c r="J215" s="241">
        <f>ROUND(I215*H215,2)</f>
        <v>0</v>
      </c>
      <c r="K215" s="237" t="s">
        <v>169</v>
      </c>
      <c r="L215" s="44"/>
      <c r="M215" s="242" t="s">
        <v>1</v>
      </c>
      <c r="N215" s="243" t="s">
        <v>42</v>
      </c>
      <c r="O215" s="91"/>
      <c r="P215" s="244">
        <f>O215*H215</f>
        <v>0</v>
      </c>
      <c r="Q215" s="244">
        <v>0.00167</v>
      </c>
      <c r="R215" s="244">
        <f>Q215*H215</f>
        <v>0.00167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170</v>
      </c>
      <c r="AT215" s="246" t="s">
        <v>165</v>
      </c>
      <c r="AU215" s="246" t="s">
        <v>87</v>
      </c>
      <c r="AY215" s="17" t="s">
        <v>163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85</v>
      </c>
      <c r="BK215" s="247">
        <f>ROUND(I215*H215,2)</f>
        <v>0</v>
      </c>
      <c r="BL215" s="17" t="s">
        <v>170</v>
      </c>
      <c r="BM215" s="246" t="s">
        <v>2598</v>
      </c>
    </row>
    <row r="216" s="2" customFormat="1">
      <c r="A216" s="38"/>
      <c r="B216" s="39"/>
      <c r="C216" s="40"/>
      <c r="D216" s="248" t="s">
        <v>172</v>
      </c>
      <c r="E216" s="40"/>
      <c r="F216" s="249" t="s">
        <v>2599</v>
      </c>
      <c r="G216" s="40"/>
      <c r="H216" s="40"/>
      <c r="I216" s="144"/>
      <c r="J216" s="40"/>
      <c r="K216" s="40"/>
      <c r="L216" s="44"/>
      <c r="M216" s="250"/>
      <c r="N216" s="25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172</v>
      </c>
      <c r="AU216" s="17" t="s">
        <v>87</v>
      </c>
    </row>
    <row r="217" s="2" customFormat="1" ht="16.5" customHeight="1">
      <c r="A217" s="38"/>
      <c r="B217" s="39"/>
      <c r="C217" s="273" t="s">
        <v>314</v>
      </c>
      <c r="D217" s="273" t="s">
        <v>230</v>
      </c>
      <c r="E217" s="274" t="s">
        <v>2600</v>
      </c>
      <c r="F217" s="275" t="s">
        <v>2601</v>
      </c>
      <c r="G217" s="276" t="s">
        <v>781</v>
      </c>
      <c r="H217" s="277">
        <v>1</v>
      </c>
      <c r="I217" s="278"/>
      <c r="J217" s="279">
        <f>ROUND(I217*H217,2)</f>
        <v>0</v>
      </c>
      <c r="K217" s="275" t="s">
        <v>169</v>
      </c>
      <c r="L217" s="280"/>
      <c r="M217" s="281" t="s">
        <v>1</v>
      </c>
      <c r="N217" s="282" t="s">
        <v>42</v>
      </c>
      <c r="O217" s="91"/>
      <c r="P217" s="244">
        <f>O217*H217</f>
        <v>0</v>
      </c>
      <c r="Q217" s="244">
        <v>0.012200000000000001</v>
      </c>
      <c r="R217" s="244">
        <f>Q217*H217</f>
        <v>0.012200000000000001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216</v>
      </c>
      <c r="AT217" s="246" t="s">
        <v>230</v>
      </c>
      <c r="AU217" s="246" t="s">
        <v>87</v>
      </c>
      <c r="AY217" s="17" t="s">
        <v>163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85</v>
      </c>
      <c r="BK217" s="247">
        <f>ROUND(I217*H217,2)</f>
        <v>0</v>
      </c>
      <c r="BL217" s="17" t="s">
        <v>170</v>
      </c>
      <c r="BM217" s="246" t="s">
        <v>2602</v>
      </c>
    </row>
    <row r="218" s="2" customFormat="1">
      <c r="A218" s="38"/>
      <c r="B218" s="39"/>
      <c r="C218" s="40"/>
      <c r="D218" s="248" t="s">
        <v>172</v>
      </c>
      <c r="E218" s="40"/>
      <c r="F218" s="249" t="s">
        <v>2601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172</v>
      </c>
      <c r="AU218" s="17" t="s">
        <v>87</v>
      </c>
    </row>
    <row r="219" s="2" customFormat="1" ht="16.5" customHeight="1">
      <c r="A219" s="38"/>
      <c r="B219" s="39"/>
      <c r="C219" s="235" t="s">
        <v>320</v>
      </c>
      <c r="D219" s="235" t="s">
        <v>165</v>
      </c>
      <c r="E219" s="236" t="s">
        <v>2603</v>
      </c>
      <c r="F219" s="237" t="s">
        <v>2604</v>
      </c>
      <c r="G219" s="238" t="s">
        <v>444</v>
      </c>
      <c r="H219" s="239">
        <v>8.5</v>
      </c>
      <c r="I219" s="240"/>
      <c r="J219" s="241">
        <f>ROUND(I219*H219,2)</f>
        <v>0</v>
      </c>
      <c r="K219" s="237" t="s">
        <v>169</v>
      </c>
      <c r="L219" s="44"/>
      <c r="M219" s="242" t="s">
        <v>1</v>
      </c>
      <c r="N219" s="243" t="s">
        <v>42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170</v>
      </c>
      <c r="AT219" s="246" t="s">
        <v>165</v>
      </c>
      <c r="AU219" s="246" t="s">
        <v>87</v>
      </c>
      <c r="AY219" s="17" t="s">
        <v>163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85</v>
      </c>
      <c r="BK219" s="247">
        <f>ROUND(I219*H219,2)</f>
        <v>0</v>
      </c>
      <c r="BL219" s="17" t="s">
        <v>170</v>
      </c>
      <c r="BM219" s="246" t="s">
        <v>2605</v>
      </c>
    </row>
    <row r="220" s="2" customFormat="1">
      <c r="A220" s="38"/>
      <c r="B220" s="39"/>
      <c r="C220" s="40"/>
      <c r="D220" s="248" t="s">
        <v>172</v>
      </c>
      <c r="E220" s="40"/>
      <c r="F220" s="249" t="s">
        <v>2606</v>
      </c>
      <c r="G220" s="40"/>
      <c r="H220" s="40"/>
      <c r="I220" s="144"/>
      <c r="J220" s="40"/>
      <c r="K220" s="40"/>
      <c r="L220" s="44"/>
      <c r="M220" s="250"/>
      <c r="N220" s="251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172</v>
      </c>
      <c r="AU220" s="17" t="s">
        <v>87</v>
      </c>
    </row>
    <row r="221" s="14" customFormat="1">
      <c r="A221" s="14"/>
      <c r="B221" s="262"/>
      <c r="C221" s="263"/>
      <c r="D221" s="248" t="s">
        <v>174</v>
      </c>
      <c r="E221" s="264" t="s">
        <v>1</v>
      </c>
      <c r="F221" s="265" t="s">
        <v>2607</v>
      </c>
      <c r="G221" s="263"/>
      <c r="H221" s="266">
        <v>8.5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2" t="s">
        <v>174</v>
      </c>
      <c r="AU221" s="272" t="s">
        <v>87</v>
      </c>
      <c r="AV221" s="14" t="s">
        <v>87</v>
      </c>
      <c r="AW221" s="14" t="s">
        <v>32</v>
      </c>
      <c r="AX221" s="14" t="s">
        <v>77</v>
      </c>
      <c r="AY221" s="272" t="s">
        <v>163</v>
      </c>
    </row>
    <row r="222" s="2" customFormat="1" ht="16.5" customHeight="1">
      <c r="A222" s="38"/>
      <c r="B222" s="39"/>
      <c r="C222" s="273" t="s">
        <v>328</v>
      </c>
      <c r="D222" s="273" t="s">
        <v>230</v>
      </c>
      <c r="E222" s="274" t="s">
        <v>2608</v>
      </c>
      <c r="F222" s="275" t="s">
        <v>2609</v>
      </c>
      <c r="G222" s="276" t="s">
        <v>444</v>
      </c>
      <c r="H222" s="277">
        <v>8.6280000000000001</v>
      </c>
      <c r="I222" s="278"/>
      <c r="J222" s="279">
        <f>ROUND(I222*H222,2)</f>
        <v>0</v>
      </c>
      <c r="K222" s="275" t="s">
        <v>169</v>
      </c>
      <c r="L222" s="280"/>
      <c r="M222" s="281" t="s">
        <v>1</v>
      </c>
      <c r="N222" s="282" t="s">
        <v>42</v>
      </c>
      <c r="O222" s="91"/>
      <c r="P222" s="244">
        <f>O222*H222</f>
        <v>0</v>
      </c>
      <c r="Q222" s="244">
        <v>0.00027999999999999998</v>
      </c>
      <c r="R222" s="244">
        <f>Q222*H222</f>
        <v>0.0024158399999999998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216</v>
      </c>
      <c r="AT222" s="246" t="s">
        <v>230</v>
      </c>
      <c r="AU222" s="246" t="s">
        <v>87</v>
      </c>
      <c r="AY222" s="17" t="s">
        <v>163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85</v>
      </c>
      <c r="BK222" s="247">
        <f>ROUND(I222*H222,2)</f>
        <v>0</v>
      </c>
      <c r="BL222" s="17" t="s">
        <v>170</v>
      </c>
      <c r="BM222" s="246" t="s">
        <v>2610</v>
      </c>
    </row>
    <row r="223" s="2" customFormat="1">
      <c r="A223" s="38"/>
      <c r="B223" s="39"/>
      <c r="C223" s="40"/>
      <c r="D223" s="248" t="s">
        <v>172</v>
      </c>
      <c r="E223" s="40"/>
      <c r="F223" s="249" t="s">
        <v>2609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172</v>
      </c>
      <c r="AU223" s="17" t="s">
        <v>87</v>
      </c>
    </row>
    <row r="224" s="14" customFormat="1">
      <c r="A224" s="14"/>
      <c r="B224" s="262"/>
      <c r="C224" s="263"/>
      <c r="D224" s="248" t="s">
        <v>174</v>
      </c>
      <c r="E224" s="263"/>
      <c r="F224" s="265" t="s">
        <v>2611</v>
      </c>
      <c r="G224" s="263"/>
      <c r="H224" s="266">
        <v>8.6280000000000001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174</v>
      </c>
      <c r="AU224" s="272" t="s">
        <v>87</v>
      </c>
      <c r="AV224" s="14" t="s">
        <v>87</v>
      </c>
      <c r="AW224" s="14" t="s">
        <v>4</v>
      </c>
      <c r="AX224" s="14" t="s">
        <v>85</v>
      </c>
      <c r="AY224" s="272" t="s">
        <v>163</v>
      </c>
    </row>
    <row r="225" s="2" customFormat="1" ht="16.5" customHeight="1">
      <c r="A225" s="38"/>
      <c r="B225" s="39"/>
      <c r="C225" s="235" t="s">
        <v>337</v>
      </c>
      <c r="D225" s="235" t="s">
        <v>165</v>
      </c>
      <c r="E225" s="236" t="s">
        <v>2612</v>
      </c>
      <c r="F225" s="237" t="s">
        <v>2613</v>
      </c>
      <c r="G225" s="238" t="s">
        <v>781</v>
      </c>
      <c r="H225" s="239">
        <v>1</v>
      </c>
      <c r="I225" s="240"/>
      <c r="J225" s="241">
        <f>ROUND(I225*H225,2)</f>
        <v>0</v>
      </c>
      <c r="K225" s="237" t="s">
        <v>169</v>
      </c>
      <c r="L225" s="44"/>
      <c r="M225" s="242" t="s">
        <v>1</v>
      </c>
      <c r="N225" s="243" t="s">
        <v>42</v>
      </c>
      <c r="O225" s="91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170</v>
      </c>
      <c r="AT225" s="246" t="s">
        <v>165</v>
      </c>
      <c r="AU225" s="246" t="s">
        <v>87</v>
      </c>
      <c r="AY225" s="17" t="s">
        <v>163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85</v>
      </c>
      <c r="BK225" s="247">
        <f>ROUND(I225*H225,2)</f>
        <v>0</v>
      </c>
      <c r="BL225" s="17" t="s">
        <v>170</v>
      </c>
      <c r="BM225" s="246" t="s">
        <v>2614</v>
      </c>
    </row>
    <row r="226" s="2" customFormat="1">
      <c r="A226" s="38"/>
      <c r="B226" s="39"/>
      <c r="C226" s="40"/>
      <c r="D226" s="248" t="s">
        <v>172</v>
      </c>
      <c r="E226" s="40"/>
      <c r="F226" s="249" t="s">
        <v>2615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172</v>
      </c>
      <c r="AU226" s="17" t="s">
        <v>87</v>
      </c>
    </row>
    <row r="227" s="2" customFormat="1" ht="16.5" customHeight="1">
      <c r="A227" s="38"/>
      <c r="B227" s="39"/>
      <c r="C227" s="273" t="s">
        <v>354</v>
      </c>
      <c r="D227" s="273" t="s">
        <v>230</v>
      </c>
      <c r="E227" s="274" t="s">
        <v>2616</v>
      </c>
      <c r="F227" s="275" t="s">
        <v>2617</v>
      </c>
      <c r="G227" s="276" t="s">
        <v>2337</v>
      </c>
      <c r="H227" s="277">
        <v>1.0149999999999999</v>
      </c>
      <c r="I227" s="278"/>
      <c r="J227" s="279">
        <f>ROUND(I227*H227,2)</f>
        <v>0</v>
      </c>
      <c r="K227" s="275" t="s">
        <v>1</v>
      </c>
      <c r="L227" s="280"/>
      <c r="M227" s="281" t="s">
        <v>1</v>
      </c>
      <c r="N227" s="282" t="s">
        <v>42</v>
      </c>
      <c r="O227" s="91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216</v>
      </c>
      <c r="AT227" s="246" t="s">
        <v>230</v>
      </c>
      <c r="AU227" s="246" t="s">
        <v>87</v>
      </c>
      <c r="AY227" s="17" t="s">
        <v>163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85</v>
      </c>
      <c r="BK227" s="247">
        <f>ROUND(I227*H227,2)</f>
        <v>0</v>
      </c>
      <c r="BL227" s="17" t="s">
        <v>170</v>
      </c>
      <c r="BM227" s="246" t="s">
        <v>598</v>
      </c>
    </row>
    <row r="228" s="2" customFormat="1">
      <c r="A228" s="38"/>
      <c r="B228" s="39"/>
      <c r="C228" s="40"/>
      <c r="D228" s="248" t="s">
        <v>172</v>
      </c>
      <c r="E228" s="40"/>
      <c r="F228" s="249" t="s">
        <v>2617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172</v>
      </c>
      <c r="AU228" s="17" t="s">
        <v>87</v>
      </c>
    </row>
    <row r="229" s="2" customFormat="1" ht="16.5" customHeight="1">
      <c r="A229" s="38"/>
      <c r="B229" s="39"/>
      <c r="C229" s="235" t="s">
        <v>360</v>
      </c>
      <c r="D229" s="235" t="s">
        <v>165</v>
      </c>
      <c r="E229" s="236" t="s">
        <v>2618</v>
      </c>
      <c r="F229" s="237" t="s">
        <v>2619</v>
      </c>
      <c r="G229" s="238" t="s">
        <v>781</v>
      </c>
      <c r="H229" s="239">
        <v>3</v>
      </c>
      <c r="I229" s="240"/>
      <c r="J229" s="241">
        <f>ROUND(I229*H229,2)</f>
        <v>0</v>
      </c>
      <c r="K229" s="237" t="s">
        <v>169</v>
      </c>
      <c r="L229" s="44"/>
      <c r="M229" s="242" t="s">
        <v>1</v>
      </c>
      <c r="N229" s="243" t="s">
        <v>42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170</v>
      </c>
      <c r="AT229" s="246" t="s">
        <v>165</v>
      </c>
      <c r="AU229" s="246" t="s">
        <v>87</v>
      </c>
      <c r="AY229" s="17" t="s">
        <v>163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85</v>
      </c>
      <c r="BK229" s="247">
        <f>ROUND(I229*H229,2)</f>
        <v>0</v>
      </c>
      <c r="BL229" s="17" t="s">
        <v>170</v>
      </c>
      <c r="BM229" s="246" t="s">
        <v>2620</v>
      </c>
    </row>
    <row r="230" s="2" customFormat="1">
      <c r="A230" s="38"/>
      <c r="B230" s="39"/>
      <c r="C230" s="40"/>
      <c r="D230" s="248" t="s">
        <v>172</v>
      </c>
      <c r="E230" s="40"/>
      <c r="F230" s="249" t="s">
        <v>2621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172</v>
      </c>
      <c r="AU230" s="17" t="s">
        <v>87</v>
      </c>
    </row>
    <row r="231" s="2" customFormat="1" ht="16.5" customHeight="1">
      <c r="A231" s="38"/>
      <c r="B231" s="39"/>
      <c r="C231" s="273" t="s">
        <v>367</v>
      </c>
      <c r="D231" s="273" t="s">
        <v>230</v>
      </c>
      <c r="E231" s="274" t="s">
        <v>2622</v>
      </c>
      <c r="F231" s="275" t="s">
        <v>2623</v>
      </c>
      <c r="G231" s="276" t="s">
        <v>781</v>
      </c>
      <c r="H231" s="277">
        <v>1</v>
      </c>
      <c r="I231" s="278"/>
      <c r="J231" s="279">
        <f>ROUND(I231*H231,2)</f>
        <v>0</v>
      </c>
      <c r="K231" s="275" t="s">
        <v>169</v>
      </c>
      <c r="L231" s="280"/>
      <c r="M231" s="281" t="s">
        <v>1</v>
      </c>
      <c r="N231" s="282" t="s">
        <v>42</v>
      </c>
      <c r="O231" s="91"/>
      <c r="P231" s="244">
        <f>O231*H231</f>
        <v>0</v>
      </c>
      <c r="Q231" s="244">
        <v>0.00067000000000000002</v>
      </c>
      <c r="R231" s="244">
        <f>Q231*H231</f>
        <v>0.00067000000000000002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216</v>
      </c>
      <c r="AT231" s="246" t="s">
        <v>230</v>
      </c>
      <c r="AU231" s="246" t="s">
        <v>87</v>
      </c>
      <c r="AY231" s="17" t="s">
        <v>163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85</v>
      </c>
      <c r="BK231" s="247">
        <f>ROUND(I231*H231,2)</f>
        <v>0</v>
      </c>
      <c r="BL231" s="17" t="s">
        <v>170</v>
      </c>
      <c r="BM231" s="246" t="s">
        <v>2624</v>
      </c>
    </row>
    <row r="232" s="2" customFormat="1">
      <c r="A232" s="38"/>
      <c r="B232" s="39"/>
      <c r="C232" s="40"/>
      <c r="D232" s="248" t="s">
        <v>172</v>
      </c>
      <c r="E232" s="40"/>
      <c r="F232" s="249" t="s">
        <v>2623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172</v>
      </c>
      <c r="AU232" s="17" t="s">
        <v>87</v>
      </c>
    </row>
    <row r="233" s="2" customFormat="1" ht="16.5" customHeight="1">
      <c r="A233" s="38"/>
      <c r="B233" s="39"/>
      <c r="C233" s="273" t="s">
        <v>373</v>
      </c>
      <c r="D233" s="273" t="s">
        <v>230</v>
      </c>
      <c r="E233" s="274" t="s">
        <v>2625</v>
      </c>
      <c r="F233" s="275" t="s">
        <v>2626</v>
      </c>
      <c r="G233" s="276" t="s">
        <v>781</v>
      </c>
      <c r="H233" s="277">
        <v>1</v>
      </c>
      <c r="I233" s="278"/>
      <c r="J233" s="279">
        <f>ROUND(I233*H233,2)</f>
        <v>0</v>
      </c>
      <c r="K233" s="275" t="s">
        <v>169</v>
      </c>
      <c r="L233" s="280"/>
      <c r="M233" s="281" t="s">
        <v>1</v>
      </c>
      <c r="N233" s="282" t="s">
        <v>42</v>
      </c>
      <c r="O233" s="91"/>
      <c r="P233" s="244">
        <f>O233*H233</f>
        <v>0</v>
      </c>
      <c r="Q233" s="244">
        <v>0.00023000000000000001</v>
      </c>
      <c r="R233" s="244">
        <f>Q233*H233</f>
        <v>0.00023000000000000001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216</v>
      </c>
      <c r="AT233" s="246" t="s">
        <v>230</v>
      </c>
      <c r="AU233" s="246" t="s">
        <v>87</v>
      </c>
      <c r="AY233" s="17" t="s">
        <v>163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85</v>
      </c>
      <c r="BK233" s="247">
        <f>ROUND(I233*H233,2)</f>
        <v>0</v>
      </c>
      <c r="BL233" s="17" t="s">
        <v>170</v>
      </c>
      <c r="BM233" s="246" t="s">
        <v>2627</v>
      </c>
    </row>
    <row r="234" s="2" customFormat="1">
      <c r="A234" s="38"/>
      <c r="B234" s="39"/>
      <c r="C234" s="40"/>
      <c r="D234" s="248" t="s">
        <v>172</v>
      </c>
      <c r="E234" s="40"/>
      <c r="F234" s="249" t="s">
        <v>2626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172</v>
      </c>
      <c r="AU234" s="17" t="s">
        <v>87</v>
      </c>
    </row>
    <row r="235" s="2" customFormat="1" ht="16.5" customHeight="1">
      <c r="A235" s="38"/>
      <c r="B235" s="39"/>
      <c r="C235" s="273" t="s">
        <v>379</v>
      </c>
      <c r="D235" s="273" t="s">
        <v>230</v>
      </c>
      <c r="E235" s="274" t="s">
        <v>2628</v>
      </c>
      <c r="F235" s="275" t="s">
        <v>2629</v>
      </c>
      <c r="G235" s="276" t="s">
        <v>2337</v>
      </c>
      <c r="H235" s="277">
        <v>1</v>
      </c>
      <c r="I235" s="278"/>
      <c r="J235" s="279">
        <f>ROUND(I235*H235,2)</f>
        <v>0</v>
      </c>
      <c r="K235" s="275" t="s">
        <v>1</v>
      </c>
      <c r="L235" s="280"/>
      <c r="M235" s="281" t="s">
        <v>1</v>
      </c>
      <c r="N235" s="282" t="s">
        <v>42</v>
      </c>
      <c r="O235" s="91"/>
      <c r="P235" s="244">
        <f>O235*H235</f>
        <v>0</v>
      </c>
      <c r="Q235" s="244">
        <v>0.00233</v>
      </c>
      <c r="R235" s="244">
        <f>Q235*H235</f>
        <v>0.00233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216</v>
      </c>
      <c r="AT235" s="246" t="s">
        <v>230</v>
      </c>
      <c r="AU235" s="246" t="s">
        <v>87</v>
      </c>
      <c r="AY235" s="17" t="s">
        <v>163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85</v>
      </c>
      <c r="BK235" s="247">
        <f>ROUND(I235*H235,2)</f>
        <v>0</v>
      </c>
      <c r="BL235" s="17" t="s">
        <v>170</v>
      </c>
      <c r="BM235" s="246" t="s">
        <v>649</v>
      </c>
    </row>
    <row r="236" s="2" customFormat="1">
      <c r="A236" s="38"/>
      <c r="B236" s="39"/>
      <c r="C236" s="40"/>
      <c r="D236" s="248" t="s">
        <v>172</v>
      </c>
      <c r="E236" s="40"/>
      <c r="F236" s="249" t="s">
        <v>2629</v>
      </c>
      <c r="G236" s="40"/>
      <c r="H236" s="40"/>
      <c r="I236" s="144"/>
      <c r="J236" s="40"/>
      <c r="K236" s="40"/>
      <c r="L236" s="44"/>
      <c r="M236" s="250"/>
      <c r="N236" s="25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172</v>
      </c>
      <c r="AU236" s="17" t="s">
        <v>87</v>
      </c>
    </row>
    <row r="237" s="2" customFormat="1" ht="16.5" customHeight="1">
      <c r="A237" s="38"/>
      <c r="B237" s="39"/>
      <c r="C237" s="235" t="s">
        <v>388</v>
      </c>
      <c r="D237" s="235" t="s">
        <v>165</v>
      </c>
      <c r="E237" s="236" t="s">
        <v>2630</v>
      </c>
      <c r="F237" s="237" t="s">
        <v>2631</v>
      </c>
      <c r="G237" s="238" t="s">
        <v>781</v>
      </c>
      <c r="H237" s="239">
        <v>1</v>
      </c>
      <c r="I237" s="240"/>
      <c r="J237" s="241">
        <f>ROUND(I237*H237,2)</f>
        <v>0</v>
      </c>
      <c r="K237" s="237" t="s">
        <v>169</v>
      </c>
      <c r="L237" s="44"/>
      <c r="M237" s="242" t="s">
        <v>1</v>
      </c>
      <c r="N237" s="243" t="s">
        <v>42</v>
      </c>
      <c r="O237" s="91"/>
      <c r="P237" s="244">
        <f>O237*H237</f>
        <v>0</v>
      </c>
      <c r="Q237" s="244">
        <v>0.0016199999999999999</v>
      </c>
      <c r="R237" s="244">
        <f>Q237*H237</f>
        <v>0.0016199999999999999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170</v>
      </c>
      <c r="AT237" s="246" t="s">
        <v>165</v>
      </c>
      <c r="AU237" s="246" t="s">
        <v>87</v>
      </c>
      <c r="AY237" s="17" t="s">
        <v>163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85</v>
      </c>
      <c r="BK237" s="247">
        <f>ROUND(I237*H237,2)</f>
        <v>0</v>
      </c>
      <c r="BL237" s="17" t="s">
        <v>170</v>
      </c>
      <c r="BM237" s="246" t="s">
        <v>2632</v>
      </c>
    </row>
    <row r="238" s="2" customFormat="1">
      <c r="A238" s="38"/>
      <c r="B238" s="39"/>
      <c r="C238" s="40"/>
      <c r="D238" s="248" t="s">
        <v>172</v>
      </c>
      <c r="E238" s="40"/>
      <c r="F238" s="249" t="s">
        <v>2633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172</v>
      </c>
      <c r="AU238" s="17" t="s">
        <v>87</v>
      </c>
    </row>
    <row r="239" s="2" customFormat="1" ht="16.5" customHeight="1">
      <c r="A239" s="38"/>
      <c r="B239" s="39"/>
      <c r="C239" s="273" t="s">
        <v>397</v>
      </c>
      <c r="D239" s="273" t="s">
        <v>230</v>
      </c>
      <c r="E239" s="274" t="s">
        <v>2634</v>
      </c>
      <c r="F239" s="275" t="s">
        <v>2635</v>
      </c>
      <c r="G239" s="276" t="s">
        <v>781</v>
      </c>
      <c r="H239" s="277">
        <v>1</v>
      </c>
      <c r="I239" s="278"/>
      <c r="J239" s="279">
        <f>ROUND(I239*H239,2)</f>
        <v>0</v>
      </c>
      <c r="K239" s="275" t="s">
        <v>169</v>
      </c>
      <c r="L239" s="280"/>
      <c r="M239" s="281" t="s">
        <v>1</v>
      </c>
      <c r="N239" s="282" t="s">
        <v>42</v>
      </c>
      <c r="O239" s="91"/>
      <c r="P239" s="244">
        <f>O239*H239</f>
        <v>0</v>
      </c>
      <c r="Q239" s="244">
        <v>0.017999999999999999</v>
      </c>
      <c r="R239" s="244">
        <f>Q239*H239</f>
        <v>0.017999999999999999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216</v>
      </c>
      <c r="AT239" s="246" t="s">
        <v>230</v>
      </c>
      <c r="AU239" s="246" t="s">
        <v>87</v>
      </c>
      <c r="AY239" s="17" t="s">
        <v>163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85</v>
      </c>
      <c r="BK239" s="247">
        <f>ROUND(I239*H239,2)</f>
        <v>0</v>
      </c>
      <c r="BL239" s="17" t="s">
        <v>170</v>
      </c>
      <c r="BM239" s="246" t="s">
        <v>2636</v>
      </c>
    </row>
    <row r="240" s="2" customFormat="1">
      <c r="A240" s="38"/>
      <c r="B240" s="39"/>
      <c r="C240" s="40"/>
      <c r="D240" s="248" t="s">
        <v>172</v>
      </c>
      <c r="E240" s="40"/>
      <c r="F240" s="249" t="s">
        <v>2635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172</v>
      </c>
      <c r="AU240" s="17" t="s">
        <v>87</v>
      </c>
    </row>
    <row r="241" s="2" customFormat="1" ht="16.5" customHeight="1">
      <c r="A241" s="38"/>
      <c r="B241" s="39"/>
      <c r="C241" s="235" t="s">
        <v>403</v>
      </c>
      <c r="D241" s="235" t="s">
        <v>165</v>
      </c>
      <c r="E241" s="236" t="s">
        <v>2637</v>
      </c>
      <c r="F241" s="237" t="s">
        <v>2638</v>
      </c>
      <c r="G241" s="238" t="s">
        <v>781</v>
      </c>
      <c r="H241" s="239">
        <v>1</v>
      </c>
      <c r="I241" s="240"/>
      <c r="J241" s="241">
        <f>ROUND(I241*H241,2)</f>
        <v>0</v>
      </c>
      <c r="K241" s="237" t="s">
        <v>169</v>
      </c>
      <c r="L241" s="44"/>
      <c r="M241" s="242" t="s">
        <v>1</v>
      </c>
      <c r="N241" s="243" t="s">
        <v>42</v>
      </c>
      <c r="O241" s="91"/>
      <c r="P241" s="244">
        <f>O241*H241</f>
        <v>0</v>
      </c>
      <c r="Q241" s="244">
        <v>0.00034000000000000002</v>
      </c>
      <c r="R241" s="244">
        <f>Q241*H241</f>
        <v>0.00034000000000000002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170</v>
      </c>
      <c r="AT241" s="246" t="s">
        <v>165</v>
      </c>
      <c r="AU241" s="246" t="s">
        <v>87</v>
      </c>
      <c r="AY241" s="17" t="s">
        <v>163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85</v>
      </c>
      <c r="BK241" s="247">
        <f>ROUND(I241*H241,2)</f>
        <v>0</v>
      </c>
      <c r="BL241" s="17" t="s">
        <v>170</v>
      </c>
      <c r="BM241" s="246" t="s">
        <v>2639</v>
      </c>
    </row>
    <row r="242" s="2" customFormat="1">
      <c r="A242" s="38"/>
      <c r="B242" s="39"/>
      <c r="C242" s="40"/>
      <c r="D242" s="248" t="s">
        <v>172</v>
      </c>
      <c r="E242" s="40"/>
      <c r="F242" s="249" t="s">
        <v>2640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172</v>
      </c>
      <c r="AU242" s="17" t="s">
        <v>87</v>
      </c>
    </row>
    <row r="243" s="14" customFormat="1">
      <c r="A243" s="14"/>
      <c r="B243" s="262"/>
      <c r="C243" s="263"/>
      <c r="D243" s="248" t="s">
        <v>174</v>
      </c>
      <c r="E243" s="264" t="s">
        <v>1</v>
      </c>
      <c r="F243" s="265" t="s">
        <v>2641</v>
      </c>
      <c r="G243" s="263"/>
      <c r="H243" s="266">
        <v>1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174</v>
      </c>
      <c r="AU243" s="272" t="s">
        <v>87</v>
      </c>
      <c r="AV243" s="14" t="s">
        <v>87</v>
      </c>
      <c r="AW243" s="14" t="s">
        <v>32</v>
      </c>
      <c r="AX243" s="14" t="s">
        <v>77</v>
      </c>
      <c r="AY243" s="272" t="s">
        <v>163</v>
      </c>
    </row>
    <row r="244" s="2" customFormat="1" ht="16.5" customHeight="1">
      <c r="A244" s="38"/>
      <c r="B244" s="39"/>
      <c r="C244" s="235" t="s">
        <v>409</v>
      </c>
      <c r="D244" s="235" t="s">
        <v>165</v>
      </c>
      <c r="E244" s="236" t="s">
        <v>2637</v>
      </c>
      <c r="F244" s="237" t="s">
        <v>2638</v>
      </c>
      <c r="G244" s="238" t="s">
        <v>781</v>
      </c>
      <c r="H244" s="239">
        <v>1</v>
      </c>
      <c r="I244" s="240"/>
      <c r="J244" s="241">
        <f>ROUND(I244*H244,2)</f>
        <v>0</v>
      </c>
      <c r="K244" s="237" t="s">
        <v>169</v>
      </c>
      <c r="L244" s="44"/>
      <c r="M244" s="242" t="s">
        <v>1</v>
      </c>
      <c r="N244" s="243" t="s">
        <v>42</v>
      </c>
      <c r="O244" s="91"/>
      <c r="P244" s="244">
        <f>O244*H244</f>
        <v>0</v>
      </c>
      <c r="Q244" s="244">
        <v>0.00034000000000000002</v>
      </c>
      <c r="R244" s="244">
        <f>Q244*H244</f>
        <v>0.00034000000000000002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170</v>
      </c>
      <c r="AT244" s="246" t="s">
        <v>165</v>
      </c>
      <c r="AU244" s="246" t="s">
        <v>87</v>
      </c>
      <c r="AY244" s="17" t="s">
        <v>163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85</v>
      </c>
      <c r="BK244" s="247">
        <f>ROUND(I244*H244,2)</f>
        <v>0</v>
      </c>
      <c r="BL244" s="17" t="s">
        <v>170</v>
      </c>
      <c r="BM244" s="246" t="s">
        <v>706</v>
      </c>
    </row>
    <row r="245" s="2" customFormat="1">
      <c r="A245" s="38"/>
      <c r="B245" s="39"/>
      <c r="C245" s="40"/>
      <c r="D245" s="248" t="s">
        <v>172</v>
      </c>
      <c r="E245" s="40"/>
      <c r="F245" s="249" t="s">
        <v>2640</v>
      </c>
      <c r="G245" s="40"/>
      <c r="H245" s="40"/>
      <c r="I245" s="144"/>
      <c r="J245" s="40"/>
      <c r="K245" s="40"/>
      <c r="L245" s="44"/>
      <c r="M245" s="250"/>
      <c r="N245" s="25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172</v>
      </c>
      <c r="AU245" s="17" t="s">
        <v>87</v>
      </c>
    </row>
    <row r="246" s="2" customFormat="1" ht="16.5" customHeight="1">
      <c r="A246" s="38"/>
      <c r="B246" s="39"/>
      <c r="C246" s="235" t="s">
        <v>415</v>
      </c>
      <c r="D246" s="235" t="s">
        <v>165</v>
      </c>
      <c r="E246" s="236" t="s">
        <v>2642</v>
      </c>
      <c r="F246" s="237" t="s">
        <v>2643</v>
      </c>
      <c r="G246" s="238" t="s">
        <v>2337</v>
      </c>
      <c r="H246" s="239">
        <v>1</v>
      </c>
      <c r="I246" s="240"/>
      <c r="J246" s="241">
        <f>ROUND(I246*H246,2)</f>
        <v>0</v>
      </c>
      <c r="K246" s="237" t="s">
        <v>1</v>
      </c>
      <c r="L246" s="44"/>
      <c r="M246" s="242" t="s">
        <v>1</v>
      </c>
      <c r="N246" s="243" t="s">
        <v>42</v>
      </c>
      <c r="O246" s="91"/>
      <c r="P246" s="244">
        <f>O246*H246</f>
        <v>0</v>
      </c>
      <c r="Q246" s="244">
        <v>0.0074000000000000003</v>
      </c>
      <c r="R246" s="244">
        <f>Q246*H246</f>
        <v>0.0074000000000000003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170</v>
      </c>
      <c r="AT246" s="246" t="s">
        <v>165</v>
      </c>
      <c r="AU246" s="246" t="s">
        <v>87</v>
      </c>
      <c r="AY246" s="17" t="s">
        <v>163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85</v>
      </c>
      <c r="BK246" s="247">
        <f>ROUND(I246*H246,2)</f>
        <v>0</v>
      </c>
      <c r="BL246" s="17" t="s">
        <v>170</v>
      </c>
      <c r="BM246" s="246" t="s">
        <v>694</v>
      </c>
    </row>
    <row r="247" s="2" customFormat="1">
      <c r="A247" s="38"/>
      <c r="B247" s="39"/>
      <c r="C247" s="40"/>
      <c r="D247" s="248" t="s">
        <v>172</v>
      </c>
      <c r="E247" s="40"/>
      <c r="F247" s="249" t="s">
        <v>2643</v>
      </c>
      <c r="G247" s="40"/>
      <c r="H247" s="40"/>
      <c r="I247" s="144"/>
      <c r="J247" s="40"/>
      <c r="K247" s="40"/>
      <c r="L247" s="44"/>
      <c r="M247" s="250"/>
      <c r="N247" s="25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172</v>
      </c>
      <c r="AU247" s="17" t="s">
        <v>87</v>
      </c>
    </row>
    <row r="248" s="2" customFormat="1">
      <c r="A248" s="38"/>
      <c r="B248" s="39"/>
      <c r="C248" s="40"/>
      <c r="D248" s="248" t="s">
        <v>393</v>
      </c>
      <c r="E248" s="40"/>
      <c r="F248" s="283" t="s">
        <v>2644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393</v>
      </c>
      <c r="AU248" s="17" t="s">
        <v>87</v>
      </c>
    </row>
    <row r="249" s="2" customFormat="1" ht="16.5" customHeight="1">
      <c r="A249" s="38"/>
      <c r="B249" s="39"/>
      <c r="C249" s="235" t="s">
        <v>422</v>
      </c>
      <c r="D249" s="235" t="s">
        <v>165</v>
      </c>
      <c r="E249" s="236" t="s">
        <v>2645</v>
      </c>
      <c r="F249" s="237" t="s">
        <v>2646</v>
      </c>
      <c r="G249" s="238" t="s">
        <v>781</v>
      </c>
      <c r="H249" s="239">
        <v>1</v>
      </c>
      <c r="I249" s="240"/>
      <c r="J249" s="241">
        <f>ROUND(I249*H249,2)</f>
        <v>0</v>
      </c>
      <c r="K249" s="237" t="s">
        <v>169</v>
      </c>
      <c r="L249" s="44"/>
      <c r="M249" s="242" t="s">
        <v>1</v>
      </c>
      <c r="N249" s="243" t="s">
        <v>42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170</v>
      </c>
      <c r="AT249" s="246" t="s">
        <v>165</v>
      </c>
      <c r="AU249" s="246" t="s">
        <v>87</v>
      </c>
      <c r="AY249" s="17" t="s">
        <v>163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85</v>
      </c>
      <c r="BK249" s="247">
        <f>ROUND(I249*H249,2)</f>
        <v>0</v>
      </c>
      <c r="BL249" s="17" t="s">
        <v>170</v>
      </c>
      <c r="BM249" s="246" t="s">
        <v>729</v>
      </c>
    </row>
    <row r="250" s="2" customFormat="1">
      <c r="A250" s="38"/>
      <c r="B250" s="39"/>
      <c r="C250" s="40"/>
      <c r="D250" s="248" t="s">
        <v>172</v>
      </c>
      <c r="E250" s="40"/>
      <c r="F250" s="249" t="s">
        <v>2647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172</v>
      </c>
      <c r="AU250" s="17" t="s">
        <v>87</v>
      </c>
    </row>
    <row r="251" s="2" customFormat="1" ht="16.5" customHeight="1">
      <c r="A251" s="38"/>
      <c r="B251" s="39"/>
      <c r="C251" s="273" t="s">
        <v>429</v>
      </c>
      <c r="D251" s="273" t="s">
        <v>230</v>
      </c>
      <c r="E251" s="274" t="s">
        <v>2648</v>
      </c>
      <c r="F251" s="275" t="s">
        <v>2649</v>
      </c>
      <c r="G251" s="276" t="s">
        <v>2337</v>
      </c>
      <c r="H251" s="277">
        <v>1</v>
      </c>
      <c r="I251" s="278"/>
      <c r="J251" s="279">
        <f>ROUND(I251*H251,2)</f>
        <v>0</v>
      </c>
      <c r="K251" s="275" t="s">
        <v>1</v>
      </c>
      <c r="L251" s="280"/>
      <c r="M251" s="281" t="s">
        <v>1</v>
      </c>
      <c r="N251" s="282" t="s">
        <v>42</v>
      </c>
      <c r="O251" s="91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216</v>
      </c>
      <c r="AT251" s="246" t="s">
        <v>230</v>
      </c>
      <c r="AU251" s="246" t="s">
        <v>87</v>
      </c>
      <c r="AY251" s="17" t="s">
        <v>163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85</v>
      </c>
      <c r="BK251" s="247">
        <f>ROUND(I251*H251,2)</f>
        <v>0</v>
      </c>
      <c r="BL251" s="17" t="s">
        <v>170</v>
      </c>
      <c r="BM251" s="246" t="s">
        <v>737</v>
      </c>
    </row>
    <row r="252" s="2" customFormat="1">
      <c r="A252" s="38"/>
      <c r="B252" s="39"/>
      <c r="C252" s="40"/>
      <c r="D252" s="248" t="s">
        <v>172</v>
      </c>
      <c r="E252" s="40"/>
      <c r="F252" s="249" t="s">
        <v>2649</v>
      </c>
      <c r="G252" s="40"/>
      <c r="H252" s="40"/>
      <c r="I252" s="144"/>
      <c r="J252" s="40"/>
      <c r="K252" s="40"/>
      <c r="L252" s="44"/>
      <c r="M252" s="250"/>
      <c r="N252" s="25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172</v>
      </c>
      <c r="AU252" s="17" t="s">
        <v>87</v>
      </c>
    </row>
    <row r="253" s="2" customFormat="1">
      <c r="A253" s="38"/>
      <c r="B253" s="39"/>
      <c r="C253" s="40"/>
      <c r="D253" s="248" t="s">
        <v>393</v>
      </c>
      <c r="E253" s="40"/>
      <c r="F253" s="283" t="s">
        <v>2650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393</v>
      </c>
      <c r="AU253" s="17" t="s">
        <v>87</v>
      </c>
    </row>
    <row r="254" s="2" customFormat="1" ht="16.5" customHeight="1">
      <c r="A254" s="38"/>
      <c r="B254" s="39"/>
      <c r="C254" s="273" t="s">
        <v>436</v>
      </c>
      <c r="D254" s="273" t="s">
        <v>230</v>
      </c>
      <c r="E254" s="274" t="s">
        <v>2651</v>
      </c>
      <c r="F254" s="275" t="s">
        <v>2652</v>
      </c>
      <c r="G254" s="276" t="s">
        <v>2337</v>
      </c>
      <c r="H254" s="277">
        <v>1</v>
      </c>
      <c r="I254" s="278"/>
      <c r="J254" s="279">
        <f>ROUND(I254*H254,2)</f>
        <v>0</v>
      </c>
      <c r="K254" s="275" t="s">
        <v>1</v>
      </c>
      <c r="L254" s="280"/>
      <c r="M254" s="281" t="s">
        <v>1</v>
      </c>
      <c r="N254" s="282" t="s">
        <v>42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216</v>
      </c>
      <c r="AT254" s="246" t="s">
        <v>230</v>
      </c>
      <c r="AU254" s="246" t="s">
        <v>87</v>
      </c>
      <c r="AY254" s="17" t="s">
        <v>163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85</v>
      </c>
      <c r="BK254" s="247">
        <f>ROUND(I254*H254,2)</f>
        <v>0</v>
      </c>
      <c r="BL254" s="17" t="s">
        <v>170</v>
      </c>
      <c r="BM254" s="246" t="s">
        <v>746</v>
      </c>
    </row>
    <row r="255" s="2" customFormat="1">
      <c r="A255" s="38"/>
      <c r="B255" s="39"/>
      <c r="C255" s="40"/>
      <c r="D255" s="248" t="s">
        <v>172</v>
      </c>
      <c r="E255" s="40"/>
      <c r="F255" s="249" t="s">
        <v>2652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172</v>
      </c>
      <c r="AU255" s="17" t="s">
        <v>87</v>
      </c>
    </row>
    <row r="256" s="2" customFormat="1" ht="16.5" customHeight="1">
      <c r="A256" s="38"/>
      <c r="B256" s="39"/>
      <c r="C256" s="235" t="s">
        <v>441</v>
      </c>
      <c r="D256" s="235" t="s">
        <v>165</v>
      </c>
      <c r="E256" s="236" t="s">
        <v>2653</v>
      </c>
      <c r="F256" s="237" t="s">
        <v>2654</v>
      </c>
      <c r="G256" s="238" t="s">
        <v>1633</v>
      </c>
      <c r="H256" s="239">
        <v>1</v>
      </c>
      <c r="I256" s="240"/>
      <c r="J256" s="241">
        <f>ROUND(I256*H256,2)</f>
        <v>0</v>
      </c>
      <c r="K256" s="237" t="s">
        <v>1</v>
      </c>
      <c r="L256" s="44"/>
      <c r="M256" s="242" t="s">
        <v>1</v>
      </c>
      <c r="N256" s="243" t="s">
        <v>42</v>
      </c>
      <c r="O256" s="91"/>
      <c r="P256" s="244">
        <f>O256*H256</f>
        <v>0</v>
      </c>
      <c r="Q256" s="244">
        <v>0</v>
      </c>
      <c r="R256" s="244">
        <f>Q256*H256</f>
        <v>0</v>
      </c>
      <c r="S256" s="244">
        <v>0</v>
      </c>
      <c r="T256" s="24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170</v>
      </c>
      <c r="AT256" s="246" t="s">
        <v>165</v>
      </c>
      <c r="AU256" s="246" t="s">
        <v>87</v>
      </c>
      <c r="AY256" s="17" t="s">
        <v>163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85</v>
      </c>
      <c r="BK256" s="247">
        <f>ROUND(I256*H256,2)</f>
        <v>0</v>
      </c>
      <c r="BL256" s="17" t="s">
        <v>170</v>
      </c>
      <c r="BM256" s="246" t="s">
        <v>772</v>
      </c>
    </row>
    <row r="257" s="2" customFormat="1">
      <c r="A257" s="38"/>
      <c r="B257" s="39"/>
      <c r="C257" s="40"/>
      <c r="D257" s="248" t="s">
        <v>172</v>
      </c>
      <c r="E257" s="40"/>
      <c r="F257" s="249" t="s">
        <v>2654</v>
      </c>
      <c r="G257" s="40"/>
      <c r="H257" s="40"/>
      <c r="I257" s="144"/>
      <c r="J257" s="40"/>
      <c r="K257" s="40"/>
      <c r="L257" s="44"/>
      <c r="M257" s="250"/>
      <c r="N257" s="25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172</v>
      </c>
      <c r="AU257" s="17" t="s">
        <v>87</v>
      </c>
    </row>
    <row r="258" s="2" customFormat="1" ht="16.5" customHeight="1">
      <c r="A258" s="38"/>
      <c r="B258" s="39"/>
      <c r="C258" s="273" t="s">
        <v>449</v>
      </c>
      <c r="D258" s="273" t="s">
        <v>230</v>
      </c>
      <c r="E258" s="274" t="s">
        <v>2655</v>
      </c>
      <c r="F258" s="275" t="s">
        <v>2656</v>
      </c>
      <c r="G258" s="276" t="s">
        <v>2337</v>
      </c>
      <c r="H258" s="277">
        <v>1</v>
      </c>
      <c r="I258" s="278"/>
      <c r="J258" s="279">
        <f>ROUND(I258*H258,2)</f>
        <v>0</v>
      </c>
      <c r="K258" s="275" t="s">
        <v>1</v>
      </c>
      <c r="L258" s="280"/>
      <c r="M258" s="281" t="s">
        <v>1</v>
      </c>
      <c r="N258" s="282" t="s">
        <v>42</v>
      </c>
      <c r="O258" s="91"/>
      <c r="P258" s="244">
        <f>O258*H258</f>
        <v>0</v>
      </c>
      <c r="Q258" s="244">
        <v>0.10000000000000001</v>
      </c>
      <c r="R258" s="244">
        <f>Q258*H258</f>
        <v>0.10000000000000001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216</v>
      </c>
      <c r="AT258" s="246" t="s">
        <v>230</v>
      </c>
      <c r="AU258" s="246" t="s">
        <v>87</v>
      </c>
      <c r="AY258" s="17" t="s">
        <v>163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85</v>
      </c>
      <c r="BK258" s="247">
        <f>ROUND(I258*H258,2)</f>
        <v>0</v>
      </c>
      <c r="BL258" s="17" t="s">
        <v>170</v>
      </c>
      <c r="BM258" s="246" t="s">
        <v>758</v>
      </c>
    </row>
    <row r="259" s="2" customFormat="1">
      <c r="A259" s="38"/>
      <c r="B259" s="39"/>
      <c r="C259" s="40"/>
      <c r="D259" s="248" t="s">
        <v>172</v>
      </c>
      <c r="E259" s="40"/>
      <c r="F259" s="249" t="s">
        <v>2656</v>
      </c>
      <c r="G259" s="40"/>
      <c r="H259" s="40"/>
      <c r="I259" s="144"/>
      <c r="J259" s="40"/>
      <c r="K259" s="40"/>
      <c r="L259" s="44"/>
      <c r="M259" s="250"/>
      <c r="N259" s="25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172</v>
      </c>
      <c r="AU259" s="17" t="s">
        <v>87</v>
      </c>
    </row>
    <row r="260" s="2" customFormat="1">
      <c r="A260" s="38"/>
      <c r="B260" s="39"/>
      <c r="C260" s="40"/>
      <c r="D260" s="248" t="s">
        <v>393</v>
      </c>
      <c r="E260" s="40"/>
      <c r="F260" s="283" t="s">
        <v>2657</v>
      </c>
      <c r="G260" s="40"/>
      <c r="H260" s="40"/>
      <c r="I260" s="144"/>
      <c r="J260" s="40"/>
      <c r="K260" s="40"/>
      <c r="L260" s="44"/>
      <c r="M260" s="250"/>
      <c r="N260" s="251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393</v>
      </c>
      <c r="AU260" s="17" t="s">
        <v>87</v>
      </c>
    </row>
    <row r="261" s="12" customFormat="1" ht="22.8" customHeight="1">
      <c r="A261" s="12"/>
      <c r="B261" s="219"/>
      <c r="C261" s="220"/>
      <c r="D261" s="221" t="s">
        <v>76</v>
      </c>
      <c r="E261" s="233" t="s">
        <v>223</v>
      </c>
      <c r="F261" s="233" t="s">
        <v>822</v>
      </c>
      <c r="G261" s="220"/>
      <c r="H261" s="220"/>
      <c r="I261" s="223"/>
      <c r="J261" s="234">
        <f>BK261</f>
        <v>0</v>
      </c>
      <c r="K261" s="220"/>
      <c r="L261" s="225"/>
      <c r="M261" s="226"/>
      <c r="N261" s="227"/>
      <c r="O261" s="227"/>
      <c r="P261" s="228">
        <f>P262+P268</f>
        <v>0</v>
      </c>
      <c r="Q261" s="227"/>
      <c r="R261" s="228">
        <f>R262+R268</f>
        <v>0.064260000000000012</v>
      </c>
      <c r="S261" s="227"/>
      <c r="T261" s="229">
        <f>T262+T268</f>
        <v>2.0460000000000003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0" t="s">
        <v>85</v>
      </c>
      <c r="AT261" s="231" t="s">
        <v>76</v>
      </c>
      <c r="AU261" s="231" t="s">
        <v>85</v>
      </c>
      <c r="AY261" s="230" t="s">
        <v>163</v>
      </c>
      <c r="BK261" s="232">
        <f>BK262+BK268</f>
        <v>0</v>
      </c>
    </row>
    <row r="262" s="12" customFormat="1" ht="20.88" customHeight="1">
      <c r="A262" s="12"/>
      <c r="B262" s="219"/>
      <c r="C262" s="220"/>
      <c r="D262" s="221" t="s">
        <v>76</v>
      </c>
      <c r="E262" s="233" t="s">
        <v>811</v>
      </c>
      <c r="F262" s="233" t="s">
        <v>861</v>
      </c>
      <c r="G262" s="220"/>
      <c r="H262" s="220"/>
      <c r="I262" s="223"/>
      <c r="J262" s="234">
        <f>BK262</f>
        <v>0</v>
      </c>
      <c r="K262" s="220"/>
      <c r="L262" s="225"/>
      <c r="M262" s="226"/>
      <c r="N262" s="227"/>
      <c r="O262" s="227"/>
      <c r="P262" s="228">
        <f>SUM(P263:P267)</f>
        <v>0</v>
      </c>
      <c r="Q262" s="227"/>
      <c r="R262" s="228">
        <f>SUM(R263:R267)</f>
        <v>0.064260000000000012</v>
      </c>
      <c r="S262" s="227"/>
      <c r="T262" s="229">
        <f>SUM(T263:T267)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0" t="s">
        <v>85</v>
      </c>
      <c r="AT262" s="231" t="s">
        <v>76</v>
      </c>
      <c r="AU262" s="231" t="s">
        <v>87</v>
      </c>
      <c r="AY262" s="230" t="s">
        <v>163</v>
      </c>
      <c r="BK262" s="232">
        <f>SUM(BK263:BK267)</f>
        <v>0</v>
      </c>
    </row>
    <row r="263" s="2" customFormat="1" ht="16.5" customHeight="1">
      <c r="A263" s="38"/>
      <c r="B263" s="39"/>
      <c r="C263" s="235" t="s">
        <v>455</v>
      </c>
      <c r="D263" s="235" t="s">
        <v>165</v>
      </c>
      <c r="E263" s="236" t="s">
        <v>2658</v>
      </c>
      <c r="F263" s="237" t="s">
        <v>2659</v>
      </c>
      <c r="G263" s="238" t="s">
        <v>781</v>
      </c>
      <c r="H263" s="239">
        <v>7</v>
      </c>
      <c r="I263" s="240"/>
      <c r="J263" s="241">
        <f>ROUND(I263*H263,2)</f>
        <v>0</v>
      </c>
      <c r="K263" s="237" t="s">
        <v>169</v>
      </c>
      <c r="L263" s="44"/>
      <c r="M263" s="242" t="s">
        <v>1</v>
      </c>
      <c r="N263" s="243" t="s">
        <v>42</v>
      </c>
      <c r="O263" s="91"/>
      <c r="P263" s="244">
        <f>O263*H263</f>
        <v>0</v>
      </c>
      <c r="Q263" s="244">
        <v>8.0000000000000007E-05</v>
      </c>
      <c r="R263" s="244">
        <f>Q263*H263</f>
        <v>0.00056000000000000006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170</v>
      </c>
      <c r="AT263" s="246" t="s">
        <v>165</v>
      </c>
      <c r="AU263" s="246" t="s">
        <v>181</v>
      </c>
      <c r="AY263" s="17" t="s">
        <v>163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85</v>
      </c>
      <c r="BK263" s="247">
        <f>ROUND(I263*H263,2)</f>
        <v>0</v>
      </c>
      <c r="BL263" s="17" t="s">
        <v>170</v>
      </c>
      <c r="BM263" s="246" t="s">
        <v>2660</v>
      </c>
    </row>
    <row r="264" s="2" customFormat="1">
      <c r="A264" s="38"/>
      <c r="B264" s="39"/>
      <c r="C264" s="40"/>
      <c r="D264" s="248" t="s">
        <v>172</v>
      </c>
      <c r="E264" s="40"/>
      <c r="F264" s="249" t="s">
        <v>2661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172</v>
      </c>
      <c r="AU264" s="17" t="s">
        <v>181</v>
      </c>
    </row>
    <row r="265" s="14" customFormat="1">
      <c r="A265" s="14"/>
      <c r="B265" s="262"/>
      <c r="C265" s="263"/>
      <c r="D265" s="248" t="s">
        <v>174</v>
      </c>
      <c r="E265" s="264" t="s">
        <v>1</v>
      </c>
      <c r="F265" s="265" t="s">
        <v>2662</v>
      </c>
      <c r="G265" s="263"/>
      <c r="H265" s="266">
        <v>7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174</v>
      </c>
      <c r="AU265" s="272" t="s">
        <v>181</v>
      </c>
      <c r="AV265" s="14" t="s">
        <v>87</v>
      </c>
      <c r="AW265" s="14" t="s">
        <v>32</v>
      </c>
      <c r="AX265" s="14" t="s">
        <v>77</v>
      </c>
      <c r="AY265" s="272" t="s">
        <v>163</v>
      </c>
    </row>
    <row r="266" s="2" customFormat="1" ht="16.5" customHeight="1">
      <c r="A266" s="38"/>
      <c r="B266" s="39"/>
      <c r="C266" s="273" t="s">
        <v>461</v>
      </c>
      <c r="D266" s="273" t="s">
        <v>230</v>
      </c>
      <c r="E266" s="274" t="s">
        <v>2663</v>
      </c>
      <c r="F266" s="275" t="s">
        <v>2664</v>
      </c>
      <c r="G266" s="276" t="s">
        <v>2337</v>
      </c>
      <c r="H266" s="277">
        <v>7</v>
      </c>
      <c r="I266" s="278"/>
      <c r="J266" s="279">
        <f>ROUND(I266*H266,2)</f>
        <v>0</v>
      </c>
      <c r="K266" s="275" t="s">
        <v>1</v>
      </c>
      <c r="L266" s="280"/>
      <c r="M266" s="281" t="s">
        <v>1</v>
      </c>
      <c r="N266" s="282" t="s">
        <v>42</v>
      </c>
      <c r="O266" s="91"/>
      <c r="P266" s="244">
        <f>O266*H266</f>
        <v>0</v>
      </c>
      <c r="Q266" s="244">
        <v>0.0091000000000000004</v>
      </c>
      <c r="R266" s="244">
        <f>Q266*H266</f>
        <v>0.063700000000000007</v>
      </c>
      <c r="S266" s="244">
        <v>0</v>
      </c>
      <c r="T266" s="24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216</v>
      </c>
      <c r="AT266" s="246" t="s">
        <v>230</v>
      </c>
      <c r="AU266" s="246" t="s">
        <v>181</v>
      </c>
      <c r="AY266" s="17" t="s">
        <v>163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85</v>
      </c>
      <c r="BK266" s="247">
        <f>ROUND(I266*H266,2)</f>
        <v>0</v>
      </c>
      <c r="BL266" s="17" t="s">
        <v>170</v>
      </c>
      <c r="BM266" s="246" t="s">
        <v>795</v>
      </c>
    </row>
    <row r="267" s="2" customFormat="1">
      <c r="A267" s="38"/>
      <c r="B267" s="39"/>
      <c r="C267" s="40"/>
      <c r="D267" s="248" t="s">
        <v>172</v>
      </c>
      <c r="E267" s="40"/>
      <c r="F267" s="249" t="s">
        <v>2664</v>
      </c>
      <c r="G267" s="40"/>
      <c r="H267" s="40"/>
      <c r="I267" s="144"/>
      <c r="J267" s="40"/>
      <c r="K267" s="40"/>
      <c r="L267" s="44"/>
      <c r="M267" s="250"/>
      <c r="N267" s="25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172</v>
      </c>
      <c r="AU267" s="17" t="s">
        <v>181</v>
      </c>
    </row>
    <row r="268" s="12" customFormat="1" ht="20.88" customHeight="1">
      <c r="A268" s="12"/>
      <c r="B268" s="219"/>
      <c r="C268" s="220"/>
      <c r="D268" s="221" t="s">
        <v>76</v>
      </c>
      <c r="E268" s="233" t="s">
        <v>817</v>
      </c>
      <c r="F268" s="233" t="s">
        <v>900</v>
      </c>
      <c r="G268" s="220"/>
      <c r="H268" s="220"/>
      <c r="I268" s="223"/>
      <c r="J268" s="234">
        <f>BK268</f>
        <v>0</v>
      </c>
      <c r="K268" s="220"/>
      <c r="L268" s="225"/>
      <c r="M268" s="226"/>
      <c r="N268" s="227"/>
      <c r="O268" s="227"/>
      <c r="P268" s="228">
        <f>SUM(P269:P280)</f>
        <v>0</v>
      </c>
      <c r="Q268" s="227"/>
      <c r="R268" s="228">
        <f>SUM(R269:R280)</f>
        <v>0</v>
      </c>
      <c r="S268" s="227"/>
      <c r="T268" s="229">
        <f>SUM(T269:T280)</f>
        <v>2.0460000000000003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0" t="s">
        <v>85</v>
      </c>
      <c r="AT268" s="231" t="s">
        <v>76</v>
      </c>
      <c r="AU268" s="231" t="s">
        <v>87</v>
      </c>
      <c r="AY268" s="230" t="s">
        <v>163</v>
      </c>
      <c r="BK268" s="232">
        <f>SUM(BK269:BK280)</f>
        <v>0</v>
      </c>
    </row>
    <row r="269" s="2" customFormat="1" ht="16.5" customHeight="1">
      <c r="A269" s="38"/>
      <c r="B269" s="39"/>
      <c r="C269" s="235" t="s">
        <v>467</v>
      </c>
      <c r="D269" s="235" t="s">
        <v>165</v>
      </c>
      <c r="E269" s="236" t="s">
        <v>2665</v>
      </c>
      <c r="F269" s="237" t="s">
        <v>2666</v>
      </c>
      <c r="G269" s="238" t="s">
        <v>168</v>
      </c>
      <c r="H269" s="239">
        <v>4.5</v>
      </c>
      <c r="I269" s="240"/>
      <c r="J269" s="241">
        <f>ROUND(I269*H269,2)</f>
        <v>0</v>
      </c>
      <c r="K269" s="237" t="s">
        <v>169</v>
      </c>
      <c r="L269" s="44"/>
      <c r="M269" s="242" t="s">
        <v>1</v>
      </c>
      <c r="N269" s="243" t="s">
        <v>42</v>
      </c>
      <c r="O269" s="91"/>
      <c r="P269" s="244">
        <f>O269*H269</f>
        <v>0</v>
      </c>
      <c r="Q269" s="244">
        <v>0</v>
      </c>
      <c r="R269" s="244">
        <f>Q269*H269</f>
        <v>0</v>
      </c>
      <c r="S269" s="244">
        <v>0.22</v>
      </c>
      <c r="T269" s="245">
        <f>S269*H269</f>
        <v>0.98999999999999999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170</v>
      </c>
      <c r="AT269" s="246" t="s">
        <v>165</v>
      </c>
      <c r="AU269" s="246" t="s">
        <v>181</v>
      </c>
      <c r="AY269" s="17" t="s">
        <v>163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85</v>
      </c>
      <c r="BK269" s="247">
        <f>ROUND(I269*H269,2)</f>
        <v>0</v>
      </c>
      <c r="BL269" s="17" t="s">
        <v>170</v>
      </c>
      <c r="BM269" s="246" t="s">
        <v>807</v>
      </c>
    </row>
    <row r="270" s="2" customFormat="1">
      <c r="A270" s="38"/>
      <c r="B270" s="39"/>
      <c r="C270" s="40"/>
      <c r="D270" s="248" t="s">
        <v>172</v>
      </c>
      <c r="E270" s="40"/>
      <c r="F270" s="249" t="s">
        <v>2667</v>
      </c>
      <c r="G270" s="40"/>
      <c r="H270" s="40"/>
      <c r="I270" s="144"/>
      <c r="J270" s="40"/>
      <c r="K270" s="40"/>
      <c r="L270" s="44"/>
      <c r="M270" s="250"/>
      <c r="N270" s="25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172</v>
      </c>
      <c r="AU270" s="17" t="s">
        <v>181</v>
      </c>
    </row>
    <row r="271" s="14" customFormat="1">
      <c r="A271" s="14"/>
      <c r="B271" s="262"/>
      <c r="C271" s="263"/>
      <c r="D271" s="248" t="s">
        <v>174</v>
      </c>
      <c r="E271" s="264" t="s">
        <v>1</v>
      </c>
      <c r="F271" s="265" t="s">
        <v>2668</v>
      </c>
      <c r="G271" s="263"/>
      <c r="H271" s="266">
        <v>4.5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174</v>
      </c>
      <c r="AU271" s="272" t="s">
        <v>181</v>
      </c>
      <c r="AV271" s="14" t="s">
        <v>87</v>
      </c>
      <c r="AW271" s="14" t="s">
        <v>32</v>
      </c>
      <c r="AX271" s="14" t="s">
        <v>77</v>
      </c>
      <c r="AY271" s="272" t="s">
        <v>163</v>
      </c>
    </row>
    <row r="272" s="15" customFormat="1">
      <c r="A272" s="15"/>
      <c r="B272" s="291"/>
      <c r="C272" s="292"/>
      <c r="D272" s="248" t="s">
        <v>174</v>
      </c>
      <c r="E272" s="293" t="s">
        <v>1</v>
      </c>
      <c r="F272" s="294" t="s">
        <v>2521</v>
      </c>
      <c r="G272" s="292"/>
      <c r="H272" s="295">
        <v>4.5</v>
      </c>
      <c r="I272" s="296"/>
      <c r="J272" s="292"/>
      <c r="K272" s="292"/>
      <c r="L272" s="297"/>
      <c r="M272" s="298"/>
      <c r="N272" s="299"/>
      <c r="O272" s="299"/>
      <c r="P272" s="299"/>
      <c r="Q272" s="299"/>
      <c r="R272" s="299"/>
      <c r="S272" s="299"/>
      <c r="T272" s="30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301" t="s">
        <v>174</v>
      </c>
      <c r="AU272" s="301" t="s">
        <v>181</v>
      </c>
      <c r="AV272" s="15" t="s">
        <v>170</v>
      </c>
      <c r="AW272" s="15" t="s">
        <v>32</v>
      </c>
      <c r="AX272" s="15" t="s">
        <v>85</v>
      </c>
      <c r="AY272" s="301" t="s">
        <v>163</v>
      </c>
    </row>
    <row r="273" s="2" customFormat="1" ht="16.5" customHeight="1">
      <c r="A273" s="38"/>
      <c r="B273" s="39"/>
      <c r="C273" s="235" t="s">
        <v>472</v>
      </c>
      <c r="D273" s="235" t="s">
        <v>165</v>
      </c>
      <c r="E273" s="236" t="s">
        <v>2669</v>
      </c>
      <c r="F273" s="237" t="s">
        <v>2670</v>
      </c>
      <c r="G273" s="238" t="s">
        <v>444</v>
      </c>
      <c r="H273" s="239">
        <v>15</v>
      </c>
      <c r="I273" s="240"/>
      <c r="J273" s="241">
        <f>ROUND(I273*H273,2)</f>
        <v>0</v>
      </c>
      <c r="K273" s="237" t="s">
        <v>169</v>
      </c>
      <c r="L273" s="44"/>
      <c r="M273" s="242" t="s">
        <v>1</v>
      </c>
      <c r="N273" s="243" t="s">
        <v>42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170</v>
      </c>
      <c r="AT273" s="246" t="s">
        <v>165</v>
      </c>
      <c r="AU273" s="246" t="s">
        <v>181</v>
      </c>
      <c r="AY273" s="17" t="s">
        <v>163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85</v>
      </c>
      <c r="BK273" s="247">
        <f>ROUND(I273*H273,2)</f>
        <v>0</v>
      </c>
      <c r="BL273" s="17" t="s">
        <v>170</v>
      </c>
      <c r="BM273" s="246" t="s">
        <v>817</v>
      </c>
    </row>
    <row r="274" s="2" customFormat="1">
      <c r="A274" s="38"/>
      <c r="B274" s="39"/>
      <c r="C274" s="40"/>
      <c r="D274" s="248" t="s">
        <v>172</v>
      </c>
      <c r="E274" s="40"/>
      <c r="F274" s="249" t="s">
        <v>2671</v>
      </c>
      <c r="G274" s="40"/>
      <c r="H274" s="40"/>
      <c r="I274" s="144"/>
      <c r="J274" s="40"/>
      <c r="K274" s="40"/>
      <c r="L274" s="44"/>
      <c r="M274" s="250"/>
      <c r="N274" s="251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172</v>
      </c>
      <c r="AU274" s="17" t="s">
        <v>181</v>
      </c>
    </row>
    <row r="275" s="14" customFormat="1">
      <c r="A275" s="14"/>
      <c r="B275" s="262"/>
      <c r="C275" s="263"/>
      <c r="D275" s="248" t="s">
        <v>174</v>
      </c>
      <c r="E275" s="264" t="s">
        <v>1</v>
      </c>
      <c r="F275" s="265" t="s">
        <v>2672</v>
      </c>
      <c r="G275" s="263"/>
      <c r="H275" s="266">
        <v>15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174</v>
      </c>
      <c r="AU275" s="272" t="s">
        <v>181</v>
      </c>
      <c r="AV275" s="14" t="s">
        <v>87</v>
      </c>
      <c r="AW275" s="14" t="s">
        <v>32</v>
      </c>
      <c r="AX275" s="14" t="s">
        <v>77</v>
      </c>
      <c r="AY275" s="272" t="s">
        <v>163</v>
      </c>
    </row>
    <row r="276" s="15" customFormat="1">
      <c r="A276" s="15"/>
      <c r="B276" s="291"/>
      <c r="C276" s="292"/>
      <c r="D276" s="248" t="s">
        <v>174</v>
      </c>
      <c r="E276" s="293" t="s">
        <v>1</v>
      </c>
      <c r="F276" s="294" t="s">
        <v>2521</v>
      </c>
      <c r="G276" s="292"/>
      <c r="H276" s="295">
        <v>15</v>
      </c>
      <c r="I276" s="296"/>
      <c r="J276" s="292"/>
      <c r="K276" s="292"/>
      <c r="L276" s="297"/>
      <c r="M276" s="298"/>
      <c r="N276" s="299"/>
      <c r="O276" s="299"/>
      <c r="P276" s="299"/>
      <c r="Q276" s="299"/>
      <c r="R276" s="299"/>
      <c r="S276" s="299"/>
      <c r="T276" s="30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301" t="s">
        <v>174</v>
      </c>
      <c r="AU276" s="301" t="s">
        <v>181</v>
      </c>
      <c r="AV276" s="15" t="s">
        <v>170</v>
      </c>
      <c r="AW276" s="15" t="s">
        <v>32</v>
      </c>
      <c r="AX276" s="15" t="s">
        <v>85</v>
      </c>
      <c r="AY276" s="301" t="s">
        <v>163</v>
      </c>
    </row>
    <row r="277" s="2" customFormat="1" ht="16.5" customHeight="1">
      <c r="A277" s="38"/>
      <c r="B277" s="39"/>
      <c r="C277" s="235" t="s">
        <v>479</v>
      </c>
      <c r="D277" s="235" t="s">
        <v>165</v>
      </c>
      <c r="E277" s="236" t="s">
        <v>2673</v>
      </c>
      <c r="F277" s="237" t="s">
        <v>2674</v>
      </c>
      <c r="G277" s="238" t="s">
        <v>444</v>
      </c>
      <c r="H277" s="239">
        <v>8</v>
      </c>
      <c r="I277" s="240"/>
      <c r="J277" s="241">
        <f>ROUND(I277*H277,2)</f>
        <v>0</v>
      </c>
      <c r="K277" s="237" t="s">
        <v>169</v>
      </c>
      <c r="L277" s="44"/>
      <c r="M277" s="242" t="s">
        <v>1</v>
      </c>
      <c r="N277" s="243" t="s">
        <v>42</v>
      </c>
      <c r="O277" s="91"/>
      <c r="P277" s="244">
        <f>O277*H277</f>
        <v>0</v>
      </c>
      <c r="Q277" s="244">
        <v>0</v>
      </c>
      <c r="R277" s="244">
        <f>Q277*H277</f>
        <v>0</v>
      </c>
      <c r="S277" s="244">
        <v>0.099000000000000005</v>
      </c>
      <c r="T277" s="245">
        <f>S277*H277</f>
        <v>0.79200000000000004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170</v>
      </c>
      <c r="AT277" s="246" t="s">
        <v>165</v>
      </c>
      <c r="AU277" s="246" t="s">
        <v>181</v>
      </c>
      <c r="AY277" s="17" t="s">
        <v>163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85</v>
      </c>
      <c r="BK277" s="247">
        <f>ROUND(I277*H277,2)</f>
        <v>0</v>
      </c>
      <c r="BL277" s="17" t="s">
        <v>170</v>
      </c>
      <c r="BM277" s="246" t="s">
        <v>879</v>
      </c>
    </row>
    <row r="278" s="2" customFormat="1">
      <c r="A278" s="38"/>
      <c r="B278" s="39"/>
      <c r="C278" s="40"/>
      <c r="D278" s="248" t="s">
        <v>172</v>
      </c>
      <c r="E278" s="40"/>
      <c r="F278" s="249" t="s">
        <v>2675</v>
      </c>
      <c r="G278" s="40"/>
      <c r="H278" s="40"/>
      <c r="I278" s="144"/>
      <c r="J278" s="40"/>
      <c r="K278" s="40"/>
      <c r="L278" s="44"/>
      <c r="M278" s="250"/>
      <c r="N278" s="25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172</v>
      </c>
      <c r="AU278" s="17" t="s">
        <v>181</v>
      </c>
    </row>
    <row r="279" s="2" customFormat="1" ht="16.5" customHeight="1">
      <c r="A279" s="38"/>
      <c r="B279" s="39"/>
      <c r="C279" s="235" t="s">
        <v>490</v>
      </c>
      <c r="D279" s="235" t="s">
        <v>165</v>
      </c>
      <c r="E279" s="236" t="s">
        <v>2676</v>
      </c>
      <c r="F279" s="237" t="s">
        <v>2677</v>
      </c>
      <c r="G279" s="238" t="s">
        <v>444</v>
      </c>
      <c r="H279" s="239">
        <v>8</v>
      </c>
      <c r="I279" s="240"/>
      <c r="J279" s="241">
        <f>ROUND(I279*H279,2)</f>
        <v>0</v>
      </c>
      <c r="K279" s="237" t="s">
        <v>169</v>
      </c>
      <c r="L279" s="44"/>
      <c r="M279" s="242" t="s">
        <v>1</v>
      </c>
      <c r="N279" s="243" t="s">
        <v>42</v>
      </c>
      <c r="O279" s="91"/>
      <c r="P279" s="244">
        <f>O279*H279</f>
        <v>0</v>
      </c>
      <c r="Q279" s="244">
        <v>0</v>
      </c>
      <c r="R279" s="244">
        <f>Q279*H279</f>
        <v>0</v>
      </c>
      <c r="S279" s="244">
        <v>0.033000000000000002</v>
      </c>
      <c r="T279" s="245">
        <f>S279*H279</f>
        <v>0.26400000000000001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170</v>
      </c>
      <c r="AT279" s="246" t="s">
        <v>165</v>
      </c>
      <c r="AU279" s="246" t="s">
        <v>181</v>
      </c>
      <c r="AY279" s="17" t="s">
        <v>163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85</v>
      </c>
      <c r="BK279" s="247">
        <f>ROUND(I279*H279,2)</f>
        <v>0</v>
      </c>
      <c r="BL279" s="17" t="s">
        <v>170</v>
      </c>
      <c r="BM279" s="246" t="s">
        <v>889</v>
      </c>
    </row>
    <row r="280" s="2" customFormat="1">
      <c r="A280" s="38"/>
      <c r="B280" s="39"/>
      <c r="C280" s="40"/>
      <c r="D280" s="248" t="s">
        <v>172</v>
      </c>
      <c r="E280" s="40"/>
      <c r="F280" s="249" t="s">
        <v>2678</v>
      </c>
      <c r="G280" s="40"/>
      <c r="H280" s="40"/>
      <c r="I280" s="144"/>
      <c r="J280" s="40"/>
      <c r="K280" s="40"/>
      <c r="L280" s="44"/>
      <c r="M280" s="250"/>
      <c r="N280" s="25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172</v>
      </c>
      <c r="AU280" s="17" t="s">
        <v>181</v>
      </c>
    </row>
    <row r="281" s="12" customFormat="1" ht="22.8" customHeight="1">
      <c r="A281" s="12"/>
      <c r="B281" s="219"/>
      <c r="C281" s="220"/>
      <c r="D281" s="221" t="s">
        <v>76</v>
      </c>
      <c r="E281" s="233" t="s">
        <v>1161</v>
      </c>
      <c r="F281" s="233" t="s">
        <v>1162</v>
      </c>
      <c r="G281" s="220"/>
      <c r="H281" s="220"/>
      <c r="I281" s="223"/>
      <c r="J281" s="234">
        <f>BK281</f>
        <v>0</v>
      </c>
      <c r="K281" s="220"/>
      <c r="L281" s="225"/>
      <c r="M281" s="226"/>
      <c r="N281" s="227"/>
      <c r="O281" s="227"/>
      <c r="P281" s="228">
        <f>SUM(P282:P288)</f>
        <v>0</v>
      </c>
      <c r="Q281" s="227"/>
      <c r="R281" s="228">
        <f>SUM(R282:R288)</f>
        <v>0</v>
      </c>
      <c r="S281" s="227"/>
      <c r="T281" s="229">
        <f>SUM(T282:T288)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0" t="s">
        <v>85</v>
      </c>
      <c r="AT281" s="231" t="s">
        <v>76</v>
      </c>
      <c r="AU281" s="231" t="s">
        <v>85</v>
      </c>
      <c r="AY281" s="230" t="s">
        <v>163</v>
      </c>
      <c r="BK281" s="232">
        <f>SUM(BK282:BK288)</f>
        <v>0</v>
      </c>
    </row>
    <row r="282" s="2" customFormat="1" ht="16.5" customHeight="1">
      <c r="A282" s="38"/>
      <c r="B282" s="39"/>
      <c r="C282" s="235" t="s">
        <v>508</v>
      </c>
      <c r="D282" s="235" t="s">
        <v>165</v>
      </c>
      <c r="E282" s="236" t="s">
        <v>2679</v>
      </c>
      <c r="F282" s="237" t="s">
        <v>2680</v>
      </c>
      <c r="G282" s="238" t="s">
        <v>219</v>
      </c>
      <c r="H282" s="239">
        <v>2.0459999999999998</v>
      </c>
      <c r="I282" s="240"/>
      <c r="J282" s="241">
        <f>ROUND(I282*H282,2)</f>
        <v>0</v>
      </c>
      <c r="K282" s="237" t="s">
        <v>169</v>
      </c>
      <c r="L282" s="44"/>
      <c r="M282" s="242" t="s">
        <v>1</v>
      </c>
      <c r="N282" s="243" t="s">
        <v>42</v>
      </c>
      <c r="O282" s="91"/>
      <c r="P282" s="244">
        <f>O282*H282</f>
        <v>0</v>
      </c>
      <c r="Q282" s="244">
        <v>0</v>
      </c>
      <c r="R282" s="244">
        <f>Q282*H282</f>
        <v>0</v>
      </c>
      <c r="S282" s="244">
        <v>0</v>
      </c>
      <c r="T282" s="24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6" t="s">
        <v>170</v>
      </c>
      <c r="AT282" s="246" t="s">
        <v>165</v>
      </c>
      <c r="AU282" s="246" t="s">
        <v>87</v>
      </c>
      <c r="AY282" s="17" t="s">
        <v>163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7" t="s">
        <v>85</v>
      </c>
      <c r="BK282" s="247">
        <f>ROUND(I282*H282,2)</f>
        <v>0</v>
      </c>
      <c r="BL282" s="17" t="s">
        <v>170</v>
      </c>
      <c r="BM282" s="246" t="s">
        <v>2681</v>
      </c>
    </row>
    <row r="283" s="2" customFormat="1">
      <c r="A283" s="38"/>
      <c r="B283" s="39"/>
      <c r="C283" s="40"/>
      <c r="D283" s="248" t="s">
        <v>172</v>
      </c>
      <c r="E283" s="40"/>
      <c r="F283" s="249" t="s">
        <v>2682</v>
      </c>
      <c r="G283" s="40"/>
      <c r="H283" s="40"/>
      <c r="I283" s="144"/>
      <c r="J283" s="40"/>
      <c r="K283" s="40"/>
      <c r="L283" s="44"/>
      <c r="M283" s="250"/>
      <c r="N283" s="251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172</v>
      </c>
      <c r="AU283" s="17" t="s">
        <v>87</v>
      </c>
    </row>
    <row r="284" s="2" customFormat="1" ht="16.5" customHeight="1">
      <c r="A284" s="38"/>
      <c r="B284" s="39"/>
      <c r="C284" s="235" t="s">
        <v>514</v>
      </c>
      <c r="D284" s="235" t="s">
        <v>165</v>
      </c>
      <c r="E284" s="236" t="s">
        <v>2683</v>
      </c>
      <c r="F284" s="237" t="s">
        <v>2684</v>
      </c>
      <c r="G284" s="238" t="s">
        <v>219</v>
      </c>
      <c r="H284" s="239">
        <v>53.195999999999998</v>
      </c>
      <c r="I284" s="240"/>
      <c r="J284" s="241">
        <f>ROUND(I284*H284,2)</f>
        <v>0</v>
      </c>
      <c r="K284" s="237" t="s">
        <v>169</v>
      </c>
      <c r="L284" s="44"/>
      <c r="M284" s="242" t="s">
        <v>1</v>
      </c>
      <c r="N284" s="243" t="s">
        <v>42</v>
      </c>
      <c r="O284" s="91"/>
      <c r="P284" s="244">
        <f>O284*H284</f>
        <v>0</v>
      </c>
      <c r="Q284" s="244">
        <v>0</v>
      </c>
      <c r="R284" s="244">
        <f>Q284*H284</f>
        <v>0</v>
      </c>
      <c r="S284" s="244">
        <v>0</v>
      </c>
      <c r="T284" s="24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6" t="s">
        <v>170</v>
      </c>
      <c r="AT284" s="246" t="s">
        <v>165</v>
      </c>
      <c r="AU284" s="246" t="s">
        <v>87</v>
      </c>
      <c r="AY284" s="17" t="s">
        <v>163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7" t="s">
        <v>85</v>
      </c>
      <c r="BK284" s="247">
        <f>ROUND(I284*H284,2)</f>
        <v>0</v>
      </c>
      <c r="BL284" s="17" t="s">
        <v>170</v>
      </c>
      <c r="BM284" s="246" t="s">
        <v>2685</v>
      </c>
    </row>
    <row r="285" s="2" customFormat="1">
      <c r="A285" s="38"/>
      <c r="B285" s="39"/>
      <c r="C285" s="40"/>
      <c r="D285" s="248" t="s">
        <v>172</v>
      </c>
      <c r="E285" s="40"/>
      <c r="F285" s="249" t="s">
        <v>2686</v>
      </c>
      <c r="G285" s="40"/>
      <c r="H285" s="40"/>
      <c r="I285" s="144"/>
      <c r="J285" s="40"/>
      <c r="K285" s="40"/>
      <c r="L285" s="44"/>
      <c r="M285" s="250"/>
      <c r="N285" s="25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172</v>
      </c>
      <c r="AU285" s="17" t="s">
        <v>87</v>
      </c>
    </row>
    <row r="286" s="14" customFormat="1">
      <c r="A286" s="14"/>
      <c r="B286" s="262"/>
      <c r="C286" s="263"/>
      <c r="D286" s="248" t="s">
        <v>174</v>
      </c>
      <c r="E286" s="263"/>
      <c r="F286" s="265" t="s">
        <v>2687</v>
      </c>
      <c r="G286" s="263"/>
      <c r="H286" s="266">
        <v>53.195999999999998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2" t="s">
        <v>174</v>
      </c>
      <c r="AU286" s="272" t="s">
        <v>87</v>
      </c>
      <c r="AV286" s="14" t="s">
        <v>87</v>
      </c>
      <c r="AW286" s="14" t="s">
        <v>4</v>
      </c>
      <c r="AX286" s="14" t="s">
        <v>85</v>
      </c>
      <c r="AY286" s="272" t="s">
        <v>163</v>
      </c>
    </row>
    <row r="287" s="2" customFormat="1" ht="16.5" customHeight="1">
      <c r="A287" s="38"/>
      <c r="B287" s="39"/>
      <c r="C287" s="235" t="s">
        <v>521</v>
      </c>
      <c r="D287" s="235" t="s">
        <v>165</v>
      </c>
      <c r="E287" s="236" t="s">
        <v>2688</v>
      </c>
      <c r="F287" s="237" t="s">
        <v>2689</v>
      </c>
      <c r="G287" s="238" t="s">
        <v>219</v>
      </c>
      <c r="H287" s="239">
        <v>2.0459999999999998</v>
      </c>
      <c r="I287" s="240"/>
      <c r="J287" s="241">
        <f>ROUND(I287*H287,2)</f>
        <v>0</v>
      </c>
      <c r="K287" s="237" t="s">
        <v>169</v>
      </c>
      <c r="L287" s="44"/>
      <c r="M287" s="242" t="s">
        <v>1</v>
      </c>
      <c r="N287" s="243" t="s">
        <v>42</v>
      </c>
      <c r="O287" s="91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6" t="s">
        <v>170</v>
      </c>
      <c r="AT287" s="246" t="s">
        <v>165</v>
      </c>
      <c r="AU287" s="246" t="s">
        <v>87</v>
      </c>
      <c r="AY287" s="17" t="s">
        <v>163</v>
      </c>
      <c r="BE287" s="247">
        <f>IF(N287="základní",J287,0)</f>
        <v>0</v>
      </c>
      <c r="BF287" s="247">
        <f>IF(N287="snížená",J287,0)</f>
        <v>0</v>
      </c>
      <c r="BG287" s="247">
        <f>IF(N287="zákl. přenesená",J287,0)</f>
        <v>0</v>
      </c>
      <c r="BH287" s="247">
        <f>IF(N287="sníž. přenesená",J287,0)</f>
        <v>0</v>
      </c>
      <c r="BI287" s="247">
        <f>IF(N287="nulová",J287,0)</f>
        <v>0</v>
      </c>
      <c r="BJ287" s="17" t="s">
        <v>85</v>
      </c>
      <c r="BK287" s="247">
        <f>ROUND(I287*H287,2)</f>
        <v>0</v>
      </c>
      <c r="BL287" s="17" t="s">
        <v>170</v>
      </c>
      <c r="BM287" s="246" t="s">
        <v>2690</v>
      </c>
    </row>
    <row r="288" s="2" customFormat="1">
      <c r="A288" s="38"/>
      <c r="B288" s="39"/>
      <c r="C288" s="40"/>
      <c r="D288" s="248" t="s">
        <v>172</v>
      </c>
      <c r="E288" s="40"/>
      <c r="F288" s="249" t="s">
        <v>2691</v>
      </c>
      <c r="G288" s="40"/>
      <c r="H288" s="40"/>
      <c r="I288" s="144"/>
      <c r="J288" s="40"/>
      <c r="K288" s="40"/>
      <c r="L288" s="44"/>
      <c r="M288" s="250"/>
      <c r="N288" s="25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172</v>
      </c>
      <c r="AU288" s="17" t="s">
        <v>87</v>
      </c>
    </row>
    <row r="289" s="12" customFormat="1" ht="22.8" customHeight="1">
      <c r="A289" s="12"/>
      <c r="B289" s="219"/>
      <c r="C289" s="220"/>
      <c r="D289" s="221" t="s">
        <v>76</v>
      </c>
      <c r="E289" s="233" t="s">
        <v>1194</v>
      </c>
      <c r="F289" s="233" t="s">
        <v>1195</v>
      </c>
      <c r="G289" s="220"/>
      <c r="H289" s="220"/>
      <c r="I289" s="223"/>
      <c r="J289" s="234">
        <f>BK289</f>
        <v>0</v>
      </c>
      <c r="K289" s="220"/>
      <c r="L289" s="225"/>
      <c r="M289" s="226"/>
      <c r="N289" s="227"/>
      <c r="O289" s="227"/>
      <c r="P289" s="228">
        <f>SUM(P290:P291)</f>
        <v>0</v>
      </c>
      <c r="Q289" s="227"/>
      <c r="R289" s="228">
        <f>SUM(R290:R291)</f>
        <v>0</v>
      </c>
      <c r="S289" s="227"/>
      <c r="T289" s="229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0" t="s">
        <v>85</v>
      </c>
      <c r="AT289" s="231" t="s">
        <v>76</v>
      </c>
      <c r="AU289" s="231" t="s">
        <v>85</v>
      </c>
      <c r="AY289" s="230" t="s">
        <v>163</v>
      </c>
      <c r="BK289" s="232">
        <f>SUM(BK290:BK291)</f>
        <v>0</v>
      </c>
    </row>
    <row r="290" s="2" customFormat="1" ht="16.5" customHeight="1">
      <c r="A290" s="38"/>
      <c r="B290" s="39"/>
      <c r="C290" s="235" t="s">
        <v>530</v>
      </c>
      <c r="D290" s="235" t="s">
        <v>165</v>
      </c>
      <c r="E290" s="236" t="s">
        <v>2692</v>
      </c>
      <c r="F290" s="237" t="s">
        <v>2693</v>
      </c>
      <c r="G290" s="238" t="s">
        <v>219</v>
      </c>
      <c r="H290" s="239">
        <v>11.686</v>
      </c>
      <c r="I290" s="240"/>
      <c r="J290" s="241">
        <f>ROUND(I290*H290,2)</f>
        <v>0</v>
      </c>
      <c r="K290" s="237" t="s">
        <v>169</v>
      </c>
      <c r="L290" s="44"/>
      <c r="M290" s="242" t="s">
        <v>1</v>
      </c>
      <c r="N290" s="243" t="s">
        <v>42</v>
      </c>
      <c r="O290" s="91"/>
      <c r="P290" s="244">
        <f>O290*H290</f>
        <v>0</v>
      </c>
      <c r="Q290" s="244">
        <v>0</v>
      </c>
      <c r="R290" s="244">
        <f>Q290*H290</f>
        <v>0</v>
      </c>
      <c r="S290" s="244">
        <v>0</v>
      </c>
      <c r="T290" s="24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6" t="s">
        <v>170</v>
      </c>
      <c r="AT290" s="246" t="s">
        <v>165</v>
      </c>
      <c r="AU290" s="246" t="s">
        <v>87</v>
      </c>
      <c r="AY290" s="17" t="s">
        <v>163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7" t="s">
        <v>85</v>
      </c>
      <c r="BK290" s="247">
        <f>ROUND(I290*H290,2)</f>
        <v>0</v>
      </c>
      <c r="BL290" s="17" t="s">
        <v>170</v>
      </c>
      <c r="BM290" s="246" t="s">
        <v>2694</v>
      </c>
    </row>
    <row r="291" s="2" customFormat="1">
      <c r="A291" s="38"/>
      <c r="B291" s="39"/>
      <c r="C291" s="40"/>
      <c r="D291" s="248" t="s">
        <v>172</v>
      </c>
      <c r="E291" s="40"/>
      <c r="F291" s="249" t="s">
        <v>2695</v>
      </c>
      <c r="G291" s="40"/>
      <c r="H291" s="40"/>
      <c r="I291" s="144"/>
      <c r="J291" s="40"/>
      <c r="K291" s="40"/>
      <c r="L291" s="44"/>
      <c r="M291" s="250"/>
      <c r="N291" s="251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172</v>
      </c>
      <c r="AU291" s="17" t="s">
        <v>87</v>
      </c>
    </row>
    <row r="292" s="12" customFormat="1" ht="25.92" customHeight="1">
      <c r="A292" s="12"/>
      <c r="B292" s="219"/>
      <c r="C292" s="220"/>
      <c r="D292" s="221" t="s">
        <v>76</v>
      </c>
      <c r="E292" s="222" t="s">
        <v>1201</v>
      </c>
      <c r="F292" s="222" t="s">
        <v>1202</v>
      </c>
      <c r="G292" s="220"/>
      <c r="H292" s="220"/>
      <c r="I292" s="223"/>
      <c r="J292" s="224">
        <f>BK292</f>
        <v>0</v>
      </c>
      <c r="K292" s="220"/>
      <c r="L292" s="225"/>
      <c r="M292" s="226"/>
      <c r="N292" s="227"/>
      <c r="O292" s="227"/>
      <c r="P292" s="228">
        <f>P293+P317+P383+P437</f>
        <v>0</v>
      </c>
      <c r="Q292" s="227"/>
      <c r="R292" s="228">
        <f>R293+R317+R383+R437</f>
        <v>0.75879699999999994</v>
      </c>
      <c r="S292" s="227"/>
      <c r="T292" s="229">
        <f>T293+T317+T383+T437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30" t="s">
        <v>87</v>
      </c>
      <c r="AT292" s="231" t="s">
        <v>76</v>
      </c>
      <c r="AU292" s="231" t="s">
        <v>77</v>
      </c>
      <c r="AY292" s="230" t="s">
        <v>163</v>
      </c>
      <c r="BK292" s="232">
        <f>BK293+BK317+BK383+BK437</f>
        <v>0</v>
      </c>
    </row>
    <row r="293" s="12" customFormat="1" ht="22.8" customHeight="1">
      <c r="A293" s="12"/>
      <c r="B293" s="219"/>
      <c r="C293" s="220"/>
      <c r="D293" s="221" t="s">
        <v>76</v>
      </c>
      <c r="E293" s="233" t="s">
        <v>1251</v>
      </c>
      <c r="F293" s="233" t="s">
        <v>2696</v>
      </c>
      <c r="G293" s="220"/>
      <c r="H293" s="220"/>
      <c r="I293" s="223"/>
      <c r="J293" s="234">
        <f>BK293</f>
        <v>0</v>
      </c>
      <c r="K293" s="220"/>
      <c r="L293" s="225"/>
      <c r="M293" s="226"/>
      <c r="N293" s="227"/>
      <c r="O293" s="227"/>
      <c r="P293" s="228">
        <f>SUM(P294:P316)</f>
        <v>0</v>
      </c>
      <c r="Q293" s="227"/>
      <c r="R293" s="228">
        <f>SUM(R294:R316)</f>
        <v>0.014496</v>
      </c>
      <c r="S293" s="227"/>
      <c r="T293" s="229">
        <f>SUM(T294:T316)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0" t="s">
        <v>87</v>
      </c>
      <c r="AT293" s="231" t="s">
        <v>76</v>
      </c>
      <c r="AU293" s="231" t="s">
        <v>85</v>
      </c>
      <c r="AY293" s="230" t="s">
        <v>163</v>
      </c>
      <c r="BK293" s="232">
        <f>SUM(BK294:BK316)</f>
        <v>0</v>
      </c>
    </row>
    <row r="294" s="2" customFormat="1" ht="16.5" customHeight="1">
      <c r="A294" s="38"/>
      <c r="B294" s="39"/>
      <c r="C294" s="235" t="s">
        <v>537</v>
      </c>
      <c r="D294" s="235" t="s">
        <v>165</v>
      </c>
      <c r="E294" s="236" t="s">
        <v>2697</v>
      </c>
      <c r="F294" s="237" t="s">
        <v>2698</v>
      </c>
      <c r="G294" s="238" t="s">
        <v>444</v>
      </c>
      <c r="H294" s="239">
        <v>19</v>
      </c>
      <c r="I294" s="240"/>
      <c r="J294" s="241">
        <f>ROUND(I294*H294,2)</f>
        <v>0</v>
      </c>
      <c r="K294" s="237" t="s">
        <v>169</v>
      </c>
      <c r="L294" s="44"/>
      <c r="M294" s="242" t="s">
        <v>1</v>
      </c>
      <c r="N294" s="243" t="s">
        <v>42</v>
      </c>
      <c r="O294" s="91"/>
      <c r="P294" s="244">
        <f>O294*H294</f>
        <v>0</v>
      </c>
      <c r="Q294" s="244">
        <v>6.0000000000000002E-05</v>
      </c>
      <c r="R294" s="244">
        <f>Q294*H294</f>
        <v>0.00114</v>
      </c>
      <c r="S294" s="244">
        <v>0</v>
      </c>
      <c r="T294" s="24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6" t="s">
        <v>264</v>
      </c>
      <c r="AT294" s="246" t="s">
        <v>165</v>
      </c>
      <c r="AU294" s="246" t="s">
        <v>87</v>
      </c>
      <c r="AY294" s="17" t="s">
        <v>163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7" t="s">
        <v>85</v>
      </c>
      <c r="BK294" s="247">
        <f>ROUND(I294*H294,2)</f>
        <v>0</v>
      </c>
      <c r="BL294" s="17" t="s">
        <v>264</v>
      </c>
      <c r="BM294" s="246" t="s">
        <v>2699</v>
      </c>
    </row>
    <row r="295" s="2" customFormat="1">
      <c r="A295" s="38"/>
      <c r="B295" s="39"/>
      <c r="C295" s="40"/>
      <c r="D295" s="248" t="s">
        <v>172</v>
      </c>
      <c r="E295" s="40"/>
      <c r="F295" s="249" t="s">
        <v>2700</v>
      </c>
      <c r="G295" s="40"/>
      <c r="H295" s="40"/>
      <c r="I295" s="144"/>
      <c r="J295" s="40"/>
      <c r="K295" s="40"/>
      <c r="L295" s="44"/>
      <c r="M295" s="250"/>
      <c r="N295" s="251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172</v>
      </c>
      <c r="AU295" s="17" t="s">
        <v>87</v>
      </c>
    </row>
    <row r="296" s="14" customFormat="1">
      <c r="A296" s="14"/>
      <c r="B296" s="262"/>
      <c r="C296" s="263"/>
      <c r="D296" s="248" t="s">
        <v>174</v>
      </c>
      <c r="E296" s="264" t="s">
        <v>1</v>
      </c>
      <c r="F296" s="265" t="s">
        <v>2701</v>
      </c>
      <c r="G296" s="263"/>
      <c r="H296" s="266">
        <v>19</v>
      </c>
      <c r="I296" s="267"/>
      <c r="J296" s="263"/>
      <c r="K296" s="263"/>
      <c r="L296" s="268"/>
      <c r="M296" s="269"/>
      <c r="N296" s="270"/>
      <c r="O296" s="270"/>
      <c r="P296" s="270"/>
      <c r="Q296" s="270"/>
      <c r="R296" s="270"/>
      <c r="S296" s="270"/>
      <c r="T296" s="27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2" t="s">
        <v>174</v>
      </c>
      <c r="AU296" s="272" t="s">
        <v>87</v>
      </c>
      <c r="AV296" s="14" t="s">
        <v>87</v>
      </c>
      <c r="AW296" s="14" t="s">
        <v>32</v>
      </c>
      <c r="AX296" s="14" t="s">
        <v>77</v>
      </c>
      <c r="AY296" s="272" t="s">
        <v>163</v>
      </c>
    </row>
    <row r="297" s="2" customFormat="1" ht="16.5" customHeight="1">
      <c r="A297" s="38"/>
      <c r="B297" s="39"/>
      <c r="C297" s="273" t="s">
        <v>550</v>
      </c>
      <c r="D297" s="273" t="s">
        <v>230</v>
      </c>
      <c r="E297" s="274" t="s">
        <v>2702</v>
      </c>
      <c r="F297" s="275" t="s">
        <v>2703</v>
      </c>
      <c r="G297" s="276" t="s">
        <v>444</v>
      </c>
      <c r="H297" s="277">
        <v>10</v>
      </c>
      <c r="I297" s="278"/>
      <c r="J297" s="279">
        <f>ROUND(I297*H297,2)</f>
        <v>0</v>
      </c>
      <c r="K297" s="275" t="s">
        <v>169</v>
      </c>
      <c r="L297" s="280"/>
      <c r="M297" s="281" t="s">
        <v>1</v>
      </c>
      <c r="N297" s="282" t="s">
        <v>42</v>
      </c>
      <c r="O297" s="91"/>
      <c r="P297" s="244">
        <f>O297*H297</f>
        <v>0</v>
      </c>
      <c r="Q297" s="244">
        <v>2.0000000000000002E-05</v>
      </c>
      <c r="R297" s="244">
        <f>Q297*H297</f>
        <v>0.00020000000000000001</v>
      </c>
      <c r="S297" s="244">
        <v>0</v>
      </c>
      <c r="T297" s="245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6" t="s">
        <v>379</v>
      </c>
      <c r="AT297" s="246" t="s">
        <v>230</v>
      </c>
      <c r="AU297" s="246" t="s">
        <v>87</v>
      </c>
      <c r="AY297" s="17" t="s">
        <v>163</v>
      </c>
      <c r="BE297" s="247">
        <f>IF(N297="základní",J297,0)</f>
        <v>0</v>
      </c>
      <c r="BF297" s="247">
        <f>IF(N297="snížená",J297,0)</f>
        <v>0</v>
      </c>
      <c r="BG297" s="247">
        <f>IF(N297="zákl. přenesená",J297,0)</f>
        <v>0</v>
      </c>
      <c r="BH297" s="247">
        <f>IF(N297="sníž. přenesená",J297,0)</f>
        <v>0</v>
      </c>
      <c r="BI297" s="247">
        <f>IF(N297="nulová",J297,0)</f>
        <v>0</v>
      </c>
      <c r="BJ297" s="17" t="s">
        <v>85</v>
      </c>
      <c r="BK297" s="247">
        <f>ROUND(I297*H297,2)</f>
        <v>0</v>
      </c>
      <c r="BL297" s="17" t="s">
        <v>264</v>
      </c>
      <c r="BM297" s="246" t="s">
        <v>2704</v>
      </c>
    </row>
    <row r="298" s="2" customFormat="1">
      <c r="A298" s="38"/>
      <c r="B298" s="39"/>
      <c r="C298" s="40"/>
      <c r="D298" s="248" t="s">
        <v>172</v>
      </c>
      <c r="E298" s="40"/>
      <c r="F298" s="249" t="s">
        <v>2703</v>
      </c>
      <c r="G298" s="40"/>
      <c r="H298" s="40"/>
      <c r="I298" s="144"/>
      <c r="J298" s="40"/>
      <c r="K298" s="40"/>
      <c r="L298" s="44"/>
      <c r="M298" s="250"/>
      <c r="N298" s="25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172</v>
      </c>
      <c r="AU298" s="17" t="s">
        <v>87</v>
      </c>
    </row>
    <row r="299" s="2" customFormat="1" ht="16.5" customHeight="1">
      <c r="A299" s="38"/>
      <c r="B299" s="39"/>
      <c r="C299" s="273" t="s">
        <v>567</v>
      </c>
      <c r="D299" s="273" t="s">
        <v>230</v>
      </c>
      <c r="E299" s="274" t="s">
        <v>2705</v>
      </c>
      <c r="F299" s="275" t="s">
        <v>2706</v>
      </c>
      <c r="G299" s="276" t="s">
        <v>444</v>
      </c>
      <c r="H299" s="277">
        <v>9</v>
      </c>
      <c r="I299" s="278"/>
      <c r="J299" s="279">
        <f>ROUND(I299*H299,2)</f>
        <v>0</v>
      </c>
      <c r="K299" s="275" t="s">
        <v>169</v>
      </c>
      <c r="L299" s="280"/>
      <c r="M299" s="281" t="s">
        <v>1</v>
      </c>
      <c r="N299" s="282" t="s">
        <v>42</v>
      </c>
      <c r="O299" s="91"/>
      <c r="P299" s="244">
        <f>O299*H299</f>
        <v>0</v>
      </c>
      <c r="Q299" s="244">
        <v>4.0000000000000003E-05</v>
      </c>
      <c r="R299" s="244">
        <f>Q299*H299</f>
        <v>0.00036000000000000002</v>
      </c>
      <c r="S299" s="244">
        <v>0</v>
      </c>
      <c r="T299" s="24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6" t="s">
        <v>379</v>
      </c>
      <c r="AT299" s="246" t="s">
        <v>230</v>
      </c>
      <c r="AU299" s="246" t="s">
        <v>87</v>
      </c>
      <c r="AY299" s="17" t="s">
        <v>163</v>
      </c>
      <c r="BE299" s="247">
        <f>IF(N299="základní",J299,0)</f>
        <v>0</v>
      </c>
      <c r="BF299" s="247">
        <f>IF(N299="snížená",J299,0)</f>
        <v>0</v>
      </c>
      <c r="BG299" s="247">
        <f>IF(N299="zákl. přenesená",J299,0)</f>
        <v>0</v>
      </c>
      <c r="BH299" s="247">
        <f>IF(N299="sníž. přenesená",J299,0)</f>
        <v>0</v>
      </c>
      <c r="BI299" s="247">
        <f>IF(N299="nulová",J299,0)</f>
        <v>0</v>
      </c>
      <c r="BJ299" s="17" t="s">
        <v>85</v>
      </c>
      <c r="BK299" s="247">
        <f>ROUND(I299*H299,2)</f>
        <v>0</v>
      </c>
      <c r="BL299" s="17" t="s">
        <v>264</v>
      </c>
      <c r="BM299" s="246" t="s">
        <v>2707</v>
      </c>
    </row>
    <row r="300" s="2" customFormat="1">
      <c r="A300" s="38"/>
      <c r="B300" s="39"/>
      <c r="C300" s="40"/>
      <c r="D300" s="248" t="s">
        <v>172</v>
      </c>
      <c r="E300" s="40"/>
      <c r="F300" s="249" t="s">
        <v>2706</v>
      </c>
      <c r="G300" s="40"/>
      <c r="H300" s="40"/>
      <c r="I300" s="144"/>
      <c r="J300" s="40"/>
      <c r="K300" s="40"/>
      <c r="L300" s="44"/>
      <c r="M300" s="250"/>
      <c r="N300" s="251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172</v>
      </c>
      <c r="AU300" s="17" t="s">
        <v>87</v>
      </c>
    </row>
    <row r="301" s="2" customFormat="1" ht="16.5" customHeight="1">
      <c r="A301" s="38"/>
      <c r="B301" s="39"/>
      <c r="C301" s="235" t="s">
        <v>573</v>
      </c>
      <c r="D301" s="235" t="s">
        <v>165</v>
      </c>
      <c r="E301" s="236" t="s">
        <v>2708</v>
      </c>
      <c r="F301" s="237" t="s">
        <v>2709</v>
      </c>
      <c r="G301" s="238" t="s">
        <v>444</v>
      </c>
      <c r="H301" s="239">
        <v>19.199999999999999</v>
      </c>
      <c r="I301" s="240"/>
      <c r="J301" s="241">
        <f>ROUND(I301*H301,2)</f>
        <v>0</v>
      </c>
      <c r="K301" s="237" t="s">
        <v>169</v>
      </c>
      <c r="L301" s="44"/>
      <c r="M301" s="242" t="s">
        <v>1</v>
      </c>
      <c r="N301" s="243" t="s">
        <v>42</v>
      </c>
      <c r="O301" s="91"/>
      <c r="P301" s="244">
        <f>O301*H301</f>
        <v>0</v>
      </c>
      <c r="Q301" s="244">
        <v>0.00011</v>
      </c>
      <c r="R301" s="244">
        <f>Q301*H301</f>
        <v>0.0021120000000000002</v>
      </c>
      <c r="S301" s="244">
        <v>0</v>
      </c>
      <c r="T301" s="245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6" t="s">
        <v>264</v>
      </c>
      <c r="AT301" s="246" t="s">
        <v>165</v>
      </c>
      <c r="AU301" s="246" t="s">
        <v>87</v>
      </c>
      <c r="AY301" s="17" t="s">
        <v>163</v>
      </c>
      <c r="BE301" s="247">
        <f>IF(N301="základní",J301,0)</f>
        <v>0</v>
      </c>
      <c r="BF301" s="247">
        <f>IF(N301="snížená",J301,0)</f>
        <v>0</v>
      </c>
      <c r="BG301" s="247">
        <f>IF(N301="zákl. přenesená",J301,0)</f>
        <v>0</v>
      </c>
      <c r="BH301" s="247">
        <f>IF(N301="sníž. přenesená",J301,0)</f>
        <v>0</v>
      </c>
      <c r="BI301" s="247">
        <f>IF(N301="nulová",J301,0)</f>
        <v>0</v>
      </c>
      <c r="BJ301" s="17" t="s">
        <v>85</v>
      </c>
      <c r="BK301" s="247">
        <f>ROUND(I301*H301,2)</f>
        <v>0</v>
      </c>
      <c r="BL301" s="17" t="s">
        <v>264</v>
      </c>
      <c r="BM301" s="246" t="s">
        <v>2710</v>
      </c>
    </row>
    <row r="302" s="2" customFormat="1">
      <c r="A302" s="38"/>
      <c r="B302" s="39"/>
      <c r="C302" s="40"/>
      <c r="D302" s="248" t="s">
        <v>172</v>
      </c>
      <c r="E302" s="40"/>
      <c r="F302" s="249" t="s">
        <v>2711</v>
      </c>
      <c r="G302" s="40"/>
      <c r="H302" s="40"/>
      <c r="I302" s="144"/>
      <c r="J302" s="40"/>
      <c r="K302" s="40"/>
      <c r="L302" s="44"/>
      <c r="M302" s="250"/>
      <c r="N302" s="251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172</v>
      </c>
      <c r="AU302" s="17" t="s">
        <v>87</v>
      </c>
    </row>
    <row r="303" s="14" customFormat="1">
      <c r="A303" s="14"/>
      <c r="B303" s="262"/>
      <c r="C303" s="263"/>
      <c r="D303" s="248" t="s">
        <v>174</v>
      </c>
      <c r="E303" s="264" t="s">
        <v>1</v>
      </c>
      <c r="F303" s="265" t="s">
        <v>2712</v>
      </c>
      <c r="G303" s="263"/>
      <c r="H303" s="266">
        <v>12.800000000000001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2" t="s">
        <v>174</v>
      </c>
      <c r="AU303" s="272" t="s">
        <v>87</v>
      </c>
      <c r="AV303" s="14" t="s">
        <v>87</v>
      </c>
      <c r="AW303" s="14" t="s">
        <v>32</v>
      </c>
      <c r="AX303" s="14" t="s">
        <v>77</v>
      </c>
      <c r="AY303" s="272" t="s">
        <v>163</v>
      </c>
    </row>
    <row r="304" s="14" customFormat="1">
      <c r="A304" s="14"/>
      <c r="B304" s="262"/>
      <c r="C304" s="263"/>
      <c r="D304" s="248" t="s">
        <v>174</v>
      </c>
      <c r="E304" s="264" t="s">
        <v>1</v>
      </c>
      <c r="F304" s="265" t="s">
        <v>2713</v>
      </c>
      <c r="G304" s="263"/>
      <c r="H304" s="266">
        <v>6.4000000000000004</v>
      </c>
      <c r="I304" s="267"/>
      <c r="J304" s="263"/>
      <c r="K304" s="263"/>
      <c r="L304" s="268"/>
      <c r="M304" s="269"/>
      <c r="N304" s="270"/>
      <c r="O304" s="270"/>
      <c r="P304" s="270"/>
      <c r="Q304" s="270"/>
      <c r="R304" s="270"/>
      <c r="S304" s="270"/>
      <c r="T304" s="27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2" t="s">
        <v>174</v>
      </c>
      <c r="AU304" s="272" t="s">
        <v>87</v>
      </c>
      <c r="AV304" s="14" t="s">
        <v>87</v>
      </c>
      <c r="AW304" s="14" t="s">
        <v>32</v>
      </c>
      <c r="AX304" s="14" t="s">
        <v>77</v>
      </c>
      <c r="AY304" s="272" t="s">
        <v>163</v>
      </c>
    </row>
    <row r="305" s="2" customFormat="1" ht="16.5" customHeight="1">
      <c r="A305" s="38"/>
      <c r="B305" s="39"/>
      <c r="C305" s="273" t="s">
        <v>579</v>
      </c>
      <c r="D305" s="273" t="s">
        <v>230</v>
      </c>
      <c r="E305" s="274" t="s">
        <v>2714</v>
      </c>
      <c r="F305" s="275" t="s">
        <v>2715</v>
      </c>
      <c r="G305" s="276" t="s">
        <v>444</v>
      </c>
      <c r="H305" s="277">
        <v>6.7999999999999998</v>
      </c>
      <c r="I305" s="278"/>
      <c r="J305" s="279">
        <f>ROUND(I305*H305,2)</f>
        <v>0</v>
      </c>
      <c r="K305" s="275" t="s">
        <v>169</v>
      </c>
      <c r="L305" s="280"/>
      <c r="M305" s="281" t="s">
        <v>1</v>
      </c>
      <c r="N305" s="282" t="s">
        <v>42</v>
      </c>
      <c r="O305" s="91"/>
      <c r="P305" s="244">
        <f>O305*H305</f>
        <v>0</v>
      </c>
      <c r="Q305" s="244">
        <v>2.0000000000000002E-05</v>
      </c>
      <c r="R305" s="244">
        <f>Q305*H305</f>
        <v>0.000136</v>
      </c>
      <c r="S305" s="244">
        <v>0</v>
      </c>
      <c r="T305" s="24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6" t="s">
        <v>379</v>
      </c>
      <c r="AT305" s="246" t="s">
        <v>230</v>
      </c>
      <c r="AU305" s="246" t="s">
        <v>87</v>
      </c>
      <c r="AY305" s="17" t="s">
        <v>163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7" t="s">
        <v>85</v>
      </c>
      <c r="BK305" s="247">
        <f>ROUND(I305*H305,2)</f>
        <v>0</v>
      </c>
      <c r="BL305" s="17" t="s">
        <v>264</v>
      </c>
      <c r="BM305" s="246" t="s">
        <v>2716</v>
      </c>
    </row>
    <row r="306" s="2" customFormat="1">
      <c r="A306" s="38"/>
      <c r="B306" s="39"/>
      <c r="C306" s="40"/>
      <c r="D306" s="248" t="s">
        <v>172</v>
      </c>
      <c r="E306" s="40"/>
      <c r="F306" s="249" t="s">
        <v>2715</v>
      </c>
      <c r="G306" s="40"/>
      <c r="H306" s="40"/>
      <c r="I306" s="144"/>
      <c r="J306" s="40"/>
      <c r="K306" s="40"/>
      <c r="L306" s="44"/>
      <c r="M306" s="250"/>
      <c r="N306" s="251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172</v>
      </c>
      <c r="AU306" s="17" t="s">
        <v>87</v>
      </c>
    </row>
    <row r="307" s="2" customFormat="1" ht="16.5" customHeight="1">
      <c r="A307" s="38"/>
      <c r="B307" s="39"/>
      <c r="C307" s="273" t="s">
        <v>585</v>
      </c>
      <c r="D307" s="273" t="s">
        <v>230</v>
      </c>
      <c r="E307" s="274" t="s">
        <v>2717</v>
      </c>
      <c r="F307" s="275" t="s">
        <v>2718</v>
      </c>
      <c r="G307" s="276" t="s">
        <v>444</v>
      </c>
      <c r="H307" s="277">
        <v>6</v>
      </c>
      <c r="I307" s="278"/>
      <c r="J307" s="279">
        <f>ROUND(I307*H307,2)</f>
        <v>0</v>
      </c>
      <c r="K307" s="275" t="s">
        <v>169</v>
      </c>
      <c r="L307" s="280"/>
      <c r="M307" s="281" t="s">
        <v>1</v>
      </c>
      <c r="N307" s="282" t="s">
        <v>42</v>
      </c>
      <c r="O307" s="91"/>
      <c r="P307" s="244">
        <f>O307*H307</f>
        <v>0</v>
      </c>
      <c r="Q307" s="244">
        <v>5.0000000000000002E-05</v>
      </c>
      <c r="R307" s="244">
        <f>Q307*H307</f>
        <v>0.00030000000000000003</v>
      </c>
      <c r="S307" s="244">
        <v>0</v>
      </c>
      <c r="T307" s="245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6" t="s">
        <v>379</v>
      </c>
      <c r="AT307" s="246" t="s">
        <v>230</v>
      </c>
      <c r="AU307" s="246" t="s">
        <v>87</v>
      </c>
      <c r="AY307" s="17" t="s">
        <v>163</v>
      </c>
      <c r="BE307" s="247">
        <f>IF(N307="základní",J307,0)</f>
        <v>0</v>
      </c>
      <c r="BF307" s="247">
        <f>IF(N307="snížená",J307,0)</f>
        <v>0</v>
      </c>
      <c r="BG307" s="247">
        <f>IF(N307="zákl. přenesená",J307,0)</f>
        <v>0</v>
      </c>
      <c r="BH307" s="247">
        <f>IF(N307="sníž. přenesená",J307,0)</f>
        <v>0</v>
      </c>
      <c r="BI307" s="247">
        <f>IF(N307="nulová",J307,0)</f>
        <v>0</v>
      </c>
      <c r="BJ307" s="17" t="s">
        <v>85</v>
      </c>
      <c r="BK307" s="247">
        <f>ROUND(I307*H307,2)</f>
        <v>0</v>
      </c>
      <c r="BL307" s="17" t="s">
        <v>264</v>
      </c>
      <c r="BM307" s="246" t="s">
        <v>2719</v>
      </c>
    </row>
    <row r="308" s="2" customFormat="1">
      <c r="A308" s="38"/>
      <c r="B308" s="39"/>
      <c r="C308" s="40"/>
      <c r="D308" s="248" t="s">
        <v>172</v>
      </c>
      <c r="E308" s="40"/>
      <c r="F308" s="249" t="s">
        <v>2718</v>
      </c>
      <c r="G308" s="40"/>
      <c r="H308" s="40"/>
      <c r="I308" s="144"/>
      <c r="J308" s="40"/>
      <c r="K308" s="40"/>
      <c r="L308" s="44"/>
      <c r="M308" s="250"/>
      <c r="N308" s="25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172</v>
      </c>
      <c r="AU308" s="17" t="s">
        <v>87</v>
      </c>
    </row>
    <row r="309" s="2" customFormat="1" ht="16.5" customHeight="1">
      <c r="A309" s="38"/>
      <c r="B309" s="39"/>
      <c r="C309" s="273" t="s">
        <v>592</v>
      </c>
      <c r="D309" s="273" t="s">
        <v>230</v>
      </c>
      <c r="E309" s="274" t="s">
        <v>2720</v>
      </c>
      <c r="F309" s="275" t="s">
        <v>2721</v>
      </c>
      <c r="G309" s="276" t="s">
        <v>444</v>
      </c>
      <c r="H309" s="277">
        <v>6.4000000000000004</v>
      </c>
      <c r="I309" s="278"/>
      <c r="J309" s="279">
        <f>ROUND(I309*H309,2)</f>
        <v>0</v>
      </c>
      <c r="K309" s="275" t="s">
        <v>169</v>
      </c>
      <c r="L309" s="280"/>
      <c r="M309" s="281" t="s">
        <v>1</v>
      </c>
      <c r="N309" s="282" t="s">
        <v>42</v>
      </c>
      <c r="O309" s="91"/>
      <c r="P309" s="244">
        <f>O309*H309</f>
        <v>0</v>
      </c>
      <c r="Q309" s="244">
        <v>2.0000000000000002E-05</v>
      </c>
      <c r="R309" s="244">
        <f>Q309*H309</f>
        <v>0.00012800000000000002</v>
      </c>
      <c r="S309" s="244">
        <v>0</v>
      </c>
      <c r="T309" s="245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6" t="s">
        <v>379</v>
      </c>
      <c r="AT309" s="246" t="s">
        <v>230</v>
      </c>
      <c r="AU309" s="246" t="s">
        <v>87</v>
      </c>
      <c r="AY309" s="17" t="s">
        <v>163</v>
      </c>
      <c r="BE309" s="247">
        <f>IF(N309="základní",J309,0)</f>
        <v>0</v>
      </c>
      <c r="BF309" s="247">
        <f>IF(N309="snížená",J309,0)</f>
        <v>0</v>
      </c>
      <c r="BG309" s="247">
        <f>IF(N309="zákl. přenesená",J309,0)</f>
        <v>0</v>
      </c>
      <c r="BH309" s="247">
        <f>IF(N309="sníž. přenesená",J309,0)</f>
        <v>0</v>
      </c>
      <c r="BI309" s="247">
        <f>IF(N309="nulová",J309,0)</f>
        <v>0</v>
      </c>
      <c r="BJ309" s="17" t="s">
        <v>85</v>
      </c>
      <c r="BK309" s="247">
        <f>ROUND(I309*H309,2)</f>
        <v>0</v>
      </c>
      <c r="BL309" s="17" t="s">
        <v>264</v>
      </c>
      <c r="BM309" s="246" t="s">
        <v>2722</v>
      </c>
    </row>
    <row r="310" s="2" customFormat="1">
      <c r="A310" s="38"/>
      <c r="B310" s="39"/>
      <c r="C310" s="40"/>
      <c r="D310" s="248" t="s">
        <v>172</v>
      </c>
      <c r="E310" s="40"/>
      <c r="F310" s="249" t="s">
        <v>2721</v>
      </c>
      <c r="G310" s="40"/>
      <c r="H310" s="40"/>
      <c r="I310" s="144"/>
      <c r="J310" s="40"/>
      <c r="K310" s="40"/>
      <c r="L310" s="44"/>
      <c r="M310" s="250"/>
      <c r="N310" s="251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172</v>
      </c>
      <c r="AU310" s="17" t="s">
        <v>87</v>
      </c>
    </row>
    <row r="311" s="2" customFormat="1" ht="16.5" customHeight="1">
      <c r="A311" s="38"/>
      <c r="B311" s="39"/>
      <c r="C311" s="235" t="s">
        <v>598</v>
      </c>
      <c r="D311" s="235" t="s">
        <v>165</v>
      </c>
      <c r="E311" s="236" t="s">
        <v>2723</v>
      </c>
      <c r="F311" s="237" t="s">
        <v>2724</v>
      </c>
      <c r="G311" s="238" t="s">
        <v>444</v>
      </c>
      <c r="H311" s="239">
        <v>11</v>
      </c>
      <c r="I311" s="240"/>
      <c r="J311" s="241">
        <f>ROUND(I311*H311,2)</f>
        <v>0</v>
      </c>
      <c r="K311" s="237" t="s">
        <v>169</v>
      </c>
      <c r="L311" s="44"/>
      <c r="M311" s="242" t="s">
        <v>1</v>
      </c>
      <c r="N311" s="243" t="s">
        <v>42</v>
      </c>
      <c r="O311" s="91"/>
      <c r="P311" s="244">
        <f>O311*H311</f>
        <v>0</v>
      </c>
      <c r="Q311" s="244">
        <v>0</v>
      </c>
      <c r="R311" s="244">
        <f>Q311*H311</f>
        <v>0</v>
      </c>
      <c r="S311" s="244">
        <v>0</v>
      </c>
      <c r="T311" s="24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6" t="s">
        <v>264</v>
      </c>
      <c r="AT311" s="246" t="s">
        <v>165</v>
      </c>
      <c r="AU311" s="246" t="s">
        <v>87</v>
      </c>
      <c r="AY311" s="17" t="s">
        <v>163</v>
      </c>
      <c r="BE311" s="247">
        <f>IF(N311="základní",J311,0)</f>
        <v>0</v>
      </c>
      <c r="BF311" s="247">
        <f>IF(N311="snížená",J311,0)</f>
        <v>0</v>
      </c>
      <c r="BG311" s="247">
        <f>IF(N311="zákl. přenesená",J311,0)</f>
        <v>0</v>
      </c>
      <c r="BH311" s="247">
        <f>IF(N311="sníž. přenesená",J311,0)</f>
        <v>0</v>
      </c>
      <c r="BI311" s="247">
        <f>IF(N311="nulová",J311,0)</f>
        <v>0</v>
      </c>
      <c r="BJ311" s="17" t="s">
        <v>85</v>
      </c>
      <c r="BK311" s="247">
        <f>ROUND(I311*H311,2)</f>
        <v>0</v>
      </c>
      <c r="BL311" s="17" t="s">
        <v>264</v>
      </c>
      <c r="BM311" s="246" t="s">
        <v>2725</v>
      </c>
    </row>
    <row r="312" s="2" customFormat="1">
      <c r="A312" s="38"/>
      <c r="B312" s="39"/>
      <c r="C312" s="40"/>
      <c r="D312" s="248" t="s">
        <v>172</v>
      </c>
      <c r="E312" s="40"/>
      <c r="F312" s="249" t="s">
        <v>2726</v>
      </c>
      <c r="G312" s="40"/>
      <c r="H312" s="40"/>
      <c r="I312" s="144"/>
      <c r="J312" s="40"/>
      <c r="K312" s="40"/>
      <c r="L312" s="44"/>
      <c r="M312" s="250"/>
      <c r="N312" s="25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172</v>
      </c>
      <c r="AU312" s="17" t="s">
        <v>87</v>
      </c>
    </row>
    <row r="313" s="2" customFormat="1" ht="16.5" customHeight="1">
      <c r="A313" s="38"/>
      <c r="B313" s="39"/>
      <c r="C313" s="273" t="s">
        <v>605</v>
      </c>
      <c r="D313" s="273" t="s">
        <v>230</v>
      </c>
      <c r="E313" s="274" t="s">
        <v>2727</v>
      </c>
      <c r="F313" s="275" t="s">
        <v>2728</v>
      </c>
      <c r="G313" s="276" t="s">
        <v>444</v>
      </c>
      <c r="H313" s="277">
        <v>11</v>
      </c>
      <c r="I313" s="278"/>
      <c r="J313" s="279">
        <f>ROUND(I313*H313,2)</f>
        <v>0</v>
      </c>
      <c r="K313" s="275" t="s">
        <v>169</v>
      </c>
      <c r="L313" s="280"/>
      <c r="M313" s="281" t="s">
        <v>1</v>
      </c>
      <c r="N313" s="282" t="s">
        <v>42</v>
      </c>
      <c r="O313" s="91"/>
      <c r="P313" s="244">
        <f>O313*H313</f>
        <v>0</v>
      </c>
      <c r="Q313" s="244">
        <v>0.00092000000000000003</v>
      </c>
      <c r="R313" s="244">
        <f>Q313*H313</f>
        <v>0.010120000000000001</v>
      </c>
      <c r="S313" s="244">
        <v>0</v>
      </c>
      <c r="T313" s="24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6" t="s">
        <v>379</v>
      </c>
      <c r="AT313" s="246" t="s">
        <v>230</v>
      </c>
      <c r="AU313" s="246" t="s">
        <v>87</v>
      </c>
      <c r="AY313" s="17" t="s">
        <v>163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17" t="s">
        <v>85</v>
      </c>
      <c r="BK313" s="247">
        <f>ROUND(I313*H313,2)</f>
        <v>0</v>
      </c>
      <c r="BL313" s="17" t="s">
        <v>264</v>
      </c>
      <c r="BM313" s="246" t="s">
        <v>2729</v>
      </c>
    </row>
    <row r="314" s="2" customFormat="1">
      <c r="A314" s="38"/>
      <c r="B314" s="39"/>
      <c r="C314" s="40"/>
      <c r="D314" s="248" t="s">
        <v>172</v>
      </c>
      <c r="E314" s="40"/>
      <c r="F314" s="249" t="s">
        <v>2728</v>
      </c>
      <c r="G314" s="40"/>
      <c r="H314" s="40"/>
      <c r="I314" s="144"/>
      <c r="J314" s="40"/>
      <c r="K314" s="40"/>
      <c r="L314" s="44"/>
      <c r="M314" s="250"/>
      <c r="N314" s="251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172</v>
      </c>
      <c r="AU314" s="17" t="s">
        <v>87</v>
      </c>
    </row>
    <row r="315" s="2" customFormat="1" ht="16.5" customHeight="1">
      <c r="A315" s="38"/>
      <c r="B315" s="39"/>
      <c r="C315" s="235" t="s">
        <v>610</v>
      </c>
      <c r="D315" s="235" t="s">
        <v>165</v>
      </c>
      <c r="E315" s="236" t="s">
        <v>1290</v>
      </c>
      <c r="F315" s="237" t="s">
        <v>1291</v>
      </c>
      <c r="G315" s="238" t="s">
        <v>219</v>
      </c>
      <c r="H315" s="239">
        <v>0.014</v>
      </c>
      <c r="I315" s="240"/>
      <c r="J315" s="241">
        <f>ROUND(I315*H315,2)</f>
        <v>0</v>
      </c>
      <c r="K315" s="237" t="s">
        <v>169</v>
      </c>
      <c r="L315" s="44"/>
      <c r="M315" s="242" t="s">
        <v>1</v>
      </c>
      <c r="N315" s="243" t="s">
        <v>42</v>
      </c>
      <c r="O315" s="91"/>
      <c r="P315" s="244">
        <f>O315*H315</f>
        <v>0</v>
      </c>
      <c r="Q315" s="244">
        <v>0</v>
      </c>
      <c r="R315" s="244">
        <f>Q315*H315</f>
        <v>0</v>
      </c>
      <c r="S315" s="244">
        <v>0</v>
      </c>
      <c r="T315" s="245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6" t="s">
        <v>264</v>
      </c>
      <c r="AT315" s="246" t="s">
        <v>165</v>
      </c>
      <c r="AU315" s="246" t="s">
        <v>87</v>
      </c>
      <c r="AY315" s="17" t="s">
        <v>163</v>
      </c>
      <c r="BE315" s="247">
        <f>IF(N315="základní",J315,0)</f>
        <v>0</v>
      </c>
      <c r="BF315" s="247">
        <f>IF(N315="snížená",J315,0)</f>
        <v>0</v>
      </c>
      <c r="BG315" s="247">
        <f>IF(N315="zákl. přenesená",J315,0)</f>
        <v>0</v>
      </c>
      <c r="BH315" s="247">
        <f>IF(N315="sníž. přenesená",J315,0)</f>
        <v>0</v>
      </c>
      <c r="BI315" s="247">
        <f>IF(N315="nulová",J315,0)</f>
        <v>0</v>
      </c>
      <c r="BJ315" s="17" t="s">
        <v>85</v>
      </c>
      <c r="BK315" s="247">
        <f>ROUND(I315*H315,2)</f>
        <v>0</v>
      </c>
      <c r="BL315" s="17" t="s">
        <v>264</v>
      </c>
      <c r="BM315" s="246" t="s">
        <v>1117</v>
      </c>
    </row>
    <row r="316" s="2" customFormat="1">
      <c r="A316" s="38"/>
      <c r="B316" s="39"/>
      <c r="C316" s="40"/>
      <c r="D316" s="248" t="s">
        <v>172</v>
      </c>
      <c r="E316" s="40"/>
      <c r="F316" s="249" t="s">
        <v>1293</v>
      </c>
      <c r="G316" s="40"/>
      <c r="H316" s="40"/>
      <c r="I316" s="144"/>
      <c r="J316" s="40"/>
      <c r="K316" s="40"/>
      <c r="L316" s="44"/>
      <c r="M316" s="250"/>
      <c r="N316" s="251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172</v>
      </c>
      <c r="AU316" s="17" t="s">
        <v>87</v>
      </c>
    </row>
    <row r="317" s="12" customFormat="1" ht="22.8" customHeight="1">
      <c r="A317" s="12"/>
      <c r="B317" s="219"/>
      <c r="C317" s="220"/>
      <c r="D317" s="221" t="s">
        <v>76</v>
      </c>
      <c r="E317" s="233" t="s">
        <v>1294</v>
      </c>
      <c r="F317" s="233" t="s">
        <v>1295</v>
      </c>
      <c r="G317" s="220"/>
      <c r="H317" s="220"/>
      <c r="I317" s="223"/>
      <c r="J317" s="234">
        <f>BK317</f>
        <v>0</v>
      </c>
      <c r="K317" s="220"/>
      <c r="L317" s="225"/>
      <c r="M317" s="226"/>
      <c r="N317" s="227"/>
      <c r="O317" s="227"/>
      <c r="P317" s="228">
        <f>SUM(P318:P382)</f>
        <v>0</v>
      </c>
      <c r="Q317" s="227"/>
      <c r="R317" s="228">
        <f>SUM(R318:R382)</f>
        <v>0.21151700000000001</v>
      </c>
      <c r="S317" s="227"/>
      <c r="T317" s="229">
        <f>SUM(T318:T382)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30" t="s">
        <v>87</v>
      </c>
      <c r="AT317" s="231" t="s">
        <v>76</v>
      </c>
      <c r="AU317" s="231" t="s">
        <v>85</v>
      </c>
      <c r="AY317" s="230" t="s">
        <v>163</v>
      </c>
      <c r="BK317" s="232">
        <f>SUM(BK318:BK382)</f>
        <v>0</v>
      </c>
    </row>
    <row r="318" s="2" customFormat="1" ht="16.5" customHeight="1">
      <c r="A318" s="38"/>
      <c r="B318" s="39"/>
      <c r="C318" s="235" t="s">
        <v>619</v>
      </c>
      <c r="D318" s="235" t="s">
        <v>165</v>
      </c>
      <c r="E318" s="236" t="s">
        <v>2730</v>
      </c>
      <c r="F318" s="237" t="s">
        <v>2731</v>
      </c>
      <c r="G318" s="238" t="s">
        <v>444</v>
      </c>
      <c r="H318" s="239">
        <v>5</v>
      </c>
      <c r="I318" s="240"/>
      <c r="J318" s="241">
        <f>ROUND(I318*H318,2)</f>
        <v>0</v>
      </c>
      <c r="K318" s="237" t="s">
        <v>169</v>
      </c>
      <c r="L318" s="44"/>
      <c r="M318" s="242" t="s">
        <v>1</v>
      </c>
      <c r="N318" s="243" t="s">
        <v>42</v>
      </c>
      <c r="O318" s="91"/>
      <c r="P318" s="244">
        <f>O318*H318</f>
        <v>0</v>
      </c>
      <c r="Q318" s="244">
        <v>0.022610000000000002</v>
      </c>
      <c r="R318" s="244">
        <f>Q318*H318</f>
        <v>0.11305000000000001</v>
      </c>
      <c r="S318" s="244">
        <v>0</v>
      </c>
      <c r="T318" s="245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6" t="s">
        <v>264</v>
      </c>
      <c r="AT318" s="246" t="s">
        <v>165</v>
      </c>
      <c r="AU318" s="246" t="s">
        <v>87</v>
      </c>
      <c r="AY318" s="17" t="s">
        <v>163</v>
      </c>
      <c r="BE318" s="247">
        <f>IF(N318="základní",J318,0)</f>
        <v>0</v>
      </c>
      <c r="BF318" s="247">
        <f>IF(N318="snížená",J318,0)</f>
        <v>0</v>
      </c>
      <c r="BG318" s="247">
        <f>IF(N318="zákl. přenesená",J318,0)</f>
        <v>0</v>
      </c>
      <c r="BH318" s="247">
        <f>IF(N318="sníž. přenesená",J318,0)</f>
        <v>0</v>
      </c>
      <c r="BI318" s="247">
        <f>IF(N318="nulová",J318,0)</f>
        <v>0</v>
      </c>
      <c r="BJ318" s="17" t="s">
        <v>85</v>
      </c>
      <c r="BK318" s="247">
        <f>ROUND(I318*H318,2)</f>
        <v>0</v>
      </c>
      <c r="BL318" s="17" t="s">
        <v>264</v>
      </c>
      <c r="BM318" s="246" t="s">
        <v>1127</v>
      </c>
    </row>
    <row r="319" s="2" customFormat="1">
      <c r="A319" s="38"/>
      <c r="B319" s="39"/>
      <c r="C319" s="40"/>
      <c r="D319" s="248" t="s">
        <v>172</v>
      </c>
      <c r="E319" s="40"/>
      <c r="F319" s="249" t="s">
        <v>2732</v>
      </c>
      <c r="G319" s="40"/>
      <c r="H319" s="40"/>
      <c r="I319" s="144"/>
      <c r="J319" s="40"/>
      <c r="K319" s="40"/>
      <c r="L319" s="44"/>
      <c r="M319" s="250"/>
      <c r="N319" s="251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172</v>
      </c>
      <c r="AU319" s="17" t="s">
        <v>87</v>
      </c>
    </row>
    <row r="320" s="14" customFormat="1">
      <c r="A320" s="14"/>
      <c r="B320" s="262"/>
      <c r="C320" s="263"/>
      <c r="D320" s="248" t="s">
        <v>174</v>
      </c>
      <c r="E320" s="264" t="s">
        <v>1</v>
      </c>
      <c r="F320" s="265" t="s">
        <v>2733</v>
      </c>
      <c r="G320" s="263"/>
      <c r="H320" s="266">
        <v>5</v>
      </c>
      <c r="I320" s="267"/>
      <c r="J320" s="263"/>
      <c r="K320" s="263"/>
      <c r="L320" s="268"/>
      <c r="M320" s="269"/>
      <c r="N320" s="270"/>
      <c r="O320" s="270"/>
      <c r="P320" s="270"/>
      <c r="Q320" s="270"/>
      <c r="R320" s="270"/>
      <c r="S320" s="270"/>
      <c r="T320" s="27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2" t="s">
        <v>174</v>
      </c>
      <c r="AU320" s="272" t="s">
        <v>87</v>
      </c>
      <c r="AV320" s="14" t="s">
        <v>87</v>
      </c>
      <c r="AW320" s="14" t="s">
        <v>32</v>
      </c>
      <c r="AX320" s="14" t="s">
        <v>77</v>
      </c>
      <c r="AY320" s="272" t="s">
        <v>163</v>
      </c>
    </row>
    <row r="321" s="15" customFormat="1">
      <c r="A321" s="15"/>
      <c r="B321" s="291"/>
      <c r="C321" s="292"/>
      <c r="D321" s="248" t="s">
        <v>174</v>
      </c>
      <c r="E321" s="293" t="s">
        <v>1</v>
      </c>
      <c r="F321" s="294" t="s">
        <v>2521</v>
      </c>
      <c r="G321" s="292"/>
      <c r="H321" s="295">
        <v>5</v>
      </c>
      <c r="I321" s="296"/>
      <c r="J321" s="292"/>
      <c r="K321" s="292"/>
      <c r="L321" s="297"/>
      <c r="M321" s="298"/>
      <c r="N321" s="299"/>
      <c r="O321" s="299"/>
      <c r="P321" s="299"/>
      <c r="Q321" s="299"/>
      <c r="R321" s="299"/>
      <c r="S321" s="299"/>
      <c r="T321" s="30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301" t="s">
        <v>174</v>
      </c>
      <c r="AU321" s="301" t="s">
        <v>87</v>
      </c>
      <c r="AV321" s="15" t="s">
        <v>170</v>
      </c>
      <c r="AW321" s="15" t="s">
        <v>32</v>
      </c>
      <c r="AX321" s="15" t="s">
        <v>85</v>
      </c>
      <c r="AY321" s="301" t="s">
        <v>163</v>
      </c>
    </row>
    <row r="322" s="2" customFormat="1" ht="16.5" customHeight="1">
      <c r="A322" s="38"/>
      <c r="B322" s="39"/>
      <c r="C322" s="235" t="s">
        <v>625</v>
      </c>
      <c r="D322" s="235" t="s">
        <v>165</v>
      </c>
      <c r="E322" s="236" t="s">
        <v>2734</v>
      </c>
      <c r="F322" s="237" t="s">
        <v>2735</v>
      </c>
      <c r="G322" s="238" t="s">
        <v>2337</v>
      </c>
      <c r="H322" s="239">
        <v>4</v>
      </c>
      <c r="I322" s="240"/>
      <c r="J322" s="241">
        <f>ROUND(I322*H322,2)</f>
        <v>0</v>
      </c>
      <c r="K322" s="237" t="s">
        <v>1</v>
      </c>
      <c r="L322" s="44"/>
      <c r="M322" s="242" t="s">
        <v>1</v>
      </c>
      <c r="N322" s="243" t="s">
        <v>42</v>
      </c>
      <c r="O322" s="91"/>
      <c r="P322" s="244">
        <f>O322*H322</f>
        <v>0</v>
      </c>
      <c r="Q322" s="244">
        <v>0</v>
      </c>
      <c r="R322" s="244">
        <f>Q322*H322</f>
        <v>0</v>
      </c>
      <c r="S322" s="244">
        <v>0</v>
      </c>
      <c r="T322" s="24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6" t="s">
        <v>264</v>
      </c>
      <c r="AT322" s="246" t="s">
        <v>165</v>
      </c>
      <c r="AU322" s="246" t="s">
        <v>87</v>
      </c>
      <c r="AY322" s="17" t="s">
        <v>163</v>
      </c>
      <c r="BE322" s="247">
        <f>IF(N322="základní",J322,0)</f>
        <v>0</v>
      </c>
      <c r="BF322" s="247">
        <f>IF(N322="snížená",J322,0)</f>
        <v>0</v>
      </c>
      <c r="BG322" s="247">
        <f>IF(N322="zákl. přenesená",J322,0)</f>
        <v>0</v>
      </c>
      <c r="BH322" s="247">
        <f>IF(N322="sníž. přenesená",J322,0)</f>
        <v>0</v>
      </c>
      <c r="BI322" s="247">
        <f>IF(N322="nulová",J322,0)</f>
        <v>0</v>
      </c>
      <c r="BJ322" s="17" t="s">
        <v>85</v>
      </c>
      <c r="BK322" s="247">
        <f>ROUND(I322*H322,2)</f>
        <v>0</v>
      </c>
      <c r="BL322" s="17" t="s">
        <v>264</v>
      </c>
      <c r="BM322" s="246" t="s">
        <v>1139</v>
      </c>
    </row>
    <row r="323" s="2" customFormat="1">
      <c r="A323" s="38"/>
      <c r="B323" s="39"/>
      <c r="C323" s="40"/>
      <c r="D323" s="248" t="s">
        <v>172</v>
      </c>
      <c r="E323" s="40"/>
      <c r="F323" s="249" t="s">
        <v>2735</v>
      </c>
      <c r="G323" s="40"/>
      <c r="H323" s="40"/>
      <c r="I323" s="144"/>
      <c r="J323" s="40"/>
      <c r="K323" s="40"/>
      <c r="L323" s="44"/>
      <c r="M323" s="250"/>
      <c r="N323" s="251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172</v>
      </c>
      <c r="AU323" s="17" t="s">
        <v>87</v>
      </c>
    </row>
    <row r="324" s="14" customFormat="1">
      <c r="A324" s="14"/>
      <c r="B324" s="262"/>
      <c r="C324" s="263"/>
      <c r="D324" s="248" t="s">
        <v>174</v>
      </c>
      <c r="E324" s="264" t="s">
        <v>1</v>
      </c>
      <c r="F324" s="265" t="s">
        <v>2736</v>
      </c>
      <c r="G324" s="263"/>
      <c r="H324" s="266">
        <v>4</v>
      </c>
      <c r="I324" s="267"/>
      <c r="J324" s="263"/>
      <c r="K324" s="263"/>
      <c r="L324" s="268"/>
      <c r="M324" s="269"/>
      <c r="N324" s="270"/>
      <c r="O324" s="270"/>
      <c r="P324" s="270"/>
      <c r="Q324" s="270"/>
      <c r="R324" s="270"/>
      <c r="S324" s="270"/>
      <c r="T324" s="27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2" t="s">
        <v>174</v>
      </c>
      <c r="AU324" s="272" t="s">
        <v>87</v>
      </c>
      <c r="AV324" s="14" t="s">
        <v>87</v>
      </c>
      <c r="AW324" s="14" t="s">
        <v>32</v>
      </c>
      <c r="AX324" s="14" t="s">
        <v>77</v>
      </c>
      <c r="AY324" s="272" t="s">
        <v>163</v>
      </c>
    </row>
    <row r="325" s="15" customFormat="1">
      <c r="A325" s="15"/>
      <c r="B325" s="291"/>
      <c r="C325" s="292"/>
      <c r="D325" s="248" t="s">
        <v>174</v>
      </c>
      <c r="E325" s="293" t="s">
        <v>1</v>
      </c>
      <c r="F325" s="294" t="s">
        <v>2521</v>
      </c>
      <c r="G325" s="292"/>
      <c r="H325" s="295">
        <v>4</v>
      </c>
      <c r="I325" s="296"/>
      <c r="J325" s="292"/>
      <c r="K325" s="292"/>
      <c r="L325" s="297"/>
      <c r="M325" s="298"/>
      <c r="N325" s="299"/>
      <c r="O325" s="299"/>
      <c r="P325" s="299"/>
      <c r="Q325" s="299"/>
      <c r="R325" s="299"/>
      <c r="S325" s="299"/>
      <c r="T325" s="30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301" t="s">
        <v>174</v>
      </c>
      <c r="AU325" s="301" t="s">
        <v>87</v>
      </c>
      <c r="AV325" s="15" t="s">
        <v>170</v>
      </c>
      <c r="AW325" s="15" t="s">
        <v>32</v>
      </c>
      <c r="AX325" s="15" t="s">
        <v>85</v>
      </c>
      <c r="AY325" s="301" t="s">
        <v>163</v>
      </c>
    </row>
    <row r="326" s="2" customFormat="1" ht="16.5" customHeight="1">
      <c r="A326" s="38"/>
      <c r="B326" s="39"/>
      <c r="C326" s="235" t="s">
        <v>631</v>
      </c>
      <c r="D326" s="235" t="s">
        <v>165</v>
      </c>
      <c r="E326" s="236" t="s">
        <v>2737</v>
      </c>
      <c r="F326" s="237" t="s">
        <v>2738</v>
      </c>
      <c r="G326" s="238" t="s">
        <v>444</v>
      </c>
      <c r="H326" s="239">
        <v>4</v>
      </c>
      <c r="I326" s="240"/>
      <c r="J326" s="241">
        <f>ROUND(I326*H326,2)</f>
        <v>0</v>
      </c>
      <c r="K326" s="237" t="s">
        <v>169</v>
      </c>
      <c r="L326" s="44"/>
      <c r="M326" s="242" t="s">
        <v>1</v>
      </c>
      <c r="N326" s="243" t="s">
        <v>42</v>
      </c>
      <c r="O326" s="91"/>
      <c r="P326" s="244">
        <f>O326*H326</f>
        <v>0</v>
      </c>
      <c r="Q326" s="244">
        <v>0.00142</v>
      </c>
      <c r="R326" s="244">
        <f>Q326*H326</f>
        <v>0.0056800000000000002</v>
      </c>
      <c r="S326" s="244">
        <v>0</v>
      </c>
      <c r="T326" s="24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6" t="s">
        <v>264</v>
      </c>
      <c r="AT326" s="246" t="s">
        <v>165</v>
      </c>
      <c r="AU326" s="246" t="s">
        <v>87</v>
      </c>
      <c r="AY326" s="17" t="s">
        <v>163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17" t="s">
        <v>85</v>
      </c>
      <c r="BK326" s="247">
        <f>ROUND(I326*H326,2)</f>
        <v>0</v>
      </c>
      <c r="BL326" s="17" t="s">
        <v>264</v>
      </c>
      <c r="BM326" s="246" t="s">
        <v>1163</v>
      </c>
    </row>
    <row r="327" s="2" customFormat="1">
      <c r="A327" s="38"/>
      <c r="B327" s="39"/>
      <c r="C327" s="40"/>
      <c r="D327" s="248" t="s">
        <v>172</v>
      </c>
      <c r="E327" s="40"/>
      <c r="F327" s="249" t="s">
        <v>2739</v>
      </c>
      <c r="G327" s="40"/>
      <c r="H327" s="40"/>
      <c r="I327" s="144"/>
      <c r="J327" s="40"/>
      <c r="K327" s="40"/>
      <c r="L327" s="44"/>
      <c r="M327" s="250"/>
      <c r="N327" s="25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172</v>
      </c>
      <c r="AU327" s="17" t="s">
        <v>87</v>
      </c>
    </row>
    <row r="328" s="2" customFormat="1">
      <c r="A328" s="38"/>
      <c r="B328" s="39"/>
      <c r="C328" s="40"/>
      <c r="D328" s="248" t="s">
        <v>393</v>
      </c>
      <c r="E328" s="40"/>
      <c r="F328" s="283" t="s">
        <v>2740</v>
      </c>
      <c r="G328" s="40"/>
      <c r="H328" s="40"/>
      <c r="I328" s="144"/>
      <c r="J328" s="40"/>
      <c r="K328" s="40"/>
      <c r="L328" s="44"/>
      <c r="M328" s="250"/>
      <c r="N328" s="251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393</v>
      </c>
      <c r="AU328" s="17" t="s">
        <v>87</v>
      </c>
    </row>
    <row r="329" s="14" customFormat="1">
      <c r="A329" s="14"/>
      <c r="B329" s="262"/>
      <c r="C329" s="263"/>
      <c r="D329" s="248" t="s">
        <v>174</v>
      </c>
      <c r="E329" s="264" t="s">
        <v>1</v>
      </c>
      <c r="F329" s="265" t="s">
        <v>2741</v>
      </c>
      <c r="G329" s="263"/>
      <c r="H329" s="266">
        <v>4</v>
      </c>
      <c r="I329" s="267"/>
      <c r="J329" s="263"/>
      <c r="K329" s="263"/>
      <c r="L329" s="268"/>
      <c r="M329" s="269"/>
      <c r="N329" s="270"/>
      <c r="O329" s="270"/>
      <c r="P329" s="270"/>
      <c r="Q329" s="270"/>
      <c r="R329" s="270"/>
      <c r="S329" s="270"/>
      <c r="T329" s="27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2" t="s">
        <v>174</v>
      </c>
      <c r="AU329" s="272" t="s">
        <v>87</v>
      </c>
      <c r="AV329" s="14" t="s">
        <v>87</v>
      </c>
      <c r="AW329" s="14" t="s">
        <v>32</v>
      </c>
      <c r="AX329" s="14" t="s">
        <v>77</v>
      </c>
      <c r="AY329" s="272" t="s">
        <v>163</v>
      </c>
    </row>
    <row r="330" s="15" customFormat="1">
      <c r="A330" s="15"/>
      <c r="B330" s="291"/>
      <c r="C330" s="292"/>
      <c r="D330" s="248" t="s">
        <v>174</v>
      </c>
      <c r="E330" s="293" t="s">
        <v>1</v>
      </c>
      <c r="F330" s="294" t="s">
        <v>2521</v>
      </c>
      <c r="G330" s="292"/>
      <c r="H330" s="295">
        <v>4</v>
      </c>
      <c r="I330" s="296"/>
      <c r="J330" s="292"/>
      <c r="K330" s="292"/>
      <c r="L330" s="297"/>
      <c r="M330" s="298"/>
      <c r="N330" s="299"/>
      <c r="O330" s="299"/>
      <c r="P330" s="299"/>
      <c r="Q330" s="299"/>
      <c r="R330" s="299"/>
      <c r="S330" s="299"/>
      <c r="T330" s="30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301" t="s">
        <v>174</v>
      </c>
      <c r="AU330" s="301" t="s">
        <v>87</v>
      </c>
      <c r="AV330" s="15" t="s">
        <v>170</v>
      </c>
      <c r="AW330" s="15" t="s">
        <v>32</v>
      </c>
      <c r="AX330" s="15" t="s">
        <v>85</v>
      </c>
      <c r="AY330" s="301" t="s">
        <v>163</v>
      </c>
    </row>
    <row r="331" s="2" customFormat="1" ht="16.5" customHeight="1">
      <c r="A331" s="38"/>
      <c r="B331" s="39"/>
      <c r="C331" s="235" t="s">
        <v>636</v>
      </c>
      <c r="D331" s="235" t="s">
        <v>165</v>
      </c>
      <c r="E331" s="236" t="s">
        <v>2742</v>
      </c>
      <c r="F331" s="237" t="s">
        <v>2743</v>
      </c>
      <c r="G331" s="238" t="s">
        <v>444</v>
      </c>
      <c r="H331" s="239">
        <v>7.2000000000000002</v>
      </c>
      <c r="I331" s="240"/>
      <c r="J331" s="241">
        <f>ROUND(I331*H331,2)</f>
        <v>0</v>
      </c>
      <c r="K331" s="237" t="s">
        <v>169</v>
      </c>
      <c r="L331" s="44"/>
      <c r="M331" s="242" t="s">
        <v>1</v>
      </c>
      <c r="N331" s="243" t="s">
        <v>42</v>
      </c>
      <c r="O331" s="91"/>
      <c r="P331" s="244">
        <f>O331*H331</f>
        <v>0</v>
      </c>
      <c r="Q331" s="244">
        <v>0.0074400000000000004</v>
      </c>
      <c r="R331" s="244">
        <f>Q331*H331</f>
        <v>0.053568000000000004</v>
      </c>
      <c r="S331" s="244">
        <v>0</v>
      </c>
      <c r="T331" s="245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6" t="s">
        <v>264</v>
      </c>
      <c r="AT331" s="246" t="s">
        <v>165</v>
      </c>
      <c r="AU331" s="246" t="s">
        <v>87</v>
      </c>
      <c r="AY331" s="17" t="s">
        <v>163</v>
      </c>
      <c r="BE331" s="247">
        <f>IF(N331="základní",J331,0)</f>
        <v>0</v>
      </c>
      <c r="BF331" s="247">
        <f>IF(N331="snížená",J331,0)</f>
        <v>0</v>
      </c>
      <c r="BG331" s="247">
        <f>IF(N331="zákl. přenesená",J331,0)</f>
        <v>0</v>
      </c>
      <c r="BH331" s="247">
        <f>IF(N331="sníž. přenesená",J331,0)</f>
        <v>0</v>
      </c>
      <c r="BI331" s="247">
        <f>IF(N331="nulová",J331,0)</f>
        <v>0</v>
      </c>
      <c r="BJ331" s="17" t="s">
        <v>85</v>
      </c>
      <c r="BK331" s="247">
        <f>ROUND(I331*H331,2)</f>
        <v>0</v>
      </c>
      <c r="BL331" s="17" t="s">
        <v>264</v>
      </c>
      <c r="BM331" s="246" t="s">
        <v>1175</v>
      </c>
    </row>
    <row r="332" s="2" customFormat="1">
      <c r="A332" s="38"/>
      <c r="B332" s="39"/>
      <c r="C332" s="40"/>
      <c r="D332" s="248" t="s">
        <v>172</v>
      </c>
      <c r="E332" s="40"/>
      <c r="F332" s="249" t="s">
        <v>2744</v>
      </c>
      <c r="G332" s="40"/>
      <c r="H332" s="40"/>
      <c r="I332" s="144"/>
      <c r="J332" s="40"/>
      <c r="K332" s="40"/>
      <c r="L332" s="44"/>
      <c r="M332" s="250"/>
      <c r="N332" s="251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172</v>
      </c>
      <c r="AU332" s="17" t="s">
        <v>87</v>
      </c>
    </row>
    <row r="333" s="2" customFormat="1">
      <c r="A333" s="38"/>
      <c r="B333" s="39"/>
      <c r="C333" s="40"/>
      <c r="D333" s="248" t="s">
        <v>393</v>
      </c>
      <c r="E333" s="40"/>
      <c r="F333" s="283" t="s">
        <v>2745</v>
      </c>
      <c r="G333" s="40"/>
      <c r="H333" s="40"/>
      <c r="I333" s="144"/>
      <c r="J333" s="40"/>
      <c r="K333" s="40"/>
      <c r="L333" s="44"/>
      <c r="M333" s="250"/>
      <c r="N333" s="251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393</v>
      </c>
      <c r="AU333" s="17" t="s">
        <v>87</v>
      </c>
    </row>
    <row r="334" s="14" customFormat="1">
      <c r="A334" s="14"/>
      <c r="B334" s="262"/>
      <c r="C334" s="263"/>
      <c r="D334" s="248" t="s">
        <v>174</v>
      </c>
      <c r="E334" s="264" t="s">
        <v>1</v>
      </c>
      <c r="F334" s="265" t="s">
        <v>2746</v>
      </c>
      <c r="G334" s="263"/>
      <c r="H334" s="266">
        <v>7.2000000000000002</v>
      </c>
      <c r="I334" s="267"/>
      <c r="J334" s="263"/>
      <c r="K334" s="263"/>
      <c r="L334" s="268"/>
      <c r="M334" s="269"/>
      <c r="N334" s="270"/>
      <c r="O334" s="270"/>
      <c r="P334" s="270"/>
      <c r="Q334" s="270"/>
      <c r="R334" s="270"/>
      <c r="S334" s="270"/>
      <c r="T334" s="27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2" t="s">
        <v>174</v>
      </c>
      <c r="AU334" s="272" t="s">
        <v>87</v>
      </c>
      <c r="AV334" s="14" t="s">
        <v>87</v>
      </c>
      <c r="AW334" s="14" t="s">
        <v>32</v>
      </c>
      <c r="AX334" s="14" t="s">
        <v>77</v>
      </c>
      <c r="AY334" s="272" t="s">
        <v>163</v>
      </c>
    </row>
    <row r="335" s="15" customFormat="1">
      <c r="A335" s="15"/>
      <c r="B335" s="291"/>
      <c r="C335" s="292"/>
      <c r="D335" s="248" t="s">
        <v>174</v>
      </c>
      <c r="E335" s="293" t="s">
        <v>1</v>
      </c>
      <c r="F335" s="294" t="s">
        <v>2521</v>
      </c>
      <c r="G335" s="292"/>
      <c r="H335" s="295">
        <v>7.2000000000000002</v>
      </c>
      <c r="I335" s="296"/>
      <c r="J335" s="292"/>
      <c r="K335" s="292"/>
      <c r="L335" s="297"/>
      <c r="M335" s="298"/>
      <c r="N335" s="299"/>
      <c r="O335" s="299"/>
      <c r="P335" s="299"/>
      <c r="Q335" s="299"/>
      <c r="R335" s="299"/>
      <c r="S335" s="299"/>
      <c r="T335" s="30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301" t="s">
        <v>174</v>
      </c>
      <c r="AU335" s="301" t="s">
        <v>87</v>
      </c>
      <c r="AV335" s="15" t="s">
        <v>170</v>
      </c>
      <c r="AW335" s="15" t="s">
        <v>32</v>
      </c>
      <c r="AX335" s="15" t="s">
        <v>85</v>
      </c>
      <c r="AY335" s="301" t="s">
        <v>163</v>
      </c>
    </row>
    <row r="336" s="2" customFormat="1" ht="16.5" customHeight="1">
      <c r="A336" s="38"/>
      <c r="B336" s="39"/>
      <c r="C336" s="235" t="s">
        <v>643</v>
      </c>
      <c r="D336" s="235" t="s">
        <v>165</v>
      </c>
      <c r="E336" s="236" t="s">
        <v>2747</v>
      </c>
      <c r="F336" s="237" t="s">
        <v>2748</v>
      </c>
      <c r="G336" s="238" t="s">
        <v>444</v>
      </c>
      <c r="H336" s="239">
        <v>10.800000000000001</v>
      </c>
      <c r="I336" s="240"/>
      <c r="J336" s="241">
        <f>ROUND(I336*H336,2)</f>
        <v>0</v>
      </c>
      <c r="K336" s="237" t="s">
        <v>169</v>
      </c>
      <c r="L336" s="44"/>
      <c r="M336" s="242" t="s">
        <v>1</v>
      </c>
      <c r="N336" s="243" t="s">
        <v>42</v>
      </c>
      <c r="O336" s="91"/>
      <c r="P336" s="244">
        <f>O336*H336</f>
        <v>0</v>
      </c>
      <c r="Q336" s="244">
        <v>0.0020100000000000001</v>
      </c>
      <c r="R336" s="244">
        <f>Q336*H336</f>
        <v>0.021708000000000002</v>
      </c>
      <c r="S336" s="244">
        <v>0</v>
      </c>
      <c r="T336" s="24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6" t="s">
        <v>264</v>
      </c>
      <c r="AT336" s="246" t="s">
        <v>165</v>
      </c>
      <c r="AU336" s="246" t="s">
        <v>87</v>
      </c>
      <c r="AY336" s="17" t="s">
        <v>163</v>
      </c>
      <c r="BE336" s="247">
        <f>IF(N336="základní",J336,0)</f>
        <v>0</v>
      </c>
      <c r="BF336" s="247">
        <f>IF(N336="snížená",J336,0)</f>
        <v>0</v>
      </c>
      <c r="BG336" s="247">
        <f>IF(N336="zákl. přenesená",J336,0)</f>
        <v>0</v>
      </c>
      <c r="BH336" s="247">
        <f>IF(N336="sníž. přenesená",J336,0)</f>
        <v>0</v>
      </c>
      <c r="BI336" s="247">
        <f>IF(N336="nulová",J336,0)</f>
        <v>0</v>
      </c>
      <c r="BJ336" s="17" t="s">
        <v>85</v>
      </c>
      <c r="BK336" s="247">
        <f>ROUND(I336*H336,2)</f>
        <v>0</v>
      </c>
      <c r="BL336" s="17" t="s">
        <v>264</v>
      </c>
      <c r="BM336" s="246" t="s">
        <v>1189</v>
      </c>
    </row>
    <row r="337" s="2" customFormat="1">
      <c r="A337" s="38"/>
      <c r="B337" s="39"/>
      <c r="C337" s="40"/>
      <c r="D337" s="248" t="s">
        <v>172</v>
      </c>
      <c r="E337" s="40"/>
      <c r="F337" s="249" t="s">
        <v>2749</v>
      </c>
      <c r="G337" s="40"/>
      <c r="H337" s="40"/>
      <c r="I337" s="144"/>
      <c r="J337" s="40"/>
      <c r="K337" s="40"/>
      <c r="L337" s="44"/>
      <c r="M337" s="250"/>
      <c r="N337" s="251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172</v>
      </c>
      <c r="AU337" s="17" t="s">
        <v>87</v>
      </c>
    </row>
    <row r="338" s="2" customFormat="1">
      <c r="A338" s="38"/>
      <c r="B338" s="39"/>
      <c r="C338" s="40"/>
      <c r="D338" s="248" t="s">
        <v>393</v>
      </c>
      <c r="E338" s="40"/>
      <c r="F338" s="283" t="s">
        <v>2750</v>
      </c>
      <c r="G338" s="40"/>
      <c r="H338" s="40"/>
      <c r="I338" s="144"/>
      <c r="J338" s="40"/>
      <c r="K338" s="40"/>
      <c r="L338" s="44"/>
      <c r="M338" s="250"/>
      <c r="N338" s="251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393</v>
      </c>
      <c r="AU338" s="17" t="s">
        <v>87</v>
      </c>
    </row>
    <row r="339" s="14" customFormat="1">
      <c r="A339" s="14"/>
      <c r="B339" s="262"/>
      <c r="C339" s="263"/>
      <c r="D339" s="248" t="s">
        <v>174</v>
      </c>
      <c r="E339" s="264" t="s">
        <v>1</v>
      </c>
      <c r="F339" s="265" t="s">
        <v>2751</v>
      </c>
      <c r="G339" s="263"/>
      <c r="H339" s="266">
        <v>10.800000000000001</v>
      </c>
      <c r="I339" s="267"/>
      <c r="J339" s="263"/>
      <c r="K339" s="263"/>
      <c r="L339" s="268"/>
      <c r="M339" s="269"/>
      <c r="N339" s="270"/>
      <c r="O339" s="270"/>
      <c r="P339" s="270"/>
      <c r="Q339" s="270"/>
      <c r="R339" s="270"/>
      <c r="S339" s="270"/>
      <c r="T339" s="27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2" t="s">
        <v>174</v>
      </c>
      <c r="AU339" s="272" t="s">
        <v>87</v>
      </c>
      <c r="AV339" s="14" t="s">
        <v>87</v>
      </c>
      <c r="AW339" s="14" t="s">
        <v>32</v>
      </c>
      <c r="AX339" s="14" t="s">
        <v>77</v>
      </c>
      <c r="AY339" s="272" t="s">
        <v>163</v>
      </c>
    </row>
    <row r="340" s="15" customFormat="1">
      <c r="A340" s="15"/>
      <c r="B340" s="291"/>
      <c r="C340" s="292"/>
      <c r="D340" s="248" t="s">
        <v>174</v>
      </c>
      <c r="E340" s="293" t="s">
        <v>1</v>
      </c>
      <c r="F340" s="294" t="s">
        <v>2521</v>
      </c>
      <c r="G340" s="292"/>
      <c r="H340" s="295">
        <v>10.800000000000001</v>
      </c>
      <c r="I340" s="296"/>
      <c r="J340" s="292"/>
      <c r="K340" s="292"/>
      <c r="L340" s="297"/>
      <c r="M340" s="298"/>
      <c r="N340" s="299"/>
      <c r="O340" s="299"/>
      <c r="P340" s="299"/>
      <c r="Q340" s="299"/>
      <c r="R340" s="299"/>
      <c r="S340" s="299"/>
      <c r="T340" s="300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301" t="s">
        <v>174</v>
      </c>
      <c r="AU340" s="301" t="s">
        <v>87</v>
      </c>
      <c r="AV340" s="15" t="s">
        <v>170</v>
      </c>
      <c r="AW340" s="15" t="s">
        <v>32</v>
      </c>
      <c r="AX340" s="15" t="s">
        <v>85</v>
      </c>
      <c r="AY340" s="301" t="s">
        <v>163</v>
      </c>
    </row>
    <row r="341" s="2" customFormat="1" ht="16.5" customHeight="1">
      <c r="A341" s="38"/>
      <c r="B341" s="39"/>
      <c r="C341" s="235" t="s">
        <v>649</v>
      </c>
      <c r="D341" s="235" t="s">
        <v>165</v>
      </c>
      <c r="E341" s="236" t="s">
        <v>2752</v>
      </c>
      <c r="F341" s="237" t="s">
        <v>2753</v>
      </c>
      <c r="G341" s="238" t="s">
        <v>444</v>
      </c>
      <c r="H341" s="239">
        <v>1</v>
      </c>
      <c r="I341" s="240"/>
      <c r="J341" s="241">
        <f>ROUND(I341*H341,2)</f>
        <v>0</v>
      </c>
      <c r="K341" s="237" t="s">
        <v>1</v>
      </c>
      <c r="L341" s="44"/>
      <c r="M341" s="242" t="s">
        <v>1</v>
      </c>
      <c r="N341" s="243" t="s">
        <v>42</v>
      </c>
      <c r="O341" s="91"/>
      <c r="P341" s="244">
        <f>O341*H341</f>
        <v>0</v>
      </c>
      <c r="Q341" s="244">
        <v>0.001</v>
      </c>
      <c r="R341" s="244">
        <f>Q341*H341</f>
        <v>0.001</v>
      </c>
      <c r="S341" s="244">
        <v>0</v>
      </c>
      <c r="T341" s="24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6" t="s">
        <v>264</v>
      </c>
      <c r="AT341" s="246" t="s">
        <v>165</v>
      </c>
      <c r="AU341" s="246" t="s">
        <v>87</v>
      </c>
      <c r="AY341" s="17" t="s">
        <v>163</v>
      </c>
      <c r="BE341" s="247">
        <f>IF(N341="základní",J341,0)</f>
        <v>0</v>
      </c>
      <c r="BF341" s="247">
        <f>IF(N341="snížená",J341,0)</f>
        <v>0</v>
      </c>
      <c r="BG341" s="247">
        <f>IF(N341="zákl. přenesená",J341,0)</f>
        <v>0</v>
      </c>
      <c r="BH341" s="247">
        <f>IF(N341="sníž. přenesená",J341,0)</f>
        <v>0</v>
      </c>
      <c r="BI341" s="247">
        <f>IF(N341="nulová",J341,0)</f>
        <v>0</v>
      </c>
      <c r="BJ341" s="17" t="s">
        <v>85</v>
      </c>
      <c r="BK341" s="247">
        <f>ROUND(I341*H341,2)</f>
        <v>0</v>
      </c>
      <c r="BL341" s="17" t="s">
        <v>264</v>
      </c>
      <c r="BM341" s="246" t="s">
        <v>1205</v>
      </c>
    </row>
    <row r="342" s="2" customFormat="1">
      <c r="A342" s="38"/>
      <c r="B342" s="39"/>
      <c r="C342" s="40"/>
      <c r="D342" s="248" t="s">
        <v>172</v>
      </c>
      <c r="E342" s="40"/>
      <c r="F342" s="249" t="s">
        <v>2753</v>
      </c>
      <c r="G342" s="40"/>
      <c r="H342" s="40"/>
      <c r="I342" s="144"/>
      <c r="J342" s="40"/>
      <c r="K342" s="40"/>
      <c r="L342" s="44"/>
      <c r="M342" s="250"/>
      <c r="N342" s="25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172</v>
      </c>
      <c r="AU342" s="17" t="s">
        <v>87</v>
      </c>
    </row>
    <row r="343" s="2" customFormat="1">
      <c r="A343" s="38"/>
      <c r="B343" s="39"/>
      <c r="C343" s="40"/>
      <c r="D343" s="248" t="s">
        <v>393</v>
      </c>
      <c r="E343" s="40"/>
      <c r="F343" s="283" t="s">
        <v>2754</v>
      </c>
      <c r="G343" s="40"/>
      <c r="H343" s="40"/>
      <c r="I343" s="144"/>
      <c r="J343" s="40"/>
      <c r="K343" s="40"/>
      <c r="L343" s="44"/>
      <c r="M343" s="250"/>
      <c r="N343" s="251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393</v>
      </c>
      <c r="AU343" s="17" t="s">
        <v>87</v>
      </c>
    </row>
    <row r="344" s="14" customFormat="1">
      <c r="A344" s="14"/>
      <c r="B344" s="262"/>
      <c r="C344" s="263"/>
      <c r="D344" s="248" t="s">
        <v>174</v>
      </c>
      <c r="E344" s="264" t="s">
        <v>1</v>
      </c>
      <c r="F344" s="265" t="s">
        <v>2755</v>
      </c>
      <c r="G344" s="263"/>
      <c r="H344" s="266">
        <v>1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2" t="s">
        <v>174</v>
      </c>
      <c r="AU344" s="272" t="s">
        <v>87</v>
      </c>
      <c r="AV344" s="14" t="s">
        <v>87</v>
      </c>
      <c r="AW344" s="14" t="s">
        <v>32</v>
      </c>
      <c r="AX344" s="14" t="s">
        <v>85</v>
      </c>
      <c r="AY344" s="272" t="s">
        <v>163</v>
      </c>
    </row>
    <row r="345" s="2" customFormat="1" ht="16.5" customHeight="1">
      <c r="A345" s="38"/>
      <c r="B345" s="39"/>
      <c r="C345" s="235" t="s">
        <v>659</v>
      </c>
      <c r="D345" s="235" t="s">
        <v>165</v>
      </c>
      <c r="E345" s="236" t="s">
        <v>2756</v>
      </c>
      <c r="F345" s="237" t="s">
        <v>2757</v>
      </c>
      <c r="G345" s="238" t="s">
        <v>444</v>
      </c>
      <c r="H345" s="239">
        <v>4.7000000000000002</v>
      </c>
      <c r="I345" s="240"/>
      <c r="J345" s="241">
        <f>ROUND(I345*H345,2)</f>
        <v>0</v>
      </c>
      <c r="K345" s="237" t="s">
        <v>169</v>
      </c>
      <c r="L345" s="44"/>
      <c r="M345" s="242" t="s">
        <v>1</v>
      </c>
      <c r="N345" s="243" t="s">
        <v>42</v>
      </c>
      <c r="O345" s="91"/>
      <c r="P345" s="244">
        <f>O345*H345</f>
        <v>0</v>
      </c>
      <c r="Q345" s="244">
        <v>0.00040999999999999999</v>
      </c>
      <c r="R345" s="244">
        <f>Q345*H345</f>
        <v>0.0019270000000000001</v>
      </c>
      <c r="S345" s="244">
        <v>0</v>
      </c>
      <c r="T345" s="245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6" t="s">
        <v>264</v>
      </c>
      <c r="AT345" s="246" t="s">
        <v>165</v>
      </c>
      <c r="AU345" s="246" t="s">
        <v>87</v>
      </c>
      <c r="AY345" s="17" t="s">
        <v>163</v>
      </c>
      <c r="BE345" s="247">
        <f>IF(N345="základní",J345,0)</f>
        <v>0</v>
      </c>
      <c r="BF345" s="247">
        <f>IF(N345="snížená",J345,0)</f>
        <v>0</v>
      </c>
      <c r="BG345" s="247">
        <f>IF(N345="zákl. přenesená",J345,0)</f>
        <v>0</v>
      </c>
      <c r="BH345" s="247">
        <f>IF(N345="sníž. přenesená",J345,0)</f>
        <v>0</v>
      </c>
      <c r="BI345" s="247">
        <f>IF(N345="nulová",J345,0)</f>
        <v>0</v>
      </c>
      <c r="BJ345" s="17" t="s">
        <v>85</v>
      </c>
      <c r="BK345" s="247">
        <f>ROUND(I345*H345,2)</f>
        <v>0</v>
      </c>
      <c r="BL345" s="17" t="s">
        <v>264</v>
      </c>
      <c r="BM345" s="246" t="s">
        <v>1216</v>
      </c>
    </row>
    <row r="346" s="2" customFormat="1">
      <c r="A346" s="38"/>
      <c r="B346" s="39"/>
      <c r="C346" s="40"/>
      <c r="D346" s="248" t="s">
        <v>172</v>
      </c>
      <c r="E346" s="40"/>
      <c r="F346" s="249" t="s">
        <v>2758</v>
      </c>
      <c r="G346" s="40"/>
      <c r="H346" s="40"/>
      <c r="I346" s="144"/>
      <c r="J346" s="40"/>
      <c r="K346" s="40"/>
      <c r="L346" s="44"/>
      <c r="M346" s="250"/>
      <c r="N346" s="251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172</v>
      </c>
      <c r="AU346" s="17" t="s">
        <v>87</v>
      </c>
    </row>
    <row r="347" s="2" customFormat="1">
      <c r="A347" s="38"/>
      <c r="B347" s="39"/>
      <c r="C347" s="40"/>
      <c r="D347" s="248" t="s">
        <v>393</v>
      </c>
      <c r="E347" s="40"/>
      <c r="F347" s="283" t="s">
        <v>2759</v>
      </c>
      <c r="G347" s="40"/>
      <c r="H347" s="40"/>
      <c r="I347" s="144"/>
      <c r="J347" s="40"/>
      <c r="K347" s="40"/>
      <c r="L347" s="44"/>
      <c r="M347" s="250"/>
      <c r="N347" s="251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393</v>
      </c>
      <c r="AU347" s="17" t="s">
        <v>87</v>
      </c>
    </row>
    <row r="348" s="14" customFormat="1">
      <c r="A348" s="14"/>
      <c r="B348" s="262"/>
      <c r="C348" s="263"/>
      <c r="D348" s="248" t="s">
        <v>174</v>
      </c>
      <c r="E348" s="264" t="s">
        <v>1</v>
      </c>
      <c r="F348" s="265" t="s">
        <v>2760</v>
      </c>
      <c r="G348" s="263"/>
      <c r="H348" s="266">
        <v>4.7000000000000002</v>
      </c>
      <c r="I348" s="267"/>
      <c r="J348" s="263"/>
      <c r="K348" s="263"/>
      <c r="L348" s="268"/>
      <c r="M348" s="269"/>
      <c r="N348" s="270"/>
      <c r="O348" s="270"/>
      <c r="P348" s="270"/>
      <c r="Q348" s="270"/>
      <c r="R348" s="270"/>
      <c r="S348" s="270"/>
      <c r="T348" s="27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2" t="s">
        <v>174</v>
      </c>
      <c r="AU348" s="272" t="s">
        <v>87</v>
      </c>
      <c r="AV348" s="14" t="s">
        <v>87</v>
      </c>
      <c r="AW348" s="14" t="s">
        <v>32</v>
      </c>
      <c r="AX348" s="14" t="s">
        <v>77</v>
      </c>
      <c r="AY348" s="272" t="s">
        <v>163</v>
      </c>
    </row>
    <row r="349" s="15" customFormat="1">
      <c r="A349" s="15"/>
      <c r="B349" s="291"/>
      <c r="C349" s="292"/>
      <c r="D349" s="248" t="s">
        <v>174</v>
      </c>
      <c r="E349" s="293" t="s">
        <v>1</v>
      </c>
      <c r="F349" s="294" t="s">
        <v>2521</v>
      </c>
      <c r="G349" s="292"/>
      <c r="H349" s="295">
        <v>4.7000000000000002</v>
      </c>
      <c r="I349" s="296"/>
      <c r="J349" s="292"/>
      <c r="K349" s="292"/>
      <c r="L349" s="297"/>
      <c r="M349" s="298"/>
      <c r="N349" s="299"/>
      <c r="O349" s="299"/>
      <c r="P349" s="299"/>
      <c r="Q349" s="299"/>
      <c r="R349" s="299"/>
      <c r="S349" s="299"/>
      <c r="T349" s="30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301" t="s">
        <v>174</v>
      </c>
      <c r="AU349" s="301" t="s">
        <v>87</v>
      </c>
      <c r="AV349" s="15" t="s">
        <v>170</v>
      </c>
      <c r="AW349" s="15" t="s">
        <v>32</v>
      </c>
      <c r="AX349" s="15" t="s">
        <v>85</v>
      </c>
      <c r="AY349" s="301" t="s">
        <v>163</v>
      </c>
    </row>
    <row r="350" s="2" customFormat="1" ht="16.5" customHeight="1">
      <c r="A350" s="38"/>
      <c r="B350" s="39"/>
      <c r="C350" s="235" t="s">
        <v>669</v>
      </c>
      <c r="D350" s="235" t="s">
        <v>165</v>
      </c>
      <c r="E350" s="236" t="s">
        <v>2761</v>
      </c>
      <c r="F350" s="237" t="s">
        <v>2762</v>
      </c>
      <c r="G350" s="238" t="s">
        <v>444</v>
      </c>
      <c r="H350" s="239">
        <v>4.7999999999999998</v>
      </c>
      <c r="I350" s="240"/>
      <c r="J350" s="241">
        <f>ROUND(I350*H350,2)</f>
        <v>0</v>
      </c>
      <c r="K350" s="237" t="s">
        <v>169</v>
      </c>
      <c r="L350" s="44"/>
      <c r="M350" s="242" t="s">
        <v>1</v>
      </c>
      <c r="N350" s="243" t="s">
        <v>42</v>
      </c>
      <c r="O350" s="91"/>
      <c r="P350" s="244">
        <f>O350*H350</f>
        <v>0</v>
      </c>
      <c r="Q350" s="244">
        <v>0.00048000000000000001</v>
      </c>
      <c r="R350" s="244">
        <f>Q350*H350</f>
        <v>0.0023040000000000001</v>
      </c>
      <c r="S350" s="244">
        <v>0</v>
      </c>
      <c r="T350" s="245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6" t="s">
        <v>264</v>
      </c>
      <c r="AT350" s="246" t="s">
        <v>165</v>
      </c>
      <c r="AU350" s="246" t="s">
        <v>87</v>
      </c>
      <c r="AY350" s="17" t="s">
        <v>163</v>
      </c>
      <c r="BE350" s="247">
        <f>IF(N350="základní",J350,0)</f>
        <v>0</v>
      </c>
      <c r="BF350" s="247">
        <f>IF(N350="snížená",J350,0)</f>
        <v>0</v>
      </c>
      <c r="BG350" s="247">
        <f>IF(N350="zákl. přenesená",J350,0)</f>
        <v>0</v>
      </c>
      <c r="BH350" s="247">
        <f>IF(N350="sníž. přenesená",J350,0)</f>
        <v>0</v>
      </c>
      <c r="BI350" s="247">
        <f>IF(N350="nulová",J350,0)</f>
        <v>0</v>
      </c>
      <c r="BJ350" s="17" t="s">
        <v>85</v>
      </c>
      <c r="BK350" s="247">
        <f>ROUND(I350*H350,2)</f>
        <v>0</v>
      </c>
      <c r="BL350" s="17" t="s">
        <v>264</v>
      </c>
      <c r="BM350" s="246" t="s">
        <v>1227</v>
      </c>
    </row>
    <row r="351" s="2" customFormat="1">
      <c r="A351" s="38"/>
      <c r="B351" s="39"/>
      <c r="C351" s="40"/>
      <c r="D351" s="248" t="s">
        <v>172</v>
      </c>
      <c r="E351" s="40"/>
      <c r="F351" s="249" t="s">
        <v>2763</v>
      </c>
      <c r="G351" s="40"/>
      <c r="H351" s="40"/>
      <c r="I351" s="144"/>
      <c r="J351" s="40"/>
      <c r="K351" s="40"/>
      <c r="L351" s="44"/>
      <c r="M351" s="250"/>
      <c r="N351" s="251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172</v>
      </c>
      <c r="AU351" s="17" t="s">
        <v>87</v>
      </c>
    </row>
    <row r="352" s="2" customFormat="1">
      <c r="A352" s="38"/>
      <c r="B352" s="39"/>
      <c r="C352" s="40"/>
      <c r="D352" s="248" t="s">
        <v>393</v>
      </c>
      <c r="E352" s="40"/>
      <c r="F352" s="283" t="s">
        <v>2764</v>
      </c>
      <c r="G352" s="40"/>
      <c r="H352" s="40"/>
      <c r="I352" s="144"/>
      <c r="J352" s="40"/>
      <c r="K352" s="40"/>
      <c r="L352" s="44"/>
      <c r="M352" s="250"/>
      <c r="N352" s="251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393</v>
      </c>
      <c r="AU352" s="17" t="s">
        <v>87</v>
      </c>
    </row>
    <row r="353" s="14" customFormat="1">
      <c r="A353" s="14"/>
      <c r="B353" s="262"/>
      <c r="C353" s="263"/>
      <c r="D353" s="248" t="s">
        <v>174</v>
      </c>
      <c r="E353" s="264" t="s">
        <v>1</v>
      </c>
      <c r="F353" s="265" t="s">
        <v>2765</v>
      </c>
      <c r="G353" s="263"/>
      <c r="H353" s="266">
        <v>4.7999999999999998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2" t="s">
        <v>174</v>
      </c>
      <c r="AU353" s="272" t="s">
        <v>87</v>
      </c>
      <c r="AV353" s="14" t="s">
        <v>87</v>
      </c>
      <c r="AW353" s="14" t="s">
        <v>32</v>
      </c>
      <c r="AX353" s="14" t="s">
        <v>77</v>
      </c>
      <c r="AY353" s="272" t="s">
        <v>163</v>
      </c>
    </row>
    <row r="354" s="15" customFormat="1">
      <c r="A354" s="15"/>
      <c r="B354" s="291"/>
      <c r="C354" s="292"/>
      <c r="D354" s="248" t="s">
        <v>174</v>
      </c>
      <c r="E354" s="293" t="s">
        <v>1</v>
      </c>
      <c r="F354" s="294" t="s">
        <v>2521</v>
      </c>
      <c r="G354" s="292"/>
      <c r="H354" s="295">
        <v>4.7999999999999998</v>
      </c>
      <c r="I354" s="296"/>
      <c r="J354" s="292"/>
      <c r="K354" s="292"/>
      <c r="L354" s="297"/>
      <c r="M354" s="298"/>
      <c r="N354" s="299"/>
      <c r="O354" s="299"/>
      <c r="P354" s="299"/>
      <c r="Q354" s="299"/>
      <c r="R354" s="299"/>
      <c r="S354" s="299"/>
      <c r="T354" s="30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301" t="s">
        <v>174</v>
      </c>
      <c r="AU354" s="301" t="s">
        <v>87</v>
      </c>
      <c r="AV354" s="15" t="s">
        <v>170</v>
      </c>
      <c r="AW354" s="15" t="s">
        <v>32</v>
      </c>
      <c r="AX354" s="15" t="s">
        <v>85</v>
      </c>
      <c r="AY354" s="301" t="s">
        <v>163</v>
      </c>
    </row>
    <row r="355" s="2" customFormat="1" ht="16.5" customHeight="1">
      <c r="A355" s="38"/>
      <c r="B355" s="39"/>
      <c r="C355" s="273" t="s">
        <v>674</v>
      </c>
      <c r="D355" s="273" t="s">
        <v>230</v>
      </c>
      <c r="E355" s="274" t="s">
        <v>2766</v>
      </c>
      <c r="F355" s="275" t="s">
        <v>2767</v>
      </c>
      <c r="G355" s="276" t="s">
        <v>781</v>
      </c>
      <c r="H355" s="277">
        <v>3</v>
      </c>
      <c r="I355" s="278"/>
      <c r="J355" s="279">
        <f>ROUND(I355*H355,2)</f>
        <v>0</v>
      </c>
      <c r="K355" s="275" t="s">
        <v>1</v>
      </c>
      <c r="L355" s="280"/>
      <c r="M355" s="281" t="s">
        <v>1</v>
      </c>
      <c r="N355" s="282" t="s">
        <v>42</v>
      </c>
      <c r="O355" s="91"/>
      <c r="P355" s="244">
        <f>O355*H355</f>
        <v>0</v>
      </c>
      <c r="Q355" s="244">
        <v>0.00029999999999999997</v>
      </c>
      <c r="R355" s="244">
        <f>Q355*H355</f>
        <v>0.00089999999999999998</v>
      </c>
      <c r="S355" s="244">
        <v>0</v>
      </c>
      <c r="T355" s="24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6" t="s">
        <v>379</v>
      </c>
      <c r="AT355" s="246" t="s">
        <v>230</v>
      </c>
      <c r="AU355" s="246" t="s">
        <v>87</v>
      </c>
      <c r="AY355" s="17" t="s">
        <v>163</v>
      </c>
      <c r="BE355" s="247">
        <f>IF(N355="základní",J355,0)</f>
        <v>0</v>
      </c>
      <c r="BF355" s="247">
        <f>IF(N355="snížená",J355,0)</f>
        <v>0</v>
      </c>
      <c r="BG355" s="247">
        <f>IF(N355="zákl. přenesená",J355,0)</f>
        <v>0</v>
      </c>
      <c r="BH355" s="247">
        <f>IF(N355="sníž. přenesená",J355,0)</f>
        <v>0</v>
      </c>
      <c r="BI355" s="247">
        <f>IF(N355="nulová",J355,0)</f>
        <v>0</v>
      </c>
      <c r="BJ355" s="17" t="s">
        <v>85</v>
      </c>
      <c r="BK355" s="247">
        <f>ROUND(I355*H355,2)</f>
        <v>0</v>
      </c>
      <c r="BL355" s="17" t="s">
        <v>264</v>
      </c>
      <c r="BM355" s="246" t="s">
        <v>2768</v>
      </c>
    </row>
    <row r="356" s="2" customFormat="1">
      <c r="A356" s="38"/>
      <c r="B356" s="39"/>
      <c r="C356" s="40"/>
      <c r="D356" s="248" t="s">
        <v>172</v>
      </c>
      <c r="E356" s="40"/>
      <c r="F356" s="249" t="s">
        <v>2767</v>
      </c>
      <c r="G356" s="40"/>
      <c r="H356" s="40"/>
      <c r="I356" s="144"/>
      <c r="J356" s="40"/>
      <c r="K356" s="40"/>
      <c r="L356" s="44"/>
      <c r="M356" s="250"/>
      <c r="N356" s="251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172</v>
      </c>
      <c r="AU356" s="17" t="s">
        <v>87</v>
      </c>
    </row>
    <row r="357" s="2" customFormat="1" ht="16.5" customHeight="1">
      <c r="A357" s="38"/>
      <c r="B357" s="39"/>
      <c r="C357" s="273" t="s">
        <v>681</v>
      </c>
      <c r="D357" s="273" t="s">
        <v>230</v>
      </c>
      <c r="E357" s="274" t="s">
        <v>2769</v>
      </c>
      <c r="F357" s="275" t="s">
        <v>2770</v>
      </c>
      <c r="G357" s="276" t="s">
        <v>781</v>
      </c>
      <c r="H357" s="277">
        <v>1</v>
      </c>
      <c r="I357" s="278"/>
      <c r="J357" s="279">
        <f>ROUND(I357*H357,2)</f>
        <v>0</v>
      </c>
      <c r="K357" s="275" t="s">
        <v>169</v>
      </c>
      <c r="L357" s="280"/>
      <c r="M357" s="281" t="s">
        <v>1</v>
      </c>
      <c r="N357" s="282" t="s">
        <v>42</v>
      </c>
      <c r="O357" s="91"/>
      <c r="P357" s="244">
        <f>O357*H357</f>
        <v>0</v>
      </c>
      <c r="Q357" s="244">
        <v>6.9999999999999994E-05</v>
      </c>
      <c r="R357" s="244">
        <f>Q357*H357</f>
        <v>6.9999999999999994E-05</v>
      </c>
      <c r="S357" s="244">
        <v>0</v>
      </c>
      <c r="T357" s="245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6" t="s">
        <v>379</v>
      </c>
      <c r="AT357" s="246" t="s">
        <v>230</v>
      </c>
      <c r="AU357" s="246" t="s">
        <v>87</v>
      </c>
      <c r="AY357" s="17" t="s">
        <v>163</v>
      </c>
      <c r="BE357" s="247">
        <f>IF(N357="základní",J357,0)</f>
        <v>0</v>
      </c>
      <c r="BF357" s="247">
        <f>IF(N357="snížená",J357,0)</f>
        <v>0</v>
      </c>
      <c r="BG357" s="247">
        <f>IF(N357="zákl. přenesená",J357,0)</f>
        <v>0</v>
      </c>
      <c r="BH357" s="247">
        <f>IF(N357="sníž. přenesená",J357,0)</f>
        <v>0</v>
      </c>
      <c r="BI357" s="247">
        <f>IF(N357="nulová",J357,0)</f>
        <v>0</v>
      </c>
      <c r="BJ357" s="17" t="s">
        <v>85</v>
      </c>
      <c r="BK357" s="247">
        <f>ROUND(I357*H357,2)</f>
        <v>0</v>
      </c>
      <c r="BL357" s="17" t="s">
        <v>264</v>
      </c>
      <c r="BM357" s="246" t="s">
        <v>2771</v>
      </c>
    </row>
    <row r="358" s="2" customFormat="1">
      <c r="A358" s="38"/>
      <c r="B358" s="39"/>
      <c r="C358" s="40"/>
      <c r="D358" s="248" t="s">
        <v>172</v>
      </c>
      <c r="E358" s="40"/>
      <c r="F358" s="249" t="s">
        <v>2770</v>
      </c>
      <c r="G358" s="40"/>
      <c r="H358" s="40"/>
      <c r="I358" s="144"/>
      <c r="J358" s="40"/>
      <c r="K358" s="40"/>
      <c r="L358" s="44"/>
      <c r="M358" s="250"/>
      <c r="N358" s="251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172</v>
      </c>
      <c r="AU358" s="17" t="s">
        <v>87</v>
      </c>
    </row>
    <row r="359" s="2" customFormat="1" ht="16.5" customHeight="1">
      <c r="A359" s="38"/>
      <c r="B359" s="39"/>
      <c r="C359" s="235" t="s">
        <v>688</v>
      </c>
      <c r="D359" s="235" t="s">
        <v>165</v>
      </c>
      <c r="E359" s="236" t="s">
        <v>2772</v>
      </c>
      <c r="F359" s="237" t="s">
        <v>2773</v>
      </c>
      <c r="G359" s="238" t="s">
        <v>781</v>
      </c>
      <c r="H359" s="239">
        <v>1</v>
      </c>
      <c r="I359" s="240"/>
      <c r="J359" s="241">
        <f>ROUND(I359*H359,2)</f>
        <v>0</v>
      </c>
      <c r="K359" s="237" t="s">
        <v>1</v>
      </c>
      <c r="L359" s="44"/>
      <c r="M359" s="242" t="s">
        <v>1</v>
      </c>
      <c r="N359" s="243" t="s">
        <v>42</v>
      </c>
      <c r="O359" s="91"/>
      <c r="P359" s="244">
        <f>O359*H359</f>
        <v>0</v>
      </c>
      <c r="Q359" s="244">
        <v>0</v>
      </c>
      <c r="R359" s="244">
        <f>Q359*H359</f>
        <v>0</v>
      </c>
      <c r="S359" s="244">
        <v>0</v>
      </c>
      <c r="T359" s="245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6" t="s">
        <v>264</v>
      </c>
      <c r="AT359" s="246" t="s">
        <v>165</v>
      </c>
      <c r="AU359" s="246" t="s">
        <v>87</v>
      </c>
      <c r="AY359" s="17" t="s">
        <v>163</v>
      </c>
      <c r="BE359" s="247">
        <f>IF(N359="základní",J359,0)</f>
        <v>0</v>
      </c>
      <c r="BF359" s="247">
        <f>IF(N359="snížená",J359,0)</f>
        <v>0</v>
      </c>
      <c r="BG359" s="247">
        <f>IF(N359="zákl. přenesená",J359,0)</f>
        <v>0</v>
      </c>
      <c r="BH359" s="247">
        <f>IF(N359="sníž. přenesená",J359,0)</f>
        <v>0</v>
      </c>
      <c r="BI359" s="247">
        <f>IF(N359="nulová",J359,0)</f>
        <v>0</v>
      </c>
      <c r="BJ359" s="17" t="s">
        <v>85</v>
      </c>
      <c r="BK359" s="247">
        <f>ROUND(I359*H359,2)</f>
        <v>0</v>
      </c>
      <c r="BL359" s="17" t="s">
        <v>264</v>
      </c>
      <c r="BM359" s="246" t="s">
        <v>1271</v>
      </c>
    </row>
    <row r="360" s="2" customFormat="1">
      <c r="A360" s="38"/>
      <c r="B360" s="39"/>
      <c r="C360" s="40"/>
      <c r="D360" s="248" t="s">
        <v>172</v>
      </c>
      <c r="E360" s="40"/>
      <c r="F360" s="249" t="s">
        <v>2773</v>
      </c>
      <c r="G360" s="40"/>
      <c r="H360" s="40"/>
      <c r="I360" s="144"/>
      <c r="J360" s="40"/>
      <c r="K360" s="40"/>
      <c r="L360" s="44"/>
      <c r="M360" s="250"/>
      <c r="N360" s="251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172</v>
      </c>
      <c r="AU360" s="17" t="s">
        <v>87</v>
      </c>
    </row>
    <row r="361" s="2" customFormat="1" ht="16.5" customHeight="1">
      <c r="A361" s="38"/>
      <c r="B361" s="39"/>
      <c r="C361" s="235" t="s">
        <v>694</v>
      </c>
      <c r="D361" s="235" t="s">
        <v>165</v>
      </c>
      <c r="E361" s="236" t="s">
        <v>2774</v>
      </c>
      <c r="F361" s="237" t="s">
        <v>2775</v>
      </c>
      <c r="G361" s="238" t="s">
        <v>781</v>
      </c>
      <c r="H361" s="239">
        <v>3</v>
      </c>
      <c r="I361" s="240"/>
      <c r="J361" s="241">
        <f>ROUND(I361*H361,2)</f>
        <v>0</v>
      </c>
      <c r="K361" s="237" t="s">
        <v>169</v>
      </c>
      <c r="L361" s="44"/>
      <c r="M361" s="242" t="s">
        <v>1</v>
      </c>
      <c r="N361" s="243" t="s">
        <v>42</v>
      </c>
      <c r="O361" s="91"/>
      <c r="P361" s="244">
        <f>O361*H361</f>
        <v>0</v>
      </c>
      <c r="Q361" s="244">
        <v>0</v>
      </c>
      <c r="R361" s="244">
        <f>Q361*H361</f>
        <v>0</v>
      </c>
      <c r="S361" s="244">
        <v>0</v>
      </c>
      <c r="T361" s="245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6" t="s">
        <v>264</v>
      </c>
      <c r="AT361" s="246" t="s">
        <v>165</v>
      </c>
      <c r="AU361" s="246" t="s">
        <v>87</v>
      </c>
      <c r="AY361" s="17" t="s">
        <v>163</v>
      </c>
      <c r="BE361" s="247">
        <f>IF(N361="základní",J361,0)</f>
        <v>0</v>
      </c>
      <c r="BF361" s="247">
        <f>IF(N361="snížená",J361,0)</f>
        <v>0</v>
      </c>
      <c r="BG361" s="247">
        <f>IF(N361="zákl. přenesená",J361,0)</f>
        <v>0</v>
      </c>
      <c r="BH361" s="247">
        <f>IF(N361="sníž. přenesená",J361,0)</f>
        <v>0</v>
      </c>
      <c r="BI361" s="247">
        <f>IF(N361="nulová",J361,0)</f>
        <v>0</v>
      </c>
      <c r="BJ361" s="17" t="s">
        <v>85</v>
      </c>
      <c r="BK361" s="247">
        <f>ROUND(I361*H361,2)</f>
        <v>0</v>
      </c>
      <c r="BL361" s="17" t="s">
        <v>264</v>
      </c>
      <c r="BM361" s="246" t="s">
        <v>1283</v>
      </c>
    </row>
    <row r="362" s="2" customFormat="1">
      <c r="A362" s="38"/>
      <c r="B362" s="39"/>
      <c r="C362" s="40"/>
      <c r="D362" s="248" t="s">
        <v>172</v>
      </c>
      <c r="E362" s="40"/>
      <c r="F362" s="249" t="s">
        <v>2776</v>
      </c>
      <c r="G362" s="40"/>
      <c r="H362" s="40"/>
      <c r="I362" s="144"/>
      <c r="J362" s="40"/>
      <c r="K362" s="40"/>
      <c r="L362" s="44"/>
      <c r="M362" s="250"/>
      <c r="N362" s="251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172</v>
      </c>
      <c r="AU362" s="17" t="s">
        <v>87</v>
      </c>
    </row>
    <row r="363" s="2" customFormat="1" ht="16.5" customHeight="1">
      <c r="A363" s="38"/>
      <c r="B363" s="39"/>
      <c r="C363" s="235" t="s">
        <v>699</v>
      </c>
      <c r="D363" s="235" t="s">
        <v>165</v>
      </c>
      <c r="E363" s="236" t="s">
        <v>2777</v>
      </c>
      <c r="F363" s="237" t="s">
        <v>2778</v>
      </c>
      <c r="G363" s="238" t="s">
        <v>781</v>
      </c>
      <c r="H363" s="239">
        <v>4</v>
      </c>
      <c r="I363" s="240"/>
      <c r="J363" s="241">
        <f>ROUND(I363*H363,2)</f>
        <v>0</v>
      </c>
      <c r="K363" s="237" t="s">
        <v>169</v>
      </c>
      <c r="L363" s="44"/>
      <c r="M363" s="242" t="s">
        <v>1</v>
      </c>
      <c r="N363" s="243" t="s">
        <v>42</v>
      </c>
      <c r="O363" s="91"/>
      <c r="P363" s="244">
        <f>O363*H363</f>
        <v>0</v>
      </c>
      <c r="Q363" s="244">
        <v>0</v>
      </c>
      <c r="R363" s="244">
        <f>Q363*H363</f>
        <v>0</v>
      </c>
      <c r="S363" s="244">
        <v>0</v>
      </c>
      <c r="T363" s="245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6" t="s">
        <v>264</v>
      </c>
      <c r="AT363" s="246" t="s">
        <v>165</v>
      </c>
      <c r="AU363" s="246" t="s">
        <v>87</v>
      </c>
      <c r="AY363" s="17" t="s">
        <v>163</v>
      </c>
      <c r="BE363" s="247">
        <f>IF(N363="základní",J363,0)</f>
        <v>0</v>
      </c>
      <c r="BF363" s="247">
        <f>IF(N363="snížená",J363,0)</f>
        <v>0</v>
      </c>
      <c r="BG363" s="247">
        <f>IF(N363="zákl. přenesená",J363,0)</f>
        <v>0</v>
      </c>
      <c r="BH363" s="247">
        <f>IF(N363="sníž. přenesená",J363,0)</f>
        <v>0</v>
      </c>
      <c r="BI363" s="247">
        <f>IF(N363="nulová",J363,0)</f>
        <v>0</v>
      </c>
      <c r="BJ363" s="17" t="s">
        <v>85</v>
      </c>
      <c r="BK363" s="247">
        <f>ROUND(I363*H363,2)</f>
        <v>0</v>
      </c>
      <c r="BL363" s="17" t="s">
        <v>264</v>
      </c>
      <c r="BM363" s="246" t="s">
        <v>1296</v>
      </c>
    </row>
    <row r="364" s="2" customFormat="1">
      <c r="A364" s="38"/>
      <c r="B364" s="39"/>
      <c r="C364" s="40"/>
      <c r="D364" s="248" t="s">
        <v>172</v>
      </c>
      <c r="E364" s="40"/>
      <c r="F364" s="249" t="s">
        <v>2779</v>
      </c>
      <c r="G364" s="40"/>
      <c r="H364" s="40"/>
      <c r="I364" s="144"/>
      <c r="J364" s="40"/>
      <c r="K364" s="40"/>
      <c r="L364" s="44"/>
      <c r="M364" s="250"/>
      <c r="N364" s="251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172</v>
      </c>
      <c r="AU364" s="17" t="s">
        <v>87</v>
      </c>
    </row>
    <row r="365" s="14" customFormat="1">
      <c r="A365" s="14"/>
      <c r="B365" s="262"/>
      <c r="C365" s="263"/>
      <c r="D365" s="248" t="s">
        <v>174</v>
      </c>
      <c r="E365" s="264" t="s">
        <v>1</v>
      </c>
      <c r="F365" s="265" t="s">
        <v>2780</v>
      </c>
      <c r="G365" s="263"/>
      <c r="H365" s="266">
        <v>4</v>
      </c>
      <c r="I365" s="267"/>
      <c r="J365" s="263"/>
      <c r="K365" s="263"/>
      <c r="L365" s="268"/>
      <c r="M365" s="269"/>
      <c r="N365" s="270"/>
      <c r="O365" s="270"/>
      <c r="P365" s="270"/>
      <c r="Q365" s="270"/>
      <c r="R365" s="270"/>
      <c r="S365" s="270"/>
      <c r="T365" s="27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2" t="s">
        <v>174</v>
      </c>
      <c r="AU365" s="272" t="s">
        <v>87</v>
      </c>
      <c r="AV365" s="14" t="s">
        <v>87</v>
      </c>
      <c r="AW365" s="14" t="s">
        <v>32</v>
      </c>
      <c r="AX365" s="14" t="s">
        <v>77</v>
      </c>
      <c r="AY365" s="272" t="s">
        <v>163</v>
      </c>
    </row>
    <row r="366" s="15" customFormat="1">
      <c r="A366" s="15"/>
      <c r="B366" s="291"/>
      <c r="C366" s="292"/>
      <c r="D366" s="248" t="s">
        <v>174</v>
      </c>
      <c r="E366" s="293" t="s">
        <v>1</v>
      </c>
      <c r="F366" s="294" t="s">
        <v>2521</v>
      </c>
      <c r="G366" s="292"/>
      <c r="H366" s="295">
        <v>4</v>
      </c>
      <c r="I366" s="296"/>
      <c r="J366" s="292"/>
      <c r="K366" s="292"/>
      <c r="L366" s="297"/>
      <c r="M366" s="298"/>
      <c r="N366" s="299"/>
      <c r="O366" s="299"/>
      <c r="P366" s="299"/>
      <c r="Q366" s="299"/>
      <c r="R366" s="299"/>
      <c r="S366" s="299"/>
      <c r="T366" s="30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301" t="s">
        <v>174</v>
      </c>
      <c r="AU366" s="301" t="s">
        <v>87</v>
      </c>
      <c r="AV366" s="15" t="s">
        <v>170</v>
      </c>
      <c r="AW366" s="15" t="s">
        <v>32</v>
      </c>
      <c r="AX366" s="15" t="s">
        <v>85</v>
      </c>
      <c r="AY366" s="301" t="s">
        <v>163</v>
      </c>
    </row>
    <row r="367" s="2" customFormat="1" ht="16.5" customHeight="1">
      <c r="A367" s="38"/>
      <c r="B367" s="39"/>
      <c r="C367" s="235" t="s">
        <v>706</v>
      </c>
      <c r="D367" s="235" t="s">
        <v>165</v>
      </c>
      <c r="E367" s="236" t="s">
        <v>2781</v>
      </c>
      <c r="F367" s="237" t="s">
        <v>2782</v>
      </c>
      <c r="G367" s="238" t="s">
        <v>781</v>
      </c>
      <c r="H367" s="239">
        <v>4</v>
      </c>
      <c r="I367" s="240"/>
      <c r="J367" s="241">
        <f>ROUND(I367*H367,2)</f>
        <v>0</v>
      </c>
      <c r="K367" s="237" t="s">
        <v>169</v>
      </c>
      <c r="L367" s="44"/>
      <c r="M367" s="242" t="s">
        <v>1</v>
      </c>
      <c r="N367" s="243" t="s">
        <v>42</v>
      </c>
      <c r="O367" s="91"/>
      <c r="P367" s="244">
        <f>O367*H367</f>
        <v>0</v>
      </c>
      <c r="Q367" s="244">
        <v>0</v>
      </c>
      <c r="R367" s="244">
        <f>Q367*H367</f>
        <v>0</v>
      </c>
      <c r="S367" s="244">
        <v>0</v>
      </c>
      <c r="T367" s="245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6" t="s">
        <v>264</v>
      </c>
      <c r="AT367" s="246" t="s">
        <v>165</v>
      </c>
      <c r="AU367" s="246" t="s">
        <v>87</v>
      </c>
      <c r="AY367" s="17" t="s">
        <v>163</v>
      </c>
      <c r="BE367" s="247">
        <f>IF(N367="základní",J367,0)</f>
        <v>0</v>
      </c>
      <c r="BF367" s="247">
        <f>IF(N367="snížená",J367,0)</f>
        <v>0</v>
      </c>
      <c r="BG367" s="247">
        <f>IF(N367="zákl. přenesená",J367,0)</f>
        <v>0</v>
      </c>
      <c r="BH367" s="247">
        <f>IF(N367="sníž. přenesená",J367,0)</f>
        <v>0</v>
      </c>
      <c r="BI367" s="247">
        <f>IF(N367="nulová",J367,0)</f>
        <v>0</v>
      </c>
      <c r="BJ367" s="17" t="s">
        <v>85</v>
      </c>
      <c r="BK367" s="247">
        <f>ROUND(I367*H367,2)</f>
        <v>0</v>
      </c>
      <c r="BL367" s="17" t="s">
        <v>264</v>
      </c>
      <c r="BM367" s="246" t="s">
        <v>1311</v>
      </c>
    </row>
    <row r="368" s="2" customFormat="1">
      <c r="A368" s="38"/>
      <c r="B368" s="39"/>
      <c r="C368" s="40"/>
      <c r="D368" s="248" t="s">
        <v>172</v>
      </c>
      <c r="E368" s="40"/>
      <c r="F368" s="249" t="s">
        <v>2783</v>
      </c>
      <c r="G368" s="40"/>
      <c r="H368" s="40"/>
      <c r="I368" s="144"/>
      <c r="J368" s="40"/>
      <c r="K368" s="40"/>
      <c r="L368" s="44"/>
      <c r="M368" s="250"/>
      <c r="N368" s="251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172</v>
      </c>
      <c r="AU368" s="17" t="s">
        <v>87</v>
      </c>
    </row>
    <row r="369" s="14" customFormat="1">
      <c r="A369" s="14"/>
      <c r="B369" s="262"/>
      <c r="C369" s="263"/>
      <c r="D369" s="248" t="s">
        <v>174</v>
      </c>
      <c r="E369" s="264" t="s">
        <v>1</v>
      </c>
      <c r="F369" s="265" t="s">
        <v>2784</v>
      </c>
      <c r="G369" s="263"/>
      <c r="H369" s="266">
        <v>4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2" t="s">
        <v>174</v>
      </c>
      <c r="AU369" s="272" t="s">
        <v>87</v>
      </c>
      <c r="AV369" s="14" t="s">
        <v>87</v>
      </c>
      <c r="AW369" s="14" t="s">
        <v>32</v>
      </c>
      <c r="AX369" s="14" t="s">
        <v>77</v>
      </c>
      <c r="AY369" s="272" t="s">
        <v>163</v>
      </c>
    </row>
    <row r="370" s="15" customFormat="1">
      <c r="A370" s="15"/>
      <c r="B370" s="291"/>
      <c r="C370" s="292"/>
      <c r="D370" s="248" t="s">
        <v>174</v>
      </c>
      <c r="E370" s="293" t="s">
        <v>1</v>
      </c>
      <c r="F370" s="294" t="s">
        <v>2521</v>
      </c>
      <c r="G370" s="292"/>
      <c r="H370" s="295">
        <v>4</v>
      </c>
      <c r="I370" s="296"/>
      <c r="J370" s="292"/>
      <c r="K370" s="292"/>
      <c r="L370" s="297"/>
      <c r="M370" s="298"/>
      <c r="N370" s="299"/>
      <c r="O370" s="299"/>
      <c r="P370" s="299"/>
      <c r="Q370" s="299"/>
      <c r="R370" s="299"/>
      <c r="S370" s="299"/>
      <c r="T370" s="30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301" t="s">
        <v>174</v>
      </c>
      <c r="AU370" s="301" t="s">
        <v>87</v>
      </c>
      <c r="AV370" s="15" t="s">
        <v>170</v>
      </c>
      <c r="AW370" s="15" t="s">
        <v>32</v>
      </c>
      <c r="AX370" s="15" t="s">
        <v>85</v>
      </c>
      <c r="AY370" s="301" t="s">
        <v>163</v>
      </c>
    </row>
    <row r="371" s="2" customFormat="1" ht="16.5" customHeight="1">
      <c r="A371" s="38"/>
      <c r="B371" s="39"/>
      <c r="C371" s="235" t="s">
        <v>712</v>
      </c>
      <c r="D371" s="235" t="s">
        <v>165</v>
      </c>
      <c r="E371" s="236" t="s">
        <v>2785</v>
      </c>
      <c r="F371" s="237" t="s">
        <v>2786</v>
      </c>
      <c r="G371" s="238" t="s">
        <v>2337</v>
      </c>
      <c r="H371" s="239">
        <v>1</v>
      </c>
      <c r="I371" s="240"/>
      <c r="J371" s="241">
        <f>ROUND(I371*H371,2)</f>
        <v>0</v>
      </c>
      <c r="K371" s="237" t="s">
        <v>1</v>
      </c>
      <c r="L371" s="44"/>
      <c r="M371" s="242" t="s">
        <v>1</v>
      </c>
      <c r="N371" s="243" t="s">
        <v>42</v>
      </c>
      <c r="O371" s="91"/>
      <c r="P371" s="244">
        <f>O371*H371</f>
        <v>0</v>
      </c>
      <c r="Q371" s="244">
        <v>0.0057299999999999999</v>
      </c>
      <c r="R371" s="244">
        <f>Q371*H371</f>
        <v>0.0057299999999999999</v>
      </c>
      <c r="S371" s="244">
        <v>0</v>
      </c>
      <c r="T371" s="245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6" t="s">
        <v>264</v>
      </c>
      <c r="AT371" s="246" t="s">
        <v>165</v>
      </c>
      <c r="AU371" s="246" t="s">
        <v>87</v>
      </c>
      <c r="AY371" s="17" t="s">
        <v>163</v>
      </c>
      <c r="BE371" s="247">
        <f>IF(N371="základní",J371,0)</f>
        <v>0</v>
      </c>
      <c r="BF371" s="247">
        <f>IF(N371="snížená",J371,0)</f>
        <v>0</v>
      </c>
      <c r="BG371" s="247">
        <f>IF(N371="zákl. přenesená",J371,0)</f>
        <v>0</v>
      </c>
      <c r="BH371" s="247">
        <f>IF(N371="sníž. přenesená",J371,0)</f>
        <v>0</v>
      </c>
      <c r="BI371" s="247">
        <f>IF(N371="nulová",J371,0)</f>
        <v>0</v>
      </c>
      <c r="BJ371" s="17" t="s">
        <v>85</v>
      </c>
      <c r="BK371" s="247">
        <f>ROUND(I371*H371,2)</f>
        <v>0</v>
      </c>
      <c r="BL371" s="17" t="s">
        <v>264</v>
      </c>
      <c r="BM371" s="246" t="s">
        <v>1322</v>
      </c>
    </row>
    <row r="372" s="2" customFormat="1">
      <c r="A372" s="38"/>
      <c r="B372" s="39"/>
      <c r="C372" s="40"/>
      <c r="D372" s="248" t="s">
        <v>172</v>
      </c>
      <c r="E372" s="40"/>
      <c r="F372" s="249" t="s">
        <v>2786</v>
      </c>
      <c r="G372" s="40"/>
      <c r="H372" s="40"/>
      <c r="I372" s="144"/>
      <c r="J372" s="40"/>
      <c r="K372" s="40"/>
      <c r="L372" s="44"/>
      <c r="M372" s="250"/>
      <c r="N372" s="251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172</v>
      </c>
      <c r="AU372" s="17" t="s">
        <v>87</v>
      </c>
    </row>
    <row r="373" s="2" customFormat="1" ht="16.5" customHeight="1">
      <c r="A373" s="38"/>
      <c r="B373" s="39"/>
      <c r="C373" s="273" t="s">
        <v>717</v>
      </c>
      <c r="D373" s="273" t="s">
        <v>230</v>
      </c>
      <c r="E373" s="274" t="s">
        <v>2787</v>
      </c>
      <c r="F373" s="275" t="s">
        <v>2788</v>
      </c>
      <c r="G373" s="276" t="s">
        <v>2337</v>
      </c>
      <c r="H373" s="277">
        <v>1</v>
      </c>
      <c r="I373" s="278"/>
      <c r="J373" s="279">
        <f>ROUND(I373*H373,2)</f>
        <v>0</v>
      </c>
      <c r="K373" s="275" t="s">
        <v>1</v>
      </c>
      <c r="L373" s="280"/>
      <c r="M373" s="281" t="s">
        <v>1</v>
      </c>
      <c r="N373" s="282" t="s">
        <v>42</v>
      </c>
      <c r="O373" s="91"/>
      <c r="P373" s="244">
        <f>O373*H373</f>
        <v>0</v>
      </c>
      <c r="Q373" s="244">
        <v>0.0050000000000000001</v>
      </c>
      <c r="R373" s="244">
        <f>Q373*H373</f>
        <v>0.0050000000000000001</v>
      </c>
      <c r="S373" s="244">
        <v>0</v>
      </c>
      <c r="T373" s="245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6" t="s">
        <v>379</v>
      </c>
      <c r="AT373" s="246" t="s">
        <v>230</v>
      </c>
      <c r="AU373" s="246" t="s">
        <v>87</v>
      </c>
      <c r="AY373" s="17" t="s">
        <v>163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7" t="s">
        <v>85</v>
      </c>
      <c r="BK373" s="247">
        <f>ROUND(I373*H373,2)</f>
        <v>0</v>
      </c>
      <c r="BL373" s="17" t="s">
        <v>264</v>
      </c>
      <c r="BM373" s="246" t="s">
        <v>1333</v>
      </c>
    </row>
    <row r="374" s="2" customFormat="1">
      <c r="A374" s="38"/>
      <c r="B374" s="39"/>
      <c r="C374" s="40"/>
      <c r="D374" s="248" t="s">
        <v>172</v>
      </c>
      <c r="E374" s="40"/>
      <c r="F374" s="249" t="s">
        <v>2788</v>
      </c>
      <c r="G374" s="40"/>
      <c r="H374" s="40"/>
      <c r="I374" s="144"/>
      <c r="J374" s="40"/>
      <c r="K374" s="40"/>
      <c r="L374" s="44"/>
      <c r="M374" s="250"/>
      <c r="N374" s="251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172</v>
      </c>
      <c r="AU374" s="17" t="s">
        <v>87</v>
      </c>
    </row>
    <row r="375" s="2" customFormat="1" ht="16.5" customHeight="1">
      <c r="A375" s="38"/>
      <c r="B375" s="39"/>
      <c r="C375" s="235" t="s">
        <v>724</v>
      </c>
      <c r="D375" s="235" t="s">
        <v>165</v>
      </c>
      <c r="E375" s="236" t="s">
        <v>2789</v>
      </c>
      <c r="F375" s="237" t="s">
        <v>2790</v>
      </c>
      <c r="G375" s="238" t="s">
        <v>781</v>
      </c>
      <c r="H375" s="239">
        <v>2</v>
      </c>
      <c r="I375" s="240"/>
      <c r="J375" s="241">
        <f>ROUND(I375*H375,2)</f>
        <v>0</v>
      </c>
      <c r="K375" s="237" t="s">
        <v>169</v>
      </c>
      <c r="L375" s="44"/>
      <c r="M375" s="242" t="s">
        <v>1</v>
      </c>
      <c r="N375" s="243" t="s">
        <v>42</v>
      </c>
      <c r="O375" s="91"/>
      <c r="P375" s="244">
        <f>O375*H375</f>
        <v>0</v>
      </c>
      <c r="Q375" s="244">
        <v>0.00029</v>
      </c>
      <c r="R375" s="244">
        <f>Q375*H375</f>
        <v>0.00058</v>
      </c>
      <c r="S375" s="244">
        <v>0</v>
      </c>
      <c r="T375" s="245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6" t="s">
        <v>264</v>
      </c>
      <c r="AT375" s="246" t="s">
        <v>165</v>
      </c>
      <c r="AU375" s="246" t="s">
        <v>87</v>
      </c>
      <c r="AY375" s="17" t="s">
        <v>163</v>
      </c>
      <c r="BE375" s="247">
        <f>IF(N375="základní",J375,0)</f>
        <v>0</v>
      </c>
      <c r="BF375" s="247">
        <f>IF(N375="snížená",J375,0)</f>
        <v>0</v>
      </c>
      <c r="BG375" s="247">
        <f>IF(N375="zákl. přenesená",J375,0)</f>
        <v>0</v>
      </c>
      <c r="BH375" s="247">
        <f>IF(N375="sníž. přenesená",J375,0)</f>
        <v>0</v>
      </c>
      <c r="BI375" s="247">
        <f>IF(N375="nulová",J375,0)</f>
        <v>0</v>
      </c>
      <c r="BJ375" s="17" t="s">
        <v>85</v>
      </c>
      <c r="BK375" s="247">
        <f>ROUND(I375*H375,2)</f>
        <v>0</v>
      </c>
      <c r="BL375" s="17" t="s">
        <v>264</v>
      </c>
      <c r="BM375" s="246" t="s">
        <v>2791</v>
      </c>
    </row>
    <row r="376" s="2" customFormat="1">
      <c r="A376" s="38"/>
      <c r="B376" s="39"/>
      <c r="C376" s="40"/>
      <c r="D376" s="248" t="s">
        <v>172</v>
      </c>
      <c r="E376" s="40"/>
      <c r="F376" s="249" t="s">
        <v>2792</v>
      </c>
      <c r="G376" s="40"/>
      <c r="H376" s="40"/>
      <c r="I376" s="144"/>
      <c r="J376" s="40"/>
      <c r="K376" s="40"/>
      <c r="L376" s="44"/>
      <c r="M376" s="250"/>
      <c r="N376" s="251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172</v>
      </c>
      <c r="AU376" s="17" t="s">
        <v>87</v>
      </c>
    </row>
    <row r="377" s="2" customFormat="1" ht="16.5" customHeight="1">
      <c r="A377" s="38"/>
      <c r="B377" s="39"/>
      <c r="C377" s="235" t="s">
        <v>729</v>
      </c>
      <c r="D377" s="235" t="s">
        <v>165</v>
      </c>
      <c r="E377" s="236" t="s">
        <v>2793</v>
      </c>
      <c r="F377" s="237" t="s">
        <v>2794</v>
      </c>
      <c r="G377" s="238" t="s">
        <v>444</v>
      </c>
      <c r="H377" s="239">
        <v>37.5</v>
      </c>
      <c r="I377" s="240"/>
      <c r="J377" s="241">
        <f>ROUND(I377*H377,2)</f>
        <v>0</v>
      </c>
      <c r="K377" s="237" t="s">
        <v>169</v>
      </c>
      <c r="L377" s="44"/>
      <c r="M377" s="242" t="s">
        <v>1</v>
      </c>
      <c r="N377" s="243" t="s">
        <v>42</v>
      </c>
      <c r="O377" s="91"/>
      <c r="P377" s="244">
        <f>O377*H377</f>
        <v>0</v>
      </c>
      <c r="Q377" s="244">
        <v>0</v>
      </c>
      <c r="R377" s="244">
        <f>Q377*H377</f>
        <v>0</v>
      </c>
      <c r="S377" s="244">
        <v>0</v>
      </c>
      <c r="T377" s="245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6" t="s">
        <v>264</v>
      </c>
      <c r="AT377" s="246" t="s">
        <v>165</v>
      </c>
      <c r="AU377" s="246" t="s">
        <v>87</v>
      </c>
      <c r="AY377" s="17" t="s">
        <v>163</v>
      </c>
      <c r="BE377" s="247">
        <f>IF(N377="základní",J377,0)</f>
        <v>0</v>
      </c>
      <c r="BF377" s="247">
        <f>IF(N377="snížená",J377,0)</f>
        <v>0</v>
      </c>
      <c r="BG377" s="247">
        <f>IF(N377="zákl. přenesená",J377,0)</f>
        <v>0</v>
      </c>
      <c r="BH377" s="247">
        <f>IF(N377="sníž. přenesená",J377,0)</f>
        <v>0</v>
      </c>
      <c r="BI377" s="247">
        <f>IF(N377="nulová",J377,0)</f>
        <v>0</v>
      </c>
      <c r="BJ377" s="17" t="s">
        <v>85</v>
      </c>
      <c r="BK377" s="247">
        <f>ROUND(I377*H377,2)</f>
        <v>0</v>
      </c>
      <c r="BL377" s="17" t="s">
        <v>264</v>
      </c>
      <c r="BM377" s="246" t="s">
        <v>1359</v>
      </c>
    </row>
    <row r="378" s="2" customFormat="1">
      <c r="A378" s="38"/>
      <c r="B378" s="39"/>
      <c r="C378" s="40"/>
      <c r="D378" s="248" t="s">
        <v>172</v>
      </c>
      <c r="E378" s="40"/>
      <c r="F378" s="249" t="s">
        <v>2795</v>
      </c>
      <c r="G378" s="40"/>
      <c r="H378" s="40"/>
      <c r="I378" s="144"/>
      <c r="J378" s="40"/>
      <c r="K378" s="40"/>
      <c r="L378" s="44"/>
      <c r="M378" s="250"/>
      <c r="N378" s="251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172</v>
      </c>
      <c r="AU378" s="17" t="s">
        <v>87</v>
      </c>
    </row>
    <row r="379" s="14" customFormat="1">
      <c r="A379" s="14"/>
      <c r="B379" s="262"/>
      <c r="C379" s="263"/>
      <c r="D379" s="248" t="s">
        <v>174</v>
      </c>
      <c r="E379" s="264" t="s">
        <v>1</v>
      </c>
      <c r="F379" s="265" t="s">
        <v>2796</v>
      </c>
      <c r="G379" s="263"/>
      <c r="H379" s="266">
        <v>37.5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2" t="s">
        <v>174</v>
      </c>
      <c r="AU379" s="272" t="s">
        <v>87</v>
      </c>
      <c r="AV379" s="14" t="s">
        <v>87</v>
      </c>
      <c r="AW379" s="14" t="s">
        <v>32</v>
      </c>
      <c r="AX379" s="14" t="s">
        <v>77</v>
      </c>
      <c r="AY379" s="272" t="s">
        <v>163</v>
      </c>
    </row>
    <row r="380" s="15" customFormat="1">
      <c r="A380" s="15"/>
      <c r="B380" s="291"/>
      <c r="C380" s="292"/>
      <c r="D380" s="248" t="s">
        <v>174</v>
      </c>
      <c r="E380" s="293" t="s">
        <v>1</v>
      </c>
      <c r="F380" s="294" t="s">
        <v>2521</v>
      </c>
      <c r="G380" s="292"/>
      <c r="H380" s="295">
        <v>37.5</v>
      </c>
      <c r="I380" s="296"/>
      <c r="J380" s="292"/>
      <c r="K380" s="292"/>
      <c r="L380" s="297"/>
      <c r="M380" s="298"/>
      <c r="N380" s="299"/>
      <c r="O380" s="299"/>
      <c r="P380" s="299"/>
      <c r="Q380" s="299"/>
      <c r="R380" s="299"/>
      <c r="S380" s="299"/>
      <c r="T380" s="30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301" t="s">
        <v>174</v>
      </c>
      <c r="AU380" s="301" t="s">
        <v>87</v>
      </c>
      <c r="AV380" s="15" t="s">
        <v>170</v>
      </c>
      <c r="AW380" s="15" t="s">
        <v>32</v>
      </c>
      <c r="AX380" s="15" t="s">
        <v>85</v>
      </c>
      <c r="AY380" s="301" t="s">
        <v>163</v>
      </c>
    </row>
    <row r="381" s="2" customFormat="1" ht="16.5" customHeight="1">
      <c r="A381" s="38"/>
      <c r="B381" s="39"/>
      <c r="C381" s="235" t="s">
        <v>735</v>
      </c>
      <c r="D381" s="235" t="s">
        <v>165</v>
      </c>
      <c r="E381" s="236" t="s">
        <v>2797</v>
      </c>
      <c r="F381" s="237" t="s">
        <v>2798</v>
      </c>
      <c r="G381" s="238" t="s">
        <v>219</v>
      </c>
      <c r="H381" s="239">
        <v>0.21199999999999999</v>
      </c>
      <c r="I381" s="240"/>
      <c r="J381" s="241">
        <f>ROUND(I381*H381,2)</f>
        <v>0</v>
      </c>
      <c r="K381" s="237" t="s">
        <v>169</v>
      </c>
      <c r="L381" s="44"/>
      <c r="M381" s="242" t="s">
        <v>1</v>
      </c>
      <c r="N381" s="243" t="s">
        <v>42</v>
      </c>
      <c r="O381" s="91"/>
      <c r="P381" s="244">
        <f>O381*H381</f>
        <v>0</v>
      </c>
      <c r="Q381" s="244">
        <v>0</v>
      </c>
      <c r="R381" s="244">
        <f>Q381*H381</f>
        <v>0</v>
      </c>
      <c r="S381" s="244">
        <v>0</v>
      </c>
      <c r="T381" s="245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6" t="s">
        <v>264</v>
      </c>
      <c r="AT381" s="246" t="s">
        <v>165</v>
      </c>
      <c r="AU381" s="246" t="s">
        <v>87</v>
      </c>
      <c r="AY381" s="17" t="s">
        <v>163</v>
      </c>
      <c r="BE381" s="247">
        <f>IF(N381="základní",J381,0)</f>
        <v>0</v>
      </c>
      <c r="BF381" s="247">
        <f>IF(N381="snížená",J381,0)</f>
        <v>0</v>
      </c>
      <c r="BG381" s="247">
        <f>IF(N381="zákl. přenesená",J381,0)</f>
        <v>0</v>
      </c>
      <c r="BH381" s="247">
        <f>IF(N381="sníž. přenesená",J381,0)</f>
        <v>0</v>
      </c>
      <c r="BI381" s="247">
        <f>IF(N381="nulová",J381,0)</f>
        <v>0</v>
      </c>
      <c r="BJ381" s="17" t="s">
        <v>85</v>
      </c>
      <c r="BK381" s="247">
        <f>ROUND(I381*H381,2)</f>
        <v>0</v>
      </c>
      <c r="BL381" s="17" t="s">
        <v>264</v>
      </c>
      <c r="BM381" s="246" t="s">
        <v>1372</v>
      </c>
    </row>
    <row r="382" s="2" customFormat="1">
      <c r="A382" s="38"/>
      <c r="B382" s="39"/>
      <c r="C382" s="40"/>
      <c r="D382" s="248" t="s">
        <v>172</v>
      </c>
      <c r="E382" s="40"/>
      <c r="F382" s="249" t="s">
        <v>2799</v>
      </c>
      <c r="G382" s="40"/>
      <c r="H382" s="40"/>
      <c r="I382" s="144"/>
      <c r="J382" s="40"/>
      <c r="K382" s="40"/>
      <c r="L382" s="44"/>
      <c r="M382" s="250"/>
      <c r="N382" s="251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172</v>
      </c>
      <c r="AU382" s="17" t="s">
        <v>87</v>
      </c>
    </row>
    <row r="383" s="12" customFormat="1" ht="22.8" customHeight="1">
      <c r="A383" s="12"/>
      <c r="B383" s="219"/>
      <c r="C383" s="220"/>
      <c r="D383" s="221" t="s">
        <v>76</v>
      </c>
      <c r="E383" s="233" t="s">
        <v>2800</v>
      </c>
      <c r="F383" s="233" t="s">
        <v>2801</v>
      </c>
      <c r="G383" s="220"/>
      <c r="H383" s="220"/>
      <c r="I383" s="223"/>
      <c r="J383" s="234">
        <f>BK383</f>
        <v>0</v>
      </c>
      <c r="K383" s="220"/>
      <c r="L383" s="225"/>
      <c r="M383" s="226"/>
      <c r="N383" s="227"/>
      <c r="O383" s="227"/>
      <c r="P383" s="228">
        <f>SUM(P384:P436)</f>
        <v>0</v>
      </c>
      <c r="Q383" s="227"/>
      <c r="R383" s="228">
        <f>SUM(R384:R436)</f>
        <v>0.099694000000000005</v>
      </c>
      <c r="S383" s="227"/>
      <c r="T383" s="229">
        <f>SUM(T384:T436)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30" t="s">
        <v>87</v>
      </c>
      <c r="AT383" s="231" t="s">
        <v>76</v>
      </c>
      <c r="AU383" s="231" t="s">
        <v>85</v>
      </c>
      <c r="AY383" s="230" t="s">
        <v>163</v>
      </c>
      <c r="BK383" s="232">
        <f>SUM(BK384:BK436)</f>
        <v>0</v>
      </c>
    </row>
    <row r="384" s="2" customFormat="1" ht="16.5" customHeight="1">
      <c r="A384" s="38"/>
      <c r="B384" s="39"/>
      <c r="C384" s="235" t="s">
        <v>737</v>
      </c>
      <c r="D384" s="235" t="s">
        <v>165</v>
      </c>
      <c r="E384" s="236" t="s">
        <v>2802</v>
      </c>
      <c r="F384" s="237" t="s">
        <v>2803</v>
      </c>
      <c r="G384" s="238" t="s">
        <v>444</v>
      </c>
      <c r="H384" s="239">
        <v>10</v>
      </c>
      <c r="I384" s="240"/>
      <c r="J384" s="241">
        <f>ROUND(I384*H384,2)</f>
        <v>0</v>
      </c>
      <c r="K384" s="237" t="s">
        <v>169</v>
      </c>
      <c r="L384" s="44"/>
      <c r="M384" s="242" t="s">
        <v>1</v>
      </c>
      <c r="N384" s="243" t="s">
        <v>42</v>
      </c>
      <c r="O384" s="91"/>
      <c r="P384" s="244">
        <f>O384*H384</f>
        <v>0</v>
      </c>
      <c r="Q384" s="244">
        <v>0.00084999999999999995</v>
      </c>
      <c r="R384" s="244">
        <f>Q384*H384</f>
        <v>0.0084999999999999989</v>
      </c>
      <c r="S384" s="244">
        <v>0</v>
      </c>
      <c r="T384" s="245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6" t="s">
        <v>264</v>
      </c>
      <c r="AT384" s="246" t="s">
        <v>165</v>
      </c>
      <c r="AU384" s="246" t="s">
        <v>87</v>
      </c>
      <c r="AY384" s="17" t="s">
        <v>163</v>
      </c>
      <c r="BE384" s="247">
        <f>IF(N384="základní",J384,0)</f>
        <v>0</v>
      </c>
      <c r="BF384" s="247">
        <f>IF(N384="snížená",J384,0)</f>
        <v>0</v>
      </c>
      <c r="BG384" s="247">
        <f>IF(N384="zákl. přenesená",J384,0)</f>
        <v>0</v>
      </c>
      <c r="BH384" s="247">
        <f>IF(N384="sníž. přenesená",J384,0)</f>
        <v>0</v>
      </c>
      <c r="BI384" s="247">
        <f>IF(N384="nulová",J384,0)</f>
        <v>0</v>
      </c>
      <c r="BJ384" s="17" t="s">
        <v>85</v>
      </c>
      <c r="BK384" s="247">
        <f>ROUND(I384*H384,2)</f>
        <v>0</v>
      </c>
      <c r="BL384" s="17" t="s">
        <v>264</v>
      </c>
      <c r="BM384" s="246" t="s">
        <v>2804</v>
      </c>
    </row>
    <row r="385" s="2" customFormat="1">
      <c r="A385" s="38"/>
      <c r="B385" s="39"/>
      <c r="C385" s="40"/>
      <c r="D385" s="248" t="s">
        <v>172</v>
      </c>
      <c r="E385" s="40"/>
      <c r="F385" s="249" t="s">
        <v>2805</v>
      </c>
      <c r="G385" s="40"/>
      <c r="H385" s="40"/>
      <c r="I385" s="144"/>
      <c r="J385" s="40"/>
      <c r="K385" s="40"/>
      <c r="L385" s="44"/>
      <c r="M385" s="250"/>
      <c r="N385" s="251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172</v>
      </c>
      <c r="AU385" s="17" t="s">
        <v>87</v>
      </c>
    </row>
    <row r="386" s="14" customFormat="1">
      <c r="A386" s="14"/>
      <c r="B386" s="262"/>
      <c r="C386" s="263"/>
      <c r="D386" s="248" t="s">
        <v>174</v>
      </c>
      <c r="E386" s="264" t="s">
        <v>1</v>
      </c>
      <c r="F386" s="265" t="s">
        <v>2806</v>
      </c>
      <c r="G386" s="263"/>
      <c r="H386" s="266">
        <v>10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2" t="s">
        <v>174</v>
      </c>
      <c r="AU386" s="272" t="s">
        <v>87</v>
      </c>
      <c r="AV386" s="14" t="s">
        <v>87</v>
      </c>
      <c r="AW386" s="14" t="s">
        <v>32</v>
      </c>
      <c r="AX386" s="14" t="s">
        <v>77</v>
      </c>
      <c r="AY386" s="272" t="s">
        <v>163</v>
      </c>
    </row>
    <row r="387" s="2" customFormat="1" ht="16.5" customHeight="1">
      <c r="A387" s="38"/>
      <c r="B387" s="39"/>
      <c r="C387" s="235" t="s">
        <v>739</v>
      </c>
      <c r="D387" s="235" t="s">
        <v>165</v>
      </c>
      <c r="E387" s="236" t="s">
        <v>2807</v>
      </c>
      <c r="F387" s="237" t="s">
        <v>2808</v>
      </c>
      <c r="G387" s="238" t="s">
        <v>444</v>
      </c>
      <c r="H387" s="239">
        <v>6.7999999999999998</v>
      </c>
      <c r="I387" s="240"/>
      <c r="J387" s="241">
        <f>ROUND(I387*H387,2)</f>
        <v>0</v>
      </c>
      <c r="K387" s="237" t="s">
        <v>169</v>
      </c>
      <c r="L387" s="44"/>
      <c r="M387" s="242" t="s">
        <v>1</v>
      </c>
      <c r="N387" s="243" t="s">
        <v>42</v>
      </c>
      <c r="O387" s="91"/>
      <c r="P387" s="244">
        <f>O387*H387</f>
        <v>0</v>
      </c>
      <c r="Q387" s="244">
        <v>0.00116</v>
      </c>
      <c r="R387" s="244">
        <f>Q387*H387</f>
        <v>0.0078879999999999992</v>
      </c>
      <c r="S387" s="244">
        <v>0</v>
      </c>
      <c r="T387" s="245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6" t="s">
        <v>264</v>
      </c>
      <c r="AT387" s="246" t="s">
        <v>165</v>
      </c>
      <c r="AU387" s="246" t="s">
        <v>87</v>
      </c>
      <c r="AY387" s="17" t="s">
        <v>163</v>
      </c>
      <c r="BE387" s="247">
        <f>IF(N387="základní",J387,0)</f>
        <v>0</v>
      </c>
      <c r="BF387" s="247">
        <f>IF(N387="snížená",J387,0)</f>
        <v>0</v>
      </c>
      <c r="BG387" s="247">
        <f>IF(N387="zákl. přenesená",J387,0)</f>
        <v>0</v>
      </c>
      <c r="BH387" s="247">
        <f>IF(N387="sníž. přenesená",J387,0)</f>
        <v>0</v>
      </c>
      <c r="BI387" s="247">
        <f>IF(N387="nulová",J387,0)</f>
        <v>0</v>
      </c>
      <c r="BJ387" s="17" t="s">
        <v>85</v>
      </c>
      <c r="BK387" s="247">
        <f>ROUND(I387*H387,2)</f>
        <v>0</v>
      </c>
      <c r="BL387" s="17" t="s">
        <v>264</v>
      </c>
      <c r="BM387" s="246" t="s">
        <v>2809</v>
      </c>
    </row>
    <row r="388" s="2" customFormat="1">
      <c r="A388" s="38"/>
      <c r="B388" s="39"/>
      <c r="C388" s="40"/>
      <c r="D388" s="248" t="s">
        <v>172</v>
      </c>
      <c r="E388" s="40"/>
      <c r="F388" s="249" t="s">
        <v>2810</v>
      </c>
      <c r="G388" s="40"/>
      <c r="H388" s="40"/>
      <c r="I388" s="144"/>
      <c r="J388" s="40"/>
      <c r="K388" s="40"/>
      <c r="L388" s="44"/>
      <c r="M388" s="250"/>
      <c r="N388" s="251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172</v>
      </c>
      <c r="AU388" s="17" t="s">
        <v>87</v>
      </c>
    </row>
    <row r="389" s="14" customFormat="1">
      <c r="A389" s="14"/>
      <c r="B389" s="262"/>
      <c r="C389" s="263"/>
      <c r="D389" s="248" t="s">
        <v>174</v>
      </c>
      <c r="E389" s="264" t="s">
        <v>1</v>
      </c>
      <c r="F389" s="265" t="s">
        <v>2811</v>
      </c>
      <c r="G389" s="263"/>
      <c r="H389" s="266">
        <v>6.7999999999999998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2" t="s">
        <v>174</v>
      </c>
      <c r="AU389" s="272" t="s">
        <v>87</v>
      </c>
      <c r="AV389" s="14" t="s">
        <v>87</v>
      </c>
      <c r="AW389" s="14" t="s">
        <v>32</v>
      </c>
      <c r="AX389" s="14" t="s">
        <v>77</v>
      </c>
      <c r="AY389" s="272" t="s">
        <v>163</v>
      </c>
    </row>
    <row r="390" s="2" customFormat="1" ht="16.5" customHeight="1">
      <c r="A390" s="38"/>
      <c r="B390" s="39"/>
      <c r="C390" s="235" t="s">
        <v>746</v>
      </c>
      <c r="D390" s="235" t="s">
        <v>165</v>
      </c>
      <c r="E390" s="236" t="s">
        <v>2812</v>
      </c>
      <c r="F390" s="237" t="s">
        <v>2813</v>
      </c>
      <c r="G390" s="238" t="s">
        <v>444</v>
      </c>
      <c r="H390" s="239">
        <v>17.399999999999999</v>
      </c>
      <c r="I390" s="240"/>
      <c r="J390" s="241">
        <f>ROUND(I390*H390,2)</f>
        <v>0</v>
      </c>
      <c r="K390" s="237" t="s">
        <v>169</v>
      </c>
      <c r="L390" s="44"/>
      <c r="M390" s="242" t="s">
        <v>1</v>
      </c>
      <c r="N390" s="243" t="s">
        <v>42</v>
      </c>
      <c r="O390" s="91"/>
      <c r="P390" s="244">
        <f>O390*H390</f>
        <v>0</v>
      </c>
      <c r="Q390" s="244">
        <v>0.0014400000000000001</v>
      </c>
      <c r="R390" s="244">
        <f>Q390*H390</f>
        <v>0.025055999999999998</v>
      </c>
      <c r="S390" s="244">
        <v>0</v>
      </c>
      <c r="T390" s="245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6" t="s">
        <v>264</v>
      </c>
      <c r="AT390" s="246" t="s">
        <v>165</v>
      </c>
      <c r="AU390" s="246" t="s">
        <v>87</v>
      </c>
      <c r="AY390" s="17" t="s">
        <v>163</v>
      </c>
      <c r="BE390" s="247">
        <f>IF(N390="základní",J390,0)</f>
        <v>0</v>
      </c>
      <c r="BF390" s="247">
        <f>IF(N390="snížená",J390,0)</f>
        <v>0</v>
      </c>
      <c r="BG390" s="247">
        <f>IF(N390="zákl. přenesená",J390,0)</f>
        <v>0</v>
      </c>
      <c r="BH390" s="247">
        <f>IF(N390="sníž. přenesená",J390,0)</f>
        <v>0</v>
      </c>
      <c r="BI390" s="247">
        <f>IF(N390="nulová",J390,0)</f>
        <v>0</v>
      </c>
      <c r="BJ390" s="17" t="s">
        <v>85</v>
      </c>
      <c r="BK390" s="247">
        <f>ROUND(I390*H390,2)</f>
        <v>0</v>
      </c>
      <c r="BL390" s="17" t="s">
        <v>264</v>
      </c>
      <c r="BM390" s="246" t="s">
        <v>2814</v>
      </c>
    </row>
    <row r="391" s="2" customFormat="1">
      <c r="A391" s="38"/>
      <c r="B391" s="39"/>
      <c r="C391" s="40"/>
      <c r="D391" s="248" t="s">
        <v>172</v>
      </c>
      <c r="E391" s="40"/>
      <c r="F391" s="249" t="s">
        <v>2815</v>
      </c>
      <c r="G391" s="40"/>
      <c r="H391" s="40"/>
      <c r="I391" s="144"/>
      <c r="J391" s="40"/>
      <c r="K391" s="40"/>
      <c r="L391" s="44"/>
      <c r="M391" s="250"/>
      <c r="N391" s="251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172</v>
      </c>
      <c r="AU391" s="17" t="s">
        <v>87</v>
      </c>
    </row>
    <row r="392" s="14" customFormat="1">
      <c r="A392" s="14"/>
      <c r="B392" s="262"/>
      <c r="C392" s="263"/>
      <c r="D392" s="248" t="s">
        <v>174</v>
      </c>
      <c r="E392" s="264" t="s">
        <v>1</v>
      </c>
      <c r="F392" s="265" t="s">
        <v>2816</v>
      </c>
      <c r="G392" s="263"/>
      <c r="H392" s="266">
        <v>17.399999999999999</v>
      </c>
      <c r="I392" s="267"/>
      <c r="J392" s="263"/>
      <c r="K392" s="263"/>
      <c r="L392" s="268"/>
      <c r="M392" s="269"/>
      <c r="N392" s="270"/>
      <c r="O392" s="270"/>
      <c r="P392" s="270"/>
      <c r="Q392" s="270"/>
      <c r="R392" s="270"/>
      <c r="S392" s="270"/>
      <c r="T392" s="27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2" t="s">
        <v>174</v>
      </c>
      <c r="AU392" s="272" t="s">
        <v>87</v>
      </c>
      <c r="AV392" s="14" t="s">
        <v>87</v>
      </c>
      <c r="AW392" s="14" t="s">
        <v>32</v>
      </c>
      <c r="AX392" s="14" t="s">
        <v>77</v>
      </c>
      <c r="AY392" s="272" t="s">
        <v>163</v>
      </c>
    </row>
    <row r="393" s="2" customFormat="1" ht="16.5" customHeight="1">
      <c r="A393" s="38"/>
      <c r="B393" s="39"/>
      <c r="C393" s="235" t="s">
        <v>753</v>
      </c>
      <c r="D393" s="235" t="s">
        <v>165</v>
      </c>
      <c r="E393" s="236" t="s">
        <v>2817</v>
      </c>
      <c r="F393" s="237" t="s">
        <v>2818</v>
      </c>
      <c r="G393" s="238" t="s">
        <v>444</v>
      </c>
      <c r="H393" s="239">
        <v>9</v>
      </c>
      <c r="I393" s="240"/>
      <c r="J393" s="241">
        <f>ROUND(I393*H393,2)</f>
        <v>0</v>
      </c>
      <c r="K393" s="237" t="s">
        <v>1</v>
      </c>
      <c r="L393" s="44"/>
      <c r="M393" s="242" t="s">
        <v>1</v>
      </c>
      <c r="N393" s="243" t="s">
        <v>42</v>
      </c>
      <c r="O393" s="91"/>
      <c r="P393" s="244">
        <f>O393*H393</f>
        <v>0</v>
      </c>
      <c r="Q393" s="244">
        <v>0.0024299999999999999</v>
      </c>
      <c r="R393" s="244">
        <f>Q393*H393</f>
        <v>0.021870000000000001</v>
      </c>
      <c r="S393" s="244">
        <v>0</v>
      </c>
      <c r="T393" s="245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6" t="s">
        <v>264</v>
      </c>
      <c r="AT393" s="246" t="s">
        <v>165</v>
      </c>
      <c r="AU393" s="246" t="s">
        <v>87</v>
      </c>
      <c r="AY393" s="17" t="s">
        <v>163</v>
      </c>
      <c r="BE393" s="247">
        <f>IF(N393="základní",J393,0)</f>
        <v>0</v>
      </c>
      <c r="BF393" s="247">
        <f>IF(N393="snížená",J393,0)</f>
        <v>0</v>
      </c>
      <c r="BG393" s="247">
        <f>IF(N393="zákl. přenesená",J393,0)</f>
        <v>0</v>
      </c>
      <c r="BH393" s="247">
        <f>IF(N393="sníž. přenesená",J393,0)</f>
        <v>0</v>
      </c>
      <c r="BI393" s="247">
        <f>IF(N393="nulová",J393,0)</f>
        <v>0</v>
      </c>
      <c r="BJ393" s="17" t="s">
        <v>85</v>
      </c>
      <c r="BK393" s="247">
        <f>ROUND(I393*H393,2)</f>
        <v>0</v>
      </c>
      <c r="BL393" s="17" t="s">
        <v>264</v>
      </c>
      <c r="BM393" s="246" t="s">
        <v>1424</v>
      </c>
    </row>
    <row r="394" s="2" customFormat="1">
      <c r="A394" s="38"/>
      <c r="B394" s="39"/>
      <c r="C394" s="40"/>
      <c r="D394" s="248" t="s">
        <v>172</v>
      </c>
      <c r="E394" s="40"/>
      <c r="F394" s="249" t="s">
        <v>2818</v>
      </c>
      <c r="G394" s="40"/>
      <c r="H394" s="40"/>
      <c r="I394" s="144"/>
      <c r="J394" s="40"/>
      <c r="K394" s="40"/>
      <c r="L394" s="44"/>
      <c r="M394" s="250"/>
      <c r="N394" s="251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172</v>
      </c>
      <c r="AU394" s="17" t="s">
        <v>87</v>
      </c>
    </row>
    <row r="395" s="14" customFormat="1">
      <c r="A395" s="14"/>
      <c r="B395" s="262"/>
      <c r="C395" s="263"/>
      <c r="D395" s="248" t="s">
        <v>174</v>
      </c>
      <c r="E395" s="264" t="s">
        <v>1</v>
      </c>
      <c r="F395" s="265" t="s">
        <v>2819</v>
      </c>
      <c r="G395" s="263"/>
      <c r="H395" s="266">
        <v>9</v>
      </c>
      <c r="I395" s="267"/>
      <c r="J395" s="263"/>
      <c r="K395" s="263"/>
      <c r="L395" s="268"/>
      <c r="M395" s="269"/>
      <c r="N395" s="270"/>
      <c r="O395" s="270"/>
      <c r="P395" s="270"/>
      <c r="Q395" s="270"/>
      <c r="R395" s="270"/>
      <c r="S395" s="270"/>
      <c r="T395" s="27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2" t="s">
        <v>174</v>
      </c>
      <c r="AU395" s="272" t="s">
        <v>87</v>
      </c>
      <c r="AV395" s="14" t="s">
        <v>87</v>
      </c>
      <c r="AW395" s="14" t="s">
        <v>32</v>
      </c>
      <c r="AX395" s="14" t="s">
        <v>77</v>
      </c>
      <c r="AY395" s="272" t="s">
        <v>163</v>
      </c>
    </row>
    <row r="396" s="15" customFormat="1">
      <c r="A396" s="15"/>
      <c r="B396" s="291"/>
      <c r="C396" s="292"/>
      <c r="D396" s="248" t="s">
        <v>174</v>
      </c>
      <c r="E396" s="293" t="s">
        <v>1</v>
      </c>
      <c r="F396" s="294" t="s">
        <v>2521</v>
      </c>
      <c r="G396" s="292"/>
      <c r="H396" s="295">
        <v>9</v>
      </c>
      <c r="I396" s="296"/>
      <c r="J396" s="292"/>
      <c r="K396" s="292"/>
      <c r="L396" s="297"/>
      <c r="M396" s="298"/>
      <c r="N396" s="299"/>
      <c r="O396" s="299"/>
      <c r="P396" s="299"/>
      <c r="Q396" s="299"/>
      <c r="R396" s="299"/>
      <c r="S396" s="299"/>
      <c r="T396" s="30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301" t="s">
        <v>174</v>
      </c>
      <c r="AU396" s="301" t="s">
        <v>87</v>
      </c>
      <c r="AV396" s="15" t="s">
        <v>170</v>
      </c>
      <c r="AW396" s="15" t="s">
        <v>32</v>
      </c>
      <c r="AX396" s="15" t="s">
        <v>85</v>
      </c>
      <c r="AY396" s="301" t="s">
        <v>163</v>
      </c>
    </row>
    <row r="397" s="2" customFormat="1" ht="16.5" customHeight="1">
      <c r="A397" s="38"/>
      <c r="B397" s="39"/>
      <c r="C397" s="235" t="s">
        <v>758</v>
      </c>
      <c r="D397" s="235" t="s">
        <v>165</v>
      </c>
      <c r="E397" s="236" t="s">
        <v>2820</v>
      </c>
      <c r="F397" s="237" t="s">
        <v>2821</v>
      </c>
      <c r="G397" s="238" t="s">
        <v>444</v>
      </c>
      <c r="H397" s="239">
        <v>6</v>
      </c>
      <c r="I397" s="240"/>
      <c r="J397" s="241">
        <f>ROUND(I397*H397,2)</f>
        <v>0</v>
      </c>
      <c r="K397" s="237" t="s">
        <v>1</v>
      </c>
      <c r="L397" s="44"/>
      <c r="M397" s="242" t="s">
        <v>1</v>
      </c>
      <c r="N397" s="243" t="s">
        <v>42</v>
      </c>
      <c r="O397" s="91"/>
      <c r="P397" s="244">
        <f>O397*H397</f>
        <v>0</v>
      </c>
      <c r="Q397" s="244">
        <v>0.0023999999999999998</v>
      </c>
      <c r="R397" s="244">
        <f>Q397*H397</f>
        <v>0.0144</v>
      </c>
      <c r="S397" s="244">
        <v>0</v>
      </c>
      <c r="T397" s="24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6" t="s">
        <v>264</v>
      </c>
      <c r="AT397" s="246" t="s">
        <v>165</v>
      </c>
      <c r="AU397" s="246" t="s">
        <v>87</v>
      </c>
      <c r="AY397" s="17" t="s">
        <v>163</v>
      </c>
      <c r="BE397" s="247">
        <f>IF(N397="základní",J397,0)</f>
        <v>0</v>
      </c>
      <c r="BF397" s="247">
        <f>IF(N397="snížená",J397,0)</f>
        <v>0</v>
      </c>
      <c r="BG397" s="247">
        <f>IF(N397="zákl. přenesená",J397,0)</f>
        <v>0</v>
      </c>
      <c r="BH397" s="247">
        <f>IF(N397="sníž. přenesená",J397,0)</f>
        <v>0</v>
      </c>
      <c r="BI397" s="247">
        <f>IF(N397="nulová",J397,0)</f>
        <v>0</v>
      </c>
      <c r="BJ397" s="17" t="s">
        <v>85</v>
      </c>
      <c r="BK397" s="247">
        <f>ROUND(I397*H397,2)</f>
        <v>0</v>
      </c>
      <c r="BL397" s="17" t="s">
        <v>264</v>
      </c>
      <c r="BM397" s="246" t="s">
        <v>1436</v>
      </c>
    </row>
    <row r="398" s="2" customFormat="1">
      <c r="A398" s="38"/>
      <c r="B398" s="39"/>
      <c r="C398" s="40"/>
      <c r="D398" s="248" t="s">
        <v>172</v>
      </c>
      <c r="E398" s="40"/>
      <c r="F398" s="249" t="s">
        <v>2821</v>
      </c>
      <c r="G398" s="40"/>
      <c r="H398" s="40"/>
      <c r="I398" s="144"/>
      <c r="J398" s="40"/>
      <c r="K398" s="40"/>
      <c r="L398" s="44"/>
      <c r="M398" s="250"/>
      <c r="N398" s="251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172</v>
      </c>
      <c r="AU398" s="17" t="s">
        <v>87</v>
      </c>
    </row>
    <row r="399" s="14" customFormat="1">
      <c r="A399" s="14"/>
      <c r="B399" s="262"/>
      <c r="C399" s="263"/>
      <c r="D399" s="248" t="s">
        <v>174</v>
      </c>
      <c r="E399" s="264" t="s">
        <v>1</v>
      </c>
      <c r="F399" s="265" t="s">
        <v>2822</v>
      </c>
      <c r="G399" s="263"/>
      <c r="H399" s="266">
        <v>6</v>
      </c>
      <c r="I399" s="267"/>
      <c r="J399" s="263"/>
      <c r="K399" s="263"/>
      <c r="L399" s="268"/>
      <c r="M399" s="269"/>
      <c r="N399" s="270"/>
      <c r="O399" s="270"/>
      <c r="P399" s="270"/>
      <c r="Q399" s="270"/>
      <c r="R399" s="270"/>
      <c r="S399" s="270"/>
      <c r="T399" s="27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2" t="s">
        <v>174</v>
      </c>
      <c r="AU399" s="272" t="s">
        <v>87</v>
      </c>
      <c r="AV399" s="14" t="s">
        <v>87</v>
      </c>
      <c r="AW399" s="14" t="s">
        <v>32</v>
      </c>
      <c r="AX399" s="14" t="s">
        <v>77</v>
      </c>
      <c r="AY399" s="272" t="s">
        <v>163</v>
      </c>
    </row>
    <row r="400" s="15" customFormat="1">
      <c r="A400" s="15"/>
      <c r="B400" s="291"/>
      <c r="C400" s="292"/>
      <c r="D400" s="248" t="s">
        <v>174</v>
      </c>
      <c r="E400" s="293" t="s">
        <v>1</v>
      </c>
      <c r="F400" s="294" t="s">
        <v>2521</v>
      </c>
      <c r="G400" s="292"/>
      <c r="H400" s="295">
        <v>6</v>
      </c>
      <c r="I400" s="296"/>
      <c r="J400" s="292"/>
      <c r="K400" s="292"/>
      <c r="L400" s="297"/>
      <c r="M400" s="298"/>
      <c r="N400" s="299"/>
      <c r="O400" s="299"/>
      <c r="P400" s="299"/>
      <c r="Q400" s="299"/>
      <c r="R400" s="299"/>
      <c r="S400" s="299"/>
      <c r="T400" s="30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301" t="s">
        <v>174</v>
      </c>
      <c r="AU400" s="301" t="s">
        <v>87</v>
      </c>
      <c r="AV400" s="15" t="s">
        <v>170</v>
      </c>
      <c r="AW400" s="15" t="s">
        <v>32</v>
      </c>
      <c r="AX400" s="15" t="s">
        <v>85</v>
      </c>
      <c r="AY400" s="301" t="s">
        <v>163</v>
      </c>
    </row>
    <row r="401" s="2" customFormat="1" ht="16.5" customHeight="1">
      <c r="A401" s="38"/>
      <c r="B401" s="39"/>
      <c r="C401" s="235" t="s">
        <v>765</v>
      </c>
      <c r="D401" s="235" t="s">
        <v>165</v>
      </c>
      <c r="E401" s="236" t="s">
        <v>2823</v>
      </c>
      <c r="F401" s="237" t="s">
        <v>2824</v>
      </c>
      <c r="G401" s="238" t="s">
        <v>781</v>
      </c>
      <c r="H401" s="239">
        <v>18</v>
      </c>
      <c r="I401" s="240"/>
      <c r="J401" s="241">
        <f>ROUND(I401*H401,2)</f>
        <v>0</v>
      </c>
      <c r="K401" s="237" t="s">
        <v>169</v>
      </c>
      <c r="L401" s="44"/>
      <c r="M401" s="242" t="s">
        <v>1</v>
      </c>
      <c r="N401" s="243" t="s">
        <v>42</v>
      </c>
      <c r="O401" s="91"/>
      <c r="P401" s="244">
        <f>O401*H401</f>
        <v>0</v>
      </c>
      <c r="Q401" s="244">
        <v>0</v>
      </c>
      <c r="R401" s="244">
        <f>Q401*H401</f>
        <v>0</v>
      </c>
      <c r="S401" s="244">
        <v>0</v>
      </c>
      <c r="T401" s="245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46" t="s">
        <v>264</v>
      </c>
      <c r="AT401" s="246" t="s">
        <v>165</v>
      </c>
      <c r="AU401" s="246" t="s">
        <v>87</v>
      </c>
      <c r="AY401" s="17" t="s">
        <v>163</v>
      </c>
      <c r="BE401" s="247">
        <f>IF(N401="základní",J401,0)</f>
        <v>0</v>
      </c>
      <c r="BF401" s="247">
        <f>IF(N401="snížená",J401,0)</f>
        <v>0</v>
      </c>
      <c r="BG401" s="247">
        <f>IF(N401="zákl. přenesená",J401,0)</f>
        <v>0</v>
      </c>
      <c r="BH401" s="247">
        <f>IF(N401="sníž. přenesená",J401,0)</f>
        <v>0</v>
      </c>
      <c r="BI401" s="247">
        <f>IF(N401="nulová",J401,0)</f>
        <v>0</v>
      </c>
      <c r="BJ401" s="17" t="s">
        <v>85</v>
      </c>
      <c r="BK401" s="247">
        <f>ROUND(I401*H401,2)</f>
        <v>0</v>
      </c>
      <c r="BL401" s="17" t="s">
        <v>264</v>
      </c>
      <c r="BM401" s="246" t="s">
        <v>1446</v>
      </c>
    </row>
    <row r="402" s="2" customFormat="1">
      <c r="A402" s="38"/>
      <c r="B402" s="39"/>
      <c r="C402" s="40"/>
      <c r="D402" s="248" t="s">
        <v>172</v>
      </c>
      <c r="E402" s="40"/>
      <c r="F402" s="249" t="s">
        <v>2825</v>
      </c>
      <c r="G402" s="40"/>
      <c r="H402" s="40"/>
      <c r="I402" s="144"/>
      <c r="J402" s="40"/>
      <c r="K402" s="40"/>
      <c r="L402" s="44"/>
      <c r="M402" s="250"/>
      <c r="N402" s="251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172</v>
      </c>
      <c r="AU402" s="17" t="s">
        <v>87</v>
      </c>
    </row>
    <row r="403" s="14" customFormat="1">
      <c r="A403" s="14"/>
      <c r="B403" s="262"/>
      <c r="C403" s="263"/>
      <c r="D403" s="248" t="s">
        <v>174</v>
      </c>
      <c r="E403" s="264" t="s">
        <v>1</v>
      </c>
      <c r="F403" s="265" t="s">
        <v>2826</v>
      </c>
      <c r="G403" s="263"/>
      <c r="H403" s="266">
        <v>18</v>
      </c>
      <c r="I403" s="267"/>
      <c r="J403" s="263"/>
      <c r="K403" s="263"/>
      <c r="L403" s="268"/>
      <c r="M403" s="269"/>
      <c r="N403" s="270"/>
      <c r="O403" s="270"/>
      <c r="P403" s="270"/>
      <c r="Q403" s="270"/>
      <c r="R403" s="270"/>
      <c r="S403" s="270"/>
      <c r="T403" s="27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2" t="s">
        <v>174</v>
      </c>
      <c r="AU403" s="272" t="s">
        <v>87</v>
      </c>
      <c r="AV403" s="14" t="s">
        <v>87</v>
      </c>
      <c r="AW403" s="14" t="s">
        <v>32</v>
      </c>
      <c r="AX403" s="14" t="s">
        <v>77</v>
      </c>
      <c r="AY403" s="272" t="s">
        <v>163</v>
      </c>
    </row>
    <row r="404" s="15" customFormat="1">
      <c r="A404" s="15"/>
      <c r="B404" s="291"/>
      <c r="C404" s="292"/>
      <c r="D404" s="248" t="s">
        <v>174</v>
      </c>
      <c r="E404" s="293" t="s">
        <v>1</v>
      </c>
      <c r="F404" s="294" t="s">
        <v>2521</v>
      </c>
      <c r="G404" s="292"/>
      <c r="H404" s="295">
        <v>18</v>
      </c>
      <c r="I404" s="296"/>
      <c r="J404" s="292"/>
      <c r="K404" s="292"/>
      <c r="L404" s="297"/>
      <c r="M404" s="298"/>
      <c r="N404" s="299"/>
      <c r="O404" s="299"/>
      <c r="P404" s="299"/>
      <c r="Q404" s="299"/>
      <c r="R404" s="299"/>
      <c r="S404" s="299"/>
      <c r="T404" s="30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301" t="s">
        <v>174</v>
      </c>
      <c r="AU404" s="301" t="s">
        <v>87</v>
      </c>
      <c r="AV404" s="15" t="s">
        <v>170</v>
      </c>
      <c r="AW404" s="15" t="s">
        <v>32</v>
      </c>
      <c r="AX404" s="15" t="s">
        <v>85</v>
      </c>
      <c r="AY404" s="301" t="s">
        <v>163</v>
      </c>
    </row>
    <row r="405" s="2" customFormat="1" ht="16.5" customHeight="1">
      <c r="A405" s="38"/>
      <c r="B405" s="39"/>
      <c r="C405" s="235" t="s">
        <v>772</v>
      </c>
      <c r="D405" s="235" t="s">
        <v>165</v>
      </c>
      <c r="E405" s="236" t="s">
        <v>2827</v>
      </c>
      <c r="F405" s="237" t="s">
        <v>2828</v>
      </c>
      <c r="G405" s="238" t="s">
        <v>781</v>
      </c>
      <c r="H405" s="239">
        <v>4</v>
      </c>
      <c r="I405" s="240"/>
      <c r="J405" s="241">
        <f>ROUND(I405*H405,2)</f>
        <v>0</v>
      </c>
      <c r="K405" s="237" t="s">
        <v>169</v>
      </c>
      <c r="L405" s="44"/>
      <c r="M405" s="242" t="s">
        <v>1</v>
      </c>
      <c r="N405" s="243" t="s">
        <v>42</v>
      </c>
      <c r="O405" s="91"/>
      <c r="P405" s="244">
        <f>O405*H405</f>
        <v>0</v>
      </c>
      <c r="Q405" s="244">
        <v>0.00012999999999999999</v>
      </c>
      <c r="R405" s="244">
        <f>Q405*H405</f>
        <v>0.00051999999999999995</v>
      </c>
      <c r="S405" s="244">
        <v>0</v>
      </c>
      <c r="T405" s="245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46" t="s">
        <v>264</v>
      </c>
      <c r="AT405" s="246" t="s">
        <v>165</v>
      </c>
      <c r="AU405" s="246" t="s">
        <v>87</v>
      </c>
      <c r="AY405" s="17" t="s">
        <v>163</v>
      </c>
      <c r="BE405" s="247">
        <f>IF(N405="základní",J405,0)</f>
        <v>0</v>
      </c>
      <c r="BF405" s="247">
        <f>IF(N405="snížená",J405,0)</f>
        <v>0</v>
      </c>
      <c r="BG405" s="247">
        <f>IF(N405="zákl. přenesená",J405,0)</f>
        <v>0</v>
      </c>
      <c r="BH405" s="247">
        <f>IF(N405="sníž. přenesená",J405,0)</f>
        <v>0</v>
      </c>
      <c r="BI405" s="247">
        <f>IF(N405="nulová",J405,0)</f>
        <v>0</v>
      </c>
      <c r="BJ405" s="17" t="s">
        <v>85</v>
      </c>
      <c r="BK405" s="247">
        <f>ROUND(I405*H405,2)</f>
        <v>0</v>
      </c>
      <c r="BL405" s="17" t="s">
        <v>264</v>
      </c>
      <c r="BM405" s="246" t="s">
        <v>1457</v>
      </c>
    </row>
    <row r="406" s="2" customFormat="1">
      <c r="A406" s="38"/>
      <c r="B406" s="39"/>
      <c r="C406" s="40"/>
      <c r="D406" s="248" t="s">
        <v>172</v>
      </c>
      <c r="E406" s="40"/>
      <c r="F406" s="249" t="s">
        <v>2829</v>
      </c>
      <c r="G406" s="40"/>
      <c r="H406" s="40"/>
      <c r="I406" s="144"/>
      <c r="J406" s="40"/>
      <c r="K406" s="40"/>
      <c r="L406" s="44"/>
      <c r="M406" s="250"/>
      <c r="N406" s="251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172</v>
      </c>
      <c r="AU406" s="17" t="s">
        <v>87</v>
      </c>
    </row>
    <row r="407" s="14" customFormat="1">
      <c r="A407" s="14"/>
      <c r="B407" s="262"/>
      <c r="C407" s="263"/>
      <c r="D407" s="248" t="s">
        <v>174</v>
      </c>
      <c r="E407" s="264" t="s">
        <v>1</v>
      </c>
      <c r="F407" s="265" t="s">
        <v>2830</v>
      </c>
      <c r="G407" s="263"/>
      <c r="H407" s="266">
        <v>4</v>
      </c>
      <c r="I407" s="267"/>
      <c r="J407" s="263"/>
      <c r="K407" s="263"/>
      <c r="L407" s="268"/>
      <c r="M407" s="269"/>
      <c r="N407" s="270"/>
      <c r="O407" s="270"/>
      <c r="P407" s="270"/>
      <c r="Q407" s="270"/>
      <c r="R407" s="270"/>
      <c r="S407" s="270"/>
      <c r="T407" s="27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2" t="s">
        <v>174</v>
      </c>
      <c r="AU407" s="272" t="s">
        <v>87</v>
      </c>
      <c r="AV407" s="14" t="s">
        <v>87</v>
      </c>
      <c r="AW407" s="14" t="s">
        <v>32</v>
      </c>
      <c r="AX407" s="14" t="s">
        <v>77</v>
      </c>
      <c r="AY407" s="272" t="s">
        <v>163</v>
      </c>
    </row>
    <row r="408" s="15" customFormat="1">
      <c r="A408" s="15"/>
      <c r="B408" s="291"/>
      <c r="C408" s="292"/>
      <c r="D408" s="248" t="s">
        <v>174</v>
      </c>
      <c r="E408" s="293" t="s">
        <v>1</v>
      </c>
      <c r="F408" s="294" t="s">
        <v>2521</v>
      </c>
      <c r="G408" s="292"/>
      <c r="H408" s="295">
        <v>4</v>
      </c>
      <c r="I408" s="296"/>
      <c r="J408" s="292"/>
      <c r="K408" s="292"/>
      <c r="L408" s="297"/>
      <c r="M408" s="298"/>
      <c r="N408" s="299"/>
      <c r="O408" s="299"/>
      <c r="P408" s="299"/>
      <c r="Q408" s="299"/>
      <c r="R408" s="299"/>
      <c r="S408" s="299"/>
      <c r="T408" s="30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301" t="s">
        <v>174</v>
      </c>
      <c r="AU408" s="301" t="s">
        <v>87</v>
      </c>
      <c r="AV408" s="15" t="s">
        <v>170</v>
      </c>
      <c r="AW408" s="15" t="s">
        <v>32</v>
      </c>
      <c r="AX408" s="15" t="s">
        <v>85</v>
      </c>
      <c r="AY408" s="301" t="s">
        <v>163</v>
      </c>
    </row>
    <row r="409" s="2" customFormat="1" ht="16.5" customHeight="1">
      <c r="A409" s="38"/>
      <c r="B409" s="39"/>
      <c r="C409" s="235" t="s">
        <v>778</v>
      </c>
      <c r="D409" s="235" t="s">
        <v>165</v>
      </c>
      <c r="E409" s="236" t="s">
        <v>2831</v>
      </c>
      <c r="F409" s="237" t="s">
        <v>2832</v>
      </c>
      <c r="G409" s="238" t="s">
        <v>2833</v>
      </c>
      <c r="H409" s="239">
        <v>7</v>
      </c>
      <c r="I409" s="240"/>
      <c r="J409" s="241">
        <f>ROUND(I409*H409,2)</f>
        <v>0</v>
      </c>
      <c r="K409" s="237" t="s">
        <v>169</v>
      </c>
      <c r="L409" s="44"/>
      <c r="M409" s="242" t="s">
        <v>1</v>
      </c>
      <c r="N409" s="243" t="s">
        <v>42</v>
      </c>
      <c r="O409" s="91"/>
      <c r="P409" s="244">
        <f>O409*H409</f>
        <v>0</v>
      </c>
      <c r="Q409" s="244">
        <v>0.00025000000000000001</v>
      </c>
      <c r="R409" s="244">
        <f>Q409*H409</f>
        <v>0.00175</v>
      </c>
      <c r="S409" s="244">
        <v>0</v>
      </c>
      <c r="T409" s="245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46" t="s">
        <v>264</v>
      </c>
      <c r="AT409" s="246" t="s">
        <v>165</v>
      </c>
      <c r="AU409" s="246" t="s">
        <v>87</v>
      </c>
      <c r="AY409" s="17" t="s">
        <v>163</v>
      </c>
      <c r="BE409" s="247">
        <f>IF(N409="základní",J409,0)</f>
        <v>0</v>
      </c>
      <c r="BF409" s="247">
        <f>IF(N409="snížená",J409,0)</f>
        <v>0</v>
      </c>
      <c r="BG409" s="247">
        <f>IF(N409="zákl. přenesená",J409,0)</f>
        <v>0</v>
      </c>
      <c r="BH409" s="247">
        <f>IF(N409="sníž. přenesená",J409,0)</f>
        <v>0</v>
      </c>
      <c r="BI409" s="247">
        <f>IF(N409="nulová",J409,0)</f>
        <v>0</v>
      </c>
      <c r="BJ409" s="17" t="s">
        <v>85</v>
      </c>
      <c r="BK409" s="247">
        <f>ROUND(I409*H409,2)</f>
        <v>0</v>
      </c>
      <c r="BL409" s="17" t="s">
        <v>264</v>
      </c>
      <c r="BM409" s="246" t="s">
        <v>1468</v>
      </c>
    </row>
    <row r="410" s="2" customFormat="1">
      <c r="A410" s="38"/>
      <c r="B410" s="39"/>
      <c r="C410" s="40"/>
      <c r="D410" s="248" t="s">
        <v>172</v>
      </c>
      <c r="E410" s="40"/>
      <c r="F410" s="249" t="s">
        <v>2834</v>
      </c>
      <c r="G410" s="40"/>
      <c r="H410" s="40"/>
      <c r="I410" s="144"/>
      <c r="J410" s="40"/>
      <c r="K410" s="40"/>
      <c r="L410" s="44"/>
      <c r="M410" s="250"/>
      <c r="N410" s="251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172</v>
      </c>
      <c r="AU410" s="17" t="s">
        <v>87</v>
      </c>
    </row>
    <row r="411" s="14" customFormat="1">
      <c r="A411" s="14"/>
      <c r="B411" s="262"/>
      <c r="C411" s="263"/>
      <c r="D411" s="248" t="s">
        <v>174</v>
      </c>
      <c r="E411" s="264" t="s">
        <v>1</v>
      </c>
      <c r="F411" s="265" t="s">
        <v>2835</v>
      </c>
      <c r="G411" s="263"/>
      <c r="H411" s="266">
        <v>7</v>
      </c>
      <c r="I411" s="267"/>
      <c r="J411" s="263"/>
      <c r="K411" s="263"/>
      <c r="L411" s="268"/>
      <c r="M411" s="269"/>
      <c r="N411" s="270"/>
      <c r="O411" s="270"/>
      <c r="P411" s="270"/>
      <c r="Q411" s="270"/>
      <c r="R411" s="270"/>
      <c r="S411" s="270"/>
      <c r="T411" s="27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2" t="s">
        <v>174</v>
      </c>
      <c r="AU411" s="272" t="s">
        <v>87</v>
      </c>
      <c r="AV411" s="14" t="s">
        <v>87</v>
      </c>
      <c r="AW411" s="14" t="s">
        <v>32</v>
      </c>
      <c r="AX411" s="14" t="s">
        <v>77</v>
      </c>
      <c r="AY411" s="272" t="s">
        <v>163</v>
      </c>
    </row>
    <row r="412" s="15" customFormat="1">
      <c r="A412" s="15"/>
      <c r="B412" s="291"/>
      <c r="C412" s="292"/>
      <c r="D412" s="248" t="s">
        <v>174</v>
      </c>
      <c r="E412" s="293" t="s">
        <v>1</v>
      </c>
      <c r="F412" s="294" t="s">
        <v>2521</v>
      </c>
      <c r="G412" s="292"/>
      <c r="H412" s="295">
        <v>7</v>
      </c>
      <c r="I412" s="296"/>
      <c r="J412" s="292"/>
      <c r="K412" s="292"/>
      <c r="L412" s="297"/>
      <c r="M412" s="298"/>
      <c r="N412" s="299"/>
      <c r="O412" s="299"/>
      <c r="P412" s="299"/>
      <c r="Q412" s="299"/>
      <c r="R412" s="299"/>
      <c r="S412" s="299"/>
      <c r="T412" s="30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301" t="s">
        <v>174</v>
      </c>
      <c r="AU412" s="301" t="s">
        <v>87</v>
      </c>
      <c r="AV412" s="15" t="s">
        <v>170</v>
      </c>
      <c r="AW412" s="15" t="s">
        <v>32</v>
      </c>
      <c r="AX412" s="15" t="s">
        <v>85</v>
      </c>
      <c r="AY412" s="301" t="s">
        <v>163</v>
      </c>
    </row>
    <row r="413" s="2" customFormat="1" ht="16.5" customHeight="1">
      <c r="A413" s="38"/>
      <c r="B413" s="39"/>
      <c r="C413" s="235" t="s">
        <v>785</v>
      </c>
      <c r="D413" s="235" t="s">
        <v>165</v>
      </c>
      <c r="E413" s="236" t="s">
        <v>2836</v>
      </c>
      <c r="F413" s="237" t="s">
        <v>2837</v>
      </c>
      <c r="G413" s="238" t="s">
        <v>781</v>
      </c>
      <c r="H413" s="239">
        <v>3</v>
      </c>
      <c r="I413" s="240"/>
      <c r="J413" s="241">
        <f>ROUND(I413*H413,2)</f>
        <v>0</v>
      </c>
      <c r="K413" s="237" t="s">
        <v>169</v>
      </c>
      <c r="L413" s="44"/>
      <c r="M413" s="242" t="s">
        <v>1</v>
      </c>
      <c r="N413" s="243" t="s">
        <v>42</v>
      </c>
      <c r="O413" s="91"/>
      <c r="P413" s="244">
        <f>O413*H413</f>
        <v>0</v>
      </c>
      <c r="Q413" s="244">
        <v>2.0000000000000002E-05</v>
      </c>
      <c r="R413" s="244">
        <f>Q413*H413</f>
        <v>6.0000000000000008E-05</v>
      </c>
      <c r="S413" s="244">
        <v>0</v>
      </c>
      <c r="T413" s="245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6" t="s">
        <v>264</v>
      </c>
      <c r="AT413" s="246" t="s">
        <v>165</v>
      </c>
      <c r="AU413" s="246" t="s">
        <v>87</v>
      </c>
      <c r="AY413" s="17" t="s">
        <v>163</v>
      </c>
      <c r="BE413" s="247">
        <f>IF(N413="základní",J413,0)</f>
        <v>0</v>
      </c>
      <c r="BF413" s="247">
        <f>IF(N413="snížená",J413,0)</f>
        <v>0</v>
      </c>
      <c r="BG413" s="247">
        <f>IF(N413="zákl. přenesená",J413,0)</f>
        <v>0</v>
      </c>
      <c r="BH413" s="247">
        <f>IF(N413="sníž. přenesená",J413,0)</f>
        <v>0</v>
      </c>
      <c r="BI413" s="247">
        <f>IF(N413="nulová",J413,0)</f>
        <v>0</v>
      </c>
      <c r="BJ413" s="17" t="s">
        <v>85</v>
      </c>
      <c r="BK413" s="247">
        <f>ROUND(I413*H413,2)</f>
        <v>0</v>
      </c>
      <c r="BL413" s="17" t="s">
        <v>264</v>
      </c>
      <c r="BM413" s="246" t="s">
        <v>1480</v>
      </c>
    </row>
    <row r="414" s="2" customFormat="1">
      <c r="A414" s="38"/>
      <c r="B414" s="39"/>
      <c r="C414" s="40"/>
      <c r="D414" s="248" t="s">
        <v>172</v>
      </c>
      <c r="E414" s="40"/>
      <c r="F414" s="249" t="s">
        <v>2838</v>
      </c>
      <c r="G414" s="40"/>
      <c r="H414" s="40"/>
      <c r="I414" s="144"/>
      <c r="J414" s="40"/>
      <c r="K414" s="40"/>
      <c r="L414" s="44"/>
      <c r="M414" s="250"/>
      <c r="N414" s="251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172</v>
      </c>
      <c r="AU414" s="17" t="s">
        <v>87</v>
      </c>
    </row>
    <row r="415" s="14" customFormat="1">
      <c r="A415" s="14"/>
      <c r="B415" s="262"/>
      <c r="C415" s="263"/>
      <c r="D415" s="248" t="s">
        <v>174</v>
      </c>
      <c r="E415" s="264" t="s">
        <v>1</v>
      </c>
      <c r="F415" s="265" t="s">
        <v>2839</v>
      </c>
      <c r="G415" s="263"/>
      <c r="H415" s="266">
        <v>3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2" t="s">
        <v>174</v>
      </c>
      <c r="AU415" s="272" t="s">
        <v>87</v>
      </c>
      <c r="AV415" s="14" t="s">
        <v>87</v>
      </c>
      <c r="AW415" s="14" t="s">
        <v>32</v>
      </c>
      <c r="AX415" s="14" t="s">
        <v>77</v>
      </c>
      <c r="AY415" s="272" t="s">
        <v>163</v>
      </c>
    </row>
    <row r="416" s="15" customFormat="1">
      <c r="A416" s="15"/>
      <c r="B416" s="291"/>
      <c r="C416" s="292"/>
      <c r="D416" s="248" t="s">
        <v>174</v>
      </c>
      <c r="E416" s="293" t="s">
        <v>1</v>
      </c>
      <c r="F416" s="294" t="s">
        <v>2521</v>
      </c>
      <c r="G416" s="292"/>
      <c r="H416" s="295">
        <v>3</v>
      </c>
      <c r="I416" s="296"/>
      <c r="J416" s="292"/>
      <c r="K416" s="292"/>
      <c r="L416" s="297"/>
      <c r="M416" s="298"/>
      <c r="N416" s="299"/>
      <c r="O416" s="299"/>
      <c r="P416" s="299"/>
      <c r="Q416" s="299"/>
      <c r="R416" s="299"/>
      <c r="S416" s="299"/>
      <c r="T416" s="30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301" t="s">
        <v>174</v>
      </c>
      <c r="AU416" s="301" t="s">
        <v>87</v>
      </c>
      <c r="AV416" s="15" t="s">
        <v>170</v>
      </c>
      <c r="AW416" s="15" t="s">
        <v>32</v>
      </c>
      <c r="AX416" s="15" t="s">
        <v>85</v>
      </c>
      <c r="AY416" s="301" t="s">
        <v>163</v>
      </c>
    </row>
    <row r="417" s="2" customFormat="1" ht="16.5" customHeight="1">
      <c r="A417" s="38"/>
      <c r="B417" s="39"/>
      <c r="C417" s="273" t="s">
        <v>791</v>
      </c>
      <c r="D417" s="273" t="s">
        <v>230</v>
      </c>
      <c r="E417" s="274" t="s">
        <v>2840</v>
      </c>
      <c r="F417" s="275" t="s">
        <v>2841</v>
      </c>
      <c r="G417" s="276" t="s">
        <v>2337</v>
      </c>
      <c r="H417" s="277">
        <v>2</v>
      </c>
      <c r="I417" s="278"/>
      <c r="J417" s="279">
        <f>ROUND(I417*H417,2)</f>
        <v>0</v>
      </c>
      <c r="K417" s="275" t="s">
        <v>169</v>
      </c>
      <c r="L417" s="280"/>
      <c r="M417" s="281" t="s">
        <v>1</v>
      </c>
      <c r="N417" s="282" t="s">
        <v>42</v>
      </c>
      <c r="O417" s="91"/>
      <c r="P417" s="244">
        <f>O417*H417</f>
        <v>0</v>
      </c>
      <c r="Q417" s="244">
        <v>0.0012999999999999999</v>
      </c>
      <c r="R417" s="244">
        <f>Q417*H417</f>
        <v>0.0025999999999999999</v>
      </c>
      <c r="S417" s="244">
        <v>0</v>
      </c>
      <c r="T417" s="245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6" t="s">
        <v>379</v>
      </c>
      <c r="AT417" s="246" t="s">
        <v>230</v>
      </c>
      <c r="AU417" s="246" t="s">
        <v>87</v>
      </c>
      <c r="AY417" s="17" t="s">
        <v>163</v>
      </c>
      <c r="BE417" s="247">
        <f>IF(N417="základní",J417,0)</f>
        <v>0</v>
      </c>
      <c r="BF417" s="247">
        <f>IF(N417="snížená",J417,0)</f>
        <v>0</v>
      </c>
      <c r="BG417" s="247">
        <f>IF(N417="zákl. přenesená",J417,0)</f>
        <v>0</v>
      </c>
      <c r="BH417" s="247">
        <f>IF(N417="sníž. přenesená",J417,0)</f>
        <v>0</v>
      </c>
      <c r="BI417" s="247">
        <f>IF(N417="nulová",J417,0)</f>
        <v>0</v>
      </c>
      <c r="BJ417" s="17" t="s">
        <v>85</v>
      </c>
      <c r="BK417" s="247">
        <f>ROUND(I417*H417,2)</f>
        <v>0</v>
      </c>
      <c r="BL417" s="17" t="s">
        <v>264</v>
      </c>
      <c r="BM417" s="246" t="s">
        <v>1493</v>
      </c>
    </row>
    <row r="418" s="2" customFormat="1">
      <c r="A418" s="38"/>
      <c r="B418" s="39"/>
      <c r="C418" s="40"/>
      <c r="D418" s="248" t="s">
        <v>172</v>
      </c>
      <c r="E418" s="40"/>
      <c r="F418" s="249" t="s">
        <v>2841</v>
      </c>
      <c r="G418" s="40"/>
      <c r="H418" s="40"/>
      <c r="I418" s="144"/>
      <c r="J418" s="40"/>
      <c r="K418" s="40"/>
      <c r="L418" s="44"/>
      <c r="M418" s="250"/>
      <c r="N418" s="251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172</v>
      </c>
      <c r="AU418" s="17" t="s">
        <v>87</v>
      </c>
    </row>
    <row r="419" s="2" customFormat="1" ht="16.5" customHeight="1">
      <c r="A419" s="38"/>
      <c r="B419" s="39"/>
      <c r="C419" s="273" t="s">
        <v>795</v>
      </c>
      <c r="D419" s="273" t="s">
        <v>230</v>
      </c>
      <c r="E419" s="274" t="s">
        <v>2842</v>
      </c>
      <c r="F419" s="275" t="s">
        <v>2843</v>
      </c>
      <c r="G419" s="276" t="s">
        <v>2337</v>
      </c>
      <c r="H419" s="277">
        <v>1</v>
      </c>
      <c r="I419" s="278"/>
      <c r="J419" s="279">
        <f>ROUND(I419*H419,2)</f>
        <v>0</v>
      </c>
      <c r="K419" s="275" t="s">
        <v>1</v>
      </c>
      <c r="L419" s="280"/>
      <c r="M419" s="281" t="s">
        <v>1</v>
      </c>
      <c r="N419" s="282" t="s">
        <v>42</v>
      </c>
      <c r="O419" s="91"/>
      <c r="P419" s="244">
        <f>O419*H419</f>
        <v>0</v>
      </c>
      <c r="Q419" s="244">
        <v>0.002</v>
      </c>
      <c r="R419" s="244">
        <f>Q419*H419</f>
        <v>0.002</v>
      </c>
      <c r="S419" s="244">
        <v>0</v>
      </c>
      <c r="T419" s="245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6" t="s">
        <v>379</v>
      </c>
      <c r="AT419" s="246" t="s">
        <v>230</v>
      </c>
      <c r="AU419" s="246" t="s">
        <v>87</v>
      </c>
      <c r="AY419" s="17" t="s">
        <v>163</v>
      </c>
      <c r="BE419" s="247">
        <f>IF(N419="základní",J419,0)</f>
        <v>0</v>
      </c>
      <c r="BF419" s="247">
        <f>IF(N419="snížená",J419,0)</f>
        <v>0</v>
      </c>
      <c r="BG419" s="247">
        <f>IF(N419="zákl. přenesená",J419,0)</f>
        <v>0</v>
      </c>
      <c r="BH419" s="247">
        <f>IF(N419="sníž. přenesená",J419,0)</f>
        <v>0</v>
      </c>
      <c r="BI419" s="247">
        <f>IF(N419="nulová",J419,0)</f>
        <v>0</v>
      </c>
      <c r="BJ419" s="17" t="s">
        <v>85</v>
      </c>
      <c r="BK419" s="247">
        <f>ROUND(I419*H419,2)</f>
        <v>0</v>
      </c>
      <c r="BL419" s="17" t="s">
        <v>264</v>
      </c>
      <c r="BM419" s="246" t="s">
        <v>1503</v>
      </c>
    </row>
    <row r="420" s="2" customFormat="1">
      <c r="A420" s="38"/>
      <c r="B420" s="39"/>
      <c r="C420" s="40"/>
      <c r="D420" s="248" t="s">
        <v>172</v>
      </c>
      <c r="E420" s="40"/>
      <c r="F420" s="249" t="s">
        <v>2843</v>
      </c>
      <c r="G420" s="40"/>
      <c r="H420" s="40"/>
      <c r="I420" s="144"/>
      <c r="J420" s="40"/>
      <c r="K420" s="40"/>
      <c r="L420" s="44"/>
      <c r="M420" s="250"/>
      <c r="N420" s="251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172</v>
      </c>
      <c r="AU420" s="17" t="s">
        <v>87</v>
      </c>
    </row>
    <row r="421" s="2" customFormat="1" ht="16.5" customHeight="1">
      <c r="A421" s="38"/>
      <c r="B421" s="39"/>
      <c r="C421" s="235" t="s">
        <v>802</v>
      </c>
      <c r="D421" s="235" t="s">
        <v>165</v>
      </c>
      <c r="E421" s="236" t="s">
        <v>2844</v>
      </c>
      <c r="F421" s="237" t="s">
        <v>2845</v>
      </c>
      <c r="G421" s="238" t="s">
        <v>781</v>
      </c>
      <c r="H421" s="239">
        <v>1</v>
      </c>
      <c r="I421" s="240"/>
      <c r="J421" s="241">
        <f>ROUND(I421*H421,2)</f>
        <v>0</v>
      </c>
      <c r="K421" s="237" t="s">
        <v>169</v>
      </c>
      <c r="L421" s="44"/>
      <c r="M421" s="242" t="s">
        <v>1</v>
      </c>
      <c r="N421" s="243" t="s">
        <v>42</v>
      </c>
      <c r="O421" s="91"/>
      <c r="P421" s="244">
        <f>O421*H421</f>
        <v>0</v>
      </c>
      <c r="Q421" s="244">
        <v>2.0000000000000002E-05</v>
      </c>
      <c r="R421" s="244">
        <f>Q421*H421</f>
        <v>2.0000000000000002E-05</v>
      </c>
      <c r="S421" s="244">
        <v>0</v>
      </c>
      <c r="T421" s="245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6" t="s">
        <v>264</v>
      </c>
      <c r="AT421" s="246" t="s">
        <v>165</v>
      </c>
      <c r="AU421" s="246" t="s">
        <v>87</v>
      </c>
      <c r="AY421" s="17" t="s">
        <v>163</v>
      </c>
      <c r="BE421" s="247">
        <f>IF(N421="základní",J421,0)</f>
        <v>0</v>
      </c>
      <c r="BF421" s="247">
        <f>IF(N421="snížená",J421,0)</f>
        <v>0</v>
      </c>
      <c r="BG421" s="247">
        <f>IF(N421="zákl. přenesená",J421,0)</f>
        <v>0</v>
      </c>
      <c r="BH421" s="247">
        <f>IF(N421="sníž. přenesená",J421,0)</f>
        <v>0</v>
      </c>
      <c r="BI421" s="247">
        <f>IF(N421="nulová",J421,0)</f>
        <v>0</v>
      </c>
      <c r="BJ421" s="17" t="s">
        <v>85</v>
      </c>
      <c r="BK421" s="247">
        <f>ROUND(I421*H421,2)</f>
        <v>0</v>
      </c>
      <c r="BL421" s="17" t="s">
        <v>264</v>
      </c>
      <c r="BM421" s="246" t="s">
        <v>1513</v>
      </c>
    </row>
    <row r="422" s="2" customFormat="1">
      <c r="A422" s="38"/>
      <c r="B422" s="39"/>
      <c r="C422" s="40"/>
      <c r="D422" s="248" t="s">
        <v>172</v>
      </c>
      <c r="E422" s="40"/>
      <c r="F422" s="249" t="s">
        <v>2846</v>
      </c>
      <c r="G422" s="40"/>
      <c r="H422" s="40"/>
      <c r="I422" s="144"/>
      <c r="J422" s="40"/>
      <c r="K422" s="40"/>
      <c r="L422" s="44"/>
      <c r="M422" s="250"/>
      <c r="N422" s="251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172</v>
      </c>
      <c r="AU422" s="17" t="s">
        <v>87</v>
      </c>
    </row>
    <row r="423" s="2" customFormat="1" ht="16.5" customHeight="1">
      <c r="A423" s="38"/>
      <c r="B423" s="39"/>
      <c r="C423" s="273" t="s">
        <v>807</v>
      </c>
      <c r="D423" s="273" t="s">
        <v>230</v>
      </c>
      <c r="E423" s="274" t="s">
        <v>2847</v>
      </c>
      <c r="F423" s="275" t="s">
        <v>2848</v>
      </c>
      <c r="G423" s="276" t="s">
        <v>781</v>
      </c>
      <c r="H423" s="277">
        <v>1</v>
      </c>
      <c r="I423" s="278"/>
      <c r="J423" s="279">
        <f>ROUND(I423*H423,2)</f>
        <v>0</v>
      </c>
      <c r="K423" s="275" t="s">
        <v>169</v>
      </c>
      <c r="L423" s="280"/>
      <c r="M423" s="281" t="s">
        <v>1</v>
      </c>
      <c r="N423" s="282" t="s">
        <v>42</v>
      </c>
      <c r="O423" s="91"/>
      <c r="P423" s="244">
        <f>O423*H423</f>
        <v>0</v>
      </c>
      <c r="Q423" s="244">
        <v>0.00055000000000000003</v>
      </c>
      <c r="R423" s="244">
        <f>Q423*H423</f>
        <v>0.00055000000000000003</v>
      </c>
      <c r="S423" s="244">
        <v>0</v>
      </c>
      <c r="T423" s="245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6" t="s">
        <v>379</v>
      </c>
      <c r="AT423" s="246" t="s">
        <v>230</v>
      </c>
      <c r="AU423" s="246" t="s">
        <v>87</v>
      </c>
      <c r="AY423" s="17" t="s">
        <v>163</v>
      </c>
      <c r="BE423" s="247">
        <f>IF(N423="základní",J423,0)</f>
        <v>0</v>
      </c>
      <c r="BF423" s="247">
        <f>IF(N423="snížená",J423,0)</f>
        <v>0</v>
      </c>
      <c r="BG423" s="247">
        <f>IF(N423="zákl. přenesená",J423,0)</f>
        <v>0</v>
      </c>
      <c r="BH423" s="247">
        <f>IF(N423="sníž. přenesená",J423,0)</f>
        <v>0</v>
      </c>
      <c r="BI423" s="247">
        <f>IF(N423="nulová",J423,0)</f>
        <v>0</v>
      </c>
      <c r="BJ423" s="17" t="s">
        <v>85</v>
      </c>
      <c r="BK423" s="247">
        <f>ROUND(I423*H423,2)</f>
        <v>0</v>
      </c>
      <c r="BL423" s="17" t="s">
        <v>264</v>
      </c>
      <c r="BM423" s="246" t="s">
        <v>2849</v>
      </c>
    </row>
    <row r="424" s="2" customFormat="1">
      <c r="A424" s="38"/>
      <c r="B424" s="39"/>
      <c r="C424" s="40"/>
      <c r="D424" s="248" t="s">
        <v>172</v>
      </c>
      <c r="E424" s="40"/>
      <c r="F424" s="249" t="s">
        <v>2848</v>
      </c>
      <c r="G424" s="40"/>
      <c r="H424" s="40"/>
      <c r="I424" s="144"/>
      <c r="J424" s="40"/>
      <c r="K424" s="40"/>
      <c r="L424" s="44"/>
      <c r="M424" s="250"/>
      <c r="N424" s="251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172</v>
      </c>
      <c r="AU424" s="17" t="s">
        <v>87</v>
      </c>
    </row>
    <row r="425" s="2" customFormat="1" ht="16.5" customHeight="1">
      <c r="A425" s="38"/>
      <c r="B425" s="39"/>
      <c r="C425" s="235" t="s">
        <v>811</v>
      </c>
      <c r="D425" s="235" t="s">
        <v>165</v>
      </c>
      <c r="E425" s="236" t="s">
        <v>2850</v>
      </c>
      <c r="F425" s="237" t="s">
        <v>2851</v>
      </c>
      <c r="G425" s="238" t="s">
        <v>781</v>
      </c>
      <c r="H425" s="239">
        <v>1</v>
      </c>
      <c r="I425" s="240"/>
      <c r="J425" s="241">
        <f>ROUND(I425*H425,2)</f>
        <v>0</v>
      </c>
      <c r="K425" s="237" t="s">
        <v>1</v>
      </c>
      <c r="L425" s="44"/>
      <c r="M425" s="242" t="s">
        <v>1</v>
      </c>
      <c r="N425" s="243" t="s">
        <v>42</v>
      </c>
      <c r="O425" s="91"/>
      <c r="P425" s="244">
        <f>O425*H425</f>
        <v>0</v>
      </c>
      <c r="Q425" s="244">
        <v>0.00464</v>
      </c>
      <c r="R425" s="244">
        <f>Q425*H425</f>
        <v>0.00464</v>
      </c>
      <c r="S425" s="244">
        <v>0</v>
      </c>
      <c r="T425" s="245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6" t="s">
        <v>264</v>
      </c>
      <c r="AT425" s="246" t="s">
        <v>165</v>
      </c>
      <c r="AU425" s="246" t="s">
        <v>87</v>
      </c>
      <c r="AY425" s="17" t="s">
        <v>163</v>
      </c>
      <c r="BE425" s="247">
        <f>IF(N425="základní",J425,0)</f>
        <v>0</v>
      </c>
      <c r="BF425" s="247">
        <f>IF(N425="snížená",J425,0)</f>
        <v>0</v>
      </c>
      <c r="BG425" s="247">
        <f>IF(N425="zákl. přenesená",J425,0)</f>
        <v>0</v>
      </c>
      <c r="BH425" s="247">
        <f>IF(N425="sníž. přenesená",J425,0)</f>
        <v>0</v>
      </c>
      <c r="BI425" s="247">
        <f>IF(N425="nulová",J425,0)</f>
        <v>0</v>
      </c>
      <c r="BJ425" s="17" t="s">
        <v>85</v>
      </c>
      <c r="BK425" s="247">
        <f>ROUND(I425*H425,2)</f>
        <v>0</v>
      </c>
      <c r="BL425" s="17" t="s">
        <v>264</v>
      </c>
      <c r="BM425" s="246" t="s">
        <v>1534</v>
      </c>
    </row>
    <row r="426" s="2" customFormat="1">
      <c r="A426" s="38"/>
      <c r="B426" s="39"/>
      <c r="C426" s="40"/>
      <c r="D426" s="248" t="s">
        <v>172</v>
      </c>
      <c r="E426" s="40"/>
      <c r="F426" s="249" t="s">
        <v>2851</v>
      </c>
      <c r="G426" s="40"/>
      <c r="H426" s="40"/>
      <c r="I426" s="144"/>
      <c r="J426" s="40"/>
      <c r="K426" s="40"/>
      <c r="L426" s="44"/>
      <c r="M426" s="250"/>
      <c r="N426" s="251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172</v>
      </c>
      <c r="AU426" s="17" t="s">
        <v>87</v>
      </c>
    </row>
    <row r="427" s="2" customFormat="1" ht="16.5" customHeight="1">
      <c r="A427" s="38"/>
      <c r="B427" s="39"/>
      <c r="C427" s="273" t="s">
        <v>817</v>
      </c>
      <c r="D427" s="273" t="s">
        <v>230</v>
      </c>
      <c r="E427" s="274" t="s">
        <v>2852</v>
      </c>
      <c r="F427" s="275" t="s">
        <v>2853</v>
      </c>
      <c r="G427" s="276" t="s">
        <v>2337</v>
      </c>
      <c r="H427" s="277">
        <v>1</v>
      </c>
      <c r="I427" s="278"/>
      <c r="J427" s="279">
        <f>ROUND(I427*H427,2)</f>
        <v>0</v>
      </c>
      <c r="K427" s="275" t="s">
        <v>1</v>
      </c>
      <c r="L427" s="280"/>
      <c r="M427" s="281" t="s">
        <v>1</v>
      </c>
      <c r="N427" s="282" t="s">
        <v>42</v>
      </c>
      <c r="O427" s="91"/>
      <c r="P427" s="244">
        <f>O427*H427</f>
        <v>0</v>
      </c>
      <c r="Q427" s="244">
        <v>0</v>
      </c>
      <c r="R427" s="244">
        <f>Q427*H427</f>
        <v>0</v>
      </c>
      <c r="S427" s="244">
        <v>0</v>
      </c>
      <c r="T427" s="245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6" t="s">
        <v>379</v>
      </c>
      <c r="AT427" s="246" t="s">
        <v>230</v>
      </c>
      <c r="AU427" s="246" t="s">
        <v>87</v>
      </c>
      <c r="AY427" s="17" t="s">
        <v>163</v>
      </c>
      <c r="BE427" s="247">
        <f>IF(N427="základní",J427,0)</f>
        <v>0</v>
      </c>
      <c r="BF427" s="247">
        <f>IF(N427="snížená",J427,0)</f>
        <v>0</v>
      </c>
      <c r="BG427" s="247">
        <f>IF(N427="zákl. přenesená",J427,0)</f>
        <v>0</v>
      </c>
      <c r="BH427" s="247">
        <f>IF(N427="sníž. přenesená",J427,0)</f>
        <v>0</v>
      </c>
      <c r="BI427" s="247">
        <f>IF(N427="nulová",J427,0)</f>
        <v>0</v>
      </c>
      <c r="BJ427" s="17" t="s">
        <v>85</v>
      </c>
      <c r="BK427" s="247">
        <f>ROUND(I427*H427,2)</f>
        <v>0</v>
      </c>
      <c r="BL427" s="17" t="s">
        <v>264</v>
      </c>
      <c r="BM427" s="246" t="s">
        <v>1542</v>
      </c>
    </row>
    <row r="428" s="2" customFormat="1">
      <c r="A428" s="38"/>
      <c r="B428" s="39"/>
      <c r="C428" s="40"/>
      <c r="D428" s="248" t="s">
        <v>172</v>
      </c>
      <c r="E428" s="40"/>
      <c r="F428" s="249" t="s">
        <v>2853</v>
      </c>
      <c r="G428" s="40"/>
      <c r="H428" s="40"/>
      <c r="I428" s="144"/>
      <c r="J428" s="40"/>
      <c r="K428" s="40"/>
      <c r="L428" s="44"/>
      <c r="M428" s="250"/>
      <c r="N428" s="251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172</v>
      </c>
      <c r="AU428" s="17" t="s">
        <v>87</v>
      </c>
    </row>
    <row r="429" s="2" customFormat="1" ht="16.5" customHeight="1">
      <c r="A429" s="38"/>
      <c r="B429" s="39"/>
      <c r="C429" s="235" t="s">
        <v>824</v>
      </c>
      <c r="D429" s="235" t="s">
        <v>165</v>
      </c>
      <c r="E429" s="236" t="s">
        <v>2854</v>
      </c>
      <c r="F429" s="237" t="s">
        <v>2855</v>
      </c>
      <c r="G429" s="238" t="s">
        <v>444</v>
      </c>
      <c r="H429" s="239">
        <v>49.200000000000003</v>
      </c>
      <c r="I429" s="240"/>
      <c r="J429" s="241">
        <f>ROUND(I429*H429,2)</f>
        <v>0</v>
      </c>
      <c r="K429" s="237" t="s">
        <v>169</v>
      </c>
      <c r="L429" s="44"/>
      <c r="M429" s="242" t="s">
        <v>1</v>
      </c>
      <c r="N429" s="243" t="s">
        <v>42</v>
      </c>
      <c r="O429" s="91"/>
      <c r="P429" s="244">
        <f>O429*H429</f>
        <v>0</v>
      </c>
      <c r="Q429" s="244">
        <v>0.00019000000000000001</v>
      </c>
      <c r="R429" s="244">
        <f>Q429*H429</f>
        <v>0.0093480000000000004</v>
      </c>
      <c r="S429" s="244">
        <v>0</v>
      </c>
      <c r="T429" s="245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6" t="s">
        <v>264</v>
      </c>
      <c r="AT429" s="246" t="s">
        <v>165</v>
      </c>
      <c r="AU429" s="246" t="s">
        <v>87</v>
      </c>
      <c r="AY429" s="17" t="s">
        <v>163</v>
      </c>
      <c r="BE429" s="247">
        <f>IF(N429="základní",J429,0)</f>
        <v>0</v>
      </c>
      <c r="BF429" s="247">
        <f>IF(N429="snížená",J429,0)</f>
        <v>0</v>
      </c>
      <c r="BG429" s="247">
        <f>IF(N429="zákl. přenesená",J429,0)</f>
        <v>0</v>
      </c>
      <c r="BH429" s="247">
        <f>IF(N429="sníž. přenesená",J429,0)</f>
        <v>0</v>
      </c>
      <c r="BI429" s="247">
        <f>IF(N429="nulová",J429,0)</f>
        <v>0</v>
      </c>
      <c r="BJ429" s="17" t="s">
        <v>85</v>
      </c>
      <c r="BK429" s="247">
        <f>ROUND(I429*H429,2)</f>
        <v>0</v>
      </c>
      <c r="BL429" s="17" t="s">
        <v>264</v>
      </c>
      <c r="BM429" s="246" t="s">
        <v>1552</v>
      </c>
    </row>
    <row r="430" s="2" customFormat="1">
      <c r="A430" s="38"/>
      <c r="B430" s="39"/>
      <c r="C430" s="40"/>
      <c r="D430" s="248" t="s">
        <v>172</v>
      </c>
      <c r="E430" s="40"/>
      <c r="F430" s="249" t="s">
        <v>2856</v>
      </c>
      <c r="G430" s="40"/>
      <c r="H430" s="40"/>
      <c r="I430" s="144"/>
      <c r="J430" s="40"/>
      <c r="K430" s="40"/>
      <c r="L430" s="44"/>
      <c r="M430" s="250"/>
      <c r="N430" s="251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172</v>
      </c>
      <c r="AU430" s="17" t="s">
        <v>87</v>
      </c>
    </row>
    <row r="431" s="14" customFormat="1">
      <c r="A431" s="14"/>
      <c r="B431" s="262"/>
      <c r="C431" s="263"/>
      <c r="D431" s="248" t="s">
        <v>174</v>
      </c>
      <c r="E431" s="264" t="s">
        <v>1</v>
      </c>
      <c r="F431" s="265" t="s">
        <v>2857</v>
      </c>
      <c r="G431" s="263"/>
      <c r="H431" s="266">
        <v>49.200000000000003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2" t="s">
        <v>174</v>
      </c>
      <c r="AU431" s="272" t="s">
        <v>87</v>
      </c>
      <c r="AV431" s="14" t="s">
        <v>87</v>
      </c>
      <c r="AW431" s="14" t="s">
        <v>32</v>
      </c>
      <c r="AX431" s="14" t="s">
        <v>77</v>
      </c>
      <c r="AY431" s="272" t="s">
        <v>163</v>
      </c>
    </row>
    <row r="432" s="15" customFormat="1">
      <c r="A432" s="15"/>
      <c r="B432" s="291"/>
      <c r="C432" s="292"/>
      <c r="D432" s="248" t="s">
        <v>174</v>
      </c>
      <c r="E432" s="293" t="s">
        <v>1</v>
      </c>
      <c r="F432" s="294" t="s">
        <v>2521</v>
      </c>
      <c r="G432" s="292"/>
      <c r="H432" s="295">
        <v>49.200000000000003</v>
      </c>
      <c r="I432" s="296"/>
      <c r="J432" s="292"/>
      <c r="K432" s="292"/>
      <c r="L432" s="297"/>
      <c r="M432" s="298"/>
      <c r="N432" s="299"/>
      <c r="O432" s="299"/>
      <c r="P432" s="299"/>
      <c r="Q432" s="299"/>
      <c r="R432" s="299"/>
      <c r="S432" s="299"/>
      <c r="T432" s="30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301" t="s">
        <v>174</v>
      </c>
      <c r="AU432" s="301" t="s">
        <v>87</v>
      </c>
      <c r="AV432" s="15" t="s">
        <v>170</v>
      </c>
      <c r="AW432" s="15" t="s">
        <v>32</v>
      </c>
      <c r="AX432" s="15" t="s">
        <v>85</v>
      </c>
      <c r="AY432" s="301" t="s">
        <v>163</v>
      </c>
    </row>
    <row r="433" s="2" customFormat="1" ht="16.5" customHeight="1">
      <c r="A433" s="38"/>
      <c r="B433" s="39"/>
      <c r="C433" s="235" t="s">
        <v>830</v>
      </c>
      <c r="D433" s="235" t="s">
        <v>165</v>
      </c>
      <c r="E433" s="236" t="s">
        <v>2858</v>
      </c>
      <c r="F433" s="237" t="s">
        <v>2859</v>
      </c>
      <c r="G433" s="238" t="s">
        <v>444</v>
      </c>
      <c r="H433" s="239">
        <v>49.200000000000003</v>
      </c>
      <c r="I433" s="240"/>
      <c r="J433" s="241">
        <f>ROUND(I433*H433,2)</f>
        <v>0</v>
      </c>
      <c r="K433" s="237" t="s">
        <v>169</v>
      </c>
      <c r="L433" s="44"/>
      <c r="M433" s="242" t="s">
        <v>1</v>
      </c>
      <c r="N433" s="243" t="s">
        <v>42</v>
      </c>
      <c r="O433" s="91"/>
      <c r="P433" s="244">
        <f>O433*H433</f>
        <v>0</v>
      </c>
      <c r="Q433" s="244">
        <v>1.0000000000000001E-05</v>
      </c>
      <c r="R433" s="244">
        <f>Q433*H433</f>
        <v>0.00049200000000000003</v>
      </c>
      <c r="S433" s="244">
        <v>0</v>
      </c>
      <c r="T433" s="245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46" t="s">
        <v>264</v>
      </c>
      <c r="AT433" s="246" t="s">
        <v>165</v>
      </c>
      <c r="AU433" s="246" t="s">
        <v>87</v>
      </c>
      <c r="AY433" s="17" t="s">
        <v>163</v>
      </c>
      <c r="BE433" s="247">
        <f>IF(N433="základní",J433,0)</f>
        <v>0</v>
      </c>
      <c r="BF433" s="247">
        <f>IF(N433="snížená",J433,0)</f>
        <v>0</v>
      </c>
      <c r="BG433" s="247">
        <f>IF(N433="zákl. přenesená",J433,0)</f>
        <v>0</v>
      </c>
      <c r="BH433" s="247">
        <f>IF(N433="sníž. přenesená",J433,0)</f>
        <v>0</v>
      </c>
      <c r="BI433" s="247">
        <f>IF(N433="nulová",J433,0)</f>
        <v>0</v>
      </c>
      <c r="BJ433" s="17" t="s">
        <v>85</v>
      </c>
      <c r="BK433" s="247">
        <f>ROUND(I433*H433,2)</f>
        <v>0</v>
      </c>
      <c r="BL433" s="17" t="s">
        <v>264</v>
      </c>
      <c r="BM433" s="246" t="s">
        <v>1566</v>
      </c>
    </row>
    <row r="434" s="2" customFormat="1">
      <c r="A434" s="38"/>
      <c r="B434" s="39"/>
      <c r="C434" s="40"/>
      <c r="D434" s="248" t="s">
        <v>172</v>
      </c>
      <c r="E434" s="40"/>
      <c r="F434" s="249" t="s">
        <v>2860</v>
      </c>
      <c r="G434" s="40"/>
      <c r="H434" s="40"/>
      <c r="I434" s="144"/>
      <c r="J434" s="40"/>
      <c r="K434" s="40"/>
      <c r="L434" s="44"/>
      <c r="M434" s="250"/>
      <c r="N434" s="251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172</v>
      </c>
      <c r="AU434" s="17" t="s">
        <v>87</v>
      </c>
    </row>
    <row r="435" s="2" customFormat="1" ht="16.5" customHeight="1">
      <c r="A435" s="38"/>
      <c r="B435" s="39"/>
      <c r="C435" s="235" t="s">
        <v>837</v>
      </c>
      <c r="D435" s="235" t="s">
        <v>165</v>
      </c>
      <c r="E435" s="236" t="s">
        <v>2861</v>
      </c>
      <c r="F435" s="237" t="s">
        <v>2862</v>
      </c>
      <c r="G435" s="238" t="s">
        <v>219</v>
      </c>
      <c r="H435" s="239">
        <v>0.10000000000000001</v>
      </c>
      <c r="I435" s="240"/>
      <c r="J435" s="241">
        <f>ROUND(I435*H435,2)</f>
        <v>0</v>
      </c>
      <c r="K435" s="237" t="s">
        <v>169</v>
      </c>
      <c r="L435" s="44"/>
      <c r="M435" s="242" t="s">
        <v>1</v>
      </c>
      <c r="N435" s="243" t="s">
        <v>42</v>
      </c>
      <c r="O435" s="91"/>
      <c r="P435" s="244">
        <f>O435*H435</f>
        <v>0</v>
      </c>
      <c r="Q435" s="244">
        <v>0</v>
      </c>
      <c r="R435" s="244">
        <f>Q435*H435</f>
        <v>0</v>
      </c>
      <c r="S435" s="244">
        <v>0</v>
      </c>
      <c r="T435" s="245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6" t="s">
        <v>264</v>
      </c>
      <c r="AT435" s="246" t="s">
        <v>165</v>
      </c>
      <c r="AU435" s="246" t="s">
        <v>87</v>
      </c>
      <c r="AY435" s="17" t="s">
        <v>163</v>
      </c>
      <c r="BE435" s="247">
        <f>IF(N435="základní",J435,0)</f>
        <v>0</v>
      </c>
      <c r="BF435" s="247">
        <f>IF(N435="snížená",J435,0)</f>
        <v>0</v>
      </c>
      <c r="BG435" s="247">
        <f>IF(N435="zákl. přenesená",J435,0)</f>
        <v>0</v>
      </c>
      <c r="BH435" s="247">
        <f>IF(N435="sníž. přenesená",J435,0)</f>
        <v>0</v>
      </c>
      <c r="BI435" s="247">
        <f>IF(N435="nulová",J435,0)</f>
        <v>0</v>
      </c>
      <c r="BJ435" s="17" t="s">
        <v>85</v>
      </c>
      <c r="BK435" s="247">
        <f>ROUND(I435*H435,2)</f>
        <v>0</v>
      </c>
      <c r="BL435" s="17" t="s">
        <v>264</v>
      </c>
      <c r="BM435" s="246" t="s">
        <v>1579</v>
      </c>
    </row>
    <row r="436" s="2" customFormat="1">
      <c r="A436" s="38"/>
      <c r="B436" s="39"/>
      <c r="C436" s="40"/>
      <c r="D436" s="248" t="s">
        <v>172</v>
      </c>
      <c r="E436" s="40"/>
      <c r="F436" s="249" t="s">
        <v>2863</v>
      </c>
      <c r="G436" s="40"/>
      <c r="H436" s="40"/>
      <c r="I436" s="144"/>
      <c r="J436" s="40"/>
      <c r="K436" s="40"/>
      <c r="L436" s="44"/>
      <c r="M436" s="250"/>
      <c r="N436" s="251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172</v>
      </c>
      <c r="AU436" s="17" t="s">
        <v>87</v>
      </c>
    </row>
    <row r="437" s="12" customFormat="1" ht="22.8" customHeight="1">
      <c r="A437" s="12"/>
      <c r="B437" s="219"/>
      <c r="C437" s="220"/>
      <c r="D437" s="221" t="s">
        <v>76</v>
      </c>
      <c r="E437" s="233" t="s">
        <v>1309</v>
      </c>
      <c r="F437" s="233" t="s">
        <v>1310</v>
      </c>
      <c r="G437" s="220"/>
      <c r="H437" s="220"/>
      <c r="I437" s="223"/>
      <c r="J437" s="234">
        <f>BK437</f>
        <v>0</v>
      </c>
      <c r="K437" s="220"/>
      <c r="L437" s="225"/>
      <c r="M437" s="226"/>
      <c r="N437" s="227"/>
      <c r="O437" s="227"/>
      <c r="P437" s="228">
        <f>P438+SUM(P439:P508)</f>
        <v>0</v>
      </c>
      <c r="Q437" s="227"/>
      <c r="R437" s="228">
        <f>R438+SUM(R439:R508)</f>
        <v>0.43308999999999998</v>
      </c>
      <c r="S437" s="227"/>
      <c r="T437" s="229">
        <f>T438+SUM(T439:T508)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30" t="s">
        <v>87</v>
      </c>
      <c r="AT437" s="231" t="s">
        <v>76</v>
      </c>
      <c r="AU437" s="231" t="s">
        <v>85</v>
      </c>
      <c r="AY437" s="230" t="s">
        <v>163</v>
      </c>
      <c r="BK437" s="232">
        <f>BK438+SUM(BK439:BK508)</f>
        <v>0</v>
      </c>
    </row>
    <row r="438" s="2" customFormat="1" ht="16.5" customHeight="1">
      <c r="A438" s="38"/>
      <c r="B438" s="39"/>
      <c r="C438" s="235" t="s">
        <v>843</v>
      </c>
      <c r="D438" s="235" t="s">
        <v>165</v>
      </c>
      <c r="E438" s="236" t="s">
        <v>2864</v>
      </c>
      <c r="F438" s="237" t="s">
        <v>2865</v>
      </c>
      <c r="G438" s="238" t="s">
        <v>781</v>
      </c>
      <c r="H438" s="239">
        <v>3</v>
      </c>
      <c r="I438" s="240"/>
      <c r="J438" s="241">
        <f>ROUND(I438*H438,2)</f>
        <v>0</v>
      </c>
      <c r="K438" s="237" t="s">
        <v>169</v>
      </c>
      <c r="L438" s="44"/>
      <c r="M438" s="242" t="s">
        <v>1</v>
      </c>
      <c r="N438" s="243" t="s">
        <v>42</v>
      </c>
      <c r="O438" s="91"/>
      <c r="P438" s="244">
        <f>O438*H438</f>
        <v>0</v>
      </c>
      <c r="Q438" s="244">
        <v>0.00247</v>
      </c>
      <c r="R438" s="244">
        <f>Q438*H438</f>
        <v>0.0074099999999999999</v>
      </c>
      <c r="S438" s="244">
        <v>0</v>
      </c>
      <c r="T438" s="245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46" t="s">
        <v>264</v>
      </c>
      <c r="AT438" s="246" t="s">
        <v>165</v>
      </c>
      <c r="AU438" s="246" t="s">
        <v>87</v>
      </c>
      <c r="AY438" s="17" t="s">
        <v>163</v>
      </c>
      <c r="BE438" s="247">
        <f>IF(N438="základní",J438,0)</f>
        <v>0</v>
      </c>
      <c r="BF438" s="247">
        <f>IF(N438="snížená",J438,0)</f>
        <v>0</v>
      </c>
      <c r="BG438" s="247">
        <f>IF(N438="zákl. přenesená",J438,0)</f>
        <v>0</v>
      </c>
      <c r="BH438" s="247">
        <f>IF(N438="sníž. přenesená",J438,0)</f>
        <v>0</v>
      </c>
      <c r="BI438" s="247">
        <f>IF(N438="nulová",J438,0)</f>
        <v>0</v>
      </c>
      <c r="BJ438" s="17" t="s">
        <v>85</v>
      </c>
      <c r="BK438" s="247">
        <f>ROUND(I438*H438,2)</f>
        <v>0</v>
      </c>
      <c r="BL438" s="17" t="s">
        <v>264</v>
      </c>
      <c r="BM438" s="246" t="s">
        <v>2866</v>
      </c>
    </row>
    <row r="439" s="2" customFormat="1">
      <c r="A439" s="38"/>
      <c r="B439" s="39"/>
      <c r="C439" s="40"/>
      <c r="D439" s="248" t="s">
        <v>172</v>
      </c>
      <c r="E439" s="40"/>
      <c r="F439" s="249" t="s">
        <v>2867</v>
      </c>
      <c r="G439" s="40"/>
      <c r="H439" s="40"/>
      <c r="I439" s="144"/>
      <c r="J439" s="40"/>
      <c r="K439" s="40"/>
      <c r="L439" s="44"/>
      <c r="M439" s="250"/>
      <c r="N439" s="251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172</v>
      </c>
      <c r="AU439" s="17" t="s">
        <v>87</v>
      </c>
    </row>
    <row r="440" s="2" customFormat="1" ht="16.5" customHeight="1">
      <c r="A440" s="38"/>
      <c r="B440" s="39"/>
      <c r="C440" s="273" t="s">
        <v>850</v>
      </c>
      <c r="D440" s="273" t="s">
        <v>230</v>
      </c>
      <c r="E440" s="274" t="s">
        <v>2868</v>
      </c>
      <c r="F440" s="275" t="s">
        <v>2869</v>
      </c>
      <c r="G440" s="276" t="s">
        <v>781</v>
      </c>
      <c r="H440" s="277">
        <v>3</v>
      </c>
      <c r="I440" s="278"/>
      <c r="J440" s="279">
        <f>ROUND(I440*H440,2)</f>
        <v>0</v>
      </c>
      <c r="K440" s="275" t="s">
        <v>169</v>
      </c>
      <c r="L440" s="280"/>
      <c r="M440" s="281" t="s">
        <v>1</v>
      </c>
      <c r="N440" s="282" t="s">
        <v>42</v>
      </c>
      <c r="O440" s="91"/>
      <c r="P440" s="244">
        <f>O440*H440</f>
        <v>0</v>
      </c>
      <c r="Q440" s="244">
        <v>0.014500000000000001</v>
      </c>
      <c r="R440" s="244">
        <f>Q440*H440</f>
        <v>0.043500000000000004</v>
      </c>
      <c r="S440" s="244">
        <v>0</v>
      </c>
      <c r="T440" s="245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46" t="s">
        <v>379</v>
      </c>
      <c r="AT440" s="246" t="s">
        <v>230</v>
      </c>
      <c r="AU440" s="246" t="s">
        <v>87</v>
      </c>
      <c r="AY440" s="17" t="s">
        <v>163</v>
      </c>
      <c r="BE440" s="247">
        <f>IF(N440="základní",J440,0)</f>
        <v>0</v>
      </c>
      <c r="BF440" s="247">
        <f>IF(N440="snížená",J440,0)</f>
        <v>0</v>
      </c>
      <c r="BG440" s="247">
        <f>IF(N440="zákl. přenesená",J440,0)</f>
        <v>0</v>
      </c>
      <c r="BH440" s="247">
        <f>IF(N440="sníž. přenesená",J440,0)</f>
        <v>0</v>
      </c>
      <c r="BI440" s="247">
        <f>IF(N440="nulová",J440,0)</f>
        <v>0</v>
      </c>
      <c r="BJ440" s="17" t="s">
        <v>85</v>
      </c>
      <c r="BK440" s="247">
        <f>ROUND(I440*H440,2)</f>
        <v>0</v>
      </c>
      <c r="BL440" s="17" t="s">
        <v>264</v>
      </c>
      <c r="BM440" s="246" t="s">
        <v>2870</v>
      </c>
    </row>
    <row r="441" s="2" customFormat="1">
      <c r="A441" s="38"/>
      <c r="B441" s="39"/>
      <c r="C441" s="40"/>
      <c r="D441" s="248" t="s">
        <v>172</v>
      </c>
      <c r="E441" s="40"/>
      <c r="F441" s="249" t="s">
        <v>2869</v>
      </c>
      <c r="G441" s="40"/>
      <c r="H441" s="40"/>
      <c r="I441" s="144"/>
      <c r="J441" s="40"/>
      <c r="K441" s="40"/>
      <c r="L441" s="44"/>
      <c r="M441" s="250"/>
      <c r="N441" s="251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172</v>
      </c>
      <c r="AU441" s="17" t="s">
        <v>87</v>
      </c>
    </row>
    <row r="442" s="2" customFormat="1" ht="16.5" customHeight="1">
      <c r="A442" s="38"/>
      <c r="B442" s="39"/>
      <c r="C442" s="235" t="s">
        <v>856</v>
      </c>
      <c r="D442" s="235" t="s">
        <v>165</v>
      </c>
      <c r="E442" s="236" t="s">
        <v>2871</v>
      </c>
      <c r="F442" s="237" t="s">
        <v>2872</v>
      </c>
      <c r="G442" s="238" t="s">
        <v>781</v>
      </c>
      <c r="H442" s="239">
        <v>1</v>
      </c>
      <c r="I442" s="240"/>
      <c r="J442" s="241">
        <f>ROUND(I442*H442,2)</f>
        <v>0</v>
      </c>
      <c r="K442" s="237" t="s">
        <v>169</v>
      </c>
      <c r="L442" s="44"/>
      <c r="M442" s="242" t="s">
        <v>1</v>
      </c>
      <c r="N442" s="243" t="s">
        <v>42</v>
      </c>
      <c r="O442" s="91"/>
      <c r="P442" s="244">
        <f>O442*H442</f>
        <v>0</v>
      </c>
      <c r="Q442" s="244">
        <v>0.00064000000000000005</v>
      </c>
      <c r="R442" s="244">
        <f>Q442*H442</f>
        <v>0.00064000000000000005</v>
      </c>
      <c r="S442" s="244">
        <v>0</v>
      </c>
      <c r="T442" s="245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6" t="s">
        <v>264</v>
      </c>
      <c r="AT442" s="246" t="s">
        <v>165</v>
      </c>
      <c r="AU442" s="246" t="s">
        <v>87</v>
      </c>
      <c r="AY442" s="17" t="s">
        <v>163</v>
      </c>
      <c r="BE442" s="247">
        <f>IF(N442="základní",J442,0)</f>
        <v>0</v>
      </c>
      <c r="BF442" s="247">
        <f>IF(N442="snížená",J442,0)</f>
        <v>0</v>
      </c>
      <c r="BG442" s="247">
        <f>IF(N442="zákl. přenesená",J442,0)</f>
        <v>0</v>
      </c>
      <c r="BH442" s="247">
        <f>IF(N442="sníž. přenesená",J442,0)</f>
        <v>0</v>
      </c>
      <c r="BI442" s="247">
        <f>IF(N442="nulová",J442,0)</f>
        <v>0</v>
      </c>
      <c r="BJ442" s="17" t="s">
        <v>85</v>
      </c>
      <c r="BK442" s="247">
        <f>ROUND(I442*H442,2)</f>
        <v>0</v>
      </c>
      <c r="BL442" s="17" t="s">
        <v>264</v>
      </c>
      <c r="BM442" s="246" t="s">
        <v>2873</v>
      </c>
    </row>
    <row r="443" s="2" customFormat="1">
      <c r="A443" s="38"/>
      <c r="B443" s="39"/>
      <c r="C443" s="40"/>
      <c r="D443" s="248" t="s">
        <v>172</v>
      </c>
      <c r="E443" s="40"/>
      <c r="F443" s="249" t="s">
        <v>2874</v>
      </c>
      <c r="G443" s="40"/>
      <c r="H443" s="40"/>
      <c r="I443" s="144"/>
      <c r="J443" s="40"/>
      <c r="K443" s="40"/>
      <c r="L443" s="44"/>
      <c r="M443" s="250"/>
      <c r="N443" s="251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172</v>
      </c>
      <c r="AU443" s="17" t="s">
        <v>87</v>
      </c>
    </row>
    <row r="444" s="2" customFormat="1" ht="16.5" customHeight="1">
      <c r="A444" s="38"/>
      <c r="B444" s="39"/>
      <c r="C444" s="273" t="s">
        <v>862</v>
      </c>
      <c r="D444" s="273" t="s">
        <v>230</v>
      </c>
      <c r="E444" s="274" t="s">
        <v>2875</v>
      </c>
      <c r="F444" s="275" t="s">
        <v>2876</v>
      </c>
      <c r="G444" s="276" t="s">
        <v>781</v>
      </c>
      <c r="H444" s="277">
        <v>1</v>
      </c>
      <c r="I444" s="278"/>
      <c r="J444" s="279">
        <f>ROUND(I444*H444,2)</f>
        <v>0</v>
      </c>
      <c r="K444" s="275" t="s">
        <v>169</v>
      </c>
      <c r="L444" s="280"/>
      <c r="M444" s="281" t="s">
        <v>1</v>
      </c>
      <c r="N444" s="282" t="s">
        <v>42</v>
      </c>
      <c r="O444" s="91"/>
      <c r="P444" s="244">
        <f>O444*H444</f>
        <v>0</v>
      </c>
      <c r="Q444" s="244">
        <v>0.0155</v>
      </c>
      <c r="R444" s="244">
        <f>Q444*H444</f>
        <v>0.0155</v>
      </c>
      <c r="S444" s="244">
        <v>0</v>
      </c>
      <c r="T444" s="245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46" t="s">
        <v>379</v>
      </c>
      <c r="AT444" s="246" t="s">
        <v>230</v>
      </c>
      <c r="AU444" s="246" t="s">
        <v>87</v>
      </c>
      <c r="AY444" s="17" t="s">
        <v>163</v>
      </c>
      <c r="BE444" s="247">
        <f>IF(N444="základní",J444,0)</f>
        <v>0</v>
      </c>
      <c r="BF444" s="247">
        <f>IF(N444="snížená",J444,0)</f>
        <v>0</v>
      </c>
      <c r="BG444" s="247">
        <f>IF(N444="zákl. přenesená",J444,0)</f>
        <v>0</v>
      </c>
      <c r="BH444" s="247">
        <f>IF(N444="sníž. přenesená",J444,0)</f>
        <v>0</v>
      </c>
      <c r="BI444" s="247">
        <f>IF(N444="nulová",J444,0)</f>
        <v>0</v>
      </c>
      <c r="BJ444" s="17" t="s">
        <v>85</v>
      </c>
      <c r="BK444" s="247">
        <f>ROUND(I444*H444,2)</f>
        <v>0</v>
      </c>
      <c r="BL444" s="17" t="s">
        <v>264</v>
      </c>
      <c r="BM444" s="246" t="s">
        <v>2877</v>
      </c>
    </row>
    <row r="445" s="2" customFormat="1">
      <c r="A445" s="38"/>
      <c r="B445" s="39"/>
      <c r="C445" s="40"/>
      <c r="D445" s="248" t="s">
        <v>172</v>
      </c>
      <c r="E445" s="40"/>
      <c r="F445" s="249" t="s">
        <v>2876</v>
      </c>
      <c r="G445" s="40"/>
      <c r="H445" s="40"/>
      <c r="I445" s="144"/>
      <c r="J445" s="40"/>
      <c r="K445" s="40"/>
      <c r="L445" s="44"/>
      <c r="M445" s="250"/>
      <c r="N445" s="251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172</v>
      </c>
      <c r="AU445" s="17" t="s">
        <v>87</v>
      </c>
    </row>
    <row r="446" s="2" customFormat="1" ht="16.5" customHeight="1">
      <c r="A446" s="38"/>
      <c r="B446" s="39"/>
      <c r="C446" s="235" t="s">
        <v>868</v>
      </c>
      <c r="D446" s="235" t="s">
        <v>165</v>
      </c>
      <c r="E446" s="236" t="s">
        <v>2878</v>
      </c>
      <c r="F446" s="237" t="s">
        <v>2879</v>
      </c>
      <c r="G446" s="238" t="s">
        <v>1314</v>
      </c>
      <c r="H446" s="239">
        <v>3</v>
      </c>
      <c r="I446" s="240"/>
      <c r="J446" s="241">
        <f>ROUND(I446*H446,2)</f>
        <v>0</v>
      </c>
      <c r="K446" s="237" t="s">
        <v>169</v>
      </c>
      <c r="L446" s="44"/>
      <c r="M446" s="242" t="s">
        <v>1</v>
      </c>
      <c r="N446" s="243" t="s">
        <v>42</v>
      </c>
      <c r="O446" s="91"/>
      <c r="P446" s="244">
        <f>O446*H446</f>
        <v>0</v>
      </c>
      <c r="Q446" s="244">
        <v>0.00173</v>
      </c>
      <c r="R446" s="244">
        <f>Q446*H446</f>
        <v>0.0051900000000000002</v>
      </c>
      <c r="S446" s="244">
        <v>0</v>
      </c>
      <c r="T446" s="245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6" t="s">
        <v>264</v>
      </c>
      <c r="AT446" s="246" t="s">
        <v>165</v>
      </c>
      <c r="AU446" s="246" t="s">
        <v>87</v>
      </c>
      <c r="AY446" s="17" t="s">
        <v>163</v>
      </c>
      <c r="BE446" s="247">
        <f>IF(N446="základní",J446,0)</f>
        <v>0</v>
      </c>
      <c r="BF446" s="247">
        <f>IF(N446="snížená",J446,0)</f>
        <v>0</v>
      </c>
      <c r="BG446" s="247">
        <f>IF(N446="zákl. přenesená",J446,0)</f>
        <v>0</v>
      </c>
      <c r="BH446" s="247">
        <f>IF(N446="sníž. přenesená",J446,0)</f>
        <v>0</v>
      </c>
      <c r="BI446" s="247">
        <f>IF(N446="nulová",J446,0)</f>
        <v>0</v>
      </c>
      <c r="BJ446" s="17" t="s">
        <v>85</v>
      </c>
      <c r="BK446" s="247">
        <f>ROUND(I446*H446,2)</f>
        <v>0</v>
      </c>
      <c r="BL446" s="17" t="s">
        <v>264</v>
      </c>
      <c r="BM446" s="246" t="s">
        <v>2880</v>
      </c>
    </row>
    <row r="447" s="2" customFormat="1">
      <c r="A447" s="38"/>
      <c r="B447" s="39"/>
      <c r="C447" s="40"/>
      <c r="D447" s="248" t="s">
        <v>172</v>
      </c>
      <c r="E447" s="40"/>
      <c r="F447" s="249" t="s">
        <v>2881</v>
      </c>
      <c r="G447" s="40"/>
      <c r="H447" s="40"/>
      <c r="I447" s="144"/>
      <c r="J447" s="40"/>
      <c r="K447" s="40"/>
      <c r="L447" s="44"/>
      <c r="M447" s="250"/>
      <c r="N447" s="251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172</v>
      </c>
      <c r="AU447" s="17" t="s">
        <v>87</v>
      </c>
    </row>
    <row r="448" s="2" customFormat="1" ht="16.5" customHeight="1">
      <c r="A448" s="38"/>
      <c r="B448" s="39"/>
      <c r="C448" s="273" t="s">
        <v>874</v>
      </c>
      <c r="D448" s="273" t="s">
        <v>230</v>
      </c>
      <c r="E448" s="274" t="s">
        <v>2882</v>
      </c>
      <c r="F448" s="275" t="s">
        <v>2883</v>
      </c>
      <c r="G448" s="276" t="s">
        <v>2337</v>
      </c>
      <c r="H448" s="277">
        <v>3</v>
      </c>
      <c r="I448" s="278"/>
      <c r="J448" s="279">
        <f>ROUND(I448*H448,2)</f>
        <v>0</v>
      </c>
      <c r="K448" s="275" t="s">
        <v>1</v>
      </c>
      <c r="L448" s="280"/>
      <c r="M448" s="281" t="s">
        <v>1</v>
      </c>
      <c r="N448" s="282" t="s">
        <v>42</v>
      </c>
      <c r="O448" s="91"/>
      <c r="P448" s="244">
        <f>O448*H448</f>
        <v>0</v>
      </c>
      <c r="Q448" s="244">
        <v>0.044999999999999998</v>
      </c>
      <c r="R448" s="244">
        <f>Q448*H448</f>
        <v>0.13500000000000001</v>
      </c>
      <c r="S448" s="244">
        <v>0</v>
      </c>
      <c r="T448" s="245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46" t="s">
        <v>379</v>
      </c>
      <c r="AT448" s="246" t="s">
        <v>230</v>
      </c>
      <c r="AU448" s="246" t="s">
        <v>87</v>
      </c>
      <c r="AY448" s="17" t="s">
        <v>163</v>
      </c>
      <c r="BE448" s="247">
        <f>IF(N448="základní",J448,0)</f>
        <v>0</v>
      </c>
      <c r="BF448" s="247">
        <f>IF(N448="snížená",J448,0)</f>
        <v>0</v>
      </c>
      <c r="BG448" s="247">
        <f>IF(N448="zákl. přenesená",J448,0)</f>
        <v>0</v>
      </c>
      <c r="BH448" s="247">
        <f>IF(N448="sníž. přenesená",J448,0)</f>
        <v>0</v>
      </c>
      <c r="BI448" s="247">
        <f>IF(N448="nulová",J448,0)</f>
        <v>0</v>
      </c>
      <c r="BJ448" s="17" t="s">
        <v>85</v>
      </c>
      <c r="BK448" s="247">
        <f>ROUND(I448*H448,2)</f>
        <v>0</v>
      </c>
      <c r="BL448" s="17" t="s">
        <v>264</v>
      </c>
      <c r="BM448" s="246" t="s">
        <v>2884</v>
      </c>
    </row>
    <row r="449" s="2" customFormat="1">
      <c r="A449" s="38"/>
      <c r="B449" s="39"/>
      <c r="C449" s="40"/>
      <c r="D449" s="248" t="s">
        <v>172</v>
      </c>
      <c r="E449" s="40"/>
      <c r="F449" s="249" t="s">
        <v>2883</v>
      </c>
      <c r="G449" s="40"/>
      <c r="H449" s="40"/>
      <c r="I449" s="144"/>
      <c r="J449" s="40"/>
      <c r="K449" s="40"/>
      <c r="L449" s="44"/>
      <c r="M449" s="250"/>
      <c r="N449" s="251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172</v>
      </c>
      <c r="AU449" s="17" t="s">
        <v>87</v>
      </c>
    </row>
    <row r="450" s="2" customFormat="1">
      <c r="A450" s="38"/>
      <c r="B450" s="39"/>
      <c r="C450" s="40"/>
      <c r="D450" s="248" t="s">
        <v>393</v>
      </c>
      <c r="E450" s="40"/>
      <c r="F450" s="283" t="s">
        <v>2885</v>
      </c>
      <c r="G450" s="40"/>
      <c r="H450" s="40"/>
      <c r="I450" s="144"/>
      <c r="J450" s="40"/>
      <c r="K450" s="40"/>
      <c r="L450" s="44"/>
      <c r="M450" s="250"/>
      <c r="N450" s="251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393</v>
      </c>
      <c r="AU450" s="17" t="s">
        <v>87</v>
      </c>
    </row>
    <row r="451" s="2" customFormat="1" ht="16.5" customHeight="1">
      <c r="A451" s="38"/>
      <c r="B451" s="39"/>
      <c r="C451" s="235" t="s">
        <v>879</v>
      </c>
      <c r="D451" s="235" t="s">
        <v>165</v>
      </c>
      <c r="E451" s="236" t="s">
        <v>2886</v>
      </c>
      <c r="F451" s="237" t="s">
        <v>2887</v>
      </c>
      <c r="G451" s="238" t="s">
        <v>1314</v>
      </c>
      <c r="H451" s="239">
        <v>2</v>
      </c>
      <c r="I451" s="240"/>
      <c r="J451" s="241">
        <f>ROUND(I451*H451,2)</f>
        <v>0</v>
      </c>
      <c r="K451" s="237" t="s">
        <v>169</v>
      </c>
      <c r="L451" s="44"/>
      <c r="M451" s="242" t="s">
        <v>1</v>
      </c>
      <c r="N451" s="243" t="s">
        <v>42</v>
      </c>
      <c r="O451" s="91"/>
      <c r="P451" s="244">
        <f>O451*H451</f>
        <v>0</v>
      </c>
      <c r="Q451" s="244">
        <v>0.00017000000000000001</v>
      </c>
      <c r="R451" s="244">
        <f>Q451*H451</f>
        <v>0.00034000000000000002</v>
      </c>
      <c r="S451" s="244">
        <v>0</v>
      </c>
      <c r="T451" s="245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46" t="s">
        <v>264</v>
      </c>
      <c r="AT451" s="246" t="s">
        <v>165</v>
      </c>
      <c r="AU451" s="246" t="s">
        <v>87</v>
      </c>
      <c r="AY451" s="17" t="s">
        <v>163</v>
      </c>
      <c r="BE451" s="247">
        <f>IF(N451="základní",J451,0)</f>
        <v>0</v>
      </c>
      <c r="BF451" s="247">
        <f>IF(N451="snížená",J451,0)</f>
        <v>0</v>
      </c>
      <c r="BG451" s="247">
        <f>IF(N451="zákl. přenesená",J451,0)</f>
        <v>0</v>
      </c>
      <c r="BH451" s="247">
        <f>IF(N451="sníž. přenesená",J451,0)</f>
        <v>0</v>
      </c>
      <c r="BI451" s="247">
        <f>IF(N451="nulová",J451,0)</f>
        <v>0</v>
      </c>
      <c r="BJ451" s="17" t="s">
        <v>85</v>
      </c>
      <c r="BK451" s="247">
        <f>ROUND(I451*H451,2)</f>
        <v>0</v>
      </c>
      <c r="BL451" s="17" t="s">
        <v>264</v>
      </c>
      <c r="BM451" s="246" t="s">
        <v>2888</v>
      </c>
    </row>
    <row r="452" s="2" customFormat="1">
      <c r="A452" s="38"/>
      <c r="B452" s="39"/>
      <c r="C452" s="40"/>
      <c r="D452" s="248" t="s">
        <v>172</v>
      </c>
      <c r="E452" s="40"/>
      <c r="F452" s="249" t="s">
        <v>2889</v>
      </c>
      <c r="G452" s="40"/>
      <c r="H452" s="40"/>
      <c r="I452" s="144"/>
      <c r="J452" s="40"/>
      <c r="K452" s="40"/>
      <c r="L452" s="44"/>
      <c r="M452" s="250"/>
      <c r="N452" s="251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172</v>
      </c>
      <c r="AU452" s="17" t="s">
        <v>87</v>
      </c>
    </row>
    <row r="453" s="2" customFormat="1" ht="16.5" customHeight="1">
      <c r="A453" s="38"/>
      <c r="B453" s="39"/>
      <c r="C453" s="273" t="s">
        <v>884</v>
      </c>
      <c r="D453" s="273" t="s">
        <v>230</v>
      </c>
      <c r="E453" s="274" t="s">
        <v>2890</v>
      </c>
      <c r="F453" s="275" t="s">
        <v>2891</v>
      </c>
      <c r="G453" s="276" t="s">
        <v>781</v>
      </c>
      <c r="H453" s="277">
        <v>2</v>
      </c>
      <c r="I453" s="278"/>
      <c r="J453" s="279">
        <f>ROUND(I453*H453,2)</f>
        <v>0</v>
      </c>
      <c r="K453" s="275" t="s">
        <v>169</v>
      </c>
      <c r="L453" s="280"/>
      <c r="M453" s="281" t="s">
        <v>1</v>
      </c>
      <c r="N453" s="282" t="s">
        <v>42</v>
      </c>
      <c r="O453" s="91"/>
      <c r="P453" s="244">
        <f>O453*H453</f>
        <v>0</v>
      </c>
      <c r="Q453" s="244">
        <v>0.02</v>
      </c>
      <c r="R453" s="244">
        <f>Q453*H453</f>
        <v>0.040000000000000001</v>
      </c>
      <c r="S453" s="244">
        <v>0</v>
      </c>
      <c r="T453" s="245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46" t="s">
        <v>379</v>
      </c>
      <c r="AT453" s="246" t="s">
        <v>230</v>
      </c>
      <c r="AU453" s="246" t="s">
        <v>87</v>
      </c>
      <c r="AY453" s="17" t="s">
        <v>163</v>
      </c>
      <c r="BE453" s="247">
        <f>IF(N453="základní",J453,0)</f>
        <v>0</v>
      </c>
      <c r="BF453" s="247">
        <f>IF(N453="snížená",J453,0)</f>
        <v>0</v>
      </c>
      <c r="BG453" s="247">
        <f>IF(N453="zákl. přenesená",J453,0)</f>
        <v>0</v>
      </c>
      <c r="BH453" s="247">
        <f>IF(N453="sníž. přenesená",J453,0)</f>
        <v>0</v>
      </c>
      <c r="BI453" s="247">
        <f>IF(N453="nulová",J453,0)</f>
        <v>0</v>
      </c>
      <c r="BJ453" s="17" t="s">
        <v>85</v>
      </c>
      <c r="BK453" s="247">
        <f>ROUND(I453*H453,2)</f>
        <v>0</v>
      </c>
      <c r="BL453" s="17" t="s">
        <v>264</v>
      </c>
      <c r="BM453" s="246" t="s">
        <v>2892</v>
      </c>
    </row>
    <row r="454" s="2" customFormat="1">
      <c r="A454" s="38"/>
      <c r="B454" s="39"/>
      <c r="C454" s="40"/>
      <c r="D454" s="248" t="s">
        <v>172</v>
      </c>
      <c r="E454" s="40"/>
      <c r="F454" s="249" t="s">
        <v>2891</v>
      </c>
      <c r="G454" s="40"/>
      <c r="H454" s="40"/>
      <c r="I454" s="144"/>
      <c r="J454" s="40"/>
      <c r="K454" s="40"/>
      <c r="L454" s="44"/>
      <c r="M454" s="250"/>
      <c r="N454" s="251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172</v>
      </c>
      <c r="AU454" s="17" t="s">
        <v>87</v>
      </c>
    </row>
    <row r="455" s="2" customFormat="1" ht="16.5" customHeight="1">
      <c r="A455" s="38"/>
      <c r="B455" s="39"/>
      <c r="C455" s="235" t="s">
        <v>889</v>
      </c>
      <c r="D455" s="235" t="s">
        <v>165</v>
      </c>
      <c r="E455" s="236" t="s">
        <v>2893</v>
      </c>
      <c r="F455" s="237" t="s">
        <v>2894</v>
      </c>
      <c r="G455" s="238" t="s">
        <v>2895</v>
      </c>
      <c r="H455" s="239">
        <v>2</v>
      </c>
      <c r="I455" s="240"/>
      <c r="J455" s="241">
        <f>ROUND(I455*H455,2)</f>
        <v>0</v>
      </c>
      <c r="K455" s="237" t="s">
        <v>169</v>
      </c>
      <c r="L455" s="44"/>
      <c r="M455" s="242" t="s">
        <v>1</v>
      </c>
      <c r="N455" s="243" t="s">
        <v>42</v>
      </c>
      <c r="O455" s="91"/>
      <c r="P455" s="244">
        <f>O455*H455</f>
        <v>0</v>
      </c>
      <c r="Q455" s="244">
        <v>0.0058300000000000001</v>
      </c>
      <c r="R455" s="244">
        <f>Q455*H455</f>
        <v>0.01166</v>
      </c>
      <c r="S455" s="244">
        <v>0</v>
      </c>
      <c r="T455" s="245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6" t="s">
        <v>264</v>
      </c>
      <c r="AT455" s="246" t="s">
        <v>165</v>
      </c>
      <c r="AU455" s="246" t="s">
        <v>87</v>
      </c>
      <c r="AY455" s="17" t="s">
        <v>163</v>
      </c>
      <c r="BE455" s="247">
        <f>IF(N455="základní",J455,0)</f>
        <v>0</v>
      </c>
      <c r="BF455" s="247">
        <f>IF(N455="snížená",J455,0)</f>
        <v>0</v>
      </c>
      <c r="BG455" s="247">
        <f>IF(N455="zákl. přenesená",J455,0)</f>
        <v>0</v>
      </c>
      <c r="BH455" s="247">
        <f>IF(N455="sníž. přenesená",J455,0)</f>
        <v>0</v>
      </c>
      <c r="BI455" s="247">
        <f>IF(N455="nulová",J455,0)</f>
        <v>0</v>
      </c>
      <c r="BJ455" s="17" t="s">
        <v>85</v>
      </c>
      <c r="BK455" s="247">
        <f>ROUND(I455*H455,2)</f>
        <v>0</v>
      </c>
      <c r="BL455" s="17" t="s">
        <v>264</v>
      </c>
      <c r="BM455" s="246" t="s">
        <v>2896</v>
      </c>
    </row>
    <row r="456" s="2" customFormat="1">
      <c r="A456" s="38"/>
      <c r="B456" s="39"/>
      <c r="C456" s="40"/>
      <c r="D456" s="248" t="s">
        <v>172</v>
      </c>
      <c r="E456" s="40"/>
      <c r="F456" s="249" t="s">
        <v>2897</v>
      </c>
      <c r="G456" s="40"/>
      <c r="H456" s="40"/>
      <c r="I456" s="144"/>
      <c r="J456" s="40"/>
      <c r="K456" s="40"/>
      <c r="L456" s="44"/>
      <c r="M456" s="250"/>
      <c r="N456" s="251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172</v>
      </c>
      <c r="AU456" s="17" t="s">
        <v>87</v>
      </c>
    </row>
    <row r="457" s="2" customFormat="1" ht="16.5" customHeight="1">
      <c r="A457" s="38"/>
      <c r="B457" s="39"/>
      <c r="C457" s="273" t="s">
        <v>895</v>
      </c>
      <c r="D457" s="273" t="s">
        <v>230</v>
      </c>
      <c r="E457" s="274" t="s">
        <v>2898</v>
      </c>
      <c r="F457" s="275" t="s">
        <v>2899</v>
      </c>
      <c r="G457" s="276" t="s">
        <v>781</v>
      </c>
      <c r="H457" s="277">
        <v>2</v>
      </c>
      <c r="I457" s="278"/>
      <c r="J457" s="279">
        <f>ROUND(I457*H457,2)</f>
        <v>0</v>
      </c>
      <c r="K457" s="275" t="s">
        <v>169</v>
      </c>
      <c r="L457" s="280"/>
      <c r="M457" s="281" t="s">
        <v>1</v>
      </c>
      <c r="N457" s="282" t="s">
        <v>42</v>
      </c>
      <c r="O457" s="91"/>
      <c r="P457" s="244">
        <f>O457*H457</f>
        <v>0</v>
      </c>
      <c r="Q457" s="244">
        <v>0.036200000000000003</v>
      </c>
      <c r="R457" s="244">
        <f>Q457*H457</f>
        <v>0.072400000000000006</v>
      </c>
      <c r="S457" s="244">
        <v>0</v>
      </c>
      <c r="T457" s="245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46" t="s">
        <v>379</v>
      </c>
      <c r="AT457" s="246" t="s">
        <v>230</v>
      </c>
      <c r="AU457" s="246" t="s">
        <v>87</v>
      </c>
      <c r="AY457" s="17" t="s">
        <v>163</v>
      </c>
      <c r="BE457" s="247">
        <f>IF(N457="základní",J457,0)</f>
        <v>0</v>
      </c>
      <c r="BF457" s="247">
        <f>IF(N457="snížená",J457,0)</f>
        <v>0</v>
      </c>
      <c r="BG457" s="247">
        <f>IF(N457="zákl. přenesená",J457,0)</f>
        <v>0</v>
      </c>
      <c r="BH457" s="247">
        <f>IF(N457="sníž. přenesená",J457,0)</f>
        <v>0</v>
      </c>
      <c r="BI457" s="247">
        <f>IF(N457="nulová",J457,0)</f>
        <v>0</v>
      </c>
      <c r="BJ457" s="17" t="s">
        <v>85</v>
      </c>
      <c r="BK457" s="247">
        <f>ROUND(I457*H457,2)</f>
        <v>0</v>
      </c>
      <c r="BL457" s="17" t="s">
        <v>264</v>
      </c>
      <c r="BM457" s="246" t="s">
        <v>2900</v>
      </c>
    </row>
    <row r="458" s="2" customFormat="1">
      <c r="A458" s="38"/>
      <c r="B458" s="39"/>
      <c r="C458" s="40"/>
      <c r="D458" s="248" t="s">
        <v>172</v>
      </c>
      <c r="E458" s="40"/>
      <c r="F458" s="249" t="s">
        <v>2899</v>
      </c>
      <c r="G458" s="40"/>
      <c r="H458" s="40"/>
      <c r="I458" s="144"/>
      <c r="J458" s="40"/>
      <c r="K458" s="40"/>
      <c r="L458" s="44"/>
      <c r="M458" s="250"/>
      <c r="N458" s="251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172</v>
      </c>
      <c r="AU458" s="17" t="s">
        <v>87</v>
      </c>
    </row>
    <row r="459" s="2" customFormat="1" ht="16.5" customHeight="1">
      <c r="A459" s="38"/>
      <c r="B459" s="39"/>
      <c r="C459" s="235" t="s">
        <v>901</v>
      </c>
      <c r="D459" s="235" t="s">
        <v>165</v>
      </c>
      <c r="E459" s="236" t="s">
        <v>2901</v>
      </c>
      <c r="F459" s="237" t="s">
        <v>2902</v>
      </c>
      <c r="G459" s="238" t="s">
        <v>1314</v>
      </c>
      <c r="H459" s="239">
        <v>1</v>
      </c>
      <c r="I459" s="240"/>
      <c r="J459" s="241">
        <f>ROUND(I459*H459,2)</f>
        <v>0</v>
      </c>
      <c r="K459" s="237" t="s">
        <v>169</v>
      </c>
      <c r="L459" s="44"/>
      <c r="M459" s="242" t="s">
        <v>1</v>
      </c>
      <c r="N459" s="243" t="s">
        <v>42</v>
      </c>
      <c r="O459" s="91"/>
      <c r="P459" s="244">
        <f>O459*H459</f>
        <v>0</v>
      </c>
      <c r="Q459" s="244">
        <v>0.00042999999999999999</v>
      </c>
      <c r="R459" s="244">
        <f>Q459*H459</f>
        <v>0.00042999999999999999</v>
      </c>
      <c r="S459" s="244">
        <v>0</v>
      </c>
      <c r="T459" s="245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6" t="s">
        <v>264</v>
      </c>
      <c r="AT459" s="246" t="s">
        <v>165</v>
      </c>
      <c r="AU459" s="246" t="s">
        <v>87</v>
      </c>
      <c r="AY459" s="17" t="s">
        <v>163</v>
      </c>
      <c r="BE459" s="247">
        <f>IF(N459="základní",J459,0)</f>
        <v>0</v>
      </c>
      <c r="BF459" s="247">
        <f>IF(N459="snížená",J459,0)</f>
        <v>0</v>
      </c>
      <c r="BG459" s="247">
        <f>IF(N459="zákl. přenesená",J459,0)</f>
        <v>0</v>
      </c>
      <c r="BH459" s="247">
        <f>IF(N459="sníž. přenesená",J459,0)</f>
        <v>0</v>
      </c>
      <c r="BI459" s="247">
        <f>IF(N459="nulová",J459,0)</f>
        <v>0</v>
      </c>
      <c r="BJ459" s="17" t="s">
        <v>85</v>
      </c>
      <c r="BK459" s="247">
        <f>ROUND(I459*H459,2)</f>
        <v>0</v>
      </c>
      <c r="BL459" s="17" t="s">
        <v>264</v>
      </c>
      <c r="BM459" s="246" t="s">
        <v>2903</v>
      </c>
    </row>
    <row r="460" s="2" customFormat="1">
      <c r="A460" s="38"/>
      <c r="B460" s="39"/>
      <c r="C460" s="40"/>
      <c r="D460" s="248" t="s">
        <v>172</v>
      </c>
      <c r="E460" s="40"/>
      <c r="F460" s="249" t="s">
        <v>2904</v>
      </c>
      <c r="G460" s="40"/>
      <c r="H460" s="40"/>
      <c r="I460" s="144"/>
      <c r="J460" s="40"/>
      <c r="K460" s="40"/>
      <c r="L460" s="44"/>
      <c r="M460" s="250"/>
      <c r="N460" s="251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172</v>
      </c>
      <c r="AU460" s="17" t="s">
        <v>87</v>
      </c>
    </row>
    <row r="461" s="2" customFormat="1" ht="16.5" customHeight="1">
      <c r="A461" s="38"/>
      <c r="B461" s="39"/>
      <c r="C461" s="273" t="s">
        <v>907</v>
      </c>
      <c r="D461" s="273" t="s">
        <v>230</v>
      </c>
      <c r="E461" s="274" t="s">
        <v>2905</v>
      </c>
      <c r="F461" s="275" t="s">
        <v>2906</v>
      </c>
      <c r="G461" s="276" t="s">
        <v>781</v>
      </c>
      <c r="H461" s="277">
        <v>1</v>
      </c>
      <c r="I461" s="278"/>
      <c r="J461" s="279">
        <f>ROUND(I461*H461,2)</f>
        <v>0</v>
      </c>
      <c r="K461" s="275" t="s">
        <v>169</v>
      </c>
      <c r="L461" s="280"/>
      <c r="M461" s="281" t="s">
        <v>1</v>
      </c>
      <c r="N461" s="282" t="s">
        <v>42</v>
      </c>
      <c r="O461" s="91"/>
      <c r="P461" s="244">
        <f>O461*H461</f>
        <v>0</v>
      </c>
      <c r="Q461" s="244">
        <v>0.0044999999999999997</v>
      </c>
      <c r="R461" s="244">
        <f>Q461*H461</f>
        <v>0.0044999999999999997</v>
      </c>
      <c r="S461" s="244">
        <v>0</v>
      </c>
      <c r="T461" s="245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46" t="s">
        <v>379</v>
      </c>
      <c r="AT461" s="246" t="s">
        <v>230</v>
      </c>
      <c r="AU461" s="246" t="s">
        <v>87</v>
      </c>
      <c r="AY461" s="17" t="s">
        <v>163</v>
      </c>
      <c r="BE461" s="247">
        <f>IF(N461="základní",J461,0)</f>
        <v>0</v>
      </c>
      <c r="BF461" s="247">
        <f>IF(N461="snížená",J461,0)</f>
        <v>0</v>
      </c>
      <c r="BG461" s="247">
        <f>IF(N461="zákl. přenesená",J461,0)</f>
        <v>0</v>
      </c>
      <c r="BH461" s="247">
        <f>IF(N461="sníž. přenesená",J461,0)</f>
        <v>0</v>
      </c>
      <c r="BI461" s="247">
        <f>IF(N461="nulová",J461,0)</f>
        <v>0</v>
      </c>
      <c r="BJ461" s="17" t="s">
        <v>85</v>
      </c>
      <c r="BK461" s="247">
        <f>ROUND(I461*H461,2)</f>
        <v>0</v>
      </c>
      <c r="BL461" s="17" t="s">
        <v>264</v>
      </c>
      <c r="BM461" s="246" t="s">
        <v>2907</v>
      </c>
    </row>
    <row r="462" s="2" customFormat="1">
      <c r="A462" s="38"/>
      <c r="B462" s="39"/>
      <c r="C462" s="40"/>
      <c r="D462" s="248" t="s">
        <v>172</v>
      </c>
      <c r="E462" s="40"/>
      <c r="F462" s="249" t="s">
        <v>2906</v>
      </c>
      <c r="G462" s="40"/>
      <c r="H462" s="40"/>
      <c r="I462" s="144"/>
      <c r="J462" s="40"/>
      <c r="K462" s="40"/>
      <c r="L462" s="44"/>
      <c r="M462" s="250"/>
      <c r="N462" s="251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172</v>
      </c>
      <c r="AU462" s="17" t="s">
        <v>87</v>
      </c>
    </row>
    <row r="463" s="2" customFormat="1" ht="16.5" customHeight="1">
      <c r="A463" s="38"/>
      <c r="B463" s="39"/>
      <c r="C463" s="235" t="s">
        <v>914</v>
      </c>
      <c r="D463" s="235" t="s">
        <v>165</v>
      </c>
      <c r="E463" s="236" t="s">
        <v>2908</v>
      </c>
      <c r="F463" s="237" t="s">
        <v>2909</v>
      </c>
      <c r="G463" s="238" t="s">
        <v>2895</v>
      </c>
      <c r="H463" s="239">
        <v>1</v>
      </c>
      <c r="I463" s="240"/>
      <c r="J463" s="241">
        <f>ROUND(I463*H463,2)</f>
        <v>0</v>
      </c>
      <c r="K463" s="237" t="s">
        <v>169</v>
      </c>
      <c r="L463" s="44"/>
      <c r="M463" s="242" t="s">
        <v>1</v>
      </c>
      <c r="N463" s="243" t="s">
        <v>42</v>
      </c>
      <c r="O463" s="91"/>
      <c r="P463" s="244">
        <f>O463*H463</f>
        <v>0</v>
      </c>
      <c r="Q463" s="244">
        <v>0.00064000000000000005</v>
      </c>
      <c r="R463" s="244">
        <f>Q463*H463</f>
        <v>0.00064000000000000005</v>
      </c>
      <c r="S463" s="244">
        <v>0</v>
      </c>
      <c r="T463" s="245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46" t="s">
        <v>264</v>
      </c>
      <c r="AT463" s="246" t="s">
        <v>165</v>
      </c>
      <c r="AU463" s="246" t="s">
        <v>87</v>
      </c>
      <c r="AY463" s="17" t="s">
        <v>163</v>
      </c>
      <c r="BE463" s="247">
        <f>IF(N463="základní",J463,0)</f>
        <v>0</v>
      </c>
      <c r="BF463" s="247">
        <f>IF(N463="snížená",J463,0)</f>
        <v>0</v>
      </c>
      <c r="BG463" s="247">
        <f>IF(N463="zákl. přenesená",J463,0)</f>
        <v>0</v>
      </c>
      <c r="BH463" s="247">
        <f>IF(N463="sníž. přenesená",J463,0)</f>
        <v>0</v>
      </c>
      <c r="BI463" s="247">
        <f>IF(N463="nulová",J463,0)</f>
        <v>0</v>
      </c>
      <c r="BJ463" s="17" t="s">
        <v>85</v>
      </c>
      <c r="BK463" s="247">
        <f>ROUND(I463*H463,2)</f>
        <v>0</v>
      </c>
      <c r="BL463" s="17" t="s">
        <v>264</v>
      </c>
      <c r="BM463" s="246" t="s">
        <v>2910</v>
      </c>
    </row>
    <row r="464" s="2" customFormat="1">
      <c r="A464" s="38"/>
      <c r="B464" s="39"/>
      <c r="C464" s="40"/>
      <c r="D464" s="248" t="s">
        <v>172</v>
      </c>
      <c r="E464" s="40"/>
      <c r="F464" s="249" t="s">
        <v>2911</v>
      </c>
      <c r="G464" s="40"/>
      <c r="H464" s="40"/>
      <c r="I464" s="144"/>
      <c r="J464" s="40"/>
      <c r="K464" s="40"/>
      <c r="L464" s="44"/>
      <c r="M464" s="250"/>
      <c r="N464" s="251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172</v>
      </c>
      <c r="AU464" s="17" t="s">
        <v>87</v>
      </c>
    </row>
    <row r="465" s="2" customFormat="1" ht="16.5" customHeight="1">
      <c r="A465" s="38"/>
      <c r="B465" s="39"/>
      <c r="C465" s="273" t="s">
        <v>922</v>
      </c>
      <c r="D465" s="273" t="s">
        <v>230</v>
      </c>
      <c r="E465" s="274" t="s">
        <v>2912</v>
      </c>
      <c r="F465" s="275" t="s">
        <v>2913</v>
      </c>
      <c r="G465" s="276" t="s">
        <v>781</v>
      </c>
      <c r="H465" s="277">
        <v>1</v>
      </c>
      <c r="I465" s="278"/>
      <c r="J465" s="279">
        <f>ROUND(I465*H465,2)</f>
        <v>0</v>
      </c>
      <c r="K465" s="275" t="s">
        <v>169</v>
      </c>
      <c r="L465" s="280"/>
      <c r="M465" s="281" t="s">
        <v>1</v>
      </c>
      <c r="N465" s="282" t="s">
        <v>42</v>
      </c>
      <c r="O465" s="91"/>
      <c r="P465" s="244">
        <f>O465*H465</f>
        <v>0</v>
      </c>
      <c r="Q465" s="244">
        <v>0.014</v>
      </c>
      <c r="R465" s="244">
        <f>Q465*H465</f>
        <v>0.014</v>
      </c>
      <c r="S465" s="244">
        <v>0</v>
      </c>
      <c r="T465" s="245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46" t="s">
        <v>379</v>
      </c>
      <c r="AT465" s="246" t="s">
        <v>230</v>
      </c>
      <c r="AU465" s="246" t="s">
        <v>87</v>
      </c>
      <c r="AY465" s="17" t="s">
        <v>163</v>
      </c>
      <c r="BE465" s="247">
        <f>IF(N465="základní",J465,0)</f>
        <v>0</v>
      </c>
      <c r="BF465" s="247">
        <f>IF(N465="snížená",J465,0)</f>
        <v>0</v>
      </c>
      <c r="BG465" s="247">
        <f>IF(N465="zákl. přenesená",J465,0)</f>
        <v>0</v>
      </c>
      <c r="BH465" s="247">
        <f>IF(N465="sníž. přenesená",J465,0)</f>
        <v>0</v>
      </c>
      <c r="BI465" s="247">
        <f>IF(N465="nulová",J465,0)</f>
        <v>0</v>
      </c>
      <c r="BJ465" s="17" t="s">
        <v>85</v>
      </c>
      <c r="BK465" s="247">
        <f>ROUND(I465*H465,2)</f>
        <v>0</v>
      </c>
      <c r="BL465" s="17" t="s">
        <v>264</v>
      </c>
      <c r="BM465" s="246" t="s">
        <v>2914</v>
      </c>
    </row>
    <row r="466" s="2" customFormat="1">
      <c r="A466" s="38"/>
      <c r="B466" s="39"/>
      <c r="C466" s="40"/>
      <c r="D466" s="248" t="s">
        <v>172</v>
      </c>
      <c r="E466" s="40"/>
      <c r="F466" s="249" t="s">
        <v>2913</v>
      </c>
      <c r="G466" s="40"/>
      <c r="H466" s="40"/>
      <c r="I466" s="144"/>
      <c r="J466" s="40"/>
      <c r="K466" s="40"/>
      <c r="L466" s="44"/>
      <c r="M466" s="250"/>
      <c r="N466" s="251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172</v>
      </c>
      <c r="AU466" s="17" t="s">
        <v>87</v>
      </c>
    </row>
    <row r="467" s="2" customFormat="1" ht="16.5" customHeight="1">
      <c r="A467" s="38"/>
      <c r="B467" s="39"/>
      <c r="C467" s="235" t="s">
        <v>929</v>
      </c>
      <c r="D467" s="235" t="s">
        <v>165</v>
      </c>
      <c r="E467" s="236" t="s">
        <v>2915</v>
      </c>
      <c r="F467" s="237" t="s">
        <v>2916</v>
      </c>
      <c r="G467" s="238" t="s">
        <v>1314</v>
      </c>
      <c r="H467" s="239">
        <v>8</v>
      </c>
      <c r="I467" s="240"/>
      <c r="J467" s="241">
        <f>ROUND(I467*H467,2)</f>
        <v>0</v>
      </c>
      <c r="K467" s="237" t="s">
        <v>169</v>
      </c>
      <c r="L467" s="44"/>
      <c r="M467" s="242" t="s">
        <v>1</v>
      </c>
      <c r="N467" s="243" t="s">
        <v>42</v>
      </c>
      <c r="O467" s="91"/>
      <c r="P467" s="244">
        <f>O467*H467</f>
        <v>0</v>
      </c>
      <c r="Q467" s="244">
        <v>0.00024000000000000001</v>
      </c>
      <c r="R467" s="244">
        <f>Q467*H467</f>
        <v>0.0019200000000000001</v>
      </c>
      <c r="S467" s="244">
        <v>0</v>
      </c>
      <c r="T467" s="245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46" t="s">
        <v>264</v>
      </c>
      <c r="AT467" s="246" t="s">
        <v>165</v>
      </c>
      <c r="AU467" s="246" t="s">
        <v>87</v>
      </c>
      <c r="AY467" s="17" t="s">
        <v>163</v>
      </c>
      <c r="BE467" s="247">
        <f>IF(N467="základní",J467,0)</f>
        <v>0</v>
      </c>
      <c r="BF467" s="247">
        <f>IF(N467="snížená",J467,0)</f>
        <v>0</v>
      </c>
      <c r="BG467" s="247">
        <f>IF(N467="zákl. přenesená",J467,0)</f>
        <v>0</v>
      </c>
      <c r="BH467" s="247">
        <f>IF(N467="sníž. přenesená",J467,0)</f>
        <v>0</v>
      </c>
      <c r="BI467" s="247">
        <f>IF(N467="nulová",J467,0)</f>
        <v>0</v>
      </c>
      <c r="BJ467" s="17" t="s">
        <v>85</v>
      </c>
      <c r="BK467" s="247">
        <f>ROUND(I467*H467,2)</f>
        <v>0</v>
      </c>
      <c r="BL467" s="17" t="s">
        <v>264</v>
      </c>
      <c r="BM467" s="246" t="s">
        <v>2917</v>
      </c>
    </row>
    <row r="468" s="2" customFormat="1">
      <c r="A468" s="38"/>
      <c r="B468" s="39"/>
      <c r="C468" s="40"/>
      <c r="D468" s="248" t="s">
        <v>172</v>
      </c>
      <c r="E468" s="40"/>
      <c r="F468" s="249" t="s">
        <v>2918</v>
      </c>
      <c r="G468" s="40"/>
      <c r="H468" s="40"/>
      <c r="I468" s="144"/>
      <c r="J468" s="40"/>
      <c r="K468" s="40"/>
      <c r="L468" s="44"/>
      <c r="M468" s="250"/>
      <c r="N468" s="251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172</v>
      </c>
      <c r="AU468" s="17" t="s">
        <v>87</v>
      </c>
    </row>
    <row r="469" s="14" customFormat="1">
      <c r="A469" s="14"/>
      <c r="B469" s="262"/>
      <c r="C469" s="263"/>
      <c r="D469" s="248" t="s">
        <v>174</v>
      </c>
      <c r="E469" s="264" t="s">
        <v>1</v>
      </c>
      <c r="F469" s="265" t="s">
        <v>2919</v>
      </c>
      <c r="G469" s="263"/>
      <c r="H469" s="266">
        <v>8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2" t="s">
        <v>174</v>
      </c>
      <c r="AU469" s="272" t="s">
        <v>87</v>
      </c>
      <c r="AV469" s="14" t="s">
        <v>87</v>
      </c>
      <c r="AW469" s="14" t="s">
        <v>32</v>
      </c>
      <c r="AX469" s="14" t="s">
        <v>77</v>
      </c>
      <c r="AY469" s="272" t="s">
        <v>163</v>
      </c>
    </row>
    <row r="470" s="2" customFormat="1" ht="16.5" customHeight="1">
      <c r="A470" s="38"/>
      <c r="B470" s="39"/>
      <c r="C470" s="235" t="s">
        <v>936</v>
      </c>
      <c r="D470" s="235" t="s">
        <v>165</v>
      </c>
      <c r="E470" s="236" t="s">
        <v>2920</v>
      </c>
      <c r="F470" s="237" t="s">
        <v>2921</v>
      </c>
      <c r="G470" s="238" t="s">
        <v>1314</v>
      </c>
      <c r="H470" s="239">
        <v>3</v>
      </c>
      <c r="I470" s="240"/>
      <c r="J470" s="241">
        <f>ROUND(I470*H470,2)</f>
        <v>0</v>
      </c>
      <c r="K470" s="237" t="s">
        <v>169</v>
      </c>
      <c r="L470" s="44"/>
      <c r="M470" s="242" t="s">
        <v>1</v>
      </c>
      <c r="N470" s="243" t="s">
        <v>42</v>
      </c>
      <c r="O470" s="91"/>
      <c r="P470" s="244">
        <f>O470*H470</f>
        <v>0</v>
      </c>
      <c r="Q470" s="244">
        <v>9.0000000000000006E-05</v>
      </c>
      <c r="R470" s="244">
        <f>Q470*H470</f>
        <v>0.00027</v>
      </c>
      <c r="S470" s="244">
        <v>0</v>
      </c>
      <c r="T470" s="245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46" t="s">
        <v>264</v>
      </c>
      <c r="AT470" s="246" t="s">
        <v>165</v>
      </c>
      <c r="AU470" s="246" t="s">
        <v>87</v>
      </c>
      <c r="AY470" s="17" t="s">
        <v>163</v>
      </c>
      <c r="BE470" s="247">
        <f>IF(N470="základní",J470,0)</f>
        <v>0</v>
      </c>
      <c r="BF470" s="247">
        <f>IF(N470="snížená",J470,0)</f>
        <v>0</v>
      </c>
      <c r="BG470" s="247">
        <f>IF(N470="zákl. přenesená",J470,0)</f>
        <v>0</v>
      </c>
      <c r="BH470" s="247">
        <f>IF(N470="sníž. přenesená",J470,0)</f>
        <v>0</v>
      </c>
      <c r="BI470" s="247">
        <f>IF(N470="nulová",J470,0)</f>
        <v>0</v>
      </c>
      <c r="BJ470" s="17" t="s">
        <v>85</v>
      </c>
      <c r="BK470" s="247">
        <f>ROUND(I470*H470,2)</f>
        <v>0</v>
      </c>
      <c r="BL470" s="17" t="s">
        <v>264</v>
      </c>
      <c r="BM470" s="246" t="s">
        <v>2922</v>
      </c>
    </row>
    <row r="471" s="2" customFormat="1">
      <c r="A471" s="38"/>
      <c r="B471" s="39"/>
      <c r="C471" s="40"/>
      <c r="D471" s="248" t="s">
        <v>172</v>
      </c>
      <c r="E471" s="40"/>
      <c r="F471" s="249" t="s">
        <v>2923</v>
      </c>
      <c r="G471" s="40"/>
      <c r="H471" s="40"/>
      <c r="I471" s="144"/>
      <c r="J471" s="40"/>
      <c r="K471" s="40"/>
      <c r="L471" s="44"/>
      <c r="M471" s="250"/>
      <c r="N471" s="251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172</v>
      </c>
      <c r="AU471" s="17" t="s">
        <v>87</v>
      </c>
    </row>
    <row r="472" s="2" customFormat="1" ht="16.5" customHeight="1">
      <c r="A472" s="38"/>
      <c r="B472" s="39"/>
      <c r="C472" s="273" t="s">
        <v>942</v>
      </c>
      <c r="D472" s="273" t="s">
        <v>230</v>
      </c>
      <c r="E472" s="274" t="s">
        <v>2924</v>
      </c>
      <c r="F472" s="275" t="s">
        <v>2925</v>
      </c>
      <c r="G472" s="276" t="s">
        <v>781</v>
      </c>
      <c r="H472" s="277">
        <v>3</v>
      </c>
      <c r="I472" s="278"/>
      <c r="J472" s="279">
        <f>ROUND(I472*H472,2)</f>
        <v>0</v>
      </c>
      <c r="K472" s="275" t="s">
        <v>169</v>
      </c>
      <c r="L472" s="280"/>
      <c r="M472" s="281" t="s">
        <v>1</v>
      </c>
      <c r="N472" s="282" t="s">
        <v>42</v>
      </c>
      <c r="O472" s="91"/>
      <c r="P472" s="244">
        <f>O472*H472</f>
        <v>0</v>
      </c>
      <c r="Q472" s="244">
        <v>0.00031</v>
      </c>
      <c r="R472" s="244">
        <f>Q472*H472</f>
        <v>0.00093000000000000005</v>
      </c>
      <c r="S472" s="244">
        <v>0</v>
      </c>
      <c r="T472" s="245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46" t="s">
        <v>379</v>
      </c>
      <c r="AT472" s="246" t="s">
        <v>230</v>
      </c>
      <c r="AU472" s="246" t="s">
        <v>87</v>
      </c>
      <c r="AY472" s="17" t="s">
        <v>163</v>
      </c>
      <c r="BE472" s="247">
        <f>IF(N472="základní",J472,0)</f>
        <v>0</v>
      </c>
      <c r="BF472" s="247">
        <f>IF(N472="snížená",J472,0)</f>
        <v>0</v>
      </c>
      <c r="BG472" s="247">
        <f>IF(N472="zákl. přenesená",J472,0)</f>
        <v>0</v>
      </c>
      <c r="BH472" s="247">
        <f>IF(N472="sníž. přenesená",J472,0)</f>
        <v>0</v>
      </c>
      <c r="BI472" s="247">
        <f>IF(N472="nulová",J472,0)</f>
        <v>0</v>
      </c>
      <c r="BJ472" s="17" t="s">
        <v>85</v>
      </c>
      <c r="BK472" s="247">
        <f>ROUND(I472*H472,2)</f>
        <v>0</v>
      </c>
      <c r="BL472" s="17" t="s">
        <v>264</v>
      </c>
      <c r="BM472" s="246" t="s">
        <v>2926</v>
      </c>
    </row>
    <row r="473" s="2" customFormat="1">
      <c r="A473" s="38"/>
      <c r="B473" s="39"/>
      <c r="C473" s="40"/>
      <c r="D473" s="248" t="s">
        <v>172</v>
      </c>
      <c r="E473" s="40"/>
      <c r="F473" s="249" t="s">
        <v>2925</v>
      </c>
      <c r="G473" s="40"/>
      <c r="H473" s="40"/>
      <c r="I473" s="144"/>
      <c r="J473" s="40"/>
      <c r="K473" s="40"/>
      <c r="L473" s="44"/>
      <c r="M473" s="250"/>
      <c r="N473" s="251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172</v>
      </c>
      <c r="AU473" s="17" t="s">
        <v>87</v>
      </c>
    </row>
    <row r="474" s="2" customFormat="1" ht="16.5" customHeight="1">
      <c r="A474" s="38"/>
      <c r="B474" s="39"/>
      <c r="C474" s="235" t="s">
        <v>949</v>
      </c>
      <c r="D474" s="235" t="s">
        <v>165</v>
      </c>
      <c r="E474" s="236" t="s">
        <v>2927</v>
      </c>
      <c r="F474" s="237" t="s">
        <v>2928</v>
      </c>
      <c r="G474" s="238" t="s">
        <v>781</v>
      </c>
      <c r="H474" s="239">
        <v>1</v>
      </c>
      <c r="I474" s="240"/>
      <c r="J474" s="241">
        <f>ROUND(I474*H474,2)</f>
        <v>0</v>
      </c>
      <c r="K474" s="237" t="s">
        <v>169</v>
      </c>
      <c r="L474" s="44"/>
      <c r="M474" s="242" t="s">
        <v>1</v>
      </c>
      <c r="N474" s="243" t="s">
        <v>42</v>
      </c>
      <c r="O474" s="91"/>
      <c r="P474" s="244">
        <f>O474*H474</f>
        <v>0</v>
      </c>
      <c r="Q474" s="244">
        <v>0</v>
      </c>
      <c r="R474" s="244">
        <f>Q474*H474</f>
        <v>0</v>
      </c>
      <c r="S474" s="244">
        <v>0</v>
      </c>
      <c r="T474" s="245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46" t="s">
        <v>264</v>
      </c>
      <c r="AT474" s="246" t="s">
        <v>165</v>
      </c>
      <c r="AU474" s="246" t="s">
        <v>87</v>
      </c>
      <c r="AY474" s="17" t="s">
        <v>163</v>
      </c>
      <c r="BE474" s="247">
        <f>IF(N474="základní",J474,0)</f>
        <v>0</v>
      </c>
      <c r="BF474" s="247">
        <f>IF(N474="snížená",J474,0)</f>
        <v>0</v>
      </c>
      <c r="BG474" s="247">
        <f>IF(N474="zákl. přenesená",J474,0)</f>
        <v>0</v>
      </c>
      <c r="BH474" s="247">
        <f>IF(N474="sníž. přenesená",J474,0)</f>
        <v>0</v>
      </c>
      <c r="BI474" s="247">
        <f>IF(N474="nulová",J474,0)</f>
        <v>0</v>
      </c>
      <c r="BJ474" s="17" t="s">
        <v>85</v>
      </c>
      <c r="BK474" s="247">
        <f>ROUND(I474*H474,2)</f>
        <v>0</v>
      </c>
      <c r="BL474" s="17" t="s">
        <v>264</v>
      </c>
      <c r="BM474" s="246" t="s">
        <v>2929</v>
      </c>
    </row>
    <row r="475" s="2" customFormat="1">
      <c r="A475" s="38"/>
      <c r="B475" s="39"/>
      <c r="C475" s="40"/>
      <c r="D475" s="248" t="s">
        <v>172</v>
      </c>
      <c r="E475" s="40"/>
      <c r="F475" s="249" t="s">
        <v>2930</v>
      </c>
      <c r="G475" s="40"/>
      <c r="H475" s="40"/>
      <c r="I475" s="144"/>
      <c r="J475" s="40"/>
      <c r="K475" s="40"/>
      <c r="L475" s="44"/>
      <c r="M475" s="250"/>
      <c r="N475" s="251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172</v>
      </c>
      <c r="AU475" s="17" t="s">
        <v>87</v>
      </c>
    </row>
    <row r="476" s="2" customFormat="1" ht="16.5" customHeight="1">
      <c r="A476" s="38"/>
      <c r="B476" s="39"/>
      <c r="C476" s="273" t="s">
        <v>956</v>
      </c>
      <c r="D476" s="273" t="s">
        <v>230</v>
      </c>
      <c r="E476" s="274" t="s">
        <v>2931</v>
      </c>
      <c r="F476" s="275" t="s">
        <v>2932</v>
      </c>
      <c r="G476" s="276" t="s">
        <v>781</v>
      </c>
      <c r="H476" s="277">
        <v>1</v>
      </c>
      <c r="I476" s="278"/>
      <c r="J476" s="279">
        <f>ROUND(I476*H476,2)</f>
        <v>0</v>
      </c>
      <c r="K476" s="275" t="s">
        <v>169</v>
      </c>
      <c r="L476" s="280"/>
      <c r="M476" s="281" t="s">
        <v>1</v>
      </c>
      <c r="N476" s="282" t="s">
        <v>42</v>
      </c>
      <c r="O476" s="91"/>
      <c r="P476" s="244">
        <f>O476*H476</f>
        <v>0</v>
      </c>
      <c r="Q476" s="244">
        <v>0.0018</v>
      </c>
      <c r="R476" s="244">
        <f>Q476*H476</f>
        <v>0.0018</v>
      </c>
      <c r="S476" s="244">
        <v>0</v>
      </c>
      <c r="T476" s="245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46" t="s">
        <v>379</v>
      </c>
      <c r="AT476" s="246" t="s">
        <v>230</v>
      </c>
      <c r="AU476" s="246" t="s">
        <v>87</v>
      </c>
      <c r="AY476" s="17" t="s">
        <v>163</v>
      </c>
      <c r="BE476" s="247">
        <f>IF(N476="základní",J476,0)</f>
        <v>0</v>
      </c>
      <c r="BF476" s="247">
        <f>IF(N476="snížená",J476,0)</f>
        <v>0</v>
      </c>
      <c r="BG476" s="247">
        <f>IF(N476="zákl. přenesená",J476,0)</f>
        <v>0</v>
      </c>
      <c r="BH476" s="247">
        <f>IF(N476="sníž. přenesená",J476,0)</f>
        <v>0</v>
      </c>
      <c r="BI476" s="247">
        <f>IF(N476="nulová",J476,0)</f>
        <v>0</v>
      </c>
      <c r="BJ476" s="17" t="s">
        <v>85</v>
      </c>
      <c r="BK476" s="247">
        <f>ROUND(I476*H476,2)</f>
        <v>0</v>
      </c>
      <c r="BL476" s="17" t="s">
        <v>264</v>
      </c>
      <c r="BM476" s="246" t="s">
        <v>2933</v>
      </c>
    </row>
    <row r="477" s="2" customFormat="1">
      <c r="A477" s="38"/>
      <c r="B477" s="39"/>
      <c r="C477" s="40"/>
      <c r="D477" s="248" t="s">
        <v>172</v>
      </c>
      <c r="E477" s="40"/>
      <c r="F477" s="249" t="s">
        <v>2932</v>
      </c>
      <c r="G477" s="40"/>
      <c r="H477" s="40"/>
      <c r="I477" s="144"/>
      <c r="J477" s="40"/>
      <c r="K477" s="40"/>
      <c r="L477" s="44"/>
      <c r="M477" s="250"/>
      <c r="N477" s="251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172</v>
      </c>
      <c r="AU477" s="17" t="s">
        <v>87</v>
      </c>
    </row>
    <row r="478" s="2" customFormat="1" ht="16.5" customHeight="1">
      <c r="A478" s="38"/>
      <c r="B478" s="39"/>
      <c r="C478" s="235" t="s">
        <v>962</v>
      </c>
      <c r="D478" s="235" t="s">
        <v>165</v>
      </c>
      <c r="E478" s="236" t="s">
        <v>2934</v>
      </c>
      <c r="F478" s="237" t="s">
        <v>2935</v>
      </c>
      <c r="G478" s="238" t="s">
        <v>781</v>
      </c>
      <c r="H478" s="239">
        <v>1</v>
      </c>
      <c r="I478" s="240"/>
      <c r="J478" s="241">
        <f>ROUND(I478*H478,2)</f>
        <v>0</v>
      </c>
      <c r="K478" s="237" t="s">
        <v>169</v>
      </c>
      <c r="L478" s="44"/>
      <c r="M478" s="242" t="s">
        <v>1</v>
      </c>
      <c r="N478" s="243" t="s">
        <v>42</v>
      </c>
      <c r="O478" s="91"/>
      <c r="P478" s="244">
        <f>O478*H478</f>
        <v>0</v>
      </c>
      <c r="Q478" s="244">
        <v>0.00016000000000000001</v>
      </c>
      <c r="R478" s="244">
        <f>Q478*H478</f>
        <v>0.00016000000000000001</v>
      </c>
      <c r="S478" s="244">
        <v>0</v>
      </c>
      <c r="T478" s="245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46" t="s">
        <v>264</v>
      </c>
      <c r="AT478" s="246" t="s">
        <v>165</v>
      </c>
      <c r="AU478" s="246" t="s">
        <v>87</v>
      </c>
      <c r="AY478" s="17" t="s">
        <v>163</v>
      </c>
      <c r="BE478" s="247">
        <f>IF(N478="základní",J478,0)</f>
        <v>0</v>
      </c>
      <c r="BF478" s="247">
        <f>IF(N478="snížená",J478,0)</f>
        <v>0</v>
      </c>
      <c r="BG478" s="247">
        <f>IF(N478="zákl. přenesená",J478,0)</f>
        <v>0</v>
      </c>
      <c r="BH478" s="247">
        <f>IF(N478="sníž. přenesená",J478,0)</f>
        <v>0</v>
      </c>
      <c r="BI478" s="247">
        <f>IF(N478="nulová",J478,0)</f>
        <v>0</v>
      </c>
      <c r="BJ478" s="17" t="s">
        <v>85</v>
      </c>
      <c r="BK478" s="247">
        <f>ROUND(I478*H478,2)</f>
        <v>0</v>
      </c>
      <c r="BL478" s="17" t="s">
        <v>264</v>
      </c>
      <c r="BM478" s="246" t="s">
        <v>2936</v>
      </c>
    </row>
    <row r="479" s="2" customFormat="1">
      <c r="A479" s="38"/>
      <c r="B479" s="39"/>
      <c r="C479" s="40"/>
      <c r="D479" s="248" t="s">
        <v>172</v>
      </c>
      <c r="E479" s="40"/>
      <c r="F479" s="249" t="s">
        <v>2937</v>
      </c>
      <c r="G479" s="40"/>
      <c r="H479" s="40"/>
      <c r="I479" s="144"/>
      <c r="J479" s="40"/>
      <c r="K479" s="40"/>
      <c r="L479" s="44"/>
      <c r="M479" s="250"/>
      <c r="N479" s="251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172</v>
      </c>
      <c r="AU479" s="17" t="s">
        <v>87</v>
      </c>
    </row>
    <row r="480" s="2" customFormat="1" ht="16.5" customHeight="1">
      <c r="A480" s="38"/>
      <c r="B480" s="39"/>
      <c r="C480" s="273" t="s">
        <v>968</v>
      </c>
      <c r="D480" s="273" t="s">
        <v>230</v>
      </c>
      <c r="E480" s="274" t="s">
        <v>2938</v>
      </c>
      <c r="F480" s="275" t="s">
        <v>2939</v>
      </c>
      <c r="G480" s="276" t="s">
        <v>781</v>
      </c>
      <c r="H480" s="277">
        <v>1</v>
      </c>
      <c r="I480" s="278"/>
      <c r="J480" s="279">
        <f>ROUND(I480*H480,2)</f>
        <v>0</v>
      </c>
      <c r="K480" s="275" t="s">
        <v>169</v>
      </c>
      <c r="L480" s="280"/>
      <c r="M480" s="281" t="s">
        <v>1</v>
      </c>
      <c r="N480" s="282" t="s">
        <v>42</v>
      </c>
      <c r="O480" s="91"/>
      <c r="P480" s="244">
        <f>O480*H480</f>
        <v>0</v>
      </c>
      <c r="Q480" s="244">
        <v>0.0018</v>
      </c>
      <c r="R480" s="244">
        <f>Q480*H480</f>
        <v>0.0018</v>
      </c>
      <c r="S480" s="244">
        <v>0</v>
      </c>
      <c r="T480" s="245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46" t="s">
        <v>379</v>
      </c>
      <c r="AT480" s="246" t="s">
        <v>230</v>
      </c>
      <c r="AU480" s="246" t="s">
        <v>87</v>
      </c>
      <c r="AY480" s="17" t="s">
        <v>163</v>
      </c>
      <c r="BE480" s="247">
        <f>IF(N480="základní",J480,0)</f>
        <v>0</v>
      </c>
      <c r="BF480" s="247">
        <f>IF(N480="snížená",J480,0)</f>
        <v>0</v>
      </c>
      <c r="BG480" s="247">
        <f>IF(N480="zákl. přenesená",J480,0)</f>
        <v>0</v>
      </c>
      <c r="BH480" s="247">
        <f>IF(N480="sníž. přenesená",J480,0)</f>
        <v>0</v>
      </c>
      <c r="BI480" s="247">
        <f>IF(N480="nulová",J480,0)</f>
        <v>0</v>
      </c>
      <c r="BJ480" s="17" t="s">
        <v>85</v>
      </c>
      <c r="BK480" s="247">
        <f>ROUND(I480*H480,2)</f>
        <v>0</v>
      </c>
      <c r="BL480" s="17" t="s">
        <v>264</v>
      </c>
      <c r="BM480" s="246" t="s">
        <v>2940</v>
      </c>
    </row>
    <row r="481" s="2" customFormat="1">
      <c r="A481" s="38"/>
      <c r="B481" s="39"/>
      <c r="C481" s="40"/>
      <c r="D481" s="248" t="s">
        <v>172</v>
      </c>
      <c r="E481" s="40"/>
      <c r="F481" s="249" t="s">
        <v>2939</v>
      </c>
      <c r="G481" s="40"/>
      <c r="H481" s="40"/>
      <c r="I481" s="144"/>
      <c r="J481" s="40"/>
      <c r="K481" s="40"/>
      <c r="L481" s="44"/>
      <c r="M481" s="250"/>
      <c r="N481" s="251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172</v>
      </c>
      <c r="AU481" s="17" t="s">
        <v>87</v>
      </c>
    </row>
    <row r="482" s="14" customFormat="1">
      <c r="A482" s="14"/>
      <c r="B482" s="262"/>
      <c r="C482" s="263"/>
      <c r="D482" s="248" t="s">
        <v>174</v>
      </c>
      <c r="E482" s="264" t="s">
        <v>1</v>
      </c>
      <c r="F482" s="265" t="s">
        <v>2941</v>
      </c>
      <c r="G482" s="263"/>
      <c r="H482" s="266">
        <v>1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2" t="s">
        <v>174</v>
      </c>
      <c r="AU482" s="272" t="s">
        <v>87</v>
      </c>
      <c r="AV482" s="14" t="s">
        <v>87</v>
      </c>
      <c r="AW482" s="14" t="s">
        <v>32</v>
      </c>
      <c r="AX482" s="14" t="s">
        <v>77</v>
      </c>
      <c r="AY482" s="272" t="s">
        <v>163</v>
      </c>
    </row>
    <row r="483" s="2" customFormat="1" ht="16.5" customHeight="1">
      <c r="A483" s="38"/>
      <c r="B483" s="39"/>
      <c r="C483" s="235" t="s">
        <v>974</v>
      </c>
      <c r="D483" s="235" t="s">
        <v>165</v>
      </c>
      <c r="E483" s="236" t="s">
        <v>2942</v>
      </c>
      <c r="F483" s="237" t="s">
        <v>2943</v>
      </c>
      <c r="G483" s="238" t="s">
        <v>781</v>
      </c>
      <c r="H483" s="239">
        <v>3</v>
      </c>
      <c r="I483" s="240"/>
      <c r="J483" s="241">
        <f>ROUND(I483*H483,2)</f>
        <v>0</v>
      </c>
      <c r="K483" s="237" t="s">
        <v>169</v>
      </c>
      <c r="L483" s="44"/>
      <c r="M483" s="242" t="s">
        <v>1</v>
      </c>
      <c r="N483" s="243" t="s">
        <v>42</v>
      </c>
      <c r="O483" s="91"/>
      <c r="P483" s="244">
        <f>O483*H483</f>
        <v>0</v>
      </c>
      <c r="Q483" s="244">
        <v>4.0000000000000003E-05</v>
      </c>
      <c r="R483" s="244">
        <f>Q483*H483</f>
        <v>0.00012000000000000002</v>
      </c>
      <c r="S483" s="244">
        <v>0</v>
      </c>
      <c r="T483" s="245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46" t="s">
        <v>264</v>
      </c>
      <c r="AT483" s="246" t="s">
        <v>165</v>
      </c>
      <c r="AU483" s="246" t="s">
        <v>87</v>
      </c>
      <c r="AY483" s="17" t="s">
        <v>163</v>
      </c>
      <c r="BE483" s="247">
        <f>IF(N483="základní",J483,0)</f>
        <v>0</v>
      </c>
      <c r="BF483" s="247">
        <f>IF(N483="snížená",J483,0)</f>
        <v>0</v>
      </c>
      <c r="BG483" s="247">
        <f>IF(N483="zákl. přenesená",J483,0)</f>
        <v>0</v>
      </c>
      <c r="BH483" s="247">
        <f>IF(N483="sníž. přenesená",J483,0)</f>
        <v>0</v>
      </c>
      <c r="BI483" s="247">
        <f>IF(N483="nulová",J483,0)</f>
        <v>0</v>
      </c>
      <c r="BJ483" s="17" t="s">
        <v>85</v>
      </c>
      <c r="BK483" s="247">
        <f>ROUND(I483*H483,2)</f>
        <v>0</v>
      </c>
      <c r="BL483" s="17" t="s">
        <v>264</v>
      </c>
      <c r="BM483" s="246" t="s">
        <v>2944</v>
      </c>
    </row>
    <row r="484" s="2" customFormat="1">
      <c r="A484" s="38"/>
      <c r="B484" s="39"/>
      <c r="C484" s="40"/>
      <c r="D484" s="248" t="s">
        <v>172</v>
      </c>
      <c r="E484" s="40"/>
      <c r="F484" s="249" t="s">
        <v>2945</v>
      </c>
      <c r="G484" s="40"/>
      <c r="H484" s="40"/>
      <c r="I484" s="144"/>
      <c r="J484" s="40"/>
      <c r="K484" s="40"/>
      <c r="L484" s="44"/>
      <c r="M484" s="250"/>
      <c r="N484" s="251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172</v>
      </c>
      <c r="AU484" s="17" t="s">
        <v>87</v>
      </c>
    </row>
    <row r="485" s="2" customFormat="1" ht="16.5" customHeight="1">
      <c r="A485" s="38"/>
      <c r="B485" s="39"/>
      <c r="C485" s="273" t="s">
        <v>985</v>
      </c>
      <c r="D485" s="273" t="s">
        <v>230</v>
      </c>
      <c r="E485" s="274" t="s">
        <v>2946</v>
      </c>
      <c r="F485" s="275" t="s">
        <v>2947</v>
      </c>
      <c r="G485" s="276" t="s">
        <v>781</v>
      </c>
      <c r="H485" s="277">
        <v>3</v>
      </c>
      <c r="I485" s="278"/>
      <c r="J485" s="279">
        <f>ROUND(I485*H485,2)</f>
        <v>0</v>
      </c>
      <c r="K485" s="275" t="s">
        <v>169</v>
      </c>
      <c r="L485" s="280"/>
      <c r="M485" s="281" t="s">
        <v>1</v>
      </c>
      <c r="N485" s="282" t="s">
        <v>42</v>
      </c>
      <c r="O485" s="91"/>
      <c r="P485" s="244">
        <f>O485*H485</f>
        <v>0</v>
      </c>
      <c r="Q485" s="244">
        <v>0.0018</v>
      </c>
      <c r="R485" s="244">
        <f>Q485*H485</f>
        <v>0.0054000000000000003</v>
      </c>
      <c r="S485" s="244">
        <v>0</v>
      </c>
      <c r="T485" s="245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6" t="s">
        <v>379</v>
      </c>
      <c r="AT485" s="246" t="s">
        <v>230</v>
      </c>
      <c r="AU485" s="246" t="s">
        <v>87</v>
      </c>
      <c r="AY485" s="17" t="s">
        <v>163</v>
      </c>
      <c r="BE485" s="247">
        <f>IF(N485="základní",J485,0)</f>
        <v>0</v>
      </c>
      <c r="BF485" s="247">
        <f>IF(N485="snížená",J485,0)</f>
        <v>0</v>
      </c>
      <c r="BG485" s="247">
        <f>IF(N485="zákl. přenesená",J485,0)</f>
        <v>0</v>
      </c>
      <c r="BH485" s="247">
        <f>IF(N485="sníž. přenesená",J485,0)</f>
        <v>0</v>
      </c>
      <c r="BI485" s="247">
        <f>IF(N485="nulová",J485,0)</f>
        <v>0</v>
      </c>
      <c r="BJ485" s="17" t="s">
        <v>85</v>
      </c>
      <c r="BK485" s="247">
        <f>ROUND(I485*H485,2)</f>
        <v>0</v>
      </c>
      <c r="BL485" s="17" t="s">
        <v>264</v>
      </c>
      <c r="BM485" s="246" t="s">
        <v>2948</v>
      </c>
    </row>
    <row r="486" s="2" customFormat="1">
      <c r="A486" s="38"/>
      <c r="B486" s="39"/>
      <c r="C486" s="40"/>
      <c r="D486" s="248" t="s">
        <v>172</v>
      </c>
      <c r="E486" s="40"/>
      <c r="F486" s="249" t="s">
        <v>2947</v>
      </c>
      <c r="G486" s="40"/>
      <c r="H486" s="40"/>
      <c r="I486" s="144"/>
      <c r="J486" s="40"/>
      <c r="K486" s="40"/>
      <c r="L486" s="44"/>
      <c r="M486" s="250"/>
      <c r="N486" s="251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172</v>
      </c>
      <c r="AU486" s="17" t="s">
        <v>87</v>
      </c>
    </row>
    <row r="487" s="2" customFormat="1" ht="16.5" customHeight="1">
      <c r="A487" s="38"/>
      <c r="B487" s="39"/>
      <c r="C487" s="235" t="s">
        <v>995</v>
      </c>
      <c r="D487" s="235" t="s">
        <v>165</v>
      </c>
      <c r="E487" s="236" t="s">
        <v>2949</v>
      </c>
      <c r="F487" s="237" t="s">
        <v>2950</v>
      </c>
      <c r="G487" s="238" t="s">
        <v>781</v>
      </c>
      <c r="H487" s="239">
        <v>2</v>
      </c>
      <c r="I487" s="240"/>
      <c r="J487" s="241">
        <f>ROUND(I487*H487,2)</f>
        <v>0</v>
      </c>
      <c r="K487" s="237" t="s">
        <v>169</v>
      </c>
      <c r="L487" s="44"/>
      <c r="M487" s="242" t="s">
        <v>1</v>
      </c>
      <c r="N487" s="243" t="s">
        <v>42</v>
      </c>
      <c r="O487" s="91"/>
      <c r="P487" s="244">
        <f>O487*H487</f>
        <v>0</v>
      </c>
      <c r="Q487" s="244">
        <v>0.00012999999999999999</v>
      </c>
      <c r="R487" s="244">
        <f>Q487*H487</f>
        <v>0.00025999999999999998</v>
      </c>
      <c r="S487" s="244">
        <v>0</v>
      </c>
      <c r="T487" s="245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6" t="s">
        <v>264</v>
      </c>
      <c r="AT487" s="246" t="s">
        <v>165</v>
      </c>
      <c r="AU487" s="246" t="s">
        <v>87</v>
      </c>
      <c r="AY487" s="17" t="s">
        <v>163</v>
      </c>
      <c r="BE487" s="247">
        <f>IF(N487="základní",J487,0)</f>
        <v>0</v>
      </c>
      <c r="BF487" s="247">
        <f>IF(N487="snížená",J487,0)</f>
        <v>0</v>
      </c>
      <c r="BG487" s="247">
        <f>IF(N487="zákl. přenesená",J487,0)</f>
        <v>0</v>
      </c>
      <c r="BH487" s="247">
        <f>IF(N487="sníž. přenesená",J487,0)</f>
        <v>0</v>
      </c>
      <c r="BI487" s="247">
        <f>IF(N487="nulová",J487,0)</f>
        <v>0</v>
      </c>
      <c r="BJ487" s="17" t="s">
        <v>85</v>
      </c>
      <c r="BK487" s="247">
        <f>ROUND(I487*H487,2)</f>
        <v>0</v>
      </c>
      <c r="BL487" s="17" t="s">
        <v>264</v>
      </c>
      <c r="BM487" s="246" t="s">
        <v>2951</v>
      </c>
    </row>
    <row r="488" s="2" customFormat="1">
      <c r="A488" s="38"/>
      <c r="B488" s="39"/>
      <c r="C488" s="40"/>
      <c r="D488" s="248" t="s">
        <v>172</v>
      </c>
      <c r="E488" s="40"/>
      <c r="F488" s="249" t="s">
        <v>2952</v>
      </c>
      <c r="G488" s="40"/>
      <c r="H488" s="40"/>
      <c r="I488" s="144"/>
      <c r="J488" s="40"/>
      <c r="K488" s="40"/>
      <c r="L488" s="44"/>
      <c r="M488" s="250"/>
      <c r="N488" s="251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172</v>
      </c>
      <c r="AU488" s="17" t="s">
        <v>87</v>
      </c>
    </row>
    <row r="489" s="2" customFormat="1" ht="16.5" customHeight="1">
      <c r="A489" s="38"/>
      <c r="B489" s="39"/>
      <c r="C489" s="273" t="s">
        <v>1002</v>
      </c>
      <c r="D489" s="273" t="s">
        <v>230</v>
      </c>
      <c r="E489" s="274" t="s">
        <v>2953</v>
      </c>
      <c r="F489" s="275" t="s">
        <v>2954</v>
      </c>
      <c r="G489" s="276" t="s">
        <v>2337</v>
      </c>
      <c r="H489" s="277">
        <v>2</v>
      </c>
      <c r="I489" s="278"/>
      <c r="J489" s="279">
        <f>ROUND(I489*H489,2)</f>
        <v>0</v>
      </c>
      <c r="K489" s="275" t="s">
        <v>1</v>
      </c>
      <c r="L489" s="280"/>
      <c r="M489" s="281" t="s">
        <v>1</v>
      </c>
      <c r="N489" s="282" t="s">
        <v>42</v>
      </c>
      <c r="O489" s="91"/>
      <c r="P489" s="244">
        <f>O489*H489</f>
        <v>0</v>
      </c>
      <c r="Q489" s="244">
        <v>0.0040000000000000001</v>
      </c>
      <c r="R489" s="244">
        <f>Q489*H489</f>
        <v>0.0080000000000000002</v>
      </c>
      <c r="S489" s="244">
        <v>0</v>
      </c>
      <c r="T489" s="245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46" t="s">
        <v>379</v>
      </c>
      <c r="AT489" s="246" t="s">
        <v>230</v>
      </c>
      <c r="AU489" s="246" t="s">
        <v>87</v>
      </c>
      <c r="AY489" s="17" t="s">
        <v>163</v>
      </c>
      <c r="BE489" s="247">
        <f>IF(N489="základní",J489,0)</f>
        <v>0</v>
      </c>
      <c r="BF489" s="247">
        <f>IF(N489="snížená",J489,0)</f>
        <v>0</v>
      </c>
      <c r="BG489" s="247">
        <f>IF(N489="zákl. přenesená",J489,0)</f>
        <v>0</v>
      </c>
      <c r="BH489" s="247">
        <f>IF(N489="sníž. přenesená",J489,0)</f>
        <v>0</v>
      </c>
      <c r="BI489" s="247">
        <f>IF(N489="nulová",J489,0)</f>
        <v>0</v>
      </c>
      <c r="BJ489" s="17" t="s">
        <v>85</v>
      </c>
      <c r="BK489" s="247">
        <f>ROUND(I489*H489,2)</f>
        <v>0</v>
      </c>
      <c r="BL489" s="17" t="s">
        <v>264</v>
      </c>
      <c r="BM489" s="246" t="s">
        <v>2955</v>
      </c>
    </row>
    <row r="490" s="2" customFormat="1">
      <c r="A490" s="38"/>
      <c r="B490" s="39"/>
      <c r="C490" s="40"/>
      <c r="D490" s="248" t="s">
        <v>172</v>
      </c>
      <c r="E490" s="40"/>
      <c r="F490" s="249" t="s">
        <v>2954</v>
      </c>
      <c r="G490" s="40"/>
      <c r="H490" s="40"/>
      <c r="I490" s="144"/>
      <c r="J490" s="40"/>
      <c r="K490" s="40"/>
      <c r="L490" s="44"/>
      <c r="M490" s="250"/>
      <c r="N490" s="251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172</v>
      </c>
      <c r="AU490" s="17" t="s">
        <v>87</v>
      </c>
    </row>
    <row r="491" s="2" customFormat="1">
      <c r="A491" s="38"/>
      <c r="B491" s="39"/>
      <c r="C491" s="40"/>
      <c r="D491" s="248" t="s">
        <v>393</v>
      </c>
      <c r="E491" s="40"/>
      <c r="F491" s="283" t="s">
        <v>2956</v>
      </c>
      <c r="G491" s="40"/>
      <c r="H491" s="40"/>
      <c r="I491" s="144"/>
      <c r="J491" s="40"/>
      <c r="K491" s="40"/>
      <c r="L491" s="44"/>
      <c r="M491" s="250"/>
      <c r="N491" s="251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393</v>
      </c>
      <c r="AU491" s="17" t="s">
        <v>87</v>
      </c>
    </row>
    <row r="492" s="2" customFormat="1" ht="16.5" customHeight="1">
      <c r="A492" s="38"/>
      <c r="B492" s="39"/>
      <c r="C492" s="235" t="s">
        <v>1009</v>
      </c>
      <c r="D492" s="235" t="s">
        <v>165</v>
      </c>
      <c r="E492" s="236" t="s">
        <v>2957</v>
      </c>
      <c r="F492" s="237" t="s">
        <v>2958</v>
      </c>
      <c r="G492" s="238" t="s">
        <v>781</v>
      </c>
      <c r="H492" s="239">
        <v>3</v>
      </c>
      <c r="I492" s="240"/>
      <c r="J492" s="241">
        <f>ROUND(I492*H492,2)</f>
        <v>0</v>
      </c>
      <c r="K492" s="237" t="s">
        <v>169</v>
      </c>
      <c r="L492" s="44"/>
      <c r="M492" s="242" t="s">
        <v>1</v>
      </c>
      <c r="N492" s="243" t="s">
        <v>42</v>
      </c>
      <c r="O492" s="91"/>
      <c r="P492" s="244">
        <f>O492*H492</f>
        <v>0</v>
      </c>
      <c r="Q492" s="244">
        <v>0.00013999999999999999</v>
      </c>
      <c r="R492" s="244">
        <f>Q492*H492</f>
        <v>0.00041999999999999996</v>
      </c>
      <c r="S492" s="244">
        <v>0</v>
      </c>
      <c r="T492" s="245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46" t="s">
        <v>264</v>
      </c>
      <c r="AT492" s="246" t="s">
        <v>165</v>
      </c>
      <c r="AU492" s="246" t="s">
        <v>87</v>
      </c>
      <c r="AY492" s="17" t="s">
        <v>163</v>
      </c>
      <c r="BE492" s="247">
        <f>IF(N492="základní",J492,0)</f>
        <v>0</v>
      </c>
      <c r="BF492" s="247">
        <f>IF(N492="snížená",J492,0)</f>
        <v>0</v>
      </c>
      <c r="BG492" s="247">
        <f>IF(N492="zákl. přenesená",J492,0)</f>
        <v>0</v>
      </c>
      <c r="BH492" s="247">
        <f>IF(N492="sníž. přenesená",J492,0)</f>
        <v>0</v>
      </c>
      <c r="BI492" s="247">
        <f>IF(N492="nulová",J492,0)</f>
        <v>0</v>
      </c>
      <c r="BJ492" s="17" t="s">
        <v>85</v>
      </c>
      <c r="BK492" s="247">
        <f>ROUND(I492*H492,2)</f>
        <v>0</v>
      </c>
      <c r="BL492" s="17" t="s">
        <v>264</v>
      </c>
      <c r="BM492" s="246" t="s">
        <v>2959</v>
      </c>
    </row>
    <row r="493" s="2" customFormat="1">
      <c r="A493" s="38"/>
      <c r="B493" s="39"/>
      <c r="C493" s="40"/>
      <c r="D493" s="248" t="s">
        <v>172</v>
      </c>
      <c r="E493" s="40"/>
      <c r="F493" s="249" t="s">
        <v>2960</v>
      </c>
      <c r="G493" s="40"/>
      <c r="H493" s="40"/>
      <c r="I493" s="144"/>
      <c r="J493" s="40"/>
      <c r="K493" s="40"/>
      <c r="L493" s="44"/>
      <c r="M493" s="250"/>
      <c r="N493" s="251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172</v>
      </c>
      <c r="AU493" s="17" t="s">
        <v>87</v>
      </c>
    </row>
    <row r="494" s="2" customFormat="1" ht="16.5" customHeight="1">
      <c r="A494" s="38"/>
      <c r="B494" s="39"/>
      <c r="C494" s="273" t="s">
        <v>1014</v>
      </c>
      <c r="D494" s="273" t="s">
        <v>230</v>
      </c>
      <c r="E494" s="274" t="s">
        <v>2961</v>
      </c>
      <c r="F494" s="275" t="s">
        <v>2962</v>
      </c>
      <c r="G494" s="276" t="s">
        <v>2337</v>
      </c>
      <c r="H494" s="277">
        <v>3</v>
      </c>
      <c r="I494" s="278"/>
      <c r="J494" s="279">
        <f>ROUND(I494*H494,2)</f>
        <v>0</v>
      </c>
      <c r="K494" s="275" t="s">
        <v>1</v>
      </c>
      <c r="L494" s="280"/>
      <c r="M494" s="281" t="s">
        <v>1</v>
      </c>
      <c r="N494" s="282" t="s">
        <v>42</v>
      </c>
      <c r="O494" s="91"/>
      <c r="P494" s="244">
        <f>O494*H494</f>
        <v>0</v>
      </c>
      <c r="Q494" s="244">
        <v>0</v>
      </c>
      <c r="R494" s="244">
        <f>Q494*H494</f>
        <v>0</v>
      </c>
      <c r="S494" s="244">
        <v>0</v>
      </c>
      <c r="T494" s="245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46" t="s">
        <v>379</v>
      </c>
      <c r="AT494" s="246" t="s">
        <v>230</v>
      </c>
      <c r="AU494" s="246" t="s">
        <v>87</v>
      </c>
      <c r="AY494" s="17" t="s">
        <v>163</v>
      </c>
      <c r="BE494" s="247">
        <f>IF(N494="základní",J494,0)</f>
        <v>0</v>
      </c>
      <c r="BF494" s="247">
        <f>IF(N494="snížená",J494,0)</f>
        <v>0</v>
      </c>
      <c r="BG494" s="247">
        <f>IF(N494="zákl. přenesená",J494,0)</f>
        <v>0</v>
      </c>
      <c r="BH494" s="247">
        <f>IF(N494="sníž. přenesená",J494,0)</f>
        <v>0</v>
      </c>
      <c r="BI494" s="247">
        <f>IF(N494="nulová",J494,0)</f>
        <v>0</v>
      </c>
      <c r="BJ494" s="17" t="s">
        <v>85</v>
      </c>
      <c r="BK494" s="247">
        <f>ROUND(I494*H494,2)</f>
        <v>0</v>
      </c>
      <c r="BL494" s="17" t="s">
        <v>264</v>
      </c>
      <c r="BM494" s="246" t="s">
        <v>2963</v>
      </c>
    </row>
    <row r="495" s="2" customFormat="1">
      <c r="A495" s="38"/>
      <c r="B495" s="39"/>
      <c r="C495" s="40"/>
      <c r="D495" s="248" t="s">
        <v>172</v>
      </c>
      <c r="E495" s="40"/>
      <c r="F495" s="249" t="s">
        <v>2962</v>
      </c>
      <c r="G495" s="40"/>
      <c r="H495" s="40"/>
      <c r="I495" s="144"/>
      <c r="J495" s="40"/>
      <c r="K495" s="40"/>
      <c r="L495" s="44"/>
      <c r="M495" s="250"/>
      <c r="N495" s="251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172</v>
      </c>
      <c r="AU495" s="17" t="s">
        <v>87</v>
      </c>
    </row>
    <row r="496" s="2" customFormat="1" ht="16.5" customHeight="1">
      <c r="A496" s="38"/>
      <c r="B496" s="39"/>
      <c r="C496" s="235" t="s">
        <v>1019</v>
      </c>
      <c r="D496" s="235" t="s">
        <v>165</v>
      </c>
      <c r="E496" s="236" t="s">
        <v>2964</v>
      </c>
      <c r="F496" s="237" t="s">
        <v>2965</v>
      </c>
      <c r="G496" s="238" t="s">
        <v>2337</v>
      </c>
      <c r="H496" s="239">
        <v>1</v>
      </c>
      <c r="I496" s="240"/>
      <c r="J496" s="241">
        <f>ROUND(I496*H496,2)</f>
        <v>0</v>
      </c>
      <c r="K496" s="237" t="s">
        <v>169</v>
      </c>
      <c r="L496" s="44"/>
      <c r="M496" s="242" t="s">
        <v>1</v>
      </c>
      <c r="N496" s="243" t="s">
        <v>42</v>
      </c>
      <c r="O496" s="91"/>
      <c r="P496" s="244">
        <f>O496*H496</f>
        <v>0</v>
      </c>
      <c r="Q496" s="244">
        <v>0.00016000000000000001</v>
      </c>
      <c r="R496" s="244">
        <f>Q496*H496</f>
        <v>0.00016000000000000001</v>
      </c>
      <c r="S496" s="244">
        <v>0</v>
      </c>
      <c r="T496" s="245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46" t="s">
        <v>264</v>
      </c>
      <c r="AT496" s="246" t="s">
        <v>165</v>
      </c>
      <c r="AU496" s="246" t="s">
        <v>87</v>
      </c>
      <c r="AY496" s="17" t="s">
        <v>163</v>
      </c>
      <c r="BE496" s="247">
        <f>IF(N496="základní",J496,0)</f>
        <v>0</v>
      </c>
      <c r="BF496" s="247">
        <f>IF(N496="snížená",J496,0)</f>
        <v>0</v>
      </c>
      <c r="BG496" s="247">
        <f>IF(N496="zákl. přenesená",J496,0)</f>
        <v>0</v>
      </c>
      <c r="BH496" s="247">
        <f>IF(N496="sníž. přenesená",J496,0)</f>
        <v>0</v>
      </c>
      <c r="BI496" s="247">
        <f>IF(N496="nulová",J496,0)</f>
        <v>0</v>
      </c>
      <c r="BJ496" s="17" t="s">
        <v>85</v>
      </c>
      <c r="BK496" s="247">
        <f>ROUND(I496*H496,2)</f>
        <v>0</v>
      </c>
      <c r="BL496" s="17" t="s">
        <v>264</v>
      </c>
      <c r="BM496" s="246" t="s">
        <v>2966</v>
      </c>
    </row>
    <row r="497" s="2" customFormat="1">
      <c r="A497" s="38"/>
      <c r="B497" s="39"/>
      <c r="C497" s="40"/>
      <c r="D497" s="248" t="s">
        <v>172</v>
      </c>
      <c r="E497" s="40"/>
      <c r="F497" s="249" t="s">
        <v>2967</v>
      </c>
      <c r="G497" s="40"/>
      <c r="H497" s="40"/>
      <c r="I497" s="144"/>
      <c r="J497" s="40"/>
      <c r="K497" s="40"/>
      <c r="L497" s="44"/>
      <c r="M497" s="250"/>
      <c r="N497" s="251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172</v>
      </c>
      <c r="AU497" s="17" t="s">
        <v>87</v>
      </c>
    </row>
    <row r="498" s="2" customFormat="1" ht="16.5" customHeight="1">
      <c r="A498" s="38"/>
      <c r="B498" s="39"/>
      <c r="C498" s="273" t="s">
        <v>1025</v>
      </c>
      <c r="D498" s="273" t="s">
        <v>230</v>
      </c>
      <c r="E498" s="274" t="s">
        <v>2968</v>
      </c>
      <c r="F498" s="275" t="s">
        <v>2969</v>
      </c>
      <c r="G498" s="276" t="s">
        <v>2337</v>
      </c>
      <c r="H498" s="277">
        <v>1</v>
      </c>
      <c r="I498" s="278"/>
      <c r="J498" s="279">
        <f>ROUND(I498*H498,2)</f>
        <v>0</v>
      </c>
      <c r="K498" s="275" t="s">
        <v>1</v>
      </c>
      <c r="L498" s="280"/>
      <c r="M498" s="281" t="s">
        <v>1</v>
      </c>
      <c r="N498" s="282" t="s">
        <v>42</v>
      </c>
      <c r="O498" s="91"/>
      <c r="P498" s="244">
        <f>O498*H498</f>
        <v>0</v>
      </c>
      <c r="Q498" s="244">
        <v>0</v>
      </c>
      <c r="R498" s="244">
        <f>Q498*H498</f>
        <v>0</v>
      </c>
      <c r="S498" s="244">
        <v>0</v>
      </c>
      <c r="T498" s="245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46" t="s">
        <v>379</v>
      </c>
      <c r="AT498" s="246" t="s">
        <v>230</v>
      </c>
      <c r="AU498" s="246" t="s">
        <v>87</v>
      </c>
      <c r="AY498" s="17" t="s">
        <v>163</v>
      </c>
      <c r="BE498" s="247">
        <f>IF(N498="základní",J498,0)</f>
        <v>0</v>
      </c>
      <c r="BF498" s="247">
        <f>IF(N498="snížená",J498,0)</f>
        <v>0</v>
      </c>
      <c r="BG498" s="247">
        <f>IF(N498="zákl. přenesená",J498,0)</f>
        <v>0</v>
      </c>
      <c r="BH498" s="247">
        <f>IF(N498="sníž. přenesená",J498,0)</f>
        <v>0</v>
      </c>
      <c r="BI498" s="247">
        <f>IF(N498="nulová",J498,0)</f>
        <v>0</v>
      </c>
      <c r="BJ498" s="17" t="s">
        <v>85</v>
      </c>
      <c r="BK498" s="247">
        <f>ROUND(I498*H498,2)</f>
        <v>0</v>
      </c>
      <c r="BL498" s="17" t="s">
        <v>264</v>
      </c>
      <c r="BM498" s="246" t="s">
        <v>2970</v>
      </c>
    </row>
    <row r="499" s="2" customFormat="1">
      <c r="A499" s="38"/>
      <c r="B499" s="39"/>
      <c r="C499" s="40"/>
      <c r="D499" s="248" t="s">
        <v>172</v>
      </c>
      <c r="E499" s="40"/>
      <c r="F499" s="249" t="s">
        <v>2969</v>
      </c>
      <c r="G499" s="40"/>
      <c r="H499" s="40"/>
      <c r="I499" s="144"/>
      <c r="J499" s="40"/>
      <c r="K499" s="40"/>
      <c r="L499" s="44"/>
      <c r="M499" s="250"/>
      <c r="N499" s="251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172</v>
      </c>
      <c r="AU499" s="17" t="s">
        <v>87</v>
      </c>
    </row>
    <row r="500" s="2" customFormat="1" ht="16.5" customHeight="1">
      <c r="A500" s="38"/>
      <c r="B500" s="39"/>
      <c r="C500" s="235" t="s">
        <v>1032</v>
      </c>
      <c r="D500" s="235" t="s">
        <v>165</v>
      </c>
      <c r="E500" s="236" t="s">
        <v>2971</v>
      </c>
      <c r="F500" s="237" t="s">
        <v>2972</v>
      </c>
      <c r="G500" s="238" t="s">
        <v>2337</v>
      </c>
      <c r="H500" s="239">
        <v>2</v>
      </c>
      <c r="I500" s="240"/>
      <c r="J500" s="241">
        <f>ROUND(I500*H500,2)</f>
        <v>0</v>
      </c>
      <c r="K500" s="237" t="s">
        <v>169</v>
      </c>
      <c r="L500" s="44"/>
      <c r="M500" s="242" t="s">
        <v>1</v>
      </c>
      <c r="N500" s="243" t="s">
        <v>42</v>
      </c>
      <c r="O500" s="91"/>
      <c r="P500" s="244">
        <f>O500*H500</f>
        <v>0</v>
      </c>
      <c r="Q500" s="244">
        <v>0.00018000000000000001</v>
      </c>
      <c r="R500" s="244">
        <f>Q500*H500</f>
        <v>0.00036000000000000002</v>
      </c>
      <c r="S500" s="244">
        <v>0</v>
      </c>
      <c r="T500" s="245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46" t="s">
        <v>264</v>
      </c>
      <c r="AT500" s="246" t="s">
        <v>165</v>
      </c>
      <c r="AU500" s="246" t="s">
        <v>87</v>
      </c>
      <c r="AY500" s="17" t="s">
        <v>163</v>
      </c>
      <c r="BE500" s="247">
        <f>IF(N500="základní",J500,0)</f>
        <v>0</v>
      </c>
      <c r="BF500" s="247">
        <f>IF(N500="snížená",J500,0)</f>
        <v>0</v>
      </c>
      <c r="BG500" s="247">
        <f>IF(N500="zákl. přenesená",J500,0)</f>
        <v>0</v>
      </c>
      <c r="BH500" s="247">
        <f>IF(N500="sníž. přenesená",J500,0)</f>
        <v>0</v>
      </c>
      <c r="BI500" s="247">
        <f>IF(N500="nulová",J500,0)</f>
        <v>0</v>
      </c>
      <c r="BJ500" s="17" t="s">
        <v>85</v>
      </c>
      <c r="BK500" s="247">
        <f>ROUND(I500*H500,2)</f>
        <v>0</v>
      </c>
      <c r="BL500" s="17" t="s">
        <v>264</v>
      </c>
      <c r="BM500" s="246" t="s">
        <v>2973</v>
      </c>
    </row>
    <row r="501" s="2" customFormat="1">
      <c r="A501" s="38"/>
      <c r="B501" s="39"/>
      <c r="C501" s="40"/>
      <c r="D501" s="248" t="s">
        <v>172</v>
      </c>
      <c r="E501" s="40"/>
      <c r="F501" s="249" t="s">
        <v>2974</v>
      </c>
      <c r="G501" s="40"/>
      <c r="H501" s="40"/>
      <c r="I501" s="144"/>
      <c r="J501" s="40"/>
      <c r="K501" s="40"/>
      <c r="L501" s="44"/>
      <c r="M501" s="250"/>
      <c r="N501" s="251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172</v>
      </c>
      <c r="AU501" s="17" t="s">
        <v>87</v>
      </c>
    </row>
    <row r="502" s="2" customFormat="1" ht="16.5" customHeight="1">
      <c r="A502" s="38"/>
      <c r="B502" s="39"/>
      <c r="C502" s="273" t="s">
        <v>1037</v>
      </c>
      <c r="D502" s="273" t="s">
        <v>230</v>
      </c>
      <c r="E502" s="274" t="s">
        <v>2975</v>
      </c>
      <c r="F502" s="275" t="s">
        <v>2976</v>
      </c>
      <c r="G502" s="276" t="s">
        <v>2337</v>
      </c>
      <c r="H502" s="277">
        <v>2</v>
      </c>
      <c r="I502" s="278"/>
      <c r="J502" s="279">
        <f>ROUND(I502*H502,2)</f>
        <v>0</v>
      </c>
      <c r="K502" s="275" t="s">
        <v>1</v>
      </c>
      <c r="L502" s="280"/>
      <c r="M502" s="281" t="s">
        <v>1</v>
      </c>
      <c r="N502" s="282" t="s">
        <v>42</v>
      </c>
      <c r="O502" s="91"/>
      <c r="P502" s="244">
        <f>O502*H502</f>
        <v>0</v>
      </c>
      <c r="Q502" s="244">
        <v>0.01</v>
      </c>
      <c r="R502" s="244">
        <f>Q502*H502</f>
        <v>0.02</v>
      </c>
      <c r="S502" s="244">
        <v>0</v>
      </c>
      <c r="T502" s="245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46" t="s">
        <v>379</v>
      </c>
      <c r="AT502" s="246" t="s">
        <v>230</v>
      </c>
      <c r="AU502" s="246" t="s">
        <v>87</v>
      </c>
      <c r="AY502" s="17" t="s">
        <v>163</v>
      </c>
      <c r="BE502" s="247">
        <f>IF(N502="základní",J502,0)</f>
        <v>0</v>
      </c>
      <c r="BF502" s="247">
        <f>IF(N502="snížená",J502,0)</f>
        <v>0</v>
      </c>
      <c r="BG502" s="247">
        <f>IF(N502="zákl. přenesená",J502,0)</f>
        <v>0</v>
      </c>
      <c r="BH502" s="247">
        <f>IF(N502="sníž. přenesená",J502,0)</f>
        <v>0</v>
      </c>
      <c r="BI502" s="247">
        <f>IF(N502="nulová",J502,0)</f>
        <v>0</v>
      </c>
      <c r="BJ502" s="17" t="s">
        <v>85</v>
      </c>
      <c r="BK502" s="247">
        <f>ROUND(I502*H502,2)</f>
        <v>0</v>
      </c>
      <c r="BL502" s="17" t="s">
        <v>264</v>
      </c>
      <c r="BM502" s="246" t="s">
        <v>2977</v>
      </c>
    </row>
    <row r="503" s="2" customFormat="1">
      <c r="A503" s="38"/>
      <c r="B503" s="39"/>
      <c r="C503" s="40"/>
      <c r="D503" s="248" t="s">
        <v>172</v>
      </c>
      <c r="E503" s="40"/>
      <c r="F503" s="249" t="s">
        <v>2976</v>
      </c>
      <c r="G503" s="40"/>
      <c r="H503" s="40"/>
      <c r="I503" s="144"/>
      <c r="J503" s="40"/>
      <c r="K503" s="40"/>
      <c r="L503" s="44"/>
      <c r="M503" s="250"/>
      <c r="N503" s="251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172</v>
      </c>
      <c r="AU503" s="17" t="s">
        <v>87</v>
      </c>
    </row>
    <row r="504" s="2" customFormat="1" ht="16.5" customHeight="1">
      <c r="A504" s="38"/>
      <c r="B504" s="39"/>
      <c r="C504" s="235" t="s">
        <v>1044</v>
      </c>
      <c r="D504" s="235" t="s">
        <v>165</v>
      </c>
      <c r="E504" s="236" t="s">
        <v>2978</v>
      </c>
      <c r="F504" s="237" t="s">
        <v>2979</v>
      </c>
      <c r="G504" s="238" t="s">
        <v>781</v>
      </c>
      <c r="H504" s="239">
        <v>2</v>
      </c>
      <c r="I504" s="240"/>
      <c r="J504" s="241">
        <f>ROUND(I504*H504,2)</f>
        <v>0</v>
      </c>
      <c r="K504" s="237" t="s">
        <v>169</v>
      </c>
      <c r="L504" s="44"/>
      <c r="M504" s="242" t="s">
        <v>1</v>
      </c>
      <c r="N504" s="243" t="s">
        <v>42</v>
      </c>
      <c r="O504" s="91"/>
      <c r="P504" s="244">
        <f>O504*H504</f>
        <v>0</v>
      </c>
      <c r="Q504" s="244">
        <v>9.0000000000000006E-05</v>
      </c>
      <c r="R504" s="244">
        <f>Q504*H504</f>
        <v>0.00018000000000000001</v>
      </c>
      <c r="S504" s="244">
        <v>0</v>
      </c>
      <c r="T504" s="245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46" t="s">
        <v>264</v>
      </c>
      <c r="AT504" s="246" t="s">
        <v>165</v>
      </c>
      <c r="AU504" s="246" t="s">
        <v>87</v>
      </c>
      <c r="AY504" s="17" t="s">
        <v>163</v>
      </c>
      <c r="BE504" s="247">
        <f>IF(N504="základní",J504,0)</f>
        <v>0</v>
      </c>
      <c r="BF504" s="247">
        <f>IF(N504="snížená",J504,0)</f>
        <v>0</v>
      </c>
      <c r="BG504" s="247">
        <f>IF(N504="zákl. přenesená",J504,0)</f>
        <v>0</v>
      </c>
      <c r="BH504" s="247">
        <f>IF(N504="sníž. přenesená",J504,0)</f>
        <v>0</v>
      </c>
      <c r="BI504" s="247">
        <f>IF(N504="nulová",J504,0)</f>
        <v>0</v>
      </c>
      <c r="BJ504" s="17" t="s">
        <v>85</v>
      </c>
      <c r="BK504" s="247">
        <f>ROUND(I504*H504,2)</f>
        <v>0</v>
      </c>
      <c r="BL504" s="17" t="s">
        <v>264</v>
      </c>
      <c r="BM504" s="246" t="s">
        <v>2980</v>
      </c>
    </row>
    <row r="505" s="2" customFormat="1">
      <c r="A505" s="38"/>
      <c r="B505" s="39"/>
      <c r="C505" s="40"/>
      <c r="D505" s="248" t="s">
        <v>172</v>
      </c>
      <c r="E505" s="40"/>
      <c r="F505" s="249" t="s">
        <v>2981</v>
      </c>
      <c r="G505" s="40"/>
      <c r="H505" s="40"/>
      <c r="I505" s="144"/>
      <c r="J505" s="40"/>
      <c r="K505" s="40"/>
      <c r="L505" s="44"/>
      <c r="M505" s="250"/>
      <c r="N505" s="251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172</v>
      </c>
      <c r="AU505" s="17" t="s">
        <v>87</v>
      </c>
    </row>
    <row r="506" s="2" customFormat="1" ht="16.5" customHeight="1">
      <c r="A506" s="38"/>
      <c r="B506" s="39"/>
      <c r="C506" s="235" t="s">
        <v>1055</v>
      </c>
      <c r="D506" s="235" t="s">
        <v>165</v>
      </c>
      <c r="E506" s="236" t="s">
        <v>2982</v>
      </c>
      <c r="F506" s="237" t="s">
        <v>2983</v>
      </c>
      <c r="G506" s="238" t="s">
        <v>219</v>
      </c>
      <c r="H506" s="239">
        <v>0.433</v>
      </c>
      <c r="I506" s="240"/>
      <c r="J506" s="241">
        <f>ROUND(I506*H506,2)</f>
        <v>0</v>
      </c>
      <c r="K506" s="237" t="s">
        <v>169</v>
      </c>
      <c r="L506" s="44"/>
      <c r="M506" s="242" t="s">
        <v>1</v>
      </c>
      <c r="N506" s="243" t="s">
        <v>42</v>
      </c>
      <c r="O506" s="91"/>
      <c r="P506" s="244">
        <f>O506*H506</f>
        <v>0</v>
      </c>
      <c r="Q506" s="244">
        <v>0</v>
      </c>
      <c r="R506" s="244">
        <f>Q506*H506</f>
        <v>0</v>
      </c>
      <c r="S506" s="244">
        <v>0</v>
      </c>
      <c r="T506" s="245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46" t="s">
        <v>264</v>
      </c>
      <c r="AT506" s="246" t="s">
        <v>165</v>
      </c>
      <c r="AU506" s="246" t="s">
        <v>87</v>
      </c>
      <c r="AY506" s="17" t="s">
        <v>163</v>
      </c>
      <c r="BE506" s="247">
        <f>IF(N506="základní",J506,0)</f>
        <v>0</v>
      </c>
      <c r="BF506" s="247">
        <f>IF(N506="snížená",J506,0)</f>
        <v>0</v>
      </c>
      <c r="BG506" s="247">
        <f>IF(N506="zákl. přenesená",J506,0)</f>
        <v>0</v>
      </c>
      <c r="BH506" s="247">
        <f>IF(N506="sníž. přenesená",J506,0)</f>
        <v>0</v>
      </c>
      <c r="BI506" s="247">
        <f>IF(N506="nulová",J506,0)</f>
        <v>0</v>
      </c>
      <c r="BJ506" s="17" t="s">
        <v>85</v>
      </c>
      <c r="BK506" s="247">
        <f>ROUND(I506*H506,2)</f>
        <v>0</v>
      </c>
      <c r="BL506" s="17" t="s">
        <v>264</v>
      </c>
      <c r="BM506" s="246" t="s">
        <v>2984</v>
      </c>
    </row>
    <row r="507" s="2" customFormat="1">
      <c r="A507" s="38"/>
      <c r="B507" s="39"/>
      <c r="C507" s="40"/>
      <c r="D507" s="248" t="s">
        <v>172</v>
      </c>
      <c r="E507" s="40"/>
      <c r="F507" s="249" t="s">
        <v>2985</v>
      </c>
      <c r="G507" s="40"/>
      <c r="H507" s="40"/>
      <c r="I507" s="144"/>
      <c r="J507" s="40"/>
      <c r="K507" s="40"/>
      <c r="L507" s="44"/>
      <c r="M507" s="250"/>
      <c r="N507" s="251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172</v>
      </c>
      <c r="AU507" s="17" t="s">
        <v>87</v>
      </c>
    </row>
    <row r="508" s="12" customFormat="1" ht="20.88" customHeight="1">
      <c r="A508" s="12"/>
      <c r="B508" s="219"/>
      <c r="C508" s="220"/>
      <c r="D508" s="221" t="s">
        <v>76</v>
      </c>
      <c r="E508" s="233" t="s">
        <v>2986</v>
      </c>
      <c r="F508" s="233" t="s">
        <v>2987</v>
      </c>
      <c r="G508" s="220"/>
      <c r="H508" s="220"/>
      <c r="I508" s="223"/>
      <c r="J508" s="234">
        <f>BK508</f>
        <v>0</v>
      </c>
      <c r="K508" s="220"/>
      <c r="L508" s="225"/>
      <c r="M508" s="226"/>
      <c r="N508" s="227"/>
      <c r="O508" s="227"/>
      <c r="P508" s="228">
        <f>SUM(P509:P518)</f>
        <v>0</v>
      </c>
      <c r="Q508" s="227"/>
      <c r="R508" s="228">
        <f>SUM(R509:R518)</f>
        <v>0.040099999999999997</v>
      </c>
      <c r="S508" s="227"/>
      <c r="T508" s="229">
        <f>SUM(T509:T518)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30" t="s">
        <v>87</v>
      </c>
      <c r="AT508" s="231" t="s">
        <v>76</v>
      </c>
      <c r="AU508" s="231" t="s">
        <v>87</v>
      </c>
      <c r="AY508" s="230" t="s">
        <v>163</v>
      </c>
      <c r="BK508" s="232">
        <f>SUM(BK509:BK518)</f>
        <v>0</v>
      </c>
    </row>
    <row r="509" s="2" customFormat="1" ht="16.5" customHeight="1">
      <c r="A509" s="38"/>
      <c r="B509" s="39"/>
      <c r="C509" s="235" t="s">
        <v>1062</v>
      </c>
      <c r="D509" s="235" t="s">
        <v>165</v>
      </c>
      <c r="E509" s="236" t="s">
        <v>2988</v>
      </c>
      <c r="F509" s="237" t="s">
        <v>2989</v>
      </c>
      <c r="G509" s="238" t="s">
        <v>1759</v>
      </c>
      <c r="H509" s="239">
        <v>1</v>
      </c>
      <c r="I509" s="240"/>
      <c r="J509" s="241">
        <f>ROUND(I509*H509,2)</f>
        <v>0</v>
      </c>
      <c r="K509" s="237" t="s">
        <v>169</v>
      </c>
      <c r="L509" s="44"/>
      <c r="M509" s="242" t="s">
        <v>1</v>
      </c>
      <c r="N509" s="243" t="s">
        <v>42</v>
      </c>
      <c r="O509" s="91"/>
      <c r="P509" s="244">
        <f>O509*H509</f>
        <v>0</v>
      </c>
      <c r="Q509" s="244">
        <v>0</v>
      </c>
      <c r="R509" s="244">
        <f>Q509*H509</f>
        <v>0</v>
      </c>
      <c r="S509" s="244">
        <v>0</v>
      </c>
      <c r="T509" s="245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6" t="s">
        <v>264</v>
      </c>
      <c r="AT509" s="246" t="s">
        <v>165</v>
      </c>
      <c r="AU509" s="246" t="s">
        <v>181</v>
      </c>
      <c r="AY509" s="17" t="s">
        <v>163</v>
      </c>
      <c r="BE509" s="247">
        <f>IF(N509="základní",J509,0)</f>
        <v>0</v>
      </c>
      <c r="BF509" s="247">
        <f>IF(N509="snížená",J509,0)</f>
        <v>0</v>
      </c>
      <c r="BG509" s="247">
        <f>IF(N509="zákl. přenesená",J509,0)</f>
        <v>0</v>
      </c>
      <c r="BH509" s="247">
        <f>IF(N509="sníž. přenesená",J509,0)</f>
        <v>0</v>
      </c>
      <c r="BI509" s="247">
        <f>IF(N509="nulová",J509,0)</f>
        <v>0</v>
      </c>
      <c r="BJ509" s="17" t="s">
        <v>85</v>
      </c>
      <c r="BK509" s="247">
        <f>ROUND(I509*H509,2)</f>
        <v>0</v>
      </c>
      <c r="BL509" s="17" t="s">
        <v>264</v>
      </c>
      <c r="BM509" s="246" t="s">
        <v>2990</v>
      </c>
    </row>
    <row r="510" s="2" customFormat="1">
      <c r="A510" s="38"/>
      <c r="B510" s="39"/>
      <c r="C510" s="40"/>
      <c r="D510" s="248" t="s">
        <v>172</v>
      </c>
      <c r="E510" s="40"/>
      <c r="F510" s="249" t="s">
        <v>2991</v>
      </c>
      <c r="G510" s="40"/>
      <c r="H510" s="40"/>
      <c r="I510" s="144"/>
      <c r="J510" s="40"/>
      <c r="K510" s="40"/>
      <c r="L510" s="44"/>
      <c r="M510" s="250"/>
      <c r="N510" s="251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172</v>
      </c>
      <c r="AU510" s="17" t="s">
        <v>181</v>
      </c>
    </row>
    <row r="511" s="2" customFormat="1" ht="16.5" customHeight="1">
      <c r="A511" s="38"/>
      <c r="B511" s="39"/>
      <c r="C511" s="273" t="s">
        <v>1069</v>
      </c>
      <c r="D511" s="273" t="s">
        <v>230</v>
      </c>
      <c r="E511" s="274" t="s">
        <v>2992</v>
      </c>
      <c r="F511" s="275" t="s">
        <v>2993</v>
      </c>
      <c r="G511" s="276" t="s">
        <v>781</v>
      </c>
      <c r="H511" s="277">
        <v>1</v>
      </c>
      <c r="I511" s="278"/>
      <c r="J511" s="279">
        <f>ROUND(I511*H511,2)</f>
        <v>0</v>
      </c>
      <c r="K511" s="275" t="s">
        <v>169</v>
      </c>
      <c r="L511" s="280"/>
      <c r="M511" s="281" t="s">
        <v>1</v>
      </c>
      <c r="N511" s="282" t="s">
        <v>42</v>
      </c>
      <c r="O511" s="91"/>
      <c r="P511" s="244">
        <f>O511*H511</f>
        <v>0</v>
      </c>
      <c r="Q511" s="244">
        <v>0.014</v>
      </c>
      <c r="R511" s="244">
        <f>Q511*H511</f>
        <v>0.014</v>
      </c>
      <c r="S511" s="244">
        <v>0</v>
      </c>
      <c r="T511" s="245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46" t="s">
        <v>379</v>
      </c>
      <c r="AT511" s="246" t="s">
        <v>230</v>
      </c>
      <c r="AU511" s="246" t="s">
        <v>181</v>
      </c>
      <c r="AY511" s="17" t="s">
        <v>163</v>
      </c>
      <c r="BE511" s="247">
        <f>IF(N511="základní",J511,0)</f>
        <v>0</v>
      </c>
      <c r="BF511" s="247">
        <f>IF(N511="snížená",J511,0)</f>
        <v>0</v>
      </c>
      <c r="BG511" s="247">
        <f>IF(N511="zákl. přenesená",J511,0)</f>
        <v>0</v>
      </c>
      <c r="BH511" s="247">
        <f>IF(N511="sníž. přenesená",J511,0)</f>
        <v>0</v>
      </c>
      <c r="BI511" s="247">
        <f>IF(N511="nulová",J511,0)</f>
        <v>0</v>
      </c>
      <c r="BJ511" s="17" t="s">
        <v>85</v>
      </c>
      <c r="BK511" s="247">
        <f>ROUND(I511*H511,2)</f>
        <v>0</v>
      </c>
      <c r="BL511" s="17" t="s">
        <v>264</v>
      </c>
      <c r="BM511" s="246" t="s">
        <v>2994</v>
      </c>
    </row>
    <row r="512" s="2" customFormat="1">
      <c r="A512" s="38"/>
      <c r="B512" s="39"/>
      <c r="C512" s="40"/>
      <c r="D512" s="248" t="s">
        <v>172</v>
      </c>
      <c r="E512" s="40"/>
      <c r="F512" s="249" t="s">
        <v>2993</v>
      </c>
      <c r="G512" s="40"/>
      <c r="H512" s="40"/>
      <c r="I512" s="144"/>
      <c r="J512" s="40"/>
      <c r="K512" s="40"/>
      <c r="L512" s="44"/>
      <c r="M512" s="250"/>
      <c r="N512" s="251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172</v>
      </c>
      <c r="AU512" s="17" t="s">
        <v>181</v>
      </c>
    </row>
    <row r="513" s="2" customFormat="1" ht="16.5" customHeight="1">
      <c r="A513" s="38"/>
      <c r="B513" s="39"/>
      <c r="C513" s="235" t="s">
        <v>1075</v>
      </c>
      <c r="D513" s="235" t="s">
        <v>165</v>
      </c>
      <c r="E513" s="236" t="s">
        <v>2995</v>
      </c>
      <c r="F513" s="237" t="s">
        <v>2996</v>
      </c>
      <c r="G513" s="238" t="s">
        <v>1759</v>
      </c>
      <c r="H513" s="239">
        <v>3</v>
      </c>
      <c r="I513" s="240"/>
      <c r="J513" s="241">
        <f>ROUND(I513*H513,2)</f>
        <v>0</v>
      </c>
      <c r="K513" s="237" t="s">
        <v>169</v>
      </c>
      <c r="L513" s="44"/>
      <c r="M513" s="242" t="s">
        <v>1</v>
      </c>
      <c r="N513" s="243" t="s">
        <v>42</v>
      </c>
      <c r="O513" s="91"/>
      <c r="P513" s="244">
        <f>O513*H513</f>
        <v>0</v>
      </c>
      <c r="Q513" s="244">
        <v>0</v>
      </c>
      <c r="R513" s="244">
        <f>Q513*H513</f>
        <v>0</v>
      </c>
      <c r="S513" s="244">
        <v>0</v>
      </c>
      <c r="T513" s="245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46" t="s">
        <v>264</v>
      </c>
      <c r="AT513" s="246" t="s">
        <v>165</v>
      </c>
      <c r="AU513" s="246" t="s">
        <v>181</v>
      </c>
      <c r="AY513" s="17" t="s">
        <v>163</v>
      </c>
      <c r="BE513" s="247">
        <f>IF(N513="základní",J513,0)</f>
        <v>0</v>
      </c>
      <c r="BF513" s="247">
        <f>IF(N513="snížená",J513,0)</f>
        <v>0</v>
      </c>
      <c r="BG513" s="247">
        <f>IF(N513="zákl. přenesená",J513,0)</f>
        <v>0</v>
      </c>
      <c r="BH513" s="247">
        <f>IF(N513="sníž. přenesená",J513,0)</f>
        <v>0</v>
      </c>
      <c r="BI513" s="247">
        <f>IF(N513="nulová",J513,0)</f>
        <v>0</v>
      </c>
      <c r="BJ513" s="17" t="s">
        <v>85</v>
      </c>
      <c r="BK513" s="247">
        <f>ROUND(I513*H513,2)</f>
        <v>0</v>
      </c>
      <c r="BL513" s="17" t="s">
        <v>264</v>
      </c>
      <c r="BM513" s="246" t="s">
        <v>2997</v>
      </c>
    </row>
    <row r="514" s="2" customFormat="1">
      <c r="A514" s="38"/>
      <c r="B514" s="39"/>
      <c r="C514" s="40"/>
      <c r="D514" s="248" t="s">
        <v>172</v>
      </c>
      <c r="E514" s="40"/>
      <c r="F514" s="249" t="s">
        <v>2998</v>
      </c>
      <c r="G514" s="40"/>
      <c r="H514" s="40"/>
      <c r="I514" s="144"/>
      <c r="J514" s="40"/>
      <c r="K514" s="40"/>
      <c r="L514" s="44"/>
      <c r="M514" s="250"/>
      <c r="N514" s="251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172</v>
      </c>
      <c r="AU514" s="17" t="s">
        <v>181</v>
      </c>
    </row>
    <row r="515" s="2" customFormat="1" ht="16.5" customHeight="1">
      <c r="A515" s="38"/>
      <c r="B515" s="39"/>
      <c r="C515" s="273" t="s">
        <v>1081</v>
      </c>
      <c r="D515" s="273" t="s">
        <v>230</v>
      </c>
      <c r="E515" s="274" t="s">
        <v>2999</v>
      </c>
      <c r="F515" s="275" t="s">
        <v>3000</v>
      </c>
      <c r="G515" s="276" t="s">
        <v>781</v>
      </c>
      <c r="H515" s="277">
        <v>3</v>
      </c>
      <c r="I515" s="278"/>
      <c r="J515" s="279">
        <f>ROUND(I515*H515,2)</f>
        <v>0</v>
      </c>
      <c r="K515" s="275" t="s">
        <v>169</v>
      </c>
      <c r="L515" s="280"/>
      <c r="M515" s="281" t="s">
        <v>1</v>
      </c>
      <c r="N515" s="282" t="s">
        <v>42</v>
      </c>
      <c r="O515" s="91"/>
      <c r="P515" s="244">
        <f>O515*H515</f>
        <v>0</v>
      </c>
      <c r="Q515" s="244">
        <v>0.0086999999999999994</v>
      </c>
      <c r="R515" s="244">
        <f>Q515*H515</f>
        <v>0.026099999999999998</v>
      </c>
      <c r="S515" s="244">
        <v>0</v>
      </c>
      <c r="T515" s="245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46" t="s">
        <v>379</v>
      </c>
      <c r="AT515" s="246" t="s">
        <v>230</v>
      </c>
      <c r="AU515" s="246" t="s">
        <v>181</v>
      </c>
      <c r="AY515" s="17" t="s">
        <v>163</v>
      </c>
      <c r="BE515" s="247">
        <f>IF(N515="základní",J515,0)</f>
        <v>0</v>
      </c>
      <c r="BF515" s="247">
        <f>IF(N515="snížená",J515,0)</f>
        <v>0</v>
      </c>
      <c r="BG515" s="247">
        <f>IF(N515="zákl. přenesená",J515,0)</f>
        <v>0</v>
      </c>
      <c r="BH515" s="247">
        <f>IF(N515="sníž. přenesená",J515,0)</f>
        <v>0</v>
      </c>
      <c r="BI515" s="247">
        <f>IF(N515="nulová",J515,0)</f>
        <v>0</v>
      </c>
      <c r="BJ515" s="17" t="s">
        <v>85</v>
      </c>
      <c r="BK515" s="247">
        <f>ROUND(I515*H515,2)</f>
        <v>0</v>
      </c>
      <c r="BL515" s="17" t="s">
        <v>264</v>
      </c>
      <c r="BM515" s="246" t="s">
        <v>3001</v>
      </c>
    </row>
    <row r="516" s="2" customFormat="1">
      <c r="A516" s="38"/>
      <c r="B516" s="39"/>
      <c r="C516" s="40"/>
      <c r="D516" s="248" t="s">
        <v>172</v>
      </c>
      <c r="E516" s="40"/>
      <c r="F516" s="249" t="s">
        <v>3000</v>
      </c>
      <c r="G516" s="40"/>
      <c r="H516" s="40"/>
      <c r="I516" s="144"/>
      <c r="J516" s="40"/>
      <c r="K516" s="40"/>
      <c r="L516" s="44"/>
      <c r="M516" s="250"/>
      <c r="N516" s="251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172</v>
      </c>
      <c r="AU516" s="17" t="s">
        <v>181</v>
      </c>
    </row>
    <row r="517" s="2" customFormat="1" ht="16.5" customHeight="1">
      <c r="A517" s="38"/>
      <c r="B517" s="39"/>
      <c r="C517" s="235" t="s">
        <v>1086</v>
      </c>
      <c r="D517" s="235" t="s">
        <v>165</v>
      </c>
      <c r="E517" s="236" t="s">
        <v>3002</v>
      </c>
      <c r="F517" s="237" t="s">
        <v>3003</v>
      </c>
      <c r="G517" s="238" t="s">
        <v>219</v>
      </c>
      <c r="H517" s="239">
        <v>0.040000000000000001</v>
      </c>
      <c r="I517" s="240"/>
      <c r="J517" s="241">
        <f>ROUND(I517*H517,2)</f>
        <v>0</v>
      </c>
      <c r="K517" s="237" t="s">
        <v>169</v>
      </c>
      <c r="L517" s="44"/>
      <c r="M517" s="242" t="s">
        <v>1</v>
      </c>
      <c r="N517" s="243" t="s">
        <v>42</v>
      </c>
      <c r="O517" s="91"/>
      <c r="P517" s="244">
        <f>O517*H517</f>
        <v>0</v>
      </c>
      <c r="Q517" s="244">
        <v>0</v>
      </c>
      <c r="R517" s="244">
        <f>Q517*H517</f>
        <v>0</v>
      </c>
      <c r="S517" s="244">
        <v>0</v>
      </c>
      <c r="T517" s="245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46" t="s">
        <v>264</v>
      </c>
      <c r="AT517" s="246" t="s">
        <v>165</v>
      </c>
      <c r="AU517" s="246" t="s">
        <v>181</v>
      </c>
      <c r="AY517" s="17" t="s">
        <v>163</v>
      </c>
      <c r="BE517" s="247">
        <f>IF(N517="základní",J517,0)</f>
        <v>0</v>
      </c>
      <c r="BF517" s="247">
        <f>IF(N517="snížená",J517,0)</f>
        <v>0</v>
      </c>
      <c r="BG517" s="247">
        <f>IF(N517="zákl. přenesená",J517,0)</f>
        <v>0</v>
      </c>
      <c r="BH517" s="247">
        <f>IF(N517="sníž. přenesená",J517,0)</f>
        <v>0</v>
      </c>
      <c r="BI517" s="247">
        <f>IF(N517="nulová",J517,0)</f>
        <v>0</v>
      </c>
      <c r="BJ517" s="17" t="s">
        <v>85</v>
      </c>
      <c r="BK517" s="247">
        <f>ROUND(I517*H517,2)</f>
        <v>0</v>
      </c>
      <c r="BL517" s="17" t="s">
        <v>264</v>
      </c>
      <c r="BM517" s="246" t="s">
        <v>3004</v>
      </c>
    </row>
    <row r="518" s="2" customFormat="1">
      <c r="A518" s="38"/>
      <c r="B518" s="39"/>
      <c r="C518" s="40"/>
      <c r="D518" s="248" t="s">
        <v>172</v>
      </c>
      <c r="E518" s="40"/>
      <c r="F518" s="249" t="s">
        <v>3005</v>
      </c>
      <c r="G518" s="40"/>
      <c r="H518" s="40"/>
      <c r="I518" s="144"/>
      <c r="J518" s="40"/>
      <c r="K518" s="40"/>
      <c r="L518" s="44"/>
      <c r="M518" s="250"/>
      <c r="N518" s="251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172</v>
      </c>
      <c r="AU518" s="17" t="s">
        <v>181</v>
      </c>
    </row>
    <row r="519" s="12" customFormat="1" ht="25.92" customHeight="1">
      <c r="A519" s="12"/>
      <c r="B519" s="219"/>
      <c r="C519" s="220"/>
      <c r="D519" s="221" t="s">
        <v>76</v>
      </c>
      <c r="E519" s="222" t="s">
        <v>230</v>
      </c>
      <c r="F519" s="222" t="s">
        <v>3006</v>
      </c>
      <c r="G519" s="220"/>
      <c r="H519" s="220"/>
      <c r="I519" s="223"/>
      <c r="J519" s="224">
        <f>BK519</f>
        <v>0</v>
      </c>
      <c r="K519" s="220"/>
      <c r="L519" s="225"/>
      <c r="M519" s="226"/>
      <c r="N519" s="227"/>
      <c r="O519" s="227"/>
      <c r="P519" s="228">
        <f>P520+P526</f>
        <v>0</v>
      </c>
      <c r="Q519" s="227"/>
      <c r="R519" s="228">
        <f>R520+R526</f>
        <v>0.003875</v>
      </c>
      <c r="S519" s="227"/>
      <c r="T519" s="229">
        <f>T520+T526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30" t="s">
        <v>181</v>
      </c>
      <c r="AT519" s="231" t="s">
        <v>76</v>
      </c>
      <c r="AU519" s="231" t="s">
        <v>77</v>
      </c>
      <c r="AY519" s="230" t="s">
        <v>163</v>
      </c>
      <c r="BK519" s="232">
        <f>BK520+BK526</f>
        <v>0</v>
      </c>
    </row>
    <row r="520" s="12" customFormat="1" ht="22.8" customHeight="1">
      <c r="A520" s="12"/>
      <c r="B520" s="219"/>
      <c r="C520" s="220"/>
      <c r="D520" s="221" t="s">
        <v>76</v>
      </c>
      <c r="E520" s="233" t="s">
        <v>3007</v>
      </c>
      <c r="F520" s="233" t="s">
        <v>3007</v>
      </c>
      <c r="G520" s="220"/>
      <c r="H520" s="220"/>
      <c r="I520" s="223"/>
      <c r="J520" s="234">
        <f>BK520</f>
        <v>0</v>
      </c>
      <c r="K520" s="220"/>
      <c r="L520" s="225"/>
      <c r="M520" s="226"/>
      <c r="N520" s="227"/>
      <c r="O520" s="227"/>
      <c r="P520" s="228">
        <f>SUM(P521:P525)</f>
        <v>0</v>
      </c>
      <c r="Q520" s="227"/>
      <c r="R520" s="228">
        <f>SUM(R521:R525)</f>
        <v>0.0032000000000000002</v>
      </c>
      <c r="S520" s="227"/>
      <c r="T520" s="229">
        <f>SUM(T521:T525)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30" t="s">
        <v>85</v>
      </c>
      <c r="AT520" s="231" t="s">
        <v>76</v>
      </c>
      <c r="AU520" s="231" t="s">
        <v>85</v>
      </c>
      <c r="AY520" s="230" t="s">
        <v>163</v>
      </c>
      <c r="BK520" s="232">
        <f>SUM(BK521:BK525)</f>
        <v>0</v>
      </c>
    </row>
    <row r="521" s="2" customFormat="1" ht="16.5" customHeight="1">
      <c r="A521" s="38"/>
      <c r="B521" s="39"/>
      <c r="C521" s="235" t="s">
        <v>1091</v>
      </c>
      <c r="D521" s="235" t="s">
        <v>165</v>
      </c>
      <c r="E521" s="236" t="s">
        <v>3008</v>
      </c>
      <c r="F521" s="237" t="s">
        <v>3009</v>
      </c>
      <c r="G521" s="238" t="s">
        <v>444</v>
      </c>
      <c r="H521" s="239">
        <v>8</v>
      </c>
      <c r="I521" s="240"/>
      <c r="J521" s="241">
        <f>ROUND(I521*H521,2)</f>
        <v>0</v>
      </c>
      <c r="K521" s="237" t="s">
        <v>1</v>
      </c>
      <c r="L521" s="44"/>
      <c r="M521" s="242" t="s">
        <v>1</v>
      </c>
      <c r="N521" s="243" t="s">
        <v>42</v>
      </c>
      <c r="O521" s="91"/>
      <c r="P521" s="244">
        <f>O521*H521</f>
        <v>0</v>
      </c>
      <c r="Q521" s="244">
        <v>0</v>
      </c>
      <c r="R521" s="244">
        <f>Q521*H521</f>
        <v>0</v>
      </c>
      <c r="S521" s="244">
        <v>0</v>
      </c>
      <c r="T521" s="245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6" t="s">
        <v>625</v>
      </c>
      <c r="AT521" s="246" t="s">
        <v>165</v>
      </c>
      <c r="AU521" s="246" t="s">
        <v>87</v>
      </c>
      <c r="AY521" s="17" t="s">
        <v>163</v>
      </c>
      <c r="BE521" s="247">
        <f>IF(N521="základní",J521,0)</f>
        <v>0</v>
      </c>
      <c r="BF521" s="247">
        <f>IF(N521="snížená",J521,0)</f>
        <v>0</v>
      </c>
      <c r="BG521" s="247">
        <f>IF(N521="zákl. přenesená",J521,0)</f>
        <v>0</v>
      </c>
      <c r="BH521" s="247">
        <f>IF(N521="sníž. přenesená",J521,0)</f>
        <v>0</v>
      </c>
      <c r="BI521" s="247">
        <f>IF(N521="nulová",J521,0)</f>
        <v>0</v>
      </c>
      <c r="BJ521" s="17" t="s">
        <v>85</v>
      </c>
      <c r="BK521" s="247">
        <f>ROUND(I521*H521,2)</f>
        <v>0</v>
      </c>
      <c r="BL521" s="17" t="s">
        <v>625</v>
      </c>
      <c r="BM521" s="246" t="s">
        <v>956</v>
      </c>
    </row>
    <row r="522" s="2" customFormat="1">
      <c r="A522" s="38"/>
      <c r="B522" s="39"/>
      <c r="C522" s="40"/>
      <c r="D522" s="248" t="s">
        <v>172</v>
      </c>
      <c r="E522" s="40"/>
      <c r="F522" s="249" t="s">
        <v>3009</v>
      </c>
      <c r="G522" s="40"/>
      <c r="H522" s="40"/>
      <c r="I522" s="144"/>
      <c r="J522" s="40"/>
      <c r="K522" s="40"/>
      <c r="L522" s="44"/>
      <c r="M522" s="250"/>
      <c r="N522" s="251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172</v>
      </c>
      <c r="AU522" s="17" t="s">
        <v>87</v>
      </c>
    </row>
    <row r="523" s="2" customFormat="1">
      <c r="A523" s="38"/>
      <c r="B523" s="39"/>
      <c r="C523" s="40"/>
      <c r="D523" s="248" t="s">
        <v>393</v>
      </c>
      <c r="E523" s="40"/>
      <c r="F523" s="283" t="s">
        <v>3010</v>
      </c>
      <c r="G523" s="40"/>
      <c r="H523" s="40"/>
      <c r="I523" s="144"/>
      <c r="J523" s="40"/>
      <c r="K523" s="40"/>
      <c r="L523" s="44"/>
      <c r="M523" s="250"/>
      <c r="N523" s="251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393</v>
      </c>
      <c r="AU523" s="17" t="s">
        <v>87</v>
      </c>
    </row>
    <row r="524" s="2" customFormat="1" ht="16.5" customHeight="1">
      <c r="A524" s="38"/>
      <c r="B524" s="39"/>
      <c r="C524" s="273" t="s">
        <v>1101</v>
      </c>
      <c r="D524" s="273" t="s">
        <v>230</v>
      </c>
      <c r="E524" s="274" t="s">
        <v>3011</v>
      </c>
      <c r="F524" s="275" t="s">
        <v>3012</v>
      </c>
      <c r="G524" s="276" t="s">
        <v>444</v>
      </c>
      <c r="H524" s="277">
        <v>8</v>
      </c>
      <c r="I524" s="278"/>
      <c r="J524" s="279">
        <f>ROUND(I524*H524,2)</f>
        <v>0</v>
      </c>
      <c r="K524" s="275" t="s">
        <v>1</v>
      </c>
      <c r="L524" s="280"/>
      <c r="M524" s="281" t="s">
        <v>1</v>
      </c>
      <c r="N524" s="282" t="s">
        <v>42</v>
      </c>
      <c r="O524" s="91"/>
      <c r="P524" s="244">
        <f>O524*H524</f>
        <v>0</v>
      </c>
      <c r="Q524" s="244">
        <v>0.00040000000000000002</v>
      </c>
      <c r="R524" s="244">
        <f>Q524*H524</f>
        <v>0.0032000000000000002</v>
      </c>
      <c r="S524" s="244">
        <v>0</v>
      </c>
      <c r="T524" s="245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46" t="s">
        <v>1790</v>
      </c>
      <c r="AT524" s="246" t="s">
        <v>230</v>
      </c>
      <c r="AU524" s="246" t="s">
        <v>87</v>
      </c>
      <c r="AY524" s="17" t="s">
        <v>163</v>
      </c>
      <c r="BE524" s="247">
        <f>IF(N524="základní",J524,0)</f>
        <v>0</v>
      </c>
      <c r="BF524" s="247">
        <f>IF(N524="snížená",J524,0)</f>
        <v>0</v>
      </c>
      <c r="BG524" s="247">
        <f>IF(N524="zákl. přenesená",J524,0)</f>
        <v>0</v>
      </c>
      <c r="BH524" s="247">
        <f>IF(N524="sníž. přenesená",J524,0)</f>
        <v>0</v>
      </c>
      <c r="BI524" s="247">
        <f>IF(N524="nulová",J524,0)</f>
        <v>0</v>
      </c>
      <c r="BJ524" s="17" t="s">
        <v>85</v>
      </c>
      <c r="BK524" s="247">
        <f>ROUND(I524*H524,2)</f>
        <v>0</v>
      </c>
      <c r="BL524" s="17" t="s">
        <v>625</v>
      </c>
      <c r="BM524" s="246" t="s">
        <v>968</v>
      </c>
    </row>
    <row r="525" s="2" customFormat="1">
      <c r="A525" s="38"/>
      <c r="B525" s="39"/>
      <c r="C525" s="40"/>
      <c r="D525" s="248" t="s">
        <v>172</v>
      </c>
      <c r="E525" s="40"/>
      <c r="F525" s="249" t="s">
        <v>3012</v>
      </c>
      <c r="G525" s="40"/>
      <c r="H525" s="40"/>
      <c r="I525" s="144"/>
      <c r="J525" s="40"/>
      <c r="K525" s="40"/>
      <c r="L525" s="44"/>
      <c r="M525" s="250"/>
      <c r="N525" s="251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172</v>
      </c>
      <c r="AU525" s="17" t="s">
        <v>87</v>
      </c>
    </row>
    <row r="526" s="12" customFormat="1" ht="22.8" customHeight="1">
      <c r="A526" s="12"/>
      <c r="B526" s="219"/>
      <c r="C526" s="220"/>
      <c r="D526" s="221" t="s">
        <v>76</v>
      </c>
      <c r="E526" s="233" t="s">
        <v>3013</v>
      </c>
      <c r="F526" s="233" t="s">
        <v>3014</v>
      </c>
      <c r="G526" s="220"/>
      <c r="H526" s="220"/>
      <c r="I526" s="223"/>
      <c r="J526" s="234">
        <f>BK526</f>
        <v>0</v>
      </c>
      <c r="K526" s="220"/>
      <c r="L526" s="225"/>
      <c r="M526" s="226"/>
      <c r="N526" s="227"/>
      <c r="O526" s="227"/>
      <c r="P526" s="228">
        <f>SUM(P527:P528)</f>
        <v>0</v>
      </c>
      <c r="Q526" s="227"/>
      <c r="R526" s="228">
        <f>SUM(R527:R528)</f>
        <v>0.00067500000000000004</v>
      </c>
      <c r="S526" s="227"/>
      <c r="T526" s="229">
        <f>SUM(T527:T528)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30" t="s">
        <v>181</v>
      </c>
      <c r="AT526" s="231" t="s">
        <v>76</v>
      </c>
      <c r="AU526" s="231" t="s">
        <v>85</v>
      </c>
      <c r="AY526" s="230" t="s">
        <v>163</v>
      </c>
      <c r="BK526" s="232">
        <f>SUM(BK527:BK528)</f>
        <v>0</v>
      </c>
    </row>
    <row r="527" s="2" customFormat="1" ht="16.5" customHeight="1">
      <c r="A527" s="38"/>
      <c r="B527" s="39"/>
      <c r="C527" s="235" t="s">
        <v>1106</v>
      </c>
      <c r="D527" s="235" t="s">
        <v>165</v>
      </c>
      <c r="E527" s="236" t="s">
        <v>3015</v>
      </c>
      <c r="F527" s="237" t="s">
        <v>3016</v>
      </c>
      <c r="G527" s="238" t="s">
        <v>444</v>
      </c>
      <c r="H527" s="239">
        <v>7.5</v>
      </c>
      <c r="I527" s="240"/>
      <c r="J527" s="241">
        <f>ROUND(I527*H527,2)</f>
        <v>0</v>
      </c>
      <c r="K527" s="237" t="s">
        <v>169</v>
      </c>
      <c r="L527" s="44"/>
      <c r="M527" s="242" t="s">
        <v>1</v>
      </c>
      <c r="N527" s="243" t="s">
        <v>42</v>
      </c>
      <c r="O527" s="91"/>
      <c r="P527" s="244">
        <f>O527*H527</f>
        <v>0</v>
      </c>
      <c r="Q527" s="244">
        <v>9.0000000000000006E-05</v>
      </c>
      <c r="R527" s="244">
        <f>Q527*H527</f>
        <v>0.00067500000000000004</v>
      </c>
      <c r="S527" s="244">
        <v>0</v>
      </c>
      <c r="T527" s="245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46" t="s">
        <v>625</v>
      </c>
      <c r="AT527" s="246" t="s">
        <v>165</v>
      </c>
      <c r="AU527" s="246" t="s">
        <v>87</v>
      </c>
      <c r="AY527" s="17" t="s">
        <v>163</v>
      </c>
      <c r="BE527" s="247">
        <f>IF(N527="základní",J527,0)</f>
        <v>0</v>
      </c>
      <c r="BF527" s="247">
        <f>IF(N527="snížená",J527,0)</f>
        <v>0</v>
      </c>
      <c r="BG527" s="247">
        <f>IF(N527="zákl. přenesená",J527,0)</f>
        <v>0</v>
      </c>
      <c r="BH527" s="247">
        <f>IF(N527="sníž. přenesená",J527,0)</f>
        <v>0</v>
      </c>
      <c r="BI527" s="247">
        <f>IF(N527="nulová",J527,0)</f>
        <v>0</v>
      </c>
      <c r="BJ527" s="17" t="s">
        <v>85</v>
      </c>
      <c r="BK527" s="247">
        <f>ROUND(I527*H527,2)</f>
        <v>0</v>
      </c>
      <c r="BL527" s="17" t="s">
        <v>625</v>
      </c>
      <c r="BM527" s="246" t="s">
        <v>3017</v>
      </c>
    </row>
    <row r="528" s="2" customFormat="1">
      <c r="A528" s="38"/>
      <c r="B528" s="39"/>
      <c r="C528" s="40"/>
      <c r="D528" s="248" t="s">
        <v>172</v>
      </c>
      <c r="E528" s="40"/>
      <c r="F528" s="249" t="s">
        <v>3018</v>
      </c>
      <c r="G528" s="40"/>
      <c r="H528" s="40"/>
      <c r="I528" s="144"/>
      <c r="J528" s="40"/>
      <c r="K528" s="40"/>
      <c r="L528" s="44"/>
      <c r="M528" s="250"/>
      <c r="N528" s="251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172</v>
      </c>
      <c r="AU528" s="17" t="s">
        <v>87</v>
      </c>
    </row>
    <row r="529" s="12" customFormat="1" ht="25.92" customHeight="1">
      <c r="A529" s="12"/>
      <c r="B529" s="219"/>
      <c r="C529" s="220"/>
      <c r="D529" s="221" t="s">
        <v>76</v>
      </c>
      <c r="E529" s="222" t="s">
        <v>3019</v>
      </c>
      <c r="F529" s="222" t="s">
        <v>3019</v>
      </c>
      <c r="G529" s="220"/>
      <c r="H529" s="220"/>
      <c r="I529" s="223"/>
      <c r="J529" s="224">
        <f>BK529</f>
        <v>0</v>
      </c>
      <c r="K529" s="220"/>
      <c r="L529" s="225"/>
      <c r="M529" s="226"/>
      <c r="N529" s="227"/>
      <c r="O529" s="227"/>
      <c r="P529" s="228">
        <f>SUM(P530:P531)</f>
        <v>0</v>
      </c>
      <c r="Q529" s="227"/>
      <c r="R529" s="228">
        <f>SUM(R530:R531)</f>
        <v>0</v>
      </c>
      <c r="S529" s="227"/>
      <c r="T529" s="229">
        <f>SUM(T530:T531)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30" t="s">
        <v>85</v>
      </c>
      <c r="AT529" s="231" t="s">
        <v>76</v>
      </c>
      <c r="AU529" s="231" t="s">
        <v>77</v>
      </c>
      <c r="AY529" s="230" t="s">
        <v>163</v>
      </c>
      <c r="BK529" s="232">
        <f>SUM(BK530:BK531)</f>
        <v>0</v>
      </c>
    </row>
    <row r="530" s="2" customFormat="1" ht="16.5" customHeight="1">
      <c r="A530" s="38"/>
      <c r="B530" s="39"/>
      <c r="C530" s="235" t="s">
        <v>1112</v>
      </c>
      <c r="D530" s="235" t="s">
        <v>165</v>
      </c>
      <c r="E530" s="236" t="s">
        <v>3020</v>
      </c>
      <c r="F530" s="237" t="s">
        <v>3021</v>
      </c>
      <c r="G530" s="238" t="s">
        <v>1633</v>
      </c>
      <c r="H530" s="239">
        <v>1</v>
      </c>
      <c r="I530" s="240"/>
      <c r="J530" s="241">
        <f>ROUND(I530*H530,2)</f>
        <v>0</v>
      </c>
      <c r="K530" s="237" t="s">
        <v>1</v>
      </c>
      <c r="L530" s="44"/>
      <c r="M530" s="242" t="s">
        <v>1</v>
      </c>
      <c r="N530" s="243" t="s">
        <v>42</v>
      </c>
      <c r="O530" s="91"/>
      <c r="P530" s="244">
        <f>O530*H530</f>
        <v>0</v>
      </c>
      <c r="Q530" s="244">
        <v>0</v>
      </c>
      <c r="R530" s="244">
        <f>Q530*H530</f>
        <v>0</v>
      </c>
      <c r="S530" s="244">
        <v>0</v>
      </c>
      <c r="T530" s="245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46" t="s">
        <v>3022</v>
      </c>
      <c r="AT530" s="246" t="s">
        <v>165</v>
      </c>
      <c r="AU530" s="246" t="s">
        <v>85</v>
      </c>
      <c r="AY530" s="17" t="s">
        <v>163</v>
      </c>
      <c r="BE530" s="247">
        <f>IF(N530="základní",J530,0)</f>
        <v>0</v>
      </c>
      <c r="BF530" s="247">
        <f>IF(N530="snížená",J530,0)</f>
        <v>0</v>
      </c>
      <c r="BG530" s="247">
        <f>IF(N530="zákl. přenesená",J530,0)</f>
        <v>0</v>
      </c>
      <c r="BH530" s="247">
        <f>IF(N530="sníž. přenesená",J530,0)</f>
        <v>0</v>
      </c>
      <c r="BI530" s="247">
        <f>IF(N530="nulová",J530,0)</f>
        <v>0</v>
      </c>
      <c r="BJ530" s="17" t="s">
        <v>85</v>
      </c>
      <c r="BK530" s="247">
        <f>ROUND(I530*H530,2)</f>
        <v>0</v>
      </c>
      <c r="BL530" s="17" t="s">
        <v>3022</v>
      </c>
      <c r="BM530" s="246" t="s">
        <v>2012</v>
      </c>
    </row>
    <row r="531" s="2" customFormat="1">
      <c r="A531" s="38"/>
      <c r="B531" s="39"/>
      <c r="C531" s="40"/>
      <c r="D531" s="248" t="s">
        <v>172</v>
      </c>
      <c r="E531" s="40"/>
      <c r="F531" s="249" t="s">
        <v>3021</v>
      </c>
      <c r="G531" s="40"/>
      <c r="H531" s="40"/>
      <c r="I531" s="144"/>
      <c r="J531" s="40"/>
      <c r="K531" s="40"/>
      <c r="L531" s="44"/>
      <c r="M531" s="287"/>
      <c r="N531" s="288"/>
      <c r="O531" s="289"/>
      <c r="P531" s="289"/>
      <c r="Q531" s="289"/>
      <c r="R531" s="289"/>
      <c r="S531" s="289"/>
      <c r="T531" s="290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172</v>
      </c>
      <c r="AU531" s="17" t="s">
        <v>85</v>
      </c>
    </row>
    <row r="532" s="2" customFormat="1" ht="6.96" customHeight="1">
      <c r="A532" s="38"/>
      <c r="B532" s="66"/>
      <c r="C532" s="67"/>
      <c r="D532" s="67"/>
      <c r="E532" s="67"/>
      <c r="F532" s="67"/>
      <c r="G532" s="67"/>
      <c r="H532" s="67"/>
      <c r="I532" s="183"/>
      <c r="J532" s="67"/>
      <c r="K532" s="67"/>
      <c r="L532" s="44"/>
      <c r="M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</row>
  </sheetData>
  <sheetProtection sheet="1" autoFilter="0" formatColumns="0" formatRows="0" objects="1" scenarios="1" spinCount="100000" saltValue="rPWGXzur9z+0D6FRHO5WQk2KH5LqhncTeNou/8pcnQWC5SvksSHDGo/aIy3OeP3JtA7IpCa3R8qEExNFObZPBg==" hashValue="NOlacCsAs1ADbi9vdQx/JP9dHFxRF0/YTdVHQsb5+T1c5/GkVkDqXo9pv4++9gNseINptaYAz9ZsqdMQ8xWjhg==" algorithmName="SHA-512" password="CC35"/>
  <autoFilter ref="C136:K531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Krásné Údolí, Stav.úpr.stanice dobrovolných hasičů - III.etapa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3023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59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ROUND((SUM(BE125:BE200)),  2)</f>
        <v>0</v>
      </c>
      <c r="G33" s="38"/>
      <c r="H33" s="38"/>
      <c r="I33" s="162">
        <v>0.20999999999999999</v>
      </c>
      <c r="J33" s="161">
        <f>ROUND(((SUM(BE125:BE200))*I33),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ROUND((SUM(BF125:BF200)),  2)</f>
        <v>0</v>
      </c>
      <c r="G34" s="38"/>
      <c r="H34" s="38"/>
      <c r="I34" s="162">
        <v>0.14999999999999999</v>
      </c>
      <c r="J34" s="161">
        <f>ROUND(((SUM(BF125:BF200))*I34),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ROUND((SUM(BG125:BG200)),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ROUND((SUM(BH125:BH200)),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ROUND((SUM(BI125:BI200)),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Krásné Údolí, Stav.úpr.stanice dobrovolných hasičů - III.etapa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D.4.C. - ÚT - zařízení pro vytápění staveb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Krásné Údolí</v>
      </c>
      <c r="G89" s="40"/>
      <c r="H89" s="40"/>
      <c r="I89" s="147" t="s">
        <v>22</v>
      </c>
      <c r="J89" s="79" t="str">
        <f>IF(J12="","",J12)</f>
        <v>1. 4. 2020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>Ing. Miloš Trnka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J.Svobodová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129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131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3024</v>
      </c>
      <c r="E99" s="203"/>
      <c r="F99" s="203"/>
      <c r="G99" s="203"/>
      <c r="H99" s="203"/>
      <c r="I99" s="204"/>
      <c r="J99" s="205">
        <f>J139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3025</v>
      </c>
      <c r="E100" s="203"/>
      <c r="F100" s="203"/>
      <c r="G100" s="203"/>
      <c r="H100" s="203"/>
      <c r="I100" s="204"/>
      <c r="J100" s="205">
        <f>J144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3026</v>
      </c>
      <c r="E101" s="203"/>
      <c r="F101" s="203"/>
      <c r="G101" s="203"/>
      <c r="H101" s="203"/>
      <c r="I101" s="204"/>
      <c r="J101" s="205">
        <f>J154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200"/>
      <c r="C102" s="201"/>
      <c r="D102" s="202" t="s">
        <v>3027</v>
      </c>
      <c r="E102" s="203"/>
      <c r="F102" s="203"/>
      <c r="G102" s="203"/>
      <c r="H102" s="203"/>
      <c r="I102" s="204"/>
      <c r="J102" s="205">
        <f>J165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0"/>
      <c r="C103" s="201"/>
      <c r="D103" s="202" t="s">
        <v>3028</v>
      </c>
      <c r="E103" s="203"/>
      <c r="F103" s="203"/>
      <c r="G103" s="203"/>
      <c r="H103" s="203"/>
      <c r="I103" s="204"/>
      <c r="J103" s="205">
        <f>J190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2505</v>
      </c>
      <c r="E104" s="196"/>
      <c r="F104" s="196"/>
      <c r="G104" s="196"/>
      <c r="H104" s="196"/>
      <c r="I104" s="197"/>
      <c r="J104" s="198">
        <f>J197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3029</v>
      </c>
      <c r="E105" s="203"/>
      <c r="F105" s="203"/>
      <c r="G105" s="203"/>
      <c r="H105" s="203"/>
      <c r="I105" s="204"/>
      <c r="J105" s="205">
        <f>J198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148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Krásné Údolí, Stav.úpr.stanice dobrovolných hasičů - III.etapa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107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D.4.C. - ÚT - zařízení pro vytápění staveb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Krásné Údolí</v>
      </c>
      <c r="G119" s="40"/>
      <c r="H119" s="40"/>
      <c r="I119" s="147" t="s">
        <v>22</v>
      </c>
      <c r="J119" s="79" t="str">
        <f>IF(J12="","",J12)</f>
        <v>1. 4. 2020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7" t="s">
        <v>30</v>
      </c>
      <c r="J121" s="36" t="str">
        <f>E21</f>
        <v>Ing. Miloš Trnka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147" t="s">
        <v>33</v>
      </c>
      <c r="J122" s="36" t="str">
        <f>E24</f>
        <v>J.Svobodová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149</v>
      </c>
      <c r="D124" s="210" t="s">
        <v>62</v>
      </c>
      <c r="E124" s="210" t="s">
        <v>58</v>
      </c>
      <c r="F124" s="210" t="s">
        <v>59</v>
      </c>
      <c r="G124" s="210" t="s">
        <v>150</v>
      </c>
      <c r="H124" s="210" t="s">
        <v>151</v>
      </c>
      <c r="I124" s="211" t="s">
        <v>152</v>
      </c>
      <c r="J124" s="210" t="s">
        <v>111</v>
      </c>
      <c r="K124" s="212" t="s">
        <v>153</v>
      </c>
      <c r="L124" s="213"/>
      <c r="M124" s="100" t="s">
        <v>1</v>
      </c>
      <c r="N124" s="101" t="s">
        <v>41</v>
      </c>
      <c r="O124" s="101" t="s">
        <v>154</v>
      </c>
      <c r="P124" s="101" t="s">
        <v>155</v>
      </c>
      <c r="Q124" s="101" t="s">
        <v>156</v>
      </c>
      <c r="R124" s="101" t="s">
        <v>157</v>
      </c>
      <c r="S124" s="101" t="s">
        <v>158</v>
      </c>
      <c r="T124" s="102" t="s">
        <v>159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160</v>
      </c>
      <c r="D125" s="40"/>
      <c r="E125" s="40"/>
      <c r="F125" s="40"/>
      <c r="G125" s="40"/>
      <c r="H125" s="40"/>
      <c r="I125" s="144"/>
      <c r="J125" s="214">
        <f>BK125</f>
        <v>0</v>
      </c>
      <c r="K125" s="40"/>
      <c r="L125" s="44"/>
      <c r="M125" s="103"/>
      <c r="N125" s="215"/>
      <c r="O125" s="104"/>
      <c r="P125" s="216">
        <f>P126+P197</f>
        <v>0</v>
      </c>
      <c r="Q125" s="104"/>
      <c r="R125" s="216">
        <f>R126+R197</f>
        <v>0.16472000000000003</v>
      </c>
      <c r="S125" s="104"/>
      <c r="T125" s="217">
        <f>T126+T197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113</v>
      </c>
      <c r="BK125" s="218">
        <f>BK126+BK197</f>
        <v>0</v>
      </c>
    </row>
    <row r="126" s="12" customFormat="1" ht="25.92" customHeight="1">
      <c r="A126" s="12"/>
      <c r="B126" s="219"/>
      <c r="C126" s="220"/>
      <c r="D126" s="221" t="s">
        <v>76</v>
      </c>
      <c r="E126" s="222" t="s">
        <v>1201</v>
      </c>
      <c r="F126" s="222" t="s">
        <v>1202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P127+P139+P144+P154</f>
        <v>0</v>
      </c>
      <c r="Q126" s="227"/>
      <c r="R126" s="228">
        <f>R127+R139+R144+R154</f>
        <v>0.16472000000000003</v>
      </c>
      <c r="S126" s="227"/>
      <c r="T126" s="229">
        <f>T127+T139+T144+T154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87</v>
      </c>
      <c r="AT126" s="231" t="s">
        <v>76</v>
      </c>
      <c r="AU126" s="231" t="s">
        <v>77</v>
      </c>
      <c r="AY126" s="230" t="s">
        <v>163</v>
      </c>
      <c r="BK126" s="232">
        <f>BK127+BK139+BK144+BK154</f>
        <v>0</v>
      </c>
    </row>
    <row r="127" s="12" customFormat="1" ht="22.8" customHeight="1">
      <c r="A127" s="12"/>
      <c r="B127" s="219"/>
      <c r="C127" s="220"/>
      <c r="D127" s="221" t="s">
        <v>76</v>
      </c>
      <c r="E127" s="233" t="s">
        <v>1251</v>
      </c>
      <c r="F127" s="233" t="s">
        <v>1252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SUM(P128:P138)</f>
        <v>0</v>
      </c>
      <c r="Q127" s="227"/>
      <c r="R127" s="228">
        <f>SUM(R128:R138)</f>
        <v>0.0075599999999999999</v>
      </c>
      <c r="S127" s="227"/>
      <c r="T127" s="229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87</v>
      </c>
      <c r="AT127" s="231" t="s">
        <v>76</v>
      </c>
      <c r="AU127" s="231" t="s">
        <v>85</v>
      </c>
      <c r="AY127" s="230" t="s">
        <v>163</v>
      </c>
      <c r="BK127" s="232">
        <f>SUM(BK128:BK138)</f>
        <v>0</v>
      </c>
    </row>
    <row r="128" s="2" customFormat="1" ht="16.5" customHeight="1">
      <c r="A128" s="38"/>
      <c r="B128" s="39"/>
      <c r="C128" s="235" t="s">
        <v>85</v>
      </c>
      <c r="D128" s="235" t="s">
        <v>165</v>
      </c>
      <c r="E128" s="236" t="s">
        <v>2697</v>
      </c>
      <c r="F128" s="237" t="s">
        <v>2698</v>
      </c>
      <c r="G128" s="238" t="s">
        <v>444</v>
      </c>
      <c r="H128" s="239">
        <v>126</v>
      </c>
      <c r="I128" s="240"/>
      <c r="J128" s="241">
        <f>ROUND(I128*H128,2)</f>
        <v>0</v>
      </c>
      <c r="K128" s="237" t="s">
        <v>169</v>
      </c>
      <c r="L128" s="44"/>
      <c r="M128" s="242" t="s">
        <v>1</v>
      </c>
      <c r="N128" s="243" t="s">
        <v>42</v>
      </c>
      <c r="O128" s="91"/>
      <c r="P128" s="244">
        <f>O128*H128</f>
        <v>0</v>
      </c>
      <c r="Q128" s="244">
        <v>6.0000000000000002E-05</v>
      </c>
      <c r="R128" s="244">
        <f>Q128*H128</f>
        <v>0.0075599999999999999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264</v>
      </c>
      <c r="AT128" s="246" t="s">
        <v>165</v>
      </c>
      <c r="AU128" s="246" t="s">
        <v>87</v>
      </c>
      <c r="AY128" s="17" t="s">
        <v>163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85</v>
      </c>
      <c r="BK128" s="247">
        <f>ROUND(I128*H128,2)</f>
        <v>0</v>
      </c>
      <c r="BL128" s="17" t="s">
        <v>264</v>
      </c>
      <c r="BM128" s="246" t="s">
        <v>3030</v>
      </c>
    </row>
    <row r="129" s="2" customFormat="1">
      <c r="A129" s="38"/>
      <c r="B129" s="39"/>
      <c r="C129" s="40"/>
      <c r="D129" s="248" t="s">
        <v>172</v>
      </c>
      <c r="E129" s="40"/>
      <c r="F129" s="249" t="s">
        <v>2700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172</v>
      </c>
      <c r="AU129" s="17" t="s">
        <v>87</v>
      </c>
    </row>
    <row r="130" s="14" customFormat="1">
      <c r="A130" s="14"/>
      <c r="B130" s="262"/>
      <c r="C130" s="263"/>
      <c r="D130" s="248" t="s">
        <v>174</v>
      </c>
      <c r="E130" s="264" t="s">
        <v>1</v>
      </c>
      <c r="F130" s="265" t="s">
        <v>3031</v>
      </c>
      <c r="G130" s="263"/>
      <c r="H130" s="266">
        <v>126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174</v>
      </c>
      <c r="AU130" s="272" t="s">
        <v>87</v>
      </c>
      <c r="AV130" s="14" t="s">
        <v>87</v>
      </c>
      <c r="AW130" s="14" t="s">
        <v>32</v>
      </c>
      <c r="AX130" s="14" t="s">
        <v>77</v>
      </c>
      <c r="AY130" s="272" t="s">
        <v>163</v>
      </c>
    </row>
    <row r="131" s="2" customFormat="1" ht="16.5" customHeight="1">
      <c r="A131" s="38"/>
      <c r="B131" s="39"/>
      <c r="C131" s="235" t="s">
        <v>87</v>
      </c>
      <c r="D131" s="235" t="s">
        <v>165</v>
      </c>
      <c r="E131" s="236" t="s">
        <v>3032</v>
      </c>
      <c r="F131" s="237" t="s">
        <v>3033</v>
      </c>
      <c r="G131" s="238" t="s">
        <v>444</v>
      </c>
      <c r="H131" s="239">
        <v>26</v>
      </c>
      <c r="I131" s="240"/>
      <c r="J131" s="241">
        <f>ROUND(I131*H131,2)</f>
        <v>0</v>
      </c>
      <c r="K131" s="237" t="s">
        <v>1</v>
      </c>
      <c r="L131" s="44"/>
      <c r="M131" s="242" t="s">
        <v>1</v>
      </c>
      <c r="N131" s="243" t="s">
        <v>42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264</v>
      </c>
      <c r="AT131" s="246" t="s">
        <v>165</v>
      </c>
      <c r="AU131" s="246" t="s">
        <v>87</v>
      </c>
      <c r="AY131" s="17" t="s">
        <v>163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85</v>
      </c>
      <c r="BK131" s="247">
        <f>ROUND(I131*H131,2)</f>
        <v>0</v>
      </c>
      <c r="BL131" s="17" t="s">
        <v>264</v>
      </c>
      <c r="BM131" s="246" t="s">
        <v>203</v>
      </c>
    </row>
    <row r="132" s="2" customFormat="1">
      <c r="A132" s="38"/>
      <c r="B132" s="39"/>
      <c r="C132" s="40"/>
      <c r="D132" s="248" t="s">
        <v>172</v>
      </c>
      <c r="E132" s="40"/>
      <c r="F132" s="249" t="s">
        <v>3033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172</v>
      </c>
      <c r="AU132" s="17" t="s">
        <v>87</v>
      </c>
    </row>
    <row r="133" s="2" customFormat="1" ht="16.5" customHeight="1">
      <c r="A133" s="38"/>
      <c r="B133" s="39"/>
      <c r="C133" s="235" t="s">
        <v>181</v>
      </c>
      <c r="D133" s="235" t="s">
        <v>165</v>
      </c>
      <c r="E133" s="236" t="s">
        <v>3034</v>
      </c>
      <c r="F133" s="237" t="s">
        <v>3035</v>
      </c>
      <c r="G133" s="238" t="s">
        <v>444</v>
      </c>
      <c r="H133" s="239">
        <v>78.5</v>
      </c>
      <c r="I133" s="240"/>
      <c r="J133" s="241">
        <f>ROUND(I133*H133,2)</f>
        <v>0</v>
      </c>
      <c r="K133" s="237" t="s">
        <v>1</v>
      </c>
      <c r="L133" s="44"/>
      <c r="M133" s="242" t="s">
        <v>1</v>
      </c>
      <c r="N133" s="243" t="s">
        <v>42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264</v>
      </c>
      <c r="AT133" s="246" t="s">
        <v>165</v>
      </c>
      <c r="AU133" s="246" t="s">
        <v>87</v>
      </c>
      <c r="AY133" s="17" t="s">
        <v>163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85</v>
      </c>
      <c r="BK133" s="247">
        <f>ROUND(I133*H133,2)</f>
        <v>0</v>
      </c>
      <c r="BL133" s="17" t="s">
        <v>264</v>
      </c>
      <c r="BM133" s="246" t="s">
        <v>216</v>
      </c>
    </row>
    <row r="134" s="2" customFormat="1">
      <c r="A134" s="38"/>
      <c r="B134" s="39"/>
      <c r="C134" s="40"/>
      <c r="D134" s="248" t="s">
        <v>172</v>
      </c>
      <c r="E134" s="40"/>
      <c r="F134" s="249" t="s">
        <v>3035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172</v>
      </c>
      <c r="AU134" s="17" t="s">
        <v>87</v>
      </c>
    </row>
    <row r="135" s="2" customFormat="1" ht="16.5" customHeight="1">
      <c r="A135" s="38"/>
      <c r="B135" s="39"/>
      <c r="C135" s="235" t="s">
        <v>170</v>
      </c>
      <c r="D135" s="235" t="s">
        <v>165</v>
      </c>
      <c r="E135" s="236" t="s">
        <v>3036</v>
      </c>
      <c r="F135" s="237" t="s">
        <v>3037</v>
      </c>
      <c r="G135" s="238" t="s">
        <v>444</v>
      </c>
      <c r="H135" s="239">
        <v>21.5</v>
      </c>
      <c r="I135" s="240"/>
      <c r="J135" s="241">
        <f>ROUND(I135*H135,2)</f>
        <v>0</v>
      </c>
      <c r="K135" s="237" t="s">
        <v>1</v>
      </c>
      <c r="L135" s="44"/>
      <c r="M135" s="242" t="s">
        <v>1</v>
      </c>
      <c r="N135" s="243" t="s">
        <v>42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264</v>
      </c>
      <c r="AT135" s="246" t="s">
        <v>165</v>
      </c>
      <c r="AU135" s="246" t="s">
        <v>87</v>
      </c>
      <c r="AY135" s="17" t="s">
        <v>163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85</v>
      </c>
      <c r="BK135" s="247">
        <f>ROUND(I135*H135,2)</f>
        <v>0</v>
      </c>
      <c r="BL135" s="17" t="s">
        <v>264</v>
      </c>
      <c r="BM135" s="246" t="s">
        <v>229</v>
      </c>
    </row>
    <row r="136" s="2" customFormat="1">
      <c r="A136" s="38"/>
      <c r="B136" s="39"/>
      <c r="C136" s="40"/>
      <c r="D136" s="248" t="s">
        <v>172</v>
      </c>
      <c r="E136" s="40"/>
      <c r="F136" s="249" t="s">
        <v>3037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172</v>
      </c>
      <c r="AU136" s="17" t="s">
        <v>87</v>
      </c>
    </row>
    <row r="137" s="2" customFormat="1" ht="16.5" customHeight="1">
      <c r="A137" s="38"/>
      <c r="B137" s="39"/>
      <c r="C137" s="235" t="s">
        <v>197</v>
      </c>
      <c r="D137" s="235" t="s">
        <v>165</v>
      </c>
      <c r="E137" s="236" t="s">
        <v>1290</v>
      </c>
      <c r="F137" s="237" t="s">
        <v>1291</v>
      </c>
      <c r="G137" s="238" t="s">
        <v>219</v>
      </c>
      <c r="H137" s="239">
        <v>0.0080000000000000002</v>
      </c>
      <c r="I137" s="240"/>
      <c r="J137" s="241">
        <f>ROUND(I137*H137,2)</f>
        <v>0</v>
      </c>
      <c r="K137" s="237" t="s">
        <v>169</v>
      </c>
      <c r="L137" s="44"/>
      <c r="M137" s="242" t="s">
        <v>1</v>
      </c>
      <c r="N137" s="243" t="s">
        <v>42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264</v>
      </c>
      <c r="AT137" s="246" t="s">
        <v>165</v>
      </c>
      <c r="AU137" s="246" t="s">
        <v>87</v>
      </c>
      <c r="AY137" s="17" t="s">
        <v>163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85</v>
      </c>
      <c r="BK137" s="247">
        <f>ROUND(I137*H137,2)</f>
        <v>0</v>
      </c>
      <c r="BL137" s="17" t="s">
        <v>264</v>
      </c>
      <c r="BM137" s="246" t="s">
        <v>3038</v>
      </c>
    </row>
    <row r="138" s="2" customFormat="1">
      <c r="A138" s="38"/>
      <c r="B138" s="39"/>
      <c r="C138" s="40"/>
      <c r="D138" s="248" t="s">
        <v>172</v>
      </c>
      <c r="E138" s="40"/>
      <c r="F138" s="249" t="s">
        <v>1293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172</v>
      </c>
      <c r="AU138" s="17" t="s">
        <v>87</v>
      </c>
    </row>
    <row r="139" s="12" customFormat="1" ht="22.8" customHeight="1">
      <c r="A139" s="12"/>
      <c r="B139" s="219"/>
      <c r="C139" s="220"/>
      <c r="D139" s="221" t="s">
        <v>76</v>
      </c>
      <c r="E139" s="233" t="s">
        <v>3039</v>
      </c>
      <c r="F139" s="233" t="s">
        <v>3040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SUM(P140:P143)</f>
        <v>0</v>
      </c>
      <c r="Q139" s="227"/>
      <c r="R139" s="228">
        <f>SUM(R140:R143)</f>
        <v>0.0011199999999999999</v>
      </c>
      <c r="S139" s="227"/>
      <c r="T139" s="229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87</v>
      </c>
      <c r="AT139" s="231" t="s">
        <v>76</v>
      </c>
      <c r="AU139" s="231" t="s">
        <v>85</v>
      </c>
      <c r="AY139" s="230" t="s">
        <v>163</v>
      </c>
      <c r="BK139" s="232">
        <f>SUM(BK140:BK143)</f>
        <v>0</v>
      </c>
    </row>
    <row r="140" s="2" customFormat="1" ht="16.5" customHeight="1">
      <c r="A140" s="38"/>
      <c r="B140" s="39"/>
      <c r="C140" s="235" t="s">
        <v>203</v>
      </c>
      <c r="D140" s="235" t="s">
        <v>165</v>
      </c>
      <c r="E140" s="236" t="s">
        <v>3041</v>
      </c>
      <c r="F140" s="237" t="s">
        <v>3042</v>
      </c>
      <c r="G140" s="238" t="s">
        <v>1314</v>
      </c>
      <c r="H140" s="239">
        <v>1</v>
      </c>
      <c r="I140" s="240"/>
      <c r="J140" s="241">
        <f>ROUND(I140*H140,2)</f>
        <v>0</v>
      </c>
      <c r="K140" s="237" t="s">
        <v>169</v>
      </c>
      <c r="L140" s="44"/>
      <c r="M140" s="242" t="s">
        <v>1</v>
      </c>
      <c r="N140" s="243" t="s">
        <v>42</v>
      </c>
      <c r="O140" s="91"/>
      <c r="P140" s="244">
        <f>O140*H140</f>
        <v>0</v>
      </c>
      <c r="Q140" s="244">
        <v>0.0011199999999999999</v>
      </c>
      <c r="R140" s="244">
        <f>Q140*H140</f>
        <v>0.0011199999999999999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264</v>
      </c>
      <c r="AT140" s="246" t="s">
        <v>165</v>
      </c>
      <c r="AU140" s="246" t="s">
        <v>87</v>
      </c>
      <c r="AY140" s="17" t="s">
        <v>163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85</v>
      </c>
      <c r="BK140" s="247">
        <f>ROUND(I140*H140,2)</f>
        <v>0</v>
      </c>
      <c r="BL140" s="17" t="s">
        <v>264</v>
      </c>
      <c r="BM140" s="246" t="s">
        <v>241</v>
      </c>
    </row>
    <row r="141" s="2" customFormat="1">
      <c r="A141" s="38"/>
      <c r="B141" s="39"/>
      <c r="C141" s="40"/>
      <c r="D141" s="248" t="s">
        <v>172</v>
      </c>
      <c r="E141" s="40"/>
      <c r="F141" s="249" t="s">
        <v>3043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172</v>
      </c>
      <c r="AU141" s="17" t="s">
        <v>87</v>
      </c>
    </row>
    <row r="142" s="2" customFormat="1" ht="16.5" customHeight="1">
      <c r="A142" s="38"/>
      <c r="B142" s="39"/>
      <c r="C142" s="235" t="s">
        <v>211</v>
      </c>
      <c r="D142" s="235" t="s">
        <v>165</v>
      </c>
      <c r="E142" s="236" t="s">
        <v>3044</v>
      </c>
      <c r="F142" s="237" t="s">
        <v>3045</v>
      </c>
      <c r="G142" s="238" t="s">
        <v>219</v>
      </c>
      <c r="H142" s="239">
        <v>0.001</v>
      </c>
      <c r="I142" s="240"/>
      <c r="J142" s="241">
        <f>ROUND(I142*H142,2)</f>
        <v>0</v>
      </c>
      <c r="K142" s="237" t="s">
        <v>169</v>
      </c>
      <c r="L142" s="44"/>
      <c r="M142" s="242" t="s">
        <v>1</v>
      </c>
      <c r="N142" s="243" t="s">
        <v>42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264</v>
      </c>
      <c r="AT142" s="246" t="s">
        <v>165</v>
      </c>
      <c r="AU142" s="246" t="s">
        <v>87</v>
      </c>
      <c r="AY142" s="17" t="s">
        <v>163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85</v>
      </c>
      <c r="BK142" s="247">
        <f>ROUND(I142*H142,2)</f>
        <v>0</v>
      </c>
      <c r="BL142" s="17" t="s">
        <v>264</v>
      </c>
      <c r="BM142" s="246" t="s">
        <v>3046</v>
      </c>
    </row>
    <row r="143" s="2" customFormat="1">
      <c r="A143" s="38"/>
      <c r="B143" s="39"/>
      <c r="C143" s="40"/>
      <c r="D143" s="248" t="s">
        <v>172</v>
      </c>
      <c r="E143" s="40"/>
      <c r="F143" s="249" t="s">
        <v>3047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172</v>
      </c>
      <c r="AU143" s="17" t="s">
        <v>87</v>
      </c>
    </row>
    <row r="144" s="12" customFormat="1" ht="22.8" customHeight="1">
      <c r="A144" s="12"/>
      <c r="B144" s="219"/>
      <c r="C144" s="220"/>
      <c r="D144" s="221" t="s">
        <v>76</v>
      </c>
      <c r="E144" s="233" t="s">
        <v>3048</v>
      </c>
      <c r="F144" s="233" t="s">
        <v>3049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SUM(P145:P153)</f>
        <v>0</v>
      </c>
      <c r="Q144" s="227"/>
      <c r="R144" s="228">
        <f>SUM(R145:R153)</f>
        <v>0.067100000000000007</v>
      </c>
      <c r="S144" s="227"/>
      <c r="T144" s="229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87</v>
      </c>
      <c r="AT144" s="231" t="s">
        <v>76</v>
      </c>
      <c r="AU144" s="231" t="s">
        <v>85</v>
      </c>
      <c r="AY144" s="230" t="s">
        <v>163</v>
      </c>
      <c r="BK144" s="232">
        <f>SUM(BK145:BK153)</f>
        <v>0</v>
      </c>
    </row>
    <row r="145" s="2" customFormat="1" ht="16.5" customHeight="1">
      <c r="A145" s="38"/>
      <c r="B145" s="39"/>
      <c r="C145" s="235" t="s">
        <v>216</v>
      </c>
      <c r="D145" s="235" t="s">
        <v>165</v>
      </c>
      <c r="E145" s="236" t="s">
        <v>3050</v>
      </c>
      <c r="F145" s="237" t="s">
        <v>3051</v>
      </c>
      <c r="G145" s="238" t="s">
        <v>1314</v>
      </c>
      <c r="H145" s="239">
        <v>1</v>
      </c>
      <c r="I145" s="240"/>
      <c r="J145" s="241">
        <f>ROUND(I145*H145,2)</f>
        <v>0</v>
      </c>
      <c r="K145" s="237" t="s">
        <v>169</v>
      </c>
      <c r="L145" s="44"/>
      <c r="M145" s="242" t="s">
        <v>1</v>
      </c>
      <c r="N145" s="243" t="s">
        <v>42</v>
      </c>
      <c r="O145" s="91"/>
      <c r="P145" s="244">
        <f>O145*H145</f>
        <v>0</v>
      </c>
      <c r="Q145" s="244">
        <v>0.0026099999999999999</v>
      </c>
      <c r="R145" s="244">
        <f>Q145*H145</f>
        <v>0.0026099999999999999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264</v>
      </c>
      <c r="AT145" s="246" t="s">
        <v>165</v>
      </c>
      <c r="AU145" s="246" t="s">
        <v>87</v>
      </c>
      <c r="AY145" s="17" t="s">
        <v>163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85</v>
      </c>
      <c r="BK145" s="247">
        <f>ROUND(I145*H145,2)</f>
        <v>0</v>
      </c>
      <c r="BL145" s="17" t="s">
        <v>264</v>
      </c>
      <c r="BM145" s="246" t="s">
        <v>3052</v>
      </c>
    </row>
    <row r="146" s="2" customFormat="1">
      <c r="A146" s="38"/>
      <c r="B146" s="39"/>
      <c r="C146" s="40"/>
      <c r="D146" s="248" t="s">
        <v>172</v>
      </c>
      <c r="E146" s="40"/>
      <c r="F146" s="249" t="s">
        <v>3053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172</v>
      </c>
      <c r="AU146" s="17" t="s">
        <v>87</v>
      </c>
    </row>
    <row r="147" s="2" customFormat="1" ht="16.5" customHeight="1">
      <c r="A147" s="38"/>
      <c r="B147" s="39"/>
      <c r="C147" s="273" t="s">
        <v>223</v>
      </c>
      <c r="D147" s="273" t="s">
        <v>230</v>
      </c>
      <c r="E147" s="274" t="s">
        <v>3054</v>
      </c>
      <c r="F147" s="275" t="s">
        <v>3055</v>
      </c>
      <c r="G147" s="276" t="s">
        <v>781</v>
      </c>
      <c r="H147" s="277">
        <v>1</v>
      </c>
      <c r="I147" s="278"/>
      <c r="J147" s="279">
        <f>ROUND(I147*H147,2)</f>
        <v>0</v>
      </c>
      <c r="K147" s="275" t="s">
        <v>169</v>
      </c>
      <c r="L147" s="280"/>
      <c r="M147" s="281" t="s">
        <v>1</v>
      </c>
      <c r="N147" s="282" t="s">
        <v>42</v>
      </c>
      <c r="O147" s="91"/>
      <c r="P147" s="244">
        <f>O147*H147</f>
        <v>0</v>
      </c>
      <c r="Q147" s="244">
        <v>0.063</v>
      </c>
      <c r="R147" s="244">
        <f>Q147*H147</f>
        <v>0.063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379</v>
      </c>
      <c r="AT147" s="246" t="s">
        <v>230</v>
      </c>
      <c r="AU147" s="246" t="s">
        <v>87</v>
      </c>
      <c r="AY147" s="17" t="s">
        <v>163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85</v>
      </c>
      <c r="BK147" s="247">
        <f>ROUND(I147*H147,2)</f>
        <v>0</v>
      </c>
      <c r="BL147" s="17" t="s">
        <v>264</v>
      </c>
      <c r="BM147" s="246" t="s">
        <v>3056</v>
      </c>
    </row>
    <row r="148" s="2" customFormat="1">
      <c r="A148" s="38"/>
      <c r="B148" s="39"/>
      <c r="C148" s="40"/>
      <c r="D148" s="248" t="s">
        <v>172</v>
      </c>
      <c r="E148" s="40"/>
      <c r="F148" s="249" t="s">
        <v>3055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172</v>
      </c>
      <c r="AU148" s="17" t="s">
        <v>87</v>
      </c>
    </row>
    <row r="149" s="2" customFormat="1">
      <c r="A149" s="38"/>
      <c r="B149" s="39"/>
      <c r="C149" s="40"/>
      <c r="D149" s="248" t="s">
        <v>393</v>
      </c>
      <c r="E149" s="40"/>
      <c r="F149" s="283" t="s">
        <v>3057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393</v>
      </c>
      <c r="AU149" s="17" t="s">
        <v>87</v>
      </c>
    </row>
    <row r="150" s="2" customFormat="1" ht="16.5" customHeight="1">
      <c r="A150" s="38"/>
      <c r="B150" s="39"/>
      <c r="C150" s="235" t="s">
        <v>229</v>
      </c>
      <c r="D150" s="235" t="s">
        <v>165</v>
      </c>
      <c r="E150" s="236" t="s">
        <v>3058</v>
      </c>
      <c r="F150" s="237" t="s">
        <v>3059</v>
      </c>
      <c r="G150" s="238" t="s">
        <v>1314</v>
      </c>
      <c r="H150" s="239">
        <v>1</v>
      </c>
      <c r="I150" s="240"/>
      <c r="J150" s="241">
        <f>ROUND(I150*H150,2)</f>
        <v>0</v>
      </c>
      <c r="K150" s="237" t="s">
        <v>169</v>
      </c>
      <c r="L150" s="44"/>
      <c r="M150" s="242" t="s">
        <v>1</v>
      </c>
      <c r="N150" s="243" t="s">
        <v>42</v>
      </c>
      <c r="O150" s="91"/>
      <c r="P150" s="244">
        <f>O150*H150</f>
        <v>0</v>
      </c>
      <c r="Q150" s="244">
        <v>0.00149</v>
      </c>
      <c r="R150" s="244">
        <f>Q150*H150</f>
        <v>0.00149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264</v>
      </c>
      <c r="AT150" s="246" t="s">
        <v>165</v>
      </c>
      <c r="AU150" s="246" t="s">
        <v>87</v>
      </c>
      <c r="AY150" s="17" t="s">
        <v>163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85</v>
      </c>
      <c r="BK150" s="247">
        <f>ROUND(I150*H150,2)</f>
        <v>0</v>
      </c>
      <c r="BL150" s="17" t="s">
        <v>264</v>
      </c>
      <c r="BM150" s="246" t="s">
        <v>3060</v>
      </c>
    </row>
    <row r="151" s="2" customFormat="1">
      <c r="A151" s="38"/>
      <c r="B151" s="39"/>
      <c r="C151" s="40"/>
      <c r="D151" s="248" t="s">
        <v>172</v>
      </c>
      <c r="E151" s="40"/>
      <c r="F151" s="249" t="s">
        <v>3061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172</v>
      </c>
      <c r="AU151" s="17" t="s">
        <v>87</v>
      </c>
    </row>
    <row r="152" s="2" customFormat="1" ht="16.5" customHeight="1">
      <c r="A152" s="38"/>
      <c r="B152" s="39"/>
      <c r="C152" s="235" t="s">
        <v>235</v>
      </c>
      <c r="D152" s="235" t="s">
        <v>165</v>
      </c>
      <c r="E152" s="236" t="s">
        <v>3062</v>
      </c>
      <c r="F152" s="237" t="s">
        <v>3063</v>
      </c>
      <c r="G152" s="238" t="s">
        <v>219</v>
      </c>
      <c r="H152" s="239">
        <v>0.067000000000000004</v>
      </c>
      <c r="I152" s="240"/>
      <c r="J152" s="241">
        <f>ROUND(I152*H152,2)</f>
        <v>0</v>
      </c>
      <c r="K152" s="237" t="s">
        <v>169</v>
      </c>
      <c r="L152" s="44"/>
      <c r="M152" s="242" t="s">
        <v>1</v>
      </c>
      <c r="N152" s="243" t="s">
        <v>42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264</v>
      </c>
      <c r="AT152" s="246" t="s">
        <v>165</v>
      </c>
      <c r="AU152" s="246" t="s">
        <v>87</v>
      </c>
      <c r="AY152" s="17" t="s">
        <v>163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85</v>
      </c>
      <c r="BK152" s="247">
        <f>ROUND(I152*H152,2)</f>
        <v>0</v>
      </c>
      <c r="BL152" s="17" t="s">
        <v>264</v>
      </c>
      <c r="BM152" s="246" t="s">
        <v>3064</v>
      </c>
    </row>
    <row r="153" s="2" customFormat="1">
      <c r="A153" s="38"/>
      <c r="B153" s="39"/>
      <c r="C153" s="40"/>
      <c r="D153" s="248" t="s">
        <v>172</v>
      </c>
      <c r="E153" s="40"/>
      <c r="F153" s="249" t="s">
        <v>3065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172</v>
      </c>
      <c r="AU153" s="17" t="s">
        <v>87</v>
      </c>
    </row>
    <row r="154" s="12" customFormat="1" ht="22.8" customHeight="1">
      <c r="A154" s="12"/>
      <c r="B154" s="219"/>
      <c r="C154" s="220"/>
      <c r="D154" s="221" t="s">
        <v>76</v>
      </c>
      <c r="E154" s="233" t="s">
        <v>3066</v>
      </c>
      <c r="F154" s="233" t="s">
        <v>3067</v>
      </c>
      <c r="G154" s="220"/>
      <c r="H154" s="220"/>
      <c r="I154" s="223"/>
      <c r="J154" s="234">
        <f>BK154</f>
        <v>0</v>
      </c>
      <c r="K154" s="220"/>
      <c r="L154" s="225"/>
      <c r="M154" s="226"/>
      <c r="N154" s="227"/>
      <c r="O154" s="227"/>
      <c r="P154" s="228">
        <f>P155+SUM(P156:P165)+P190</f>
        <v>0</v>
      </c>
      <c r="Q154" s="227"/>
      <c r="R154" s="228">
        <f>R155+SUM(R156:R165)+R190</f>
        <v>0.088940000000000005</v>
      </c>
      <c r="S154" s="227"/>
      <c r="T154" s="229">
        <f>T155+SUM(T156:T165)+T190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0" t="s">
        <v>87</v>
      </c>
      <c r="AT154" s="231" t="s">
        <v>76</v>
      </c>
      <c r="AU154" s="231" t="s">
        <v>85</v>
      </c>
      <c r="AY154" s="230" t="s">
        <v>163</v>
      </c>
      <c r="BK154" s="232">
        <f>BK155+SUM(BK156:BK165)+BK190</f>
        <v>0</v>
      </c>
    </row>
    <row r="155" s="2" customFormat="1" ht="16.5" customHeight="1">
      <c r="A155" s="38"/>
      <c r="B155" s="39"/>
      <c r="C155" s="235" t="s">
        <v>241</v>
      </c>
      <c r="D155" s="235" t="s">
        <v>165</v>
      </c>
      <c r="E155" s="236" t="s">
        <v>3068</v>
      </c>
      <c r="F155" s="237" t="s">
        <v>3069</v>
      </c>
      <c r="G155" s="238" t="s">
        <v>444</v>
      </c>
      <c r="H155" s="239">
        <v>26</v>
      </c>
      <c r="I155" s="240"/>
      <c r="J155" s="241">
        <f>ROUND(I155*H155,2)</f>
        <v>0</v>
      </c>
      <c r="K155" s="237" t="s">
        <v>169</v>
      </c>
      <c r="L155" s="44"/>
      <c r="M155" s="242" t="s">
        <v>1</v>
      </c>
      <c r="N155" s="243" t="s">
        <v>42</v>
      </c>
      <c r="O155" s="91"/>
      <c r="P155" s="244">
        <f>O155*H155</f>
        <v>0</v>
      </c>
      <c r="Q155" s="244">
        <v>0.00058</v>
      </c>
      <c r="R155" s="244">
        <f>Q155*H155</f>
        <v>0.01508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264</v>
      </c>
      <c r="AT155" s="246" t="s">
        <v>165</v>
      </c>
      <c r="AU155" s="246" t="s">
        <v>87</v>
      </c>
      <c r="AY155" s="17" t="s">
        <v>163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85</v>
      </c>
      <c r="BK155" s="247">
        <f>ROUND(I155*H155,2)</f>
        <v>0</v>
      </c>
      <c r="BL155" s="17" t="s">
        <v>264</v>
      </c>
      <c r="BM155" s="246" t="s">
        <v>3070</v>
      </c>
    </row>
    <row r="156" s="2" customFormat="1">
      <c r="A156" s="38"/>
      <c r="B156" s="39"/>
      <c r="C156" s="40"/>
      <c r="D156" s="248" t="s">
        <v>172</v>
      </c>
      <c r="E156" s="40"/>
      <c r="F156" s="249" t="s">
        <v>3071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172</v>
      </c>
      <c r="AU156" s="17" t="s">
        <v>87</v>
      </c>
    </row>
    <row r="157" s="2" customFormat="1" ht="16.5" customHeight="1">
      <c r="A157" s="38"/>
      <c r="B157" s="39"/>
      <c r="C157" s="235" t="s">
        <v>246</v>
      </c>
      <c r="D157" s="235" t="s">
        <v>165</v>
      </c>
      <c r="E157" s="236" t="s">
        <v>3072</v>
      </c>
      <c r="F157" s="237" t="s">
        <v>3073</v>
      </c>
      <c r="G157" s="238" t="s">
        <v>444</v>
      </c>
      <c r="H157" s="239">
        <v>100</v>
      </c>
      <c r="I157" s="240"/>
      <c r="J157" s="241">
        <f>ROUND(I157*H157,2)</f>
        <v>0</v>
      </c>
      <c r="K157" s="237" t="s">
        <v>169</v>
      </c>
      <c r="L157" s="44"/>
      <c r="M157" s="242" t="s">
        <v>1</v>
      </c>
      <c r="N157" s="243" t="s">
        <v>42</v>
      </c>
      <c r="O157" s="91"/>
      <c r="P157" s="244">
        <f>O157*H157</f>
        <v>0</v>
      </c>
      <c r="Q157" s="244">
        <v>0.00072000000000000005</v>
      </c>
      <c r="R157" s="244">
        <f>Q157*H157</f>
        <v>0.072000000000000008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264</v>
      </c>
      <c r="AT157" s="246" t="s">
        <v>165</v>
      </c>
      <c r="AU157" s="246" t="s">
        <v>87</v>
      </c>
      <c r="AY157" s="17" t="s">
        <v>163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85</v>
      </c>
      <c r="BK157" s="247">
        <f>ROUND(I157*H157,2)</f>
        <v>0</v>
      </c>
      <c r="BL157" s="17" t="s">
        <v>264</v>
      </c>
      <c r="BM157" s="246" t="s">
        <v>3074</v>
      </c>
    </row>
    <row r="158" s="2" customFormat="1">
      <c r="A158" s="38"/>
      <c r="B158" s="39"/>
      <c r="C158" s="40"/>
      <c r="D158" s="248" t="s">
        <v>172</v>
      </c>
      <c r="E158" s="40"/>
      <c r="F158" s="249" t="s">
        <v>3075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172</v>
      </c>
      <c r="AU158" s="17" t="s">
        <v>87</v>
      </c>
    </row>
    <row r="159" s="14" customFormat="1">
      <c r="A159" s="14"/>
      <c r="B159" s="262"/>
      <c r="C159" s="263"/>
      <c r="D159" s="248" t="s">
        <v>174</v>
      </c>
      <c r="E159" s="264" t="s">
        <v>1</v>
      </c>
      <c r="F159" s="265" t="s">
        <v>3076</v>
      </c>
      <c r="G159" s="263"/>
      <c r="H159" s="266">
        <v>78.5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174</v>
      </c>
      <c r="AU159" s="272" t="s">
        <v>87</v>
      </c>
      <c r="AV159" s="14" t="s">
        <v>87</v>
      </c>
      <c r="AW159" s="14" t="s">
        <v>32</v>
      </c>
      <c r="AX159" s="14" t="s">
        <v>77</v>
      </c>
      <c r="AY159" s="272" t="s">
        <v>163</v>
      </c>
    </row>
    <row r="160" s="14" customFormat="1">
      <c r="A160" s="14"/>
      <c r="B160" s="262"/>
      <c r="C160" s="263"/>
      <c r="D160" s="248" t="s">
        <v>174</v>
      </c>
      <c r="E160" s="264" t="s">
        <v>1</v>
      </c>
      <c r="F160" s="265" t="s">
        <v>3077</v>
      </c>
      <c r="G160" s="263"/>
      <c r="H160" s="266">
        <v>21.5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174</v>
      </c>
      <c r="AU160" s="272" t="s">
        <v>87</v>
      </c>
      <c r="AV160" s="14" t="s">
        <v>87</v>
      </c>
      <c r="AW160" s="14" t="s">
        <v>32</v>
      </c>
      <c r="AX160" s="14" t="s">
        <v>77</v>
      </c>
      <c r="AY160" s="272" t="s">
        <v>163</v>
      </c>
    </row>
    <row r="161" s="2" customFormat="1" ht="16.5" customHeight="1">
      <c r="A161" s="38"/>
      <c r="B161" s="39"/>
      <c r="C161" s="235" t="s">
        <v>251</v>
      </c>
      <c r="D161" s="235" t="s">
        <v>165</v>
      </c>
      <c r="E161" s="236" t="s">
        <v>3078</v>
      </c>
      <c r="F161" s="237" t="s">
        <v>3079</v>
      </c>
      <c r="G161" s="238" t="s">
        <v>444</v>
      </c>
      <c r="H161" s="239">
        <v>126</v>
      </c>
      <c r="I161" s="240"/>
      <c r="J161" s="241">
        <f>ROUND(I161*H161,2)</f>
        <v>0</v>
      </c>
      <c r="K161" s="237" t="s">
        <v>169</v>
      </c>
      <c r="L161" s="44"/>
      <c r="M161" s="242" t="s">
        <v>1</v>
      </c>
      <c r="N161" s="243" t="s">
        <v>42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264</v>
      </c>
      <c r="AT161" s="246" t="s">
        <v>165</v>
      </c>
      <c r="AU161" s="246" t="s">
        <v>87</v>
      </c>
      <c r="AY161" s="17" t="s">
        <v>163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85</v>
      </c>
      <c r="BK161" s="247">
        <f>ROUND(I161*H161,2)</f>
        <v>0</v>
      </c>
      <c r="BL161" s="17" t="s">
        <v>264</v>
      </c>
      <c r="BM161" s="246" t="s">
        <v>3080</v>
      </c>
    </row>
    <row r="162" s="2" customFormat="1">
      <c r="A162" s="38"/>
      <c r="B162" s="39"/>
      <c r="C162" s="40"/>
      <c r="D162" s="248" t="s">
        <v>172</v>
      </c>
      <c r="E162" s="40"/>
      <c r="F162" s="249" t="s">
        <v>3081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172</v>
      </c>
      <c r="AU162" s="17" t="s">
        <v>87</v>
      </c>
    </row>
    <row r="163" s="2" customFormat="1" ht="16.5" customHeight="1">
      <c r="A163" s="38"/>
      <c r="B163" s="39"/>
      <c r="C163" s="235" t="s">
        <v>8</v>
      </c>
      <c r="D163" s="235" t="s">
        <v>165</v>
      </c>
      <c r="E163" s="236" t="s">
        <v>3082</v>
      </c>
      <c r="F163" s="237" t="s">
        <v>3083</v>
      </c>
      <c r="G163" s="238" t="s">
        <v>219</v>
      </c>
      <c r="H163" s="239">
        <v>0.088999999999999996</v>
      </c>
      <c r="I163" s="240"/>
      <c r="J163" s="241">
        <f>ROUND(I163*H163,2)</f>
        <v>0</v>
      </c>
      <c r="K163" s="237" t="s">
        <v>169</v>
      </c>
      <c r="L163" s="44"/>
      <c r="M163" s="242" t="s">
        <v>1</v>
      </c>
      <c r="N163" s="243" t="s">
        <v>42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264</v>
      </c>
      <c r="AT163" s="246" t="s">
        <v>165</v>
      </c>
      <c r="AU163" s="246" t="s">
        <v>87</v>
      </c>
      <c r="AY163" s="17" t="s">
        <v>163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85</v>
      </c>
      <c r="BK163" s="247">
        <f>ROUND(I163*H163,2)</f>
        <v>0</v>
      </c>
      <c r="BL163" s="17" t="s">
        <v>264</v>
      </c>
      <c r="BM163" s="246" t="s">
        <v>3084</v>
      </c>
    </row>
    <row r="164" s="2" customFormat="1">
      <c r="A164" s="38"/>
      <c r="B164" s="39"/>
      <c r="C164" s="40"/>
      <c r="D164" s="248" t="s">
        <v>172</v>
      </c>
      <c r="E164" s="40"/>
      <c r="F164" s="249" t="s">
        <v>3085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172</v>
      </c>
      <c r="AU164" s="17" t="s">
        <v>87</v>
      </c>
    </row>
    <row r="165" s="12" customFormat="1" ht="20.88" customHeight="1">
      <c r="A165" s="12"/>
      <c r="B165" s="219"/>
      <c r="C165" s="220"/>
      <c r="D165" s="221" t="s">
        <v>76</v>
      </c>
      <c r="E165" s="233" t="s">
        <v>3086</v>
      </c>
      <c r="F165" s="233" t="s">
        <v>3087</v>
      </c>
      <c r="G165" s="220"/>
      <c r="H165" s="220"/>
      <c r="I165" s="223"/>
      <c r="J165" s="234">
        <f>BK165</f>
        <v>0</v>
      </c>
      <c r="K165" s="220"/>
      <c r="L165" s="225"/>
      <c r="M165" s="226"/>
      <c r="N165" s="227"/>
      <c r="O165" s="227"/>
      <c r="P165" s="228">
        <f>SUM(P166:P189)</f>
        <v>0</v>
      </c>
      <c r="Q165" s="227"/>
      <c r="R165" s="228">
        <f>SUM(R166:R189)</f>
        <v>0.0018600000000000001</v>
      </c>
      <c r="S165" s="227"/>
      <c r="T165" s="229">
        <f>SUM(T166:T189)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0" t="s">
        <v>87</v>
      </c>
      <c r="AT165" s="231" t="s">
        <v>76</v>
      </c>
      <c r="AU165" s="231" t="s">
        <v>87</v>
      </c>
      <c r="AY165" s="230" t="s">
        <v>163</v>
      </c>
      <c r="BK165" s="232">
        <f>SUM(BK166:BK189)</f>
        <v>0</v>
      </c>
    </row>
    <row r="166" s="2" customFormat="1" ht="16.5" customHeight="1">
      <c r="A166" s="38"/>
      <c r="B166" s="39"/>
      <c r="C166" s="235" t="s">
        <v>264</v>
      </c>
      <c r="D166" s="235" t="s">
        <v>165</v>
      </c>
      <c r="E166" s="236" t="s">
        <v>3088</v>
      </c>
      <c r="F166" s="237" t="s">
        <v>3089</v>
      </c>
      <c r="G166" s="238" t="s">
        <v>781</v>
      </c>
      <c r="H166" s="239">
        <v>31</v>
      </c>
      <c r="I166" s="240"/>
      <c r="J166" s="241">
        <f>ROUND(I166*H166,2)</f>
        <v>0</v>
      </c>
      <c r="K166" s="237" t="s">
        <v>169</v>
      </c>
      <c r="L166" s="44"/>
      <c r="M166" s="242" t="s">
        <v>1</v>
      </c>
      <c r="N166" s="243" t="s">
        <v>42</v>
      </c>
      <c r="O166" s="91"/>
      <c r="P166" s="244">
        <f>O166*H166</f>
        <v>0</v>
      </c>
      <c r="Q166" s="244">
        <v>6.0000000000000002E-05</v>
      </c>
      <c r="R166" s="244">
        <f>Q166*H166</f>
        <v>0.0018600000000000001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264</v>
      </c>
      <c r="AT166" s="246" t="s">
        <v>165</v>
      </c>
      <c r="AU166" s="246" t="s">
        <v>181</v>
      </c>
      <c r="AY166" s="17" t="s">
        <v>163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85</v>
      </c>
      <c r="BK166" s="247">
        <f>ROUND(I166*H166,2)</f>
        <v>0</v>
      </c>
      <c r="BL166" s="17" t="s">
        <v>264</v>
      </c>
      <c r="BM166" s="246" t="s">
        <v>328</v>
      </c>
    </row>
    <row r="167" s="2" customFormat="1">
      <c r="A167" s="38"/>
      <c r="B167" s="39"/>
      <c r="C167" s="40"/>
      <c r="D167" s="248" t="s">
        <v>172</v>
      </c>
      <c r="E167" s="40"/>
      <c r="F167" s="249" t="s">
        <v>3090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172</v>
      </c>
      <c r="AU167" s="17" t="s">
        <v>181</v>
      </c>
    </row>
    <row r="168" s="2" customFormat="1" ht="16.5" customHeight="1">
      <c r="A168" s="38"/>
      <c r="B168" s="39"/>
      <c r="C168" s="235" t="s">
        <v>270</v>
      </c>
      <c r="D168" s="235" t="s">
        <v>165</v>
      </c>
      <c r="E168" s="236" t="s">
        <v>3091</v>
      </c>
      <c r="F168" s="237" t="s">
        <v>3092</v>
      </c>
      <c r="G168" s="238" t="s">
        <v>781</v>
      </c>
      <c r="H168" s="239">
        <v>10</v>
      </c>
      <c r="I168" s="240"/>
      <c r="J168" s="241">
        <f>ROUND(I168*H168,2)</f>
        <v>0</v>
      </c>
      <c r="K168" s="237" t="s">
        <v>1</v>
      </c>
      <c r="L168" s="44"/>
      <c r="M168" s="242" t="s">
        <v>1</v>
      </c>
      <c r="N168" s="243" t="s">
        <v>42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264</v>
      </c>
      <c r="AT168" s="246" t="s">
        <v>165</v>
      </c>
      <c r="AU168" s="246" t="s">
        <v>181</v>
      </c>
      <c r="AY168" s="17" t="s">
        <v>163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85</v>
      </c>
      <c r="BK168" s="247">
        <f>ROUND(I168*H168,2)</f>
        <v>0</v>
      </c>
      <c r="BL168" s="17" t="s">
        <v>264</v>
      </c>
      <c r="BM168" s="246" t="s">
        <v>354</v>
      </c>
    </row>
    <row r="169" s="2" customFormat="1">
      <c r="A169" s="38"/>
      <c r="B169" s="39"/>
      <c r="C169" s="40"/>
      <c r="D169" s="248" t="s">
        <v>172</v>
      </c>
      <c r="E169" s="40"/>
      <c r="F169" s="249" t="s">
        <v>3092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172</v>
      </c>
      <c r="AU169" s="17" t="s">
        <v>181</v>
      </c>
    </row>
    <row r="170" s="2" customFormat="1" ht="16.5" customHeight="1">
      <c r="A170" s="38"/>
      <c r="B170" s="39"/>
      <c r="C170" s="235" t="s">
        <v>276</v>
      </c>
      <c r="D170" s="235" t="s">
        <v>165</v>
      </c>
      <c r="E170" s="236" t="s">
        <v>3093</v>
      </c>
      <c r="F170" s="237" t="s">
        <v>3094</v>
      </c>
      <c r="G170" s="238" t="s">
        <v>781</v>
      </c>
      <c r="H170" s="239">
        <v>4</v>
      </c>
      <c r="I170" s="240"/>
      <c r="J170" s="241">
        <f>ROUND(I170*H170,2)</f>
        <v>0</v>
      </c>
      <c r="K170" s="237" t="s">
        <v>1</v>
      </c>
      <c r="L170" s="44"/>
      <c r="M170" s="242" t="s">
        <v>1</v>
      </c>
      <c r="N170" s="243" t="s">
        <v>42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264</v>
      </c>
      <c r="AT170" s="246" t="s">
        <v>165</v>
      </c>
      <c r="AU170" s="246" t="s">
        <v>181</v>
      </c>
      <c r="AY170" s="17" t="s">
        <v>163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85</v>
      </c>
      <c r="BK170" s="247">
        <f>ROUND(I170*H170,2)</f>
        <v>0</v>
      </c>
      <c r="BL170" s="17" t="s">
        <v>264</v>
      </c>
      <c r="BM170" s="246" t="s">
        <v>367</v>
      </c>
    </row>
    <row r="171" s="2" customFormat="1">
      <c r="A171" s="38"/>
      <c r="B171" s="39"/>
      <c r="C171" s="40"/>
      <c r="D171" s="248" t="s">
        <v>172</v>
      </c>
      <c r="E171" s="40"/>
      <c r="F171" s="249" t="s">
        <v>3094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172</v>
      </c>
      <c r="AU171" s="17" t="s">
        <v>181</v>
      </c>
    </row>
    <row r="172" s="2" customFormat="1" ht="16.5" customHeight="1">
      <c r="A172" s="38"/>
      <c r="B172" s="39"/>
      <c r="C172" s="235" t="s">
        <v>282</v>
      </c>
      <c r="D172" s="235" t="s">
        <v>165</v>
      </c>
      <c r="E172" s="236" t="s">
        <v>3095</v>
      </c>
      <c r="F172" s="237" t="s">
        <v>3096</v>
      </c>
      <c r="G172" s="238" t="s">
        <v>781</v>
      </c>
      <c r="H172" s="239">
        <v>1</v>
      </c>
      <c r="I172" s="240"/>
      <c r="J172" s="241">
        <f>ROUND(I172*H172,2)</f>
        <v>0</v>
      </c>
      <c r="K172" s="237" t="s">
        <v>1</v>
      </c>
      <c r="L172" s="44"/>
      <c r="M172" s="242" t="s">
        <v>1</v>
      </c>
      <c r="N172" s="243" t="s">
        <v>42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264</v>
      </c>
      <c r="AT172" s="246" t="s">
        <v>165</v>
      </c>
      <c r="AU172" s="246" t="s">
        <v>181</v>
      </c>
      <c r="AY172" s="17" t="s">
        <v>163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85</v>
      </c>
      <c r="BK172" s="247">
        <f>ROUND(I172*H172,2)</f>
        <v>0</v>
      </c>
      <c r="BL172" s="17" t="s">
        <v>264</v>
      </c>
      <c r="BM172" s="246" t="s">
        <v>379</v>
      </c>
    </row>
    <row r="173" s="2" customFormat="1">
      <c r="A173" s="38"/>
      <c r="B173" s="39"/>
      <c r="C173" s="40"/>
      <c r="D173" s="248" t="s">
        <v>172</v>
      </c>
      <c r="E173" s="40"/>
      <c r="F173" s="249" t="s">
        <v>3096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172</v>
      </c>
      <c r="AU173" s="17" t="s">
        <v>181</v>
      </c>
    </row>
    <row r="174" s="2" customFormat="1" ht="16.5" customHeight="1">
      <c r="A174" s="38"/>
      <c r="B174" s="39"/>
      <c r="C174" s="235" t="s">
        <v>291</v>
      </c>
      <c r="D174" s="235" t="s">
        <v>165</v>
      </c>
      <c r="E174" s="236" t="s">
        <v>3097</v>
      </c>
      <c r="F174" s="237" t="s">
        <v>3098</v>
      </c>
      <c r="G174" s="238" t="s">
        <v>781</v>
      </c>
      <c r="H174" s="239">
        <v>1</v>
      </c>
      <c r="I174" s="240"/>
      <c r="J174" s="241">
        <f>ROUND(I174*H174,2)</f>
        <v>0</v>
      </c>
      <c r="K174" s="237" t="s">
        <v>1</v>
      </c>
      <c r="L174" s="44"/>
      <c r="M174" s="242" t="s">
        <v>1</v>
      </c>
      <c r="N174" s="243" t="s">
        <v>42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264</v>
      </c>
      <c r="AT174" s="246" t="s">
        <v>165</v>
      </c>
      <c r="AU174" s="246" t="s">
        <v>181</v>
      </c>
      <c r="AY174" s="17" t="s">
        <v>163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85</v>
      </c>
      <c r="BK174" s="247">
        <f>ROUND(I174*H174,2)</f>
        <v>0</v>
      </c>
      <c r="BL174" s="17" t="s">
        <v>264</v>
      </c>
      <c r="BM174" s="246" t="s">
        <v>397</v>
      </c>
    </row>
    <row r="175" s="2" customFormat="1">
      <c r="A175" s="38"/>
      <c r="B175" s="39"/>
      <c r="C175" s="40"/>
      <c r="D175" s="248" t="s">
        <v>172</v>
      </c>
      <c r="E175" s="40"/>
      <c r="F175" s="249" t="s">
        <v>3098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172</v>
      </c>
      <c r="AU175" s="17" t="s">
        <v>181</v>
      </c>
    </row>
    <row r="176" s="2" customFormat="1" ht="16.5" customHeight="1">
      <c r="A176" s="38"/>
      <c r="B176" s="39"/>
      <c r="C176" s="235" t="s">
        <v>7</v>
      </c>
      <c r="D176" s="235" t="s">
        <v>165</v>
      </c>
      <c r="E176" s="236" t="s">
        <v>3099</v>
      </c>
      <c r="F176" s="237" t="s">
        <v>3100</v>
      </c>
      <c r="G176" s="238" t="s">
        <v>781</v>
      </c>
      <c r="H176" s="239">
        <v>1</v>
      </c>
      <c r="I176" s="240"/>
      <c r="J176" s="241">
        <f>ROUND(I176*H176,2)</f>
        <v>0</v>
      </c>
      <c r="K176" s="237" t="s">
        <v>1</v>
      </c>
      <c r="L176" s="44"/>
      <c r="M176" s="242" t="s">
        <v>1</v>
      </c>
      <c r="N176" s="243" t="s">
        <v>42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264</v>
      </c>
      <c r="AT176" s="246" t="s">
        <v>165</v>
      </c>
      <c r="AU176" s="246" t="s">
        <v>181</v>
      </c>
      <c r="AY176" s="17" t="s">
        <v>163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85</v>
      </c>
      <c r="BK176" s="247">
        <f>ROUND(I176*H176,2)</f>
        <v>0</v>
      </c>
      <c r="BL176" s="17" t="s">
        <v>264</v>
      </c>
      <c r="BM176" s="246" t="s">
        <v>409</v>
      </c>
    </row>
    <row r="177" s="2" customFormat="1">
      <c r="A177" s="38"/>
      <c r="B177" s="39"/>
      <c r="C177" s="40"/>
      <c r="D177" s="248" t="s">
        <v>172</v>
      </c>
      <c r="E177" s="40"/>
      <c r="F177" s="249" t="s">
        <v>3100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172</v>
      </c>
      <c r="AU177" s="17" t="s">
        <v>181</v>
      </c>
    </row>
    <row r="178" s="2" customFormat="1" ht="16.5" customHeight="1">
      <c r="A178" s="38"/>
      <c r="B178" s="39"/>
      <c r="C178" s="235" t="s">
        <v>303</v>
      </c>
      <c r="D178" s="235" t="s">
        <v>165</v>
      </c>
      <c r="E178" s="236" t="s">
        <v>3101</v>
      </c>
      <c r="F178" s="237" t="s">
        <v>3102</v>
      </c>
      <c r="G178" s="238" t="s">
        <v>781</v>
      </c>
      <c r="H178" s="239">
        <v>10</v>
      </c>
      <c r="I178" s="240"/>
      <c r="J178" s="241">
        <f>ROUND(I178*H178,2)</f>
        <v>0</v>
      </c>
      <c r="K178" s="237" t="s">
        <v>1</v>
      </c>
      <c r="L178" s="44"/>
      <c r="M178" s="242" t="s">
        <v>1</v>
      </c>
      <c r="N178" s="243" t="s">
        <v>42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264</v>
      </c>
      <c r="AT178" s="246" t="s">
        <v>165</v>
      </c>
      <c r="AU178" s="246" t="s">
        <v>181</v>
      </c>
      <c r="AY178" s="17" t="s">
        <v>163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85</v>
      </c>
      <c r="BK178" s="247">
        <f>ROUND(I178*H178,2)</f>
        <v>0</v>
      </c>
      <c r="BL178" s="17" t="s">
        <v>264</v>
      </c>
      <c r="BM178" s="246" t="s">
        <v>422</v>
      </c>
    </row>
    <row r="179" s="2" customFormat="1">
      <c r="A179" s="38"/>
      <c r="B179" s="39"/>
      <c r="C179" s="40"/>
      <c r="D179" s="248" t="s">
        <v>172</v>
      </c>
      <c r="E179" s="40"/>
      <c r="F179" s="249" t="s">
        <v>3102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172</v>
      </c>
      <c r="AU179" s="17" t="s">
        <v>181</v>
      </c>
    </row>
    <row r="180" s="2" customFormat="1" ht="16.5" customHeight="1">
      <c r="A180" s="38"/>
      <c r="B180" s="39"/>
      <c r="C180" s="235" t="s">
        <v>309</v>
      </c>
      <c r="D180" s="235" t="s">
        <v>165</v>
      </c>
      <c r="E180" s="236" t="s">
        <v>3103</v>
      </c>
      <c r="F180" s="237" t="s">
        <v>3104</v>
      </c>
      <c r="G180" s="238" t="s">
        <v>781</v>
      </c>
      <c r="H180" s="239">
        <v>1</v>
      </c>
      <c r="I180" s="240"/>
      <c r="J180" s="241">
        <f>ROUND(I180*H180,2)</f>
        <v>0</v>
      </c>
      <c r="K180" s="237" t="s">
        <v>1</v>
      </c>
      <c r="L180" s="44"/>
      <c r="M180" s="242" t="s">
        <v>1</v>
      </c>
      <c r="N180" s="243" t="s">
        <v>42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264</v>
      </c>
      <c r="AT180" s="246" t="s">
        <v>165</v>
      </c>
      <c r="AU180" s="246" t="s">
        <v>181</v>
      </c>
      <c r="AY180" s="17" t="s">
        <v>163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85</v>
      </c>
      <c r="BK180" s="247">
        <f>ROUND(I180*H180,2)</f>
        <v>0</v>
      </c>
      <c r="BL180" s="17" t="s">
        <v>264</v>
      </c>
      <c r="BM180" s="246" t="s">
        <v>436</v>
      </c>
    </row>
    <row r="181" s="2" customFormat="1">
      <c r="A181" s="38"/>
      <c r="B181" s="39"/>
      <c r="C181" s="40"/>
      <c r="D181" s="248" t="s">
        <v>172</v>
      </c>
      <c r="E181" s="40"/>
      <c r="F181" s="249" t="s">
        <v>3104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172</v>
      </c>
      <c r="AU181" s="17" t="s">
        <v>181</v>
      </c>
    </row>
    <row r="182" s="2" customFormat="1" ht="16.5" customHeight="1">
      <c r="A182" s="38"/>
      <c r="B182" s="39"/>
      <c r="C182" s="235" t="s">
        <v>314</v>
      </c>
      <c r="D182" s="235" t="s">
        <v>165</v>
      </c>
      <c r="E182" s="236" t="s">
        <v>3105</v>
      </c>
      <c r="F182" s="237" t="s">
        <v>3106</v>
      </c>
      <c r="G182" s="238" t="s">
        <v>781</v>
      </c>
      <c r="H182" s="239">
        <v>1</v>
      </c>
      <c r="I182" s="240"/>
      <c r="J182" s="241">
        <f>ROUND(I182*H182,2)</f>
        <v>0</v>
      </c>
      <c r="K182" s="237" t="s">
        <v>1</v>
      </c>
      <c r="L182" s="44"/>
      <c r="M182" s="242" t="s">
        <v>1</v>
      </c>
      <c r="N182" s="243" t="s">
        <v>42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264</v>
      </c>
      <c r="AT182" s="246" t="s">
        <v>165</v>
      </c>
      <c r="AU182" s="246" t="s">
        <v>181</v>
      </c>
      <c r="AY182" s="17" t="s">
        <v>163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85</v>
      </c>
      <c r="BK182" s="247">
        <f>ROUND(I182*H182,2)</f>
        <v>0</v>
      </c>
      <c r="BL182" s="17" t="s">
        <v>264</v>
      </c>
      <c r="BM182" s="246" t="s">
        <v>449</v>
      </c>
    </row>
    <row r="183" s="2" customFormat="1">
      <c r="A183" s="38"/>
      <c r="B183" s="39"/>
      <c r="C183" s="40"/>
      <c r="D183" s="248" t="s">
        <v>172</v>
      </c>
      <c r="E183" s="40"/>
      <c r="F183" s="249" t="s">
        <v>3106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172</v>
      </c>
      <c r="AU183" s="17" t="s">
        <v>181</v>
      </c>
    </row>
    <row r="184" s="2" customFormat="1" ht="16.5" customHeight="1">
      <c r="A184" s="38"/>
      <c r="B184" s="39"/>
      <c r="C184" s="235" t="s">
        <v>320</v>
      </c>
      <c r="D184" s="235" t="s">
        <v>165</v>
      </c>
      <c r="E184" s="236" t="s">
        <v>3107</v>
      </c>
      <c r="F184" s="237" t="s">
        <v>3108</v>
      </c>
      <c r="G184" s="238" t="s">
        <v>781</v>
      </c>
      <c r="H184" s="239">
        <v>1</v>
      </c>
      <c r="I184" s="240"/>
      <c r="J184" s="241">
        <f>ROUND(I184*H184,2)</f>
        <v>0</v>
      </c>
      <c r="K184" s="237" t="s">
        <v>1</v>
      </c>
      <c r="L184" s="44"/>
      <c r="M184" s="242" t="s">
        <v>1</v>
      </c>
      <c r="N184" s="243" t="s">
        <v>42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264</v>
      </c>
      <c r="AT184" s="246" t="s">
        <v>165</v>
      </c>
      <c r="AU184" s="246" t="s">
        <v>181</v>
      </c>
      <c r="AY184" s="17" t="s">
        <v>163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85</v>
      </c>
      <c r="BK184" s="247">
        <f>ROUND(I184*H184,2)</f>
        <v>0</v>
      </c>
      <c r="BL184" s="17" t="s">
        <v>264</v>
      </c>
      <c r="BM184" s="246" t="s">
        <v>461</v>
      </c>
    </row>
    <row r="185" s="2" customFormat="1">
      <c r="A185" s="38"/>
      <c r="B185" s="39"/>
      <c r="C185" s="40"/>
      <c r="D185" s="248" t="s">
        <v>172</v>
      </c>
      <c r="E185" s="40"/>
      <c r="F185" s="249" t="s">
        <v>3108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172</v>
      </c>
      <c r="AU185" s="17" t="s">
        <v>181</v>
      </c>
    </row>
    <row r="186" s="2" customFormat="1" ht="16.5" customHeight="1">
      <c r="A186" s="38"/>
      <c r="B186" s="39"/>
      <c r="C186" s="235" t="s">
        <v>328</v>
      </c>
      <c r="D186" s="235" t="s">
        <v>165</v>
      </c>
      <c r="E186" s="236" t="s">
        <v>3109</v>
      </c>
      <c r="F186" s="237" t="s">
        <v>3110</v>
      </c>
      <c r="G186" s="238" t="s">
        <v>781</v>
      </c>
      <c r="H186" s="239">
        <v>1</v>
      </c>
      <c r="I186" s="240"/>
      <c r="J186" s="241">
        <f>ROUND(I186*H186,2)</f>
        <v>0</v>
      </c>
      <c r="K186" s="237" t="s">
        <v>1</v>
      </c>
      <c r="L186" s="44"/>
      <c r="M186" s="242" t="s">
        <v>1</v>
      </c>
      <c r="N186" s="243" t="s">
        <v>42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264</v>
      </c>
      <c r="AT186" s="246" t="s">
        <v>165</v>
      </c>
      <c r="AU186" s="246" t="s">
        <v>181</v>
      </c>
      <c r="AY186" s="17" t="s">
        <v>163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85</v>
      </c>
      <c r="BK186" s="247">
        <f>ROUND(I186*H186,2)</f>
        <v>0</v>
      </c>
      <c r="BL186" s="17" t="s">
        <v>264</v>
      </c>
      <c r="BM186" s="246" t="s">
        <v>472</v>
      </c>
    </row>
    <row r="187" s="2" customFormat="1">
      <c r="A187" s="38"/>
      <c r="B187" s="39"/>
      <c r="C187" s="40"/>
      <c r="D187" s="248" t="s">
        <v>172</v>
      </c>
      <c r="E187" s="40"/>
      <c r="F187" s="249" t="s">
        <v>3110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172</v>
      </c>
      <c r="AU187" s="17" t="s">
        <v>181</v>
      </c>
    </row>
    <row r="188" s="2" customFormat="1" ht="16.5" customHeight="1">
      <c r="A188" s="38"/>
      <c r="B188" s="39"/>
      <c r="C188" s="235" t="s">
        <v>337</v>
      </c>
      <c r="D188" s="235" t="s">
        <v>165</v>
      </c>
      <c r="E188" s="236" t="s">
        <v>3111</v>
      </c>
      <c r="F188" s="237" t="s">
        <v>3112</v>
      </c>
      <c r="G188" s="238" t="s">
        <v>219</v>
      </c>
      <c r="H188" s="239">
        <v>0.002</v>
      </c>
      <c r="I188" s="240"/>
      <c r="J188" s="241">
        <f>ROUND(I188*H188,2)</f>
        <v>0</v>
      </c>
      <c r="K188" s="237" t="s">
        <v>169</v>
      </c>
      <c r="L188" s="44"/>
      <c r="M188" s="242" t="s">
        <v>1</v>
      </c>
      <c r="N188" s="243" t="s">
        <v>42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264</v>
      </c>
      <c r="AT188" s="246" t="s">
        <v>165</v>
      </c>
      <c r="AU188" s="246" t="s">
        <v>181</v>
      </c>
      <c r="AY188" s="17" t="s">
        <v>163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85</v>
      </c>
      <c r="BK188" s="247">
        <f>ROUND(I188*H188,2)</f>
        <v>0</v>
      </c>
      <c r="BL188" s="17" t="s">
        <v>264</v>
      </c>
      <c r="BM188" s="246" t="s">
        <v>3113</v>
      </c>
    </row>
    <row r="189" s="2" customFormat="1">
      <c r="A189" s="38"/>
      <c r="B189" s="39"/>
      <c r="C189" s="40"/>
      <c r="D189" s="248" t="s">
        <v>172</v>
      </c>
      <c r="E189" s="40"/>
      <c r="F189" s="249" t="s">
        <v>3114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172</v>
      </c>
      <c r="AU189" s="17" t="s">
        <v>181</v>
      </c>
    </row>
    <row r="190" s="12" customFormat="1" ht="20.88" customHeight="1">
      <c r="A190" s="12"/>
      <c r="B190" s="219"/>
      <c r="C190" s="220"/>
      <c r="D190" s="221" t="s">
        <v>76</v>
      </c>
      <c r="E190" s="233" t="s">
        <v>3115</v>
      </c>
      <c r="F190" s="233" t="s">
        <v>3116</v>
      </c>
      <c r="G190" s="220"/>
      <c r="H190" s="220"/>
      <c r="I190" s="223"/>
      <c r="J190" s="234">
        <f>BK190</f>
        <v>0</v>
      </c>
      <c r="K190" s="220"/>
      <c r="L190" s="225"/>
      <c r="M190" s="226"/>
      <c r="N190" s="227"/>
      <c r="O190" s="227"/>
      <c r="P190" s="228">
        <f>SUM(P191:P196)</f>
        <v>0</v>
      </c>
      <c r="Q190" s="227"/>
      <c r="R190" s="228">
        <f>SUM(R191:R196)</f>
        <v>0</v>
      </c>
      <c r="S190" s="227"/>
      <c r="T190" s="229">
        <f>SUM(T191:T196)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0" t="s">
        <v>87</v>
      </c>
      <c r="AT190" s="231" t="s">
        <v>76</v>
      </c>
      <c r="AU190" s="231" t="s">
        <v>87</v>
      </c>
      <c r="AY190" s="230" t="s">
        <v>163</v>
      </c>
      <c r="BK190" s="232">
        <f>SUM(BK191:BK196)</f>
        <v>0</v>
      </c>
    </row>
    <row r="191" s="2" customFormat="1" ht="16.5" customHeight="1">
      <c r="A191" s="38"/>
      <c r="B191" s="39"/>
      <c r="C191" s="235" t="s">
        <v>354</v>
      </c>
      <c r="D191" s="235" t="s">
        <v>165</v>
      </c>
      <c r="E191" s="236" t="s">
        <v>3117</v>
      </c>
      <c r="F191" s="237" t="s">
        <v>3118</v>
      </c>
      <c r="G191" s="238" t="s">
        <v>781</v>
      </c>
      <c r="H191" s="239">
        <v>8</v>
      </c>
      <c r="I191" s="240"/>
      <c r="J191" s="241">
        <f>ROUND(I191*H191,2)</f>
        <v>0</v>
      </c>
      <c r="K191" s="237" t="s">
        <v>1</v>
      </c>
      <c r="L191" s="44"/>
      <c r="M191" s="242" t="s">
        <v>1</v>
      </c>
      <c r="N191" s="243" t="s">
        <v>42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264</v>
      </c>
      <c r="AT191" s="246" t="s">
        <v>165</v>
      </c>
      <c r="AU191" s="246" t="s">
        <v>181</v>
      </c>
      <c r="AY191" s="17" t="s">
        <v>163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85</v>
      </c>
      <c r="BK191" s="247">
        <f>ROUND(I191*H191,2)</f>
        <v>0</v>
      </c>
      <c r="BL191" s="17" t="s">
        <v>264</v>
      </c>
      <c r="BM191" s="246" t="s">
        <v>514</v>
      </c>
    </row>
    <row r="192" s="2" customFormat="1">
      <c r="A192" s="38"/>
      <c r="B192" s="39"/>
      <c r="C192" s="40"/>
      <c r="D192" s="248" t="s">
        <v>172</v>
      </c>
      <c r="E192" s="40"/>
      <c r="F192" s="249" t="s">
        <v>3118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172</v>
      </c>
      <c r="AU192" s="17" t="s">
        <v>181</v>
      </c>
    </row>
    <row r="193" s="2" customFormat="1" ht="16.5" customHeight="1">
      <c r="A193" s="38"/>
      <c r="B193" s="39"/>
      <c r="C193" s="235" t="s">
        <v>360</v>
      </c>
      <c r="D193" s="235" t="s">
        <v>165</v>
      </c>
      <c r="E193" s="236" t="s">
        <v>3119</v>
      </c>
      <c r="F193" s="237" t="s">
        <v>3120</v>
      </c>
      <c r="G193" s="238" t="s">
        <v>781</v>
      </c>
      <c r="H193" s="239">
        <v>2</v>
      </c>
      <c r="I193" s="240"/>
      <c r="J193" s="241">
        <f>ROUND(I193*H193,2)</f>
        <v>0</v>
      </c>
      <c r="K193" s="237" t="s">
        <v>1</v>
      </c>
      <c r="L193" s="44"/>
      <c r="M193" s="242" t="s">
        <v>1</v>
      </c>
      <c r="N193" s="243" t="s">
        <v>42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264</v>
      </c>
      <c r="AT193" s="246" t="s">
        <v>165</v>
      </c>
      <c r="AU193" s="246" t="s">
        <v>181</v>
      </c>
      <c r="AY193" s="17" t="s">
        <v>163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85</v>
      </c>
      <c r="BK193" s="247">
        <f>ROUND(I193*H193,2)</f>
        <v>0</v>
      </c>
      <c r="BL193" s="17" t="s">
        <v>264</v>
      </c>
      <c r="BM193" s="246" t="s">
        <v>530</v>
      </c>
    </row>
    <row r="194" s="2" customFormat="1">
      <c r="A194" s="38"/>
      <c r="B194" s="39"/>
      <c r="C194" s="40"/>
      <c r="D194" s="248" t="s">
        <v>172</v>
      </c>
      <c r="E194" s="40"/>
      <c r="F194" s="249" t="s">
        <v>3120</v>
      </c>
      <c r="G194" s="40"/>
      <c r="H194" s="40"/>
      <c r="I194" s="144"/>
      <c r="J194" s="40"/>
      <c r="K194" s="40"/>
      <c r="L194" s="44"/>
      <c r="M194" s="250"/>
      <c r="N194" s="25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172</v>
      </c>
      <c r="AU194" s="17" t="s">
        <v>181</v>
      </c>
    </row>
    <row r="195" s="2" customFormat="1" ht="16.5" customHeight="1">
      <c r="A195" s="38"/>
      <c r="B195" s="39"/>
      <c r="C195" s="235" t="s">
        <v>367</v>
      </c>
      <c r="D195" s="235" t="s">
        <v>165</v>
      </c>
      <c r="E195" s="236" t="s">
        <v>3121</v>
      </c>
      <c r="F195" s="237" t="s">
        <v>3122</v>
      </c>
      <c r="G195" s="238" t="s">
        <v>219</v>
      </c>
      <c r="H195" s="239">
        <v>1.23</v>
      </c>
      <c r="I195" s="240"/>
      <c r="J195" s="241">
        <f>ROUND(I195*H195,2)</f>
        <v>0</v>
      </c>
      <c r="K195" s="237" t="s">
        <v>169</v>
      </c>
      <c r="L195" s="44"/>
      <c r="M195" s="242" t="s">
        <v>1</v>
      </c>
      <c r="N195" s="243" t="s">
        <v>42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264</v>
      </c>
      <c r="AT195" s="246" t="s">
        <v>165</v>
      </c>
      <c r="AU195" s="246" t="s">
        <v>181</v>
      </c>
      <c r="AY195" s="17" t="s">
        <v>163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85</v>
      </c>
      <c r="BK195" s="247">
        <f>ROUND(I195*H195,2)</f>
        <v>0</v>
      </c>
      <c r="BL195" s="17" t="s">
        <v>264</v>
      </c>
      <c r="BM195" s="246" t="s">
        <v>490</v>
      </c>
    </row>
    <row r="196" s="2" customFormat="1">
      <c r="A196" s="38"/>
      <c r="B196" s="39"/>
      <c r="C196" s="40"/>
      <c r="D196" s="248" t="s">
        <v>172</v>
      </c>
      <c r="E196" s="40"/>
      <c r="F196" s="249" t="s">
        <v>3123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172</v>
      </c>
      <c r="AU196" s="17" t="s">
        <v>181</v>
      </c>
    </row>
    <row r="197" s="12" customFormat="1" ht="25.92" customHeight="1">
      <c r="A197" s="12"/>
      <c r="B197" s="219"/>
      <c r="C197" s="220"/>
      <c r="D197" s="221" t="s">
        <v>76</v>
      </c>
      <c r="E197" s="222" t="s">
        <v>230</v>
      </c>
      <c r="F197" s="222" t="s">
        <v>3006</v>
      </c>
      <c r="G197" s="220"/>
      <c r="H197" s="220"/>
      <c r="I197" s="223"/>
      <c r="J197" s="224">
        <f>BK197</f>
        <v>0</v>
      </c>
      <c r="K197" s="220"/>
      <c r="L197" s="225"/>
      <c r="M197" s="226"/>
      <c r="N197" s="227"/>
      <c r="O197" s="227"/>
      <c r="P197" s="228">
        <f>P198</f>
        <v>0</v>
      </c>
      <c r="Q197" s="227"/>
      <c r="R197" s="228">
        <f>R198</f>
        <v>0</v>
      </c>
      <c r="S197" s="227"/>
      <c r="T197" s="229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0" t="s">
        <v>181</v>
      </c>
      <c r="AT197" s="231" t="s">
        <v>76</v>
      </c>
      <c r="AU197" s="231" t="s">
        <v>77</v>
      </c>
      <c r="AY197" s="230" t="s">
        <v>163</v>
      </c>
      <c r="BK197" s="232">
        <f>BK198</f>
        <v>0</v>
      </c>
    </row>
    <row r="198" s="12" customFormat="1" ht="22.8" customHeight="1">
      <c r="A198" s="12"/>
      <c r="B198" s="219"/>
      <c r="C198" s="220"/>
      <c r="D198" s="221" t="s">
        <v>76</v>
      </c>
      <c r="E198" s="233" t="s">
        <v>3124</v>
      </c>
      <c r="F198" s="233" t="s">
        <v>3125</v>
      </c>
      <c r="G198" s="220"/>
      <c r="H198" s="220"/>
      <c r="I198" s="223"/>
      <c r="J198" s="234">
        <f>BK198</f>
        <v>0</v>
      </c>
      <c r="K198" s="220"/>
      <c r="L198" s="225"/>
      <c r="M198" s="226"/>
      <c r="N198" s="227"/>
      <c r="O198" s="227"/>
      <c r="P198" s="228">
        <f>SUM(P199:P200)</f>
        <v>0</v>
      </c>
      <c r="Q198" s="227"/>
      <c r="R198" s="228">
        <f>SUM(R199:R200)</f>
        <v>0</v>
      </c>
      <c r="S198" s="227"/>
      <c r="T198" s="229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0" t="s">
        <v>181</v>
      </c>
      <c r="AT198" s="231" t="s">
        <v>76</v>
      </c>
      <c r="AU198" s="231" t="s">
        <v>85</v>
      </c>
      <c r="AY198" s="230" t="s">
        <v>163</v>
      </c>
      <c r="BK198" s="232">
        <f>SUM(BK199:BK200)</f>
        <v>0</v>
      </c>
    </row>
    <row r="199" s="2" customFormat="1" ht="16.5" customHeight="1">
      <c r="A199" s="38"/>
      <c r="B199" s="39"/>
      <c r="C199" s="235" t="s">
        <v>373</v>
      </c>
      <c r="D199" s="235" t="s">
        <v>165</v>
      </c>
      <c r="E199" s="236" t="s">
        <v>3126</v>
      </c>
      <c r="F199" s="237" t="s">
        <v>3127</v>
      </c>
      <c r="G199" s="238" t="s">
        <v>444</v>
      </c>
      <c r="H199" s="239">
        <v>126</v>
      </c>
      <c r="I199" s="240"/>
      <c r="J199" s="241">
        <f>ROUND(I199*H199,2)</f>
        <v>0</v>
      </c>
      <c r="K199" s="237" t="s">
        <v>169</v>
      </c>
      <c r="L199" s="44"/>
      <c r="M199" s="242" t="s">
        <v>1</v>
      </c>
      <c r="N199" s="243" t="s">
        <v>42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625</v>
      </c>
      <c r="AT199" s="246" t="s">
        <v>165</v>
      </c>
      <c r="AU199" s="246" t="s">
        <v>87</v>
      </c>
      <c r="AY199" s="17" t="s">
        <v>163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85</v>
      </c>
      <c r="BK199" s="247">
        <f>ROUND(I199*H199,2)</f>
        <v>0</v>
      </c>
      <c r="BL199" s="17" t="s">
        <v>625</v>
      </c>
      <c r="BM199" s="246" t="s">
        <v>3128</v>
      </c>
    </row>
    <row r="200" s="2" customFormat="1">
      <c r="A200" s="38"/>
      <c r="B200" s="39"/>
      <c r="C200" s="40"/>
      <c r="D200" s="248" t="s">
        <v>172</v>
      </c>
      <c r="E200" s="40"/>
      <c r="F200" s="249" t="s">
        <v>3129</v>
      </c>
      <c r="G200" s="40"/>
      <c r="H200" s="40"/>
      <c r="I200" s="144"/>
      <c r="J200" s="40"/>
      <c r="K200" s="40"/>
      <c r="L200" s="44"/>
      <c r="M200" s="287"/>
      <c r="N200" s="288"/>
      <c r="O200" s="289"/>
      <c r="P200" s="289"/>
      <c r="Q200" s="289"/>
      <c r="R200" s="289"/>
      <c r="S200" s="289"/>
      <c r="T200" s="290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172</v>
      </c>
      <c r="AU200" s="17" t="s">
        <v>87</v>
      </c>
    </row>
    <row r="201" s="2" customFormat="1" ht="6.96" customHeight="1">
      <c r="A201" s="38"/>
      <c r="B201" s="66"/>
      <c r="C201" s="67"/>
      <c r="D201" s="67"/>
      <c r="E201" s="67"/>
      <c r="F201" s="67"/>
      <c r="G201" s="67"/>
      <c r="H201" s="67"/>
      <c r="I201" s="183"/>
      <c r="J201" s="67"/>
      <c r="K201" s="67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sKwKrWNfqSlMswxOOkc/l423kK5RGGwscw1ZVFsuThIX3bROl1sW+X7VRJFgQN9XcDTKL84Uh30D4+PD/DSJFw==" hashValue="X6sDbL8a8ofncg+KsPQqa+qb96+eTwfT8LX58S+N2FiKo3KBzF4GPGG2Qz1EB1R7xCO3IbUROq9gscV8tQp7ug==" algorithmName="SHA-512" password="CC35"/>
  <autoFilter ref="C124:K20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Krásné Údolí, Stav.úpr.stanice dobrovolných hasičů - III.etapa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3130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59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ROUND((SUM(BE127:BE330)),  2)</f>
        <v>0</v>
      </c>
      <c r="G33" s="38"/>
      <c r="H33" s="38"/>
      <c r="I33" s="162">
        <v>0.20999999999999999</v>
      </c>
      <c r="J33" s="161">
        <f>ROUND(((SUM(BE127:BE330))*I33),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ROUND((SUM(BF127:BF330)),  2)</f>
        <v>0</v>
      </c>
      <c r="G34" s="38"/>
      <c r="H34" s="38"/>
      <c r="I34" s="162">
        <v>0.14999999999999999</v>
      </c>
      <c r="J34" s="161">
        <f>ROUND(((SUM(BF127:BF330))*I34),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ROUND((SUM(BG127:BG330)),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ROUND((SUM(BH127:BH330)),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ROUND((SUM(BI127:BI330)),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Krásné Údolí, Stav.úpr.stanice dobrovolných hasičů - III.etapa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D.4.D - Elektroinstalace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Krásné Údolí</v>
      </c>
      <c r="G89" s="40"/>
      <c r="H89" s="40"/>
      <c r="I89" s="147" t="s">
        <v>22</v>
      </c>
      <c r="J89" s="79" t="str">
        <f>IF(J12="","",J12)</f>
        <v>1. 4. 2020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>Ing. Miloš Trnka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J.Svobodová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3131</v>
      </c>
      <c r="E97" s="196"/>
      <c r="F97" s="196"/>
      <c r="G97" s="196"/>
      <c r="H97" s="196"/>
      <c r="I97" s="197"/>
      <c r="J97" s="198">
        <f>J128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3132</v>
      </c>
      <c r="E98" s="203"/>
      <c r="F98" s="203"/>
      <c r="G98" s="203"/>
      <c r="H98" s="203"/>
      <c r="I98" s="204"/>
      <c r="J98" s="205">
        <f>J129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3133</v>
      </c>
      <c r="E99" s="203"/>
      <c r="F99" s="203"/>
      <c r="G99" s="203"/>
      <c r="H99" s="203"/>
      <c r="I99" s="204"/>
      <c r="J99" s="205">
        <f>J132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3134</v>
      </c>
      <c r="E100" s="203"/>
      <c r="F100" s="203"/>
      <c r="G100" s="203"/>
      <c r="H100" s="203"/>
      <c r="I100" s="204"/>
      <c r="J100" s="205">
        <f>J141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3135</v>
      </c>
      <c r="E101" s="203"/>
      <c r="F101" s="203"/>
      <c r="G101" s="203"/>
      <c r="H101" s="203"/>
      <c r="I101" s="204"/>
      <c r="J101" s="205">
        <f>J194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3136</v>
      </c>
      <c r="E102" s="203"/>
      <c r="F102" s="203"/>
      <c r="G102" s="203"/>
      <c r="H102" s="203"/>
      <c r="I102" s="204"/>
      <c r="J102" s="205">
        <f>J219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3137</v>
      </c>
      <c r="E103" s="203"/>
      <c r="F103" s="203"/>
      <c r="G103" s="203"/>
      <c r="H103" s="203"/>
      <c r="I103" s="204"/>
      <c r="J103" s="205">
        <f>J224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3138</v>
      </c>
      <c r="E104" s="203"/>
      <c r="F104" s="203"/>
      <c r="G104" s="203"/>
      <c r="H104" s="203"/>
      <c r="I104" s="204"/>
      <c r="J104" s="205">
        <f>J289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3139</v>
      </c>
      <c r="E105" s="196"/>
      <c r="F105" s="196"/>
      <c r="G105" s="196"/>
      <c r="H105" s="196"/>
      <c r="I105" s="197"/>
      <c r="J105" s="198">
        <f>J308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0"/>
      <c r="C106" s="201"/>
      <c r="D106" s="202" t="s">
        <v>3140</v>
      </c>
      <c r="E106" s="203"/>
      <c r="F106" s="203"/>
      <c r="G106" s="203"/>
      <c r="H106" s="203"/>
      <c r="I106" s="204"/>
      <c r="J106" s="205">
        <f>J309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3141</v>
      </c>
      <c r="E107" s="203"/>
      <c r="F107" s="203"/>
      <c r="G107" s="203"/>
      <c r="H107" s="203"/>
      <c r="I107" s="204"/>
      <c r="J107" s="205">
        <f>J318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83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86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148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7" t="str">
        <f>E7</f>
        <v>Krásné Údolí, Stav.úpr.stanice dobrovolných hasičů - III.etapa</v>
      </c>
      <c r="F117" s="32"/>
      <c r="G117" s="32"/>
      <c r="H117" s="32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107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D.4.D - Elektroinstalace</v>
      </c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Krásné Údolí</v>
      </c>
      <c r="G121" s="40"/>
      <c r="H121" s="40"/>
      <c r="I121" s="147" t="s">
        <v>22</v>
      </c>
      <c r="J121" s="79" t="str">
        <f>IF(J12="","",J12)</f>
        <v>1. 4. 2020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147" t="s">
        <v>30</v>
      </c>
      <c r="J123" s="36" t="str">
        <f>E21</f>
        <v>Ing. Miloš Trnka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147" t="s">
        <v>33</v>
      </c>
      <c r="J124" s="36" t="str">
        <f>E24</f>
        <v>J.Svobodová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7"/>
      <c r="B126" s="208"/>
      <c r="C126" s="209" t="s">
        <v>149</v>
      </c>
      <c r="D126" s="210" t="s">
        <v>62</v>
      </c>
      <c r="E126" s="210" t="s">
        <v>58</v>
      </c>
      <c r="F126" s="210" t="s">
        <v>59</v>
      </c>
      <c r="G126" s="210" t="s">
        <v>150</v>
      </c>
      <c r="H126" s="210" t="s">
        <v>151</v>
      </c>
      <c r="I126" s="211" t="s">
        <v>152</v>
      </c>
      <c r="J126" s="210" t="s">
        <v>111</v>
      </c>
      <c r="K126" s="212" t="s">
        <v>153</v>
      </c>
      <c r="L126" s="213"/>
      <c r="M126" s="100" t="s">
        <v>1</v>
      </c>
      <c r="N126" s="101" t="s">
        <v>41</v>
      </c>
      <c r="O126" s="101" t="s">
        <v>154</v>
      </c>
      <c r="P126" s="101" t="s">
        <v>155</v>
      </c>
      <c r="Q126" s="101" t="s">
        <v>156</v>
      </c>
      <c r="R126" s="101" t="s">
        <v>157</v>
      </c>
      <c r="S126" s="101" t="s">
        <v>158</v>
      </c>
      <c r="T126" s="102" t="s">
        <v>159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8"/>
      <c r="B127" s="39"/>
      <c r="C127" s="107" t="s">
        <v>160</v>
      </c>
      <c r="D127" s="40"/>
      <c r="E127" s="40"/>
      <c r="F127" s="40"/>
      <c r="G127" s="40"/>
      <c r="H127" s="40"/>
      <c r="I127" s="144"/>
      <c r="J127" s="214">
        <f>BK127</f>
        <v>0</v>
      </c>
      <c r="K127" s="40"/>
      <c r="L127" s="44"/>
      <c r="M127" s="103"/>
      <c r="N127" s="215"/>
      <c r="O127" s="104"/>
      <c r="P127" s="216">
        <f>P128+P308</f>
        <v>0</v>
      </c>
      <c r="Q127" s="104"/>
      <c r="R127" s="216">
        <f>R128+R308</f>
        <v>0</v>
      </c>
      <c r="S127" s="104"/>
      <c r="T127" s="217">
        <f>T128+T308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113</v>
      </c>
      <c r="BK127" s="218">
        <f>BK128+BK308</f>
        <v>0</v>
      </c>
    </row>
    <row r="128" s="12" customFormat="1" ht="25.92" customHeight="1">
      <c r="A128" s="12"/>
      <c r="B128" s="219"/>
      <c r="C128" s="220"/>
      <c r="D128" s="221" t="s">
        <v>76</v>
      </c>
      <c r="E128" s="222" t="s">
        <v>1201</v>
      </c>
      <c r="F128" s="222" t="s">
        <v>3142</v>
      </c>
      <c r="G128" s="220"/>
      <c r="H128" s="220"/>
      <c r="I128" s="223"/>
      <c r="J128" s="224">
        <f>BK128</f>
        <v>0</v>
      </c>
      <c r="K128" s="220"/>
      <c r="L128" s="225"/>
      <c r="M128" s="226"/>
      <c r="N128" s="227"/>
      <c r="O128" s="227"/>
      <c r="P128" s="228">
        <f>P129+P132+P141+P194+P219+P224+P289</f>
        <v>0</v>
      </c>
      <c r="Q128" s="227"/>
      <c r="R128" s="228">
        <f>R129+R132+R141+R194+R219+R224+R289</f>
        <v>0</v>
      </c>
      <c r="S128" s="227"/>
      <c r="T128" s="229">
        <f>T129+T132+T141+T194+T219+T224+T289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87</v>
      </c>
      <c r="AT128" s="231" t="s">
        <v>76</v>
      </c>
      <c r="AU128" s="231" t="s">
        <v>77</v>
      </c>
      <c r="AY128" s="230" t="s">
        <v>163</v>
      </c>
      <c r="BK128" s="232">
        <f>BK129+BK132+BK141+BK194+BK219+BK224+BK289</f>
        <v>0</v>
      </c>
    </row>
    <row r="129" s="12" customFormat="1" ht="22.8" customHeight="1">
      <c r="A129" s="12"/>
      <c r="B129" s="219"/>
      <c r="C129" s="220"/>
      <c r="D129" s="221" t="s">
        <v>76</v>
      </c>
      <c r="E129" s="233" t="s">
        <v>3143</v>
      </c>
      <c r="F129" s="233" t="s">
        <v>3144</v>
      </c>
      <c r="G129" s="220"/>
      <c r="H129" s="220"/>
      <c r="I129" s="223"/>
      <c r="J129" s="234">
        <f>BK129</f>
        <v>0</v>
      </c>
      <c r="K129" s="220"/>
      <c r="L129" s="225"/>
      <c r="M129" s="226"/>
      <c r="N129" s="227"/>
      <c r="O129" s="227"/>
      <c r="P129" s="228">
        <f>SUM(P130:P131)</f>
        <v>0</v>
      </c>
      <c r="Q129" s="227"/>
      <c r="R129" s="228">
        <f>SUM(R130:R131)</f>
        <v>0</v>
      </c>
      <c r="S129" s="227"/>
      <c r="T129" s="22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87</v>
      </c>
      <c r="AT129" s="231" t="s">
        <v>76</v>
      </c>
      <c r="AU129" s="231" t="s">
        <v>85</v>
      </c>
      <c r="AY129" s="230" t="s">
        <v>163</v>
      </c>
      <c r="BK129" s="232">
        <f>SUM(BK130:BK131)</f>
        <v>0</v>
      </c>
    </row>
    <row r="130" s="2" customFormat="1" ht="16.5" customHeight="1">
      <c r="A130" s="38"/>
      <c r="B130" s="39"/>
      <c r="C130" s="235" t="s">
        <v>85</v>
      </c>
      <c r="D130" s="235" t="s">
        <v>165</v>
      </c>
      <c r="E130" s="236" t="s">
        <v>3145</v>
      </c>
      <c r="F130" s="237" t="s">
        <v>3146</v>
      </c>
      <c r="G130" s="238" t="s">
        <v>781</v>
      </c>
      <c r="H130" s="239">
        <v>1</v>
      </c>
      <c r="I130" s="240"/>
      <c r="J130" s="241">
        <f>ROUND(I130*H130,2)</f>
        <v>0</v>
      </c>
      <c r="K130" s="237" t="s">
        <v>1</v>
      </c>
      <c r="L130" s="44"/>
      <c r="M130" s="242" t="s">
        <v>1</v>
      </c>
      <c r="N130" s="243" t="s">
        <v>42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264</v>
      </c>
      <c r="AT130" s="246" t="s">
        <v>165</v>
      </c>
      <c r="AU130" s="246" t="s">
        <v>87</v>
      </c>
      <c r="AY130" s="17" t="s">
        <v>163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85</v>
      </c>
      <c r="BK130" s="247">
        <f>ROUND(I130*H130,2)</f>
        <v>0</v>
      </c>
      <c r="BL130" s="17" t="s">
        <v>264</v>
      </c>
      <c r="BM130" s="246" t="s">
        <v>87</v>
      </c>
    </row>
    <row r="131" s="2" customFormat="1">
      <c r="A131" s="38"/>
      <c r="B131" s="39"/>
      <c r="C131" s="40"/>
      <c r="D131" s="248" t="s">
        <v>172</v>
      </c>
      <c r="E131" s="40"/>
      <c r="F131" s="249" t="s">
        <v>3146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172</v>
      </c>
      <c r="AU131" s="17" t="s">
        <v>87</v>
      </c>
    </row>
    <row r="132" s="12" customFormat="1" ht="22.8" customHeight="1">
      <c r="A132" s="12"/>
      <c r="B132" s="219"/>
      <c r="C132" s="220"/>
      <c r="D132" s="221" t="s">
        <v>76</v>
      </c>
      <c r="E132" s="233" t="s">
        <v>3147</v>
      </c>
      <c r="F132" s="233" t="s">
        <v>3148</v>
      </c>
      <c r="G132" s="220"/>
      <c r="H132" s="220"/>
      <c r="I132" s="223"/>
      <c r="J132" s="234">
        <f>BK132</f>
        <v>0</v>
      </c>
      <c r="K132" s="220"/>
      <c r="L132" s="225"/>
      <c r="M132" s="226"/>
      <c r="N132" s="227"/>
      <c r="O132" s="227"/>
      <c r="P132" s="228">
        <f>SUM(P133:P140)</f>
        <v>0</v>
      </c>
      <c r="Q132" s="227"/>
      <c r="R132" s="228">
        <f>SUM(R133:R140)</f>
        <v>0</v>
      </c>
      <c r="S132" s="227"/>
      <c r="T132" s="229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87</v>
      </c>
      <c r="AT132" s="231" t="s">
        <v>76</v>
      </c>
      <c r="AU132" s="231" t="s">
        <v>85</v>
      </c>
      <c r="AY132" s="230" t="s">
        <v>163</v>
      </c>
      <c r="BK132" s="232">
        <f>SUM(BK133:BK140)</f>
        <v>0</v>
      </c>
    </row>
    <row r="133" s="2" customFormat="1" ht="16.5" customHeight="1">
      <c r="A133" s="38"/>
      <c r="B133" s="39"/>
      <c r="C133" s="235" t="s">
        <v>87</v>
      </c>
      <c r="D133" s="235" t="s">
        <v>165</v>
      </c>
      <c r="E133" s="236" t="s">
        <v>3149</v>
      </c>
      <c r="F133" s="237" t="s">
        <v>3150</v>
      </c>
      <c r="G133" s="238" t="s">
        <v>781</v>
      </c>
      <c r="H133" s="239">
        <v>2</v>
      </c>
      <c r="I133" s="240"/>
      <c r="J133" s="241">
        <f>ROUND(I133*H133,2)</f>
        <v>0</v>
      </c>
      <c r="K133" s="237" t="s">
        <v>1</v>
      </c>
      <c r="L133" s="44"/>
      <c r="M133" s="242" t="s">
        <v>1</v>
      </c>
      <c r="N133" s="243" t="s">
        <v>42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264</v>
      </c>
      <c r="AT133" s="246" t="s">
        <v>165</v>
      </c>
      <c r="AU133" s="246" t="s">
        <v>87</v>
      </c>
      <c r="AY133" s="17" t="s">
        <v>163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85</v>
      </c>
      <c r="BK133" s="247">
        <f>ROUND(I133*H133,2)</f>
        <v>0</v>
      </c>
      <c r="BL133" s="17" t="s">
        <v>264</v>
      </c>
      <c r="BM133" s="246" t="s">
        <v>170</v>
      </c>
    </row>
    <row r="134" s="2" customFormat="1">
      <c r="A134" s="38"/>
      <c r="B134" s="39"/>
      <c r="C134" s="40"/>
      <c r="D134" s="248" t="s">
        <v>172</v>
      </c>
      <c r="E134" s="40"/>
      <c r="F134" s="249" t="s">
        <v>3150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172</v>
      </c>
      <c r="AU134" s="17" t="s">
        <v>87</v>
      </c>
    </row>
    <row r="135" s="2" customFormat="1" ht="16.5" customHeight="1">
      <c r="A135" s="38"/>
      <c r="B135" s="39"/>
      <c r="C135" s="273" t="s">
        <v>181</v>
      </c>
      <c r="D135" s="273" t="s">
        <v>230</v>
      </c>
      <c r="E135" s="274" t="s">
        <v>3151</v>
      </c>
      <c r="F135" s="275" t="s">
        <v>3152</v>
      </c>
      <c r="G135" s="276" t="s">
        <v>781</v>
      </c>
      <c r="H135" s="277">
        <v>1</v>
      </c>
      <c r="I135" s="278"/>
      <c r="J135" s="279">
        <f>ROUND(I135*H135,2)</f>
        <v>0</v>
      </c>
      <c r="K135" s="275" t="s">
        <v>1</v>
      </c>
      <c r="L135" s="280"/>
      <c r="M135" s="281" t="s">
        <v>1</v>
      </c>
      <c r="N135" s="282" t="s">
        <v>42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379</v>
      </c>
      <c r="AT135" s="246" t="s">
        <v>230</v>
      </c>
      <c r="AU135" s="246" t="s">
        <v>87</v>
      </c>
      <c r="AY135" s="17" t="s">
        <v>163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85</v>
      </c>
      <c r="BK135" s="247">
        <f>ROUND(I135*H135,2)</f>
        <v>0</v>
      </c>
      <c r="BL135" s="17" t="s">
        <v>264</v>
      </c>
      <c r="BM135" s="246" t="s">
        <v>203</v>
      </c>
    </row>
    <row r="136" s="2" customFormat="1">
      <c r="A136" s="38"/>
      <c r="B136" s="39"/>
      <c r="C136" s="40"/>
      <c r="D136" s="248" t="s">
        <v>172</v>
      </c>
      <c r="E136" s="40"/>
      <c r="F136" s="249" t="s">
        <v>3152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172</v>
      </c>
      <c r="AU136" s="17" t="s">
        <v>87</v>
      </c>
    </row>
    <row r="137" s="2" customFormat="1" ht="16.5" customHeight="1">
      <c r="A137" s="38"/>
      <c r="B137" s="39"/>
      <c r="C137" s="273" t="s">
        <v>170</v>
      </c>
      <c r="D137" s="273" t="s">
        <v>230</v>
      </c>
      <c r="E137" s="274" t="s">
        <v>3153</v>
      </c>
      <c r="F137" s="275" t="s">
        <v>3154</v>
      </c>
      <c r="G137" s="276" t="s">
        <v>781</v>
      </c>
      <c r="H137" s="277">
        <v>1</v>
      </c>
      <c r="I137" s="278"/>
      <c r="J137" s="279">
        <f>ROUND(I137*H137,2)</f>
        <v>0</v>
      </c>
      <c r="K137" s="275" t="s">
        <v>1</v>
      </c>
      <c r="L137" s="280"/>
      <c r="M137" s="281" t="s">
        <v>1</v>
      </c>
      <c r="N137" s="282" t="s">
        <v>42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379</v>
      </c>
      <c r="AT137" s="246" t="s">
        <v>230</v>
      </c>
      <c r="AU137" s="246" t="s">
        <v>87</v>
      </c>
      <c r="AY137" s="17" t="s">
        <v>163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85</v>
      </c>
      <c r="BK137" s="247">
        <f>ROUND(I137*H137,2)</f>
        <v>0</v>
      </c>
      <c r="BL137" s="17" t="s">
        <v>264</v>
      </c>
      <c r="BM137" s="246" t="s">
        <v>216</v>
      </c>
    </row>
    <row r="138" s="2" customFormat="1">
      <c r="A138" s="38"/>
      <c r="B138" s="39"/>
      <c r="C138" s="40"/>
      <c r="D138" s="248" t="s">
        <v>172</v>
      </c>
      <c r="E138" s="40"/>
      <c r="F138" s="249" t="s">
        <v>3154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172</v>
      </c>
      <c r="AU138" s="17" t="s">
        <v>87</v>
      </c>
    </row>
    <row r="139" s="2" customFormat="1" ht="16.5" customHeight="1">
      <c r="A139" s="38"/>
      <c r="B139" s="39"/>
      <c r="C139" s="235" t="s">
        <v>197</v>
      </c>
      <c r="D139" s="235" t="s">
        <v>165</v>
      </c>
      <c r="E139" s="236" t="s">
        <v>3155</v>
      </c>
      <c r="F139" s="237" t="s">
        <v>3156</v>
      </c>
      <c r="G139" s="238" t="s">
        <v>781</v>
      </c>
      <c r="H139" s="239">
        <v>1</v>
      </c>
      <c r="I139" s="240"/>
      <c r="J139" s="241">
        <f>ROUND(I139*H139,2)</f>
        <v>0</v>
      </c>
      <c r="K139" s="237" t="s">
        <v>1</v>
      </c>
      <c r="L139" s="44"/>
      <c r="M139" s="242" t="s">
        <v>1</v>
      </c>
      <c r="N139" s="243" t="s">
        <v>42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264</v>
      </c>
      <c r="AT139" s="246" t="s">
        <v>165</v>
      </c>
      <c r="AU139" s="246" t="s">
        <v>87</v>
      </c>
      <c r="AY139" s="17" t="s">
        <v>163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85</v>
      </c>
      <c r="BK139" s="247">
        <f>ROUND(I139*H139,2)</f>
        <v>0</v>
      </c>
      <c r="BL139" s="17" t="s">
        <v>264</v>
      </c>
      <c r="BM139" s="246" t="s">
        <v>229</v>
      </c>
    </row>
    <row r="140" s="2" customFormat="1">
      <c r="A140" s="38"/>
      <c r="B140" s="39"/>
      <c r="C140" s="40"/>
      <c r="D140" s="248" t="s">
        <v>172</v>
      </c>
      <c r="E140" s="40"/>
      <c r="F140" s="249" t="s">
        <v>3156</v>
      </c>
      <c r="G140" s="40"/>
      <c r="H140" s="40"/>
      <c r="I140" s="144"/>
      <c r="J140" s="40"/>
      <c r="K140" s="40"/>
      <c r="L140" s="44"/>
      <c r="M140" s="250"/>
      <c r="N140" s="25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172</v>
      </c>
      <c r="AU140" s="17" t="s">
        <v>87</v>
      </c>
    </row>
    <row r="141" s="12" customFormat="1" ht="22.8" customHeight="1">
      <c r="A141" s="12"/>
      <c r="B141" s="219"/>
      <c r="C141" s="220"/>
      <c r="D141" s="221" t="s">
        <v>76</v>
      </c>
      <c r="E141" s="233" t="s">
        <v>3157</v>
      </c>
      <c r="F141" s="233" t="s">
        <v>3158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SUM(P142:P193)</f>
        <v>0</v>
      </c>
      <c r="Q141" s="227"/>
      <c r="R141" s="228">
        <f>SUM(R142:R193)</f>
        <v>0</v>
      </c>
      <c r="S141" s="227"/>
      <c r="T141" s="229">
        <f>SUM(T142:T193)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87</v>
      </c>
      <c r="AT141" s="231" t="s">
        <v>76</v>
      </c>
      <c r="AU141" s="231" t="s">
        <v>85</v>
      </c>
      <c r="AY141" s="230" t="s">
        <v>163</v>
      </c>
      <c r="BK141" s="232">
        <f>SUM(BK142:BK193)</f>
        <v>0</v>
      </c>
    </row>
    <row r="142" s="2" customFormat="1" ht="16.5" customHeight="1">
      <c r="A142" s="38"/>
      <c r="B142" s="39"/>
      <c r="C142" s="235" t="s">
        <v>203</v>
      </c>
      <c r="D142" s="235" t="s">
        <v>165</v>
      </c>
      <c r="E142" s="236" t="s">
        <v>3159</v>
      </c>
      <c r="F142" s="237" t="s">
        <v>3160</v>
      </c>
      <c r="G142" s="238" t="s">
        <v>444</v>
      </c>
      <c r="H142" s="239">
        <v>10</v>
      </c>
      <c r="I142" s="240"/>
      <c r="J142" s="241">
        <f>ROUND(I142*H142,2)</f>
        <v>0</v>
      </c>
      <c r="K142" s="237" t="s">
        <v>1</v>
      </c>
      <c r="L142" s="44"/>
      <c r="M142" s="242" t="s">
        <v>1</v>
      </c>
      <c r="N142" s="243" t="s">
        <v>42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264</v>
      </c>
      <c r="AT142" s="246" t="s">
        <v>165</v>
      </c>
      <c r="AU142" s="246" t="s">
        <v>87</v>
      </c>
      <c r="AY142" s="17" t="s">
        <v>163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85</v>
      </c>
      <c r="BK142" s="247">
        <f>ROUND(I142*H142,2)</f>
        <v>0</v>
      </c>
      <c r="BL142" s="17" t="s">
        <v>264</v>
      </c>
      <c r="BM142" s="246" t="s">
        <v>241</v>
      </c>
    </row>
    <row r="143" s="2" customFormat="1">
      <c r="A143" s="38"/>
      <c r="B143" s="39"/>
      <c r="C143" s="40"/>
      <c r="D143" s="248" t="s">
        <v>172</v>
      </c>
      <c r="E143" s="40"/>
      <c r="F143" s="249" t="s">
        <v>3160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172</v>
      </c>
      <c r="AU143" s="17" t="s">
        <v>87</v>
      </c>
    </row>
    <row r="144" s="2" customFormat="1" ht="16.5" customHeight="1">
      <c r="A144" s="38"/>
      <c r="B144" s="39"/>
      <c r="C144" s="273" t="s">
        <v>211</v>
      </c>
      <c r="D144" s="273" t="s">
        <v>230</v>
      </c>
      <c r="E144" s="274" t="s">
        <v>3161</v>
      </c>
      <c r="F144" s="275" t="s">
        <v>3162</v>
      </c>
      <c r="G144" s="276" t="s">
        <v>444</v>
      </c>
      <c r="H144" s="277">
        <v>10</v>
      </c>
      <c r="I144" s="278"/>
      <c r="J144" s="279">
        <f>ROUND(I144*H144,2)</f>
        <v>0</v>
      </c>
      <c r="K144" s="275" t="s">
        <v>1</v>
      </c>
      <c r="L144" s="280"/>
      <c r="M144" s="281" t="s">
        <v>1</v>
      </c>
      <c r="N144" s="282" t="s">
        <v>42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379</v>
      </c>
      <c r="AT144" s="246" t="s">
        <v>230</v>
      </c>
      <c r="AU144" s="246" t="s">
        <v>87</v>
      </c>
      <c r="AY144" s="17" t="s">
        <v>163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85</v>
      </c>
      <c r="BK144" s="247">
        <f>ROUND(I144*H144,2)</f>
        <v>0</v>
      </c>
      <c r="BL144" s="17" t="s">
        <v>264</v>
      </c>
      <c r="BM144" s="246" t="s">
        <v>251</v>
      </c>
    </row>
    <row r="145" s="2" customFormat="1">
      <c r="A145" s="38"/>
      <c r="B145" s="39"/>
      <c r="C145" s="40"/>
      <c r="D145" s="248" t="s">
        <v>172</v>
      </c>
      <c r="E145" s="40"/>
      <c r="F145" s="249" t="s">
        <v>3162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172</v>
      </c>
      <c r="AU145" s="17" t="s">
        <v>87</v>
      </c>
    </row>
    <row r="146" s="2" customFormat="1" ht="16.5" customHeight="1">
      <c r="A146" s="38"/>
      <c r="B146" s="39"/>
      <c r="C146" s="235" t="s">
        <v>216</v>
      </c>
      <c r="D146" s="235" t="s">
        <v>165</v>
      </c>
      <c r="E146" s="236" t="s">
        <v>3163</v>
      </c>
      <c r="F146" s="237" t="s">
        <v>3164</v>
      </c>
      <c r="G146" s="238" t="s">
        <v>444</v>
      </c>
      <c r="H146" s="239">
        <v>100</v>
      </c>
      <c r="I146" s="240"/>
      <c r="J146" s="241">
        <f>ROUND(I146*H146,2)</f>
        <v>0</v>
      </c>
      <c r="K146" s="237" t="s">
        <v>1</v>
      </c>
      <c r="L146" s="44"/>
      <c r="M146" s="242" t="s">
        <v>1</v>
      </c>
      <c r="N146" s="243" t="s">
        <v>42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264</v>
      </c>
      <c r="AT146" s="246" t="s">
        <v>165</v>
      </c>
      <c r="AU146" s="246" t="s">
        <v>87</v>
      </c>
      <c r="AY146" s="17" t="s">
        <v>163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85</v>
      </c>
      <c r="BK146" s="247">
        <f>ROUND(I146*H146,2)</f>
        <v>0</v>
      </c>
      <c r="BL146" s="17" t="s">
        <v>264</v>
      </c>
      <c r="BM146" s="246" t="s">
        <v>264</v>
      </c>
    </row>
    <row r="147" s="2" customFormat="1">
      <c r="A147" s="38"/>
      <c r="B147" s="39"/>
      <c r="C147" s="40"/>
      <c r="D147" s="248" t="s">
        <v>172</v>
      </c>
      <c r="E147" s="40"/>
      <c r="F147" s="249" t="s">
        <v>3164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172</v>
      </c>
      <c r="AU147" s="17" t="s">
        <v>87</v>
      </c>
    </row>
    <row r="148" s="2" customFormat="1" ht="16.5" customHeight="1">
      <c r="A148" s="38"/>
      <c r="B148" s="39"/>
      <c r="C148" s="273" t="s">
        <v>223</v>
      </c>
      <c r="D148" s="273" t="s">
        <v>230</v>
      </c>
      <c r="E148" s="274" t="s">
        <v>3165</v>
      </c>
      <c r="F148" s="275" t="s">
        <v>3166</v>
      </c>
      <c r="G148" s="276" t="s">
        <v>444</v>
      </c>
      <c r="H148" s="277">
        <v>100</v>
      </c>
      <c r="I148" s="278"/>
      <c r="J148" s="279">
        <f>ROUND(I148*H148,2)</f>
        <v>0</v>
      </c>
      <c r="K148" s="275" t="s">
        <v>1</v>
      </c>
      <c r="L148" s="280"/>
      <c r="M148" s="281" t="s">
        <v>1</v>
      </c>
      <c r="N148" s="282" t="s">
        <v>42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379</v>
      </c>
      <c r="AT148" s="246" t="s">
        <v>230</v>
      </c>
      <c r="AU148" s="246" t="s">
        <v>87</v>
      </c>
      <c r="AY148" s="17" t="s">
        <v>163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85</v>
      </c>
      <c r="BK148" s="247">
        <f>ROUND(I148*H148,2)</f>
        <v>0</v>
      </c>
      <c r="BL148" s="17" t="s">
        <v>264</v>
      </c>
      <c r="BM148" s="246" t="s">
        <v>276</v>
      </c>
    </row>
    <row r="149" s="2" customFormat="1">
      <c r="A149" s="38"/>
      <c r="B149" s="39"/>
      <c r="C149" s="40"/>
      <c r="D149" s="248" t="s">
        <v>172</v>
      </c>
      <c r="E149" s="40"/>
      <c r="F149" s="249" t="s">
        <v>3166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172</v>
      </c>
      <c r="AU149" s="17" t="s">
        <v>87</v>
      </c>
    </row>
    <row r="150" s="2" customFormat="1" ht="16.5" customHeight="1">
      <c r="A150" s="38"/>
      <c r="B150" s="39"/>
      <c r="C150" s="273" t="s">
        <v>229</v>
      </c>
      <c r="D150" s="273" t="s">
        <v>230</v>
      </c>
      <c r="E150" s="274" t="s">
        <v>3167</v>
      </c>
      <c r="F150" s="275" t="s">
        <v>3168</v>
      </c>
      <c r="G150" s="276" t="s">
        <v>444</v>
      </c>
      <c r="H150" s="277">
        <v>50</v>
      </c>
      <c r="I150" s="278"/>
      <c r="J150" s="279">
        <f>ROUND(I150*H150,2)</f>
        <v>0</v>
      </c>
      <c r="K150" s="275" t="s">
        <v>1</v>
      </c>
      <c r="L150" s="280"/>
      <c r="M150" s="281" t="s">
        <v>1</v>
      </c>
      <c r="N150" s="282" t="s">
        <v>42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379</v>
      </c>
      <c r="AT150" s="246" t="s">
        <v>230</v>
      </c>
      <c r="AU150" s="246" t="s">
        <v>87</v>
      </c>
      <c r="AY150" s="17" t="s">
        <v>163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85</v>
      </c>
      <c r="BK150" s="247">
        <f>ROUND(I150*H150,2)</f>
        <v>0</v>
      </c>
      <c r="BL150" s="17" t="s">
        <v>264</v>
      </c>
      <c r="BM150" s="246" t="s">
        <v>291</v>
      </c>
    </row>
    <row r="151" s="2" customFormat="1">
      <c r="A151" s="38"/>
      <c r="B151" s="39"/>
      <c r="C151" s="40"/>
      <c r="D151" s="248" t="s">
        <v>172</v>
      </c>
      <c r="E151" s="40"/>
      <c r="F151" s="249" t="s">
        <v>3168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172</v>
      </c>
      <c r="AU151" s="17" t="s">
        <v>87</v>
      </c>
    </row>
    <row r="152" s="2" customFormat="1" ht="16.5" customHeight="1">
      <c r="A152" s="38"/>
      <c r="B152" s="39"/>
      <c r="C152" s="235" t="s">
        <v>235</v>
      </c>
      <c r="D152" s="235" t="s">
        <v>165</v>
      </c>
      <c r="E152" s="236" t="s">
        <v>3169</v>
      </c>
      <c r="F152" s="237" t="s">
        <v>3170</v>
      </c>
      <c r="G152" s="238" t="s">
        <v>444</v>
      </c>
      <c r="H152" s="239">
        <v>50</v>
      </c>
      <c r="I152" s="240"/>
      <c r="J152" s="241">
        <f>ROUND(I152*H152,2)</f>
        <v>0</v>
      </c>
      <c r="K152" s="237" t="s">
        <v>1</v>
      </c>
      <c r="L152" s="44"/>
      <c r="M152" s="242" t="s">
        <v>1</v>
      </c>
      <c r="N152" s="243" t="s">
        <v>42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264</v>
      </c>
      <c r="AT152" s="246" t="s">
        <v>165</v>
      </c>
      <c r="AU152" s="246" t="s">
        <v>87</v>
      </c>
      <c r="AY152" s="17" t="s">
        <v>163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85</v>
      </c>
      <c r="BK152" s="247">
        <f>ROUND(I152*H152,2)</f>
        <v>0</v>
      </c>
      <c r="BL152" s="17" t="s">
        <v>264</v>
      </c>
      <c r="BM152" s="246" t="s">
        <v>303</v>
      </c>
    </row>
    <row r="153" s="2" customFormat="1">
      <c r="A153" s="38"/>
      <c r="B153" s="39"/>
      <c r="C153" s="40"/>
      <c r="D153" s="248" t="s">
        <v>172</v>
      </c>
      <c r="E153" s="40"/>
      <c r="F153" s="249" t="s">
        <v>3170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172</v>
      </c>
      <c r="AU153" s="17" t="s">
        <v>87</v>
      </c>
    </row>
    <row r="154" s="2" customFormat="1" ht="16.5" customHeight="1">
      <c r="A154" s="38"/>
      <c r="B154" s="39"/>
      <c r="C154" s="235" t="s">
        <v>241</v>
      </c>
      <c r="D154" s="235" t="s">
        <v>165</v>
      </c>
      <c r="E154" s="236" t="s">
        <v>3171</v>
      </c>
      <c r="F154" s="237" t="s">
        <v>3172</v>
      </c>
      <c r="G154" s="238" t="s">
        <v>781</v>
      </c>
      <c r="H154" s="239">
        <v>37</v>
      </c>
      <c r="I154" s="240"/>
      <c r="J154" s="241">
        <f>ROUND(I154*H154,2)</f>
        <v>0</v>
      </c>
      <c r="K154" s="237" t="s">
        <v>1</v>
      </c>
      <c r="L154" s="44"/>
      <c r="M154" s="242" t="s">
        <v>1</v>
      </c>
      <c r="N154" s="243" t="s">
        <v>42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264</v>
      </c>
      <c r="AT154" s="246" t="s">
        <v>165</v>
      </c>
      <c r="AU154" s="246" t="s">
        <v>87</v>
      </c>
      <c r="AY154" s="17" t="s">
        <v>163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85</v>
      </c>
      <c r="BK154" s="247">
        <f>ROUND(I154*H154,2)</f>
        <v>0</v>
      </c>
      <c r="BL154" s="17" t="s">
        <v>264</v>
      </c>
      <c r="BM154" s="246" t="s">
        <v>314</v>
      </c>
    </row>
    <row r="155" s="2" customFormat="1">
      <c r="A155" s="38"/>
      <c r="B155" s="39"/>
      <c r="C155" s="40"/>
      <c r="D155" s="248" t="s">
        <v>172</v>
      </c>
      <c r="E155" s="40"/>
      <c r="F155" s="249" t="s">
        <v>3172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172</v>
      </c>
      <c r="AU155" s="17" t="s">
        <v>87</v>
      </c>
    </row>
    <row r="156" s="2" customFormat="1" ht="16.5" customHeight="1">
      <c r="A156" s="38"/>
      <c r="B156" s="39"/>
      <c r="C156" s="273" t="s">
        <v>246</v>
      </c>
      <c r="D156" s="273" t="s">
        <v>230</v>
      </c>
      <c r="E156" s="274" t="s">
        <v>3173</v>
      </c>
      <c r="F156" s="275" t="s">
        <v>3174</v>
      </c>
      <c r="G156" s="276" t="s">
        <v>781</v>
      </c>
      <c r="H156" s="277">
        <v>27</v>
      </c>
      <c r="I156" s="278"/>
      <c r="J156" s="279">
        <f>ROUND(I156*H156,2)</f>
        <v>0</v>
      </c>
      <c r="K156" s="275" t="s">
        <v>1</v>
      </c>
      <c r="L156" s="280"/>
      <c r="M156" s="281" t="s">
        <v>1</v>
      </c>
      <c r="N156" s="282" t="s">
        <v>42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379</v>
      </c>
      <c r="AT156" s="246" t="s">
        <v>230</v>
      </c>
      <c r="AU156" s="246" t="s">
        <v>87</v>
      </c>
      <c r="AY156" s="17" t="s">
        <v>163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85</v>
      </c>
      <c r="BK156" s="247">
        <f>ROUND(I156*H156,2)</f>
        <v>0</v>
      </c>
      <c r="BL156" s="17" t="s">
        <v>264</v>
      </c>
      <c r="BM156" s="246" t="s">
        <v>328</v>
      </c>
    </row>
    <row r="157" s="2" customFormat="1">
      <c r="A157" s="38"/>
      <c r="B157" s="39"/>
      <c r="C157" s="40"/>
      <c r="D157" s="248" t="s">
        <v>172</v>
      </c>
      <c r="E157" s="40"/>
      <c r="F157" s="249" t="s">
        <v>3174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172</v>
      </c>
      <c r="AU157" s="17" t="s">
        <v>87</v>
      </c>
    </row>
    <row r="158" s="2" customFormat="1" ht="16.5" customHeight="1">
      <c r="A158" s="38"/>
      <c r="B158" s="39"/>
      <c r="C158" s="273" t="s">
        <v>251</v>
      </c>
      <c r="D158" s="273" t="s">
        <v>230</v>
      </c>
      <c r="E158" s="274" t="s">
        <v>3175</v>
      </c>
      <c r="F158" s="275" t="s">
        <v>3176</v>
      </c>
      <c r="G158" s="276" t="s">
        <v>781</v>
      </c>
      <c r="H158" s="277">
        <v>10</v>
      </c>
      <c r="I158" s="278"/>
      <c r="J158" s="279">
        <f>ROUND(I158*H158,2)</f>
        <v>0</v>
      </c>
      <c r="K158" s="275" t="s">
        <v>1</v>
      </c>
      <c r="L158" s="280"/>
      <c r="M158" s="281" t="s">
        <v>1</v>
      </c>
      <c r="N158" s="282" t="s">
        <v>42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379</v>
      </c>
      <c r="AT158" s="246" t="s">
        <v>230</v>
      </c>
      <c r="AU158" s="246" t="s">
        <v>87</v>
      </c>
      <c r="AY158" s="17" t="s">
        <v>163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85</v>
      </c>
      <c r="BK158" s="247">
        <f>ROUND(I158*H158,2)</f>
        <v>0</v>
      </c>
      <c r="BL158" s="17" t="s">
        <v>264</v>
      </c>
      <c r="BM158" s="246" t="s">
        <v>354</v>
      </c>
    </row>
    <row r="159" s="2" customFormat="1">
      <c r="A159" s="38"/>
      <c r="B159" s="39"/>
      <c r="C159" s="40"/>
      <c r="D159" s="248" t="s">
        <v>172</v>
      </c>
      <c r="E159" s="40"/>
      <c r="F159" s="249" t="s">
        <v>3176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172</v>
      </c>
      <c r="AU159" s="17" t="s">
        <v>87</v>
      </c>
    </row>
    <row r="160" s="2" customFormat="1" ht="16.5" customHeight="1">
      <c r="A160" s="38"/>
      <c r="B160" s="39"/>
      <c r="C160" s="235" t="s">
        <v>8</v>
      </c>
      <c r="D160" s="235" t="s">
        <v>165</v>
      </c>
      <c r="E160" s="236" t="s">
        <v>3177</v>
      </c>
      <c r="F160" s="237" t="s">
        <v>3178</v>
      </c>
      <c r="G160" s="238" t="s">
        <v>781</v>
      </c>
      <c r="H160" s="239">
        <v>8</v>
      </c>
      <c r="I160" s="240"/>
      <c r="J160" s="241">
        <f>ROUND(I160*H160,2)</f>
        <v>0</v>
      </c>
      <c r="K160" s="237" t="s">
        <v>1</v>
      </c>
      <c r="L160" s="44"/>
      <c r="M160" s="242" t="s">
        <v>1</v>
      </c>
      <c r="N160" s="243" t="s">
        <v>42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264</v>
      </c>
      <c r="AT160" s="246" t="s">
        <v>165</v>
      </c>
      <c r="AU160" s="246" t="s">
        <v>87</v>
      </c>
      <c r="AY160" s="17" t="s">
        <v>163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85</v>
      </c>
      <c r="BK160" s="247">
        <f>ROUND(I160*H160,2)</f>
        <v>0</v>
      </c>
      <c r="BL160" s="17" t="s">
        <v>264</v>
      </c>
      <c r="BM160" s="246" t="s">
        <v>367</v>
      </c>
    </row>
    <row r="161" s="2" customFormat="1">
      <c r="A161" s="38"/>
      <c r="B161" s="39"/>
      <c r="C161" s="40"/>
      <c r="D161" s="248" t="s">
        <v>172</v>
      </c>
      <c r="E161" s="40"/>
      <c r="F161" s="249" t="s">
        <v>3178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172</v>
      </c>
      <c r="AU161" s="17" t="s">
        <v>87</v>
      </c>
    </row>
    <row r="162" s="2" customFormat="1" ht="16.5" customHeight="1">
      <c r="A162" s="38"/>
      <c r="B162" s="39"/>
      <c r="C162" s="273" t="s">
        <v>264</v>
      </c>
      <c r="D162" s="273" t="s">
        <v>230</v>
      </c>
      <c r="E162" s="274" t="s">
        <v>3179</v>
      </c>
      <c r="F162" s="275" t="s">
        <v>3180</v>
      </c>
      <c r="G162" s="276" t="s">
        <v>781</v>
      </c>
      <c r="H162" s="277">
        <v>8</v>
      </c>
      <c r="I162" s="278"/>
      <c r="J162" s="279">
        <f>ROUND(I162*H162,2)</f>
        <v>0</v>
      </c>
      <c r="K162" s="275" t="s">
        <v>1</v>
      </c>
      <c r="L162" s="280"/>
      <c r="M162" s="281" t="s">
        <v>1</v>
      </c>
      <c r="N162" s="282" t="s">
        <v>42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379</v>
      </c>
      <c r="AT162" s="246" t="s">
        <v>230</v>
      </c>
      <c r="AU162" s="246" t="s">
        <v>87</v>
      </c>
      <c r="AY162" s="17" t="s">
        <v>163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85</v>
      </c>
      <c r="BK162" s="247">
        <f>ROUND(I162*H162,2)</f>
        <v>0</v>
      </c>
      <c r="BL162" s="17" t="s">
        <v>264</v>
      </c>
      <c r="BM162" s="246" t="s">
        <v>379</v>
      </c>
    </row>
    <row r="163" s="2" customFormat="1">
      <c r="A163" s="38"/>
      <c r="B163" s="39"/>
      <c r="C163" s="40"/>
      <c r="D163" s="248" t="s">
        <v>172</v>
      </c>
      <c r="E163" s="40"/>
      <c r="F163" s="249" t="s">
        <v>3180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172</v>
      </c>
      <c r="AU163" s="17" t="s">
        <v>87</v>
      </c>
    </row>
    <row r="164" s="2" customFormat="1" ht="16.5" customHeight="1">
      <c r="A164" s="38"/>
      <c r="B164" s="39"/>
      <c r="C164" s="235" t="s">
        <v>270</v>
      </c>
      <c r="D164" s="235" t="s">
        <v>165</v>
      </c>
      <c r="E164" s="236" t="s">
        <v>3181</v>
      </c>
      <c r="F164" s="237" t="s">
        <v>3182</v>
      </c>
      <c r="G164" s="238" t="s">
        <v>444</v>
      </c>
      <c r="H164" s="239">
        <v>80</v>
      </c>
      <c r="I164" s="240"/>
      <c r="J164" s="241">
        <f>ROUND(I164*H164,2)</f>
        <v>0</v>
      </c>
      <c r="K164" s="237" t="s">
        <v>1</v>
      </c>
      <c r="L164" s="44"/>
      <c r="M164" s="242" t="s">
        <v>1</v>
      </c>
      <c r="N164" s="243" t="s">
        <v>42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264</v>
      </c>
      <c r="AT164" s="246" t="s">
        <v>165</v>
      </c>
      <c r="AU164" s="246" t="s">
        <v>87</v>
      </c>
      <c r="AY164" s="17" t="s">
        <v>163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85</v>
      </c>
      <c r="BK164" s="247">
        <f>ROUND(I164*H164,2)</f>
        <v>0</v>
      </c>
      <c r="BL164" s="17" t="s">
        <v>264</v>
      </c>
      <c r="BM164" s="246" t="s">
        <v>397</v>
      </c>
    </row>
    <row r="165" s="2" customFormat="1">
      <c r="A165" s="38"/>
      <c r="B165" s="39"/>
      <c r="C165" s="40"/>
      <c r="D165" s="248" t="s">
        <v>172</v>
      </c>
      <c r="E165" s="40"/>
      <c r="F165" s="249" t="s">
        <v>3182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172</v>
      </c>
      <c r="AU165" s="17" t="s">
        <v>87</v>
      </c>
    </row>
    <row r="166" s="2" customFormat="1" ht="16.5" customHeight="1">
      <c r="A166" s="38"/>
      <c r="B166" s="39"/>
      <c r="C166" s="273" t="s">
        <v>276</v>
      </c>
      <c r="D166" s="273" t="s">
        <v>230</v>
      </c>
      <c r="E166" s="274" t="s">
        <v>3183</v>
      </c>
      <c r="F166" s="275" t="s">
        <v>3184</v>
      </c>
      <c r="G166" s="276" t="s">
        <v>254</v>
      </c>
      <c r="H166" s="277">
        <v>35</v>
      </c>
      <c r="I166" s="278"/>
      <c r="J166" s="279">
        <f>ROUND(I166*H166,2)</f>
        <v>0</v>
      </c>
      <c r="K166" s="275" t="s">
        <v>1</v>
      </c>
      <c r="L166" s="280"/>
      <c r="M166" s="281" t="s">
        <v>1</v>
      </c>
      <c r="N166" s="282" t="s">
        <v>42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379</v>
      </c>
      <c r="AT166" s="246" t="s">
        <v>230</v>
      </c>
      <c r="AU166" s="246" t="s">
        <v>87</v>
      </c>
      <c r="AY166" s="17" t="s">
        <v>163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85</v>
      </c>
      <c r="BK166" s="247">
        <f>ROUND(I166*H166,2)</f>
        <v>0</v>
      </c>
      <c r="BL166" s="17" t="s">
        <v>264</v>
      </c>
      <c r="BM166" s="246" t="s">
        <v>409</v>
      </c>
    </row>
    <row r="167" s="2" customFormat="1">
      <c r="A167" s="38"/>
      <c r="B167" s="39"/>
      <c r="C167" s="40"/>
      <c r="D167" s="248" t="s">
        <v>172</v>
      </c>
      <c r="E167" s="40"/>
      <c r="F167" s="249" t="s">
        <v>3184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172</v>
      </c>
      <c r="AU167" s="17" t="s">
        <v>87</v>
      </c>
    </row>
    <row r="168" s="2" customFormat="1" ht="16.5" customHeight="1">
      <c r="A168" s="38"/>
      <c r="B168" s="39"/>
      <c r="C168" s="235" t="s">
        <v>282</v>
      </c>
      <c r="D168" s="235" t="s">
        <v>165</v>
      </c>
      <c r="E168" s="236" t="s">
        <v>3185</v>
      </c>
      <c r="F168" s="237" t="s">
        <v>3186</v>
      </c>
      <c r="G168" s="238" t="s">
        <v>444</v>
      </c>
      <c r="H168" s="239">
        <v>68</v>
      </c>
      <c r="I168" s="240"/>
      <c r="J168" s="241">
        <f>ROUND(I168*H168,2)</f>
        <v>0</v>
      </c>
      <c r="K168" s="237" t="s">
        <v>1</v>
      </c>
      <c r="L168" s="44"/>
      <c r="M168" s="242" t="s">
        <v>1</v>
      </c>
      <c r="N168" s="243" t="s">
        <v>42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264</v>
      </c>
      <c r="AT168" s="246" t="s">
        <v>165</v>
      </c>
      <c r="AU168" s="246" t="s">
        <v>87</v>
      </c>
      <c r="AY168" s="17" t="s">
        <v>163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85</v>
      </c>
      <c r="BK168" s="247">
        <f>ROUND(I168*H168,2)</f>
        <v>0</v>
      </c>
      <c r="BL168" s="17" t="s">
        <v>264</v>
      </c>
      <c r="BM168" s="246" t="s">
        <v>422</v>
      </c>
    </row>
    <row r="169" s="2" customFormat="1">
      <c r="A169" s="38"/>
      <c r="B169" s="39"/>
      <c r="C169" s="40"/>
      <c r="D169" s="248" t="s">
        <v>172</v>
      </c>
      <c r="E169" s="40"/>
      <c r="F169" s="249" t="s">
        <v>3186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172</v>
      </c>
      <c r="AU169" s="17" t="s">
        <v>87</v>
      </c>
    </row>
    <row r="170" s="2" customFormat="1" ht="16.5" customHeight="1">
      <c r="A170" s="38"/>
      <c r="B170" s="39"/>
      <c r="C170" s="235" t="s">
        <v>291</v>
      </c>
      <c r="D170" s="235" t="s">
        <v>165</v>
      </c>
      <c r="E170" s="236" t="s">
        <v>3187</v>
      </c>
      <c r="F170" s="237" t="s">
        <v>3188</v>
      </c>
      <c r="G170" s="238" t="s">
        <v>781</v>
      </c>
      <c r="H170" s="239">
        <v>46</v>
      </c>
      <c r="I170" s="240"/>
      <c r="J170" s="241">
        <f>ROUND(I170*H170,2)</f>
        <v>0</v>
      </c>
      <c r="K170" s="237" t="s">
        <v>1</v>
      </c>
      <c r="L170" s="44"/>
      <c r="M170" s="242" t="s">
        <v>1</v>
      </c>
      <c r="N170" s="243" t="s">
        <v>42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264</v>
      </c>
      <c r="AT170" s="246" t="s">
        <v>165</v>
      </c>
      <c r="AU170" s="246" t="s">
        <v>87</v>
      </c>
      <c r="AY170" s="17" t="s">
        <v>163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85</v>
      </c>
      <c r="BK170" s="247">
        <f>ROUND(I170*H170,2)</f>
        <v>0</v>
      </c>
      <c r="BL170" s="17" t="s">
        <v>264</v>
      </c>
      <c r="BM170" s="246" t="s">
        <v>436</v>
      </c>
    </row>
    <row r="171" s="2" customFormat="1">
      <c r="A171" s="38"/>
      <c r="B171" s="39"/>
      <c r="C171" s="40"/>
      <c r="D171" s="248" t="s">
        <v>172</v>
      </c>
      <c r="E171" s="40"/>
      <c r="F171" s="249" t="s">
        <v>3188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172</v>
      </c>
      <c r="AU171" s="17" t="s">
        <v>87</v>
      </c>
    </row>
    <row r="172" s="2" customFormat="1" ht="16.5" customHeight="1">
      <c r="A172" s="38"/>
      <c r="B172" s="39"/>
      <c r="C172" s="273" t="s">
        <v>7</v>
      </c>
      <c r="D172" s="273" t="s">
        <v>230</v>
      </c>
      <c r="E172" s="274" t="s">
        <v>3189</v>
      </c>
      <c r="F172" s="275" t="s">
        <v>3190</v>
      </c>
      <c r="G172" s="276" t="s">
        <v>781</v>
      </c>
      <c r="H172" s="277">
        <v>40</v>
      </c>
      <c r="I172" s="278"/>
      <c r="J172" s="279">
        <f>ROUND(I172*H172,2)</f>
        <v>0</v>
      </c>
      <c r="K172" s="275" t="s">
        <v>1</v>
      </c>
      <c r="L172" s="280"/>
      <c r="M172" s="281" t="s">
        <v>1</v>
      </c>
      <c r="N172" s="282" t="s">
        <v>42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379</v>
      </c>
      <c r="AT172" s="246" t="s">
        <v>230</v>
      </c>
      <c r="AU172" s="246" t="s">
        <v>87</v>
      </c>
      <c r="AY172" s="17" t="s">
        <v>163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85</v>
      </c>
      <c r="BK172" s="247">
        <f>ROUND(I172*H172,2)</f>
        <v>0</v>
      </c>
      <c r="BL172" s="17" t="s">
        <v>264</v>
      </c>
      <c r="BM172" s="246" t="s">
        <v>449</v>
      </c>
    </row>
    <row r="173" s="2" customFormat="1">
      <c r="A173" s="38"/>
      <c r="B173" s="39"/>
      <c r="C173" s="40"/>
      <c r="D173" s="248" t="s">
        <v>172</v>
      </c>
      <c r="E173" s="40"/>
      <c r="F173" s="249" t="s">
        <v>3190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172</v>
      </c>
      <c r="AU173" s="17" t="s">
        <v>87</v>
      </c>
    </row>
    <row r="174" s="2" customFormat="1" ht="16.5" customHeight="1">
      <c r="A174" s="38"/>
      <c r="B174" s="39"/>
      <c r="C174" s="273" t="s">
        <v>303</v>
      </c>
      <c r="D174" s="273" t="s">
        <v>230</v>
      </c>
      <c r="E174" s="274" t="s">
        <v>3191</v>
      </c>
      <c r="F174" s="275" t="s">
        <v>3192</v>
      </c>
      <c r="G174" s="276" t="s">
        <v>781</v>
      </c>
      <c r="H174" s="277">
        <v>6</v>
      </c>
      <c r="I174" s="278"/>
      <c r="J174" s="279">
        <f>ROUND(I174*H174,2)</f>
        <v>0</v>
      </c>
      <c r="K174" s="275" t="s">
        <v>1</v>
      </c>
      <c r="L174" s="280"/>
      <c r="M174" s="281" t="s">
        <v>1</v>
      </c>
      <c r="N174" s="282" t="s">
        <v>42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379</v>
      </c>
      <c r="AT174" s="246" t="s">
        <v>230</v>
      </c>
      <c r="AU174" s="246" t="s">
        <v>87</v>
      </c>
      <c r="AY174" s="17" t="s">
        <v>163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85</v>
      </c>
      <c r="BK174" s="247">
        <f>ROUND(I174*H174,2)</f>
        <v>0</v>
      </c>
      <c r="BL174" s="17" t="s">
        <v>264</v>
      </c>
      <c r="BM174" s="246" t="s">
        <v>461</v>
      </c>
    </row>
    <row r="175" s="2" customFormat="1">
      <c r="A175" s="38"/>
      <c r="B175" s="39"/>
      <c r="C175" s="40"/>
      <c r="D175" s="248" t="s">
        <v>172</v>
      </c>
      <c r="E175" s="40"/>
      <c r="F175" s="249" t="s">
        <v>3192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172</v>
      </c>
      <c r="AU175" s="17" t="s">
        <v>87</v>
      </c>
    </row>
    <row r="176" s="2" customFormat="1" ht="16.5" customHeight="1">
      <c r="A176" s="38"/>
      <c r="B176" s="39"/>
      <c r="C176" s="235" t="s">
        <v>309</v>
      </c>
      <c r="D176" s="235" t="s">
        <v>165</v>
      </c>
      <c r="E176" s="236" t="s">
        <v>3193</v>
      </c>
      <c r="F176" s="237" t="s">
        <v>3194</v>
      </c>
      <c r="G176" s="238" t="s">
        <v>781</v>
      </c>
      <c r="H176" s="239">
        <v>13</v>
      </c>
      <c r="I176" s="240"/>
      <c r="J176" s="241">
        <f>ROUND(I176*H176,2)</f>
        <v>0</v>
      </c>
      <c r="K176" s="237" t="s">
        <v>1</v>
      </c>
      <c r="L176" s="44"/>
      <c r="M176" s="242" t="s">
        <v>1</v>
      </c>
      <c r="N176" s="243" t="s">
        <v>42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264</v>
      </c>
      <c r="AT176" s="246" t="s">
        <v>165</v>
      </c>
      <c r="AU176" s="246" t="s">
        <v>87</v>
      </c>
      <c r="AY176" s="17" t="s">
        <v>163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85</v>
      </c>
      <c r="BK176" s="247">
        <f>ROUND(I176*H176,2)</f>
        <v>0</v>
      </c>
      <c r="BL176" s="17" t="s">
        <v>264</v>
      </c>
      <c r="BM176" s="246" t="s">
        <v>472</v>
      </c>
    </row>
    <row r="177" s="2" customFormat="1">
      <c r="A177" s="38"/>
      <c r="B177" s="39"/>
      <c r="C177" s="40"/>
      <c r="D177" s="248" t="s">
        <v>172</v>
      </c>
      <c r="E177" s="40"/>
      <c r="F177" s="249" t="s">
        <v>3194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172</v>
      </c>
      <c r="AU177" s="17" t="s">
        <v>87</v>
      </c>
    </row>
    <row r="178" s="2" customFormat="1" ht="16.5" customHeight="1">
      <c r="A178" s="38"/>
      <c r="B178" s="39"/>
      <c r="C178" s="273" t="s">
        <v>314</v>
      </c>
      <c r="D178" s="273" t="s">
        <v>230</v>
      </c>
      <c r="E178" s="274" t="s">
        <v>3195</v>
      </c>
      <c r="F178" s="275" t="s">
        <v>3196</v>
      </c>
      <c r="G178" s="276" t="s">
        <v>781</v>
      </c>
      <c r="H178" s="277">
        <v>5</v>
      </c>
      <c r="I178" s="278"/>
      <c r="J178" s="279">
        <f>ROUND(I178*H178,2)</f>
        <v>0</v>
      </c>
      <c r="K178" s="275" t="s">
        <v>1</v>
      </c>
      <c r="L178" s="280"/>
      <c r="M178" s="281" t="s">
        <v>1</v>
      </c>
      <c r="N178" s="282" t="s">
        <v>42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379</v>
      </c>
      <c r="AT178" s="246" t="s">
        <v>230</v>
      </c>
      <c r="AU178" s="246" t="s">
        <v>87</v>
      </c>
      <c r="AY178" s="17" t="s">
        <v>163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85</v>
      </c>
      <c r="BK178" s="247">
        <f>ROUND(I178*H178,2)</f>
        <v>0</v>
      </c>
      <c r="BL178" s="17" t="s">
        <v>264</v>
      </c>
      <c r="BM178" s="246" t="s">
        <v>490</v>
      </c>
    </row>
    <row r="179" s="2" customFormat="1">
      <c r="A179" s="38"/>
      <c r="B179" s="39"/>
      <c r="C179" s="40"/>
      <c r="D179" s="248" t="s">
        <v>172</v>
      </c>
      <c r="E179" s="40"/>
      <c r="F179" s="249" t="s">
        <v>3196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172</v>
      </c>
      <c r="AU179" s="17" t="s">
        <v>87</v>
      </c>
    </row>
    <row r="180" s="2" customFormat="1" ht="16.5" customHeight="1">
      <c r="A180" s="38"/>
      <c r="B180" s="39"/>
      <c r="C180" s="273" t="s">
        <v>320</v>
      </c>
      <c r="D180" s="273" t="s">
        <v>230</v>
      </c>
      <c r="E180" s="274" t="s">
        <v>3197</v>
      </c>
      <c r="F180" s="275" t="s">
        <v>3198</v>
      </c>
      <c r="G180" s="276" t="s">
        <v>781</v>
      </c>
      <c r="H180" s="277">
        <v>4</v>
      </c>
      <c r="I180" s="278"/>
      <c r="J180" s="279">
        <f>ROUND(I180*H180,2)</f>
        <v>0</v>
      </c>
      <c r="K180" s="275" t="s">
        <v>1</v>
      </c>
      <c r="L180" s="280"/>
      <c r="M180" s="281" t="s">
        <v>1</v>
      </c>
      <c r="N180" s="282" t="s">
        <v>42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379</v>
      </c>
      <c r="AT180" s="246" t="s">
        <v>230</v>
      </c>
      <c r="AU180" s="246" t="s">
        <v>87</v>
      </c>
      <c r="AY180" s="17" t="s">
        <v>163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85</v>
      </c>
      <c r="BK180" s="247">
        <f>ROUND(I180*H180,2)</f>
        <v>0</v>
      </c>
      <c r="BL180" s="17" t="s">
        <v>264</v>
      </c>
      <c r="BM180" s="246" t="s">
        <v>514</v>
      </c>
    </row>
    <row r="181" s="2" customFormat="1">
      <c r="A181" s="38"/>
      <c r="B181" s="39"/>
      <c r="C181" s="40"/>
      <c r="D181" s="248" t="s">
        <v>172</v>
      </c>
      <c r="E181" s="40"/>
      <c r="F181" s="249" t="s">
        <v>3198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172</v>
      </c>
      <c r="AU181" s="17" t="s">
        <v>87</v>
      </c>
    </row>
    <row r="182" s="2" customFormat="1" ht="16.5" customHeight="1">
      <c r="A182" s="38"/>
      <c r="B182" s="39"/>
      <c r="C182" s="273" t="s">
        <v>328</v>
      </c>
      <c r="D182" s="273" t="s">
        <v>230</v>
      </c>
      <c r="E182" s="274" t="s">
        <v>3199</v>
      </c>
      <c r="F182" s="275" t="s">
        <v>3200</v>
      </c>
      <c r="G182" s="276" t="s">
        <v>781</v>
      </c>
      <c r="H182" s="277">
        <v>4</v>
      </c>
      <c r="I182" s="278"/>
      <c r="J182" s="279">
        <f>ROUND(I182*H182,2)</f>
        <v>0</v>
      </c>
      <c r="K182" s="275" t="s">
        <v>1</v>
      </c>
      <c r="L182" s="280"/>
      <c r="M182" s="281" t="s">
        <v>1</v>
      </c>
      <c r="N182" s="282" t="s">
        <v>42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379</v>
      </c>
      <c r="AT182" s="246" t="s">
        <v>230</v>
      </c>
      <c r="AU182" s="246" t="s">
        <v>87</v>
      </c>
      <c r="AY182" s="17" t="s">
        <v>163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85</v>
      </c>
      <c r="BK182" s="247">
        <f>ROUND(I182*H182,2)</f>
        <v>0</v>
      </c>
      <c r="BL182" s="17" t="s">
        <v>264</v>
      </c>
      <c r="BM182" s="246" t="s">
        <v>530</v>
      </c>
    </row>
    <row r="183" s="2" customFormat="1">
      <c r="A183" s="38"/>
      <c r="B183" s="39"/>
      <c r="C183" s="40"/>
      <c r="D183" s="248" t="s">
        <v>172</v>
      </c>
      <c r="E183" s="40"/>
      <c r="F183" s="249" t="s">
        <v>3200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172</v>
      </c>
      <c r="AU183" s="17" t="s">
        <v>87</v>
      </c>
    </row>
    <row r="184" s="2" customFormat="1" ht="16.5" customHeight="1">
      <c r="A184" s="38"/>
      <c r="B184" s="39"/>
      <c r="C184" s="273" t="s">
        <v>337</v>
      </c>
      <c r="D184" s="273" t="s">
        <v>230</v>
      </c>
      <c r="E184" s="274" t="s">
        <v>3201</v>
      </c>
      <c r="F184" s="275" t="s">
        <v>3202</v>
      </c>
      <c r="G184" s="276" t="s">
        <v>781</v>
      </c>
      <c r="H184" s="277">
        <v>15</v>
      </c>
      <c r="I184" s="278"/>
      <c r="J184" s="279">
        <f>ROUND(I184*H184,2)</f>
        <v>0</v>
      </c>
      <c r="K184" s="275" t="s">
        <v>1</v>
      </c>
      <c r="L184" s="280"/>
      <c r="M184" s="281" t="s">
        <v>1</v>
      </c>
      <c r="N184" s="282" t="s">
        <v>42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379</v>
      </c>
      <c r="AT184" s="246" t="s">
        <v>230</v>
      </c>
      <c r="AU184" s="246" t="s">
        <v>87</v>
      </c>
      <c r="AY184" s="17" t="s">
        <v>163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85</v>
      </c>
      <c r="BK184" s="247">
        <f>ROUND(I184*H184,2)</f>
        <v>0</v>
      </c>
      <c r="BL184" s="17" t="s">
        <v>264</v>
      </c>
      <c r="BM184" s="246" t="s">
        <v>550</v>
      </c>
    </row>
    <row r="185" s="2" customFormat="1">
      <c r="A185" s="38"/>
      <c r="B185" s="39"/>
      <c r="C185" s="40"/>
      <c r="D185" s="248" t="s">
        <v>172</v>
      </c>
      <c r="E185" s="40"/>
      <c r="F185" s="249" t="s">
        <v>3202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172</v>
      </c>
      <c r="AU185" s="17" t="s">
        <v>87</v>
      </c>
    </row>
    <row r="186" s="2" customFormat="1" ht="16.5" customHeight="1">
      <c r="A186" s="38"/>
      <c r="B186" s="39"/>
      <c r="C186" s="273" t="s">
        <v>354</v>
      </c>
      <c r="D186" s="273" t="s">
        <v>230</v>
      </c>
      <c r="E186" s="274" t="s">
        <v>3203</v>
      </c>
      <c r="F186" s="275" t="s">
        <v>3204</v>
      </c>
      <c r="G186" s="276" t="s">
        <v>781</v>
      </c>
      <c r="H186" s="277">
        <v>4</v>
      </c>
      <c r="I186" s="278"/>
      <c r="J186" s="279">
        <f>ROUND(I186*H186,2)</f>
        <v>0</v>
      </c>
      <c r="K186" s="275" t="s">
        <v>1</v>
      </c>
      <c r="L186" s="280"/>
      <c r="M186" s="281" t="s">
        <v>1</v>
      </c>
      <c r="N186" s="282" t="s">
        <v>42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379</v>
      </c>
      <c r="AT186" s="246" t="s">
        <v>230</v>
      </c>
      <c r="AU186" s="246" t="s">
        <v>87</v>
      </c>
      <c r="AY186" s="17" t="s">
        <v>163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85</v>
      </c>
      <c r="BK186" s="247">
        <f>ROUND(I186*H186,2)</f>
        <v>0</v>
      </c>
      <c r="BL186" s="17" t="s">
        <v>264</v>
      </c>
      <c r="BM186" s="246" t="s">
        <v>573</v>
      </c>
    </row>
    <row r="187" s="2" customFormat="1">
      <c r="A187" s="38"/>
      <c r="B187" s="39"/>
      <c r="C187" s="40"/>
      <c r="D187" s="248" t="s">
        <v>172</v>
      </c>
      <c r="E187" s="40"/>
      <c r="F187" s="249" t="s">
        <v>3204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172</v>
      </c>
      <c r="AU187" s="17" t="s">
        <v>87</v>
      </c>
    </row>
    <row r="188" s="2" customFormat="1" ht="16.5" customHeight="1">
      <c r="A188" s="38"/>
      <c r="B188" s="39"/>
      <c r="C188" s="235" t="s">
        <v>360</v>
      </c>
      <c r="D188" s="235" t="s">
        <v>165</v>
      </c>
      <c r="E188" s="236" t="s">
        <v>3205</v>
      </c>
      <c r="F188" s="237" t="s">
        <v>3206</v>
      </c>
      <c r="G188" s="238" t="s">
        <v>781</v>
      </c>
      <c r="H188" s="239">
        <v>1</v>
      </c>
      <c r="I188" s="240"/>
      <c r="J188" s="241">
        <f>ROUND(I188*H188,2)</f>
        <v>0</v>
      </c>
      <c r="K188" s="237" t="s">
        <v>1</v>
      </c>
      <c r="L188" s="44"/>
      <c r="M188" s="242" t="s">
        <v>1</v>
      </c>
      <c r="N188" s="243" t="s">
        <v>42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264</v>
      </c>
      <c r="AT188" s="246" t="s">
        <v>165</v>
      </c>
      <c r="AU188" s="246" t="s">
        <v>87</v>
      </c>
      <c r="AY188" s="17" t="s">
        <v>163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85</v>
      </c>
      <c r="BK188" s="247">
        <f>ROUND(I188*H188,2)</f>
        <v>0</v>
      </c>
      <c r="BL188" s="17" t="s">
        <v>264</v>
      </c>
      <c r="BM188" s="246" t="s">
        <v>585</v>
      </c>
    </row>
    <row r="189" s="2" customFormat="1">
      <c r="A189" s="38"/>
      <c r="B189" s="39"/>
      <c r="C189" s="40"/>
      <c r="D189" s="248" t="s">
        <v>172</v>
      </c>
      <c r="E189" s="40"/>
      <c r="F189" s="249" t="s">
        <v>3206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172</v>
      </c>
      <c r="AU189" s="17" t="s">
        <v>87</v>
      </c>
    </row>
    <row r="190" s="2" customFormat="1" ht="16.5" customHeight="1">
      <c r="A190" s="38"/>
      <c r="B190" s="39"/>
      <c r="C190" s="273" t="s">
        <v>367</v>
      </c>
      <c r="D190" s="273" t="s">
        <v>230</v>
      </c>
      <c r="E190" s="274" t="s">
        <v>3207</v>
      </c>
      <c r="F190" s="275" t="s">
        <v>3208</v>
      </c>
      <c r="G190" s="276" t="s">
        <v>781</v>
      </c>
      <c r="H190" s="277">
        <v>1</v>
      </c>
      <c r="I190" s="278"/>
      <c r="J190" s="279">
        <f>ROUND(I190*H190,2)</f>
        <v>0</v>
      </c>
      <c r="K190" s="275" t="s">
        <v>1</v>
      </c>
      <c r="L190" s="280"/>
      <c r="M190" s="281" t="s">
        <v>1</v>
      </c>
      <c r="N190" s="282" t="s">
        <v>42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379</v>
      </c>
      <c r="AT190" s="246" t="s">
        <v>230</v>
      </c>
      <c r="AU190" s="246" t="s">
        <v>87</v>
      </c>
      <c r="AY190" s="17" t="s">
        <v>163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85</v>
      </c>
      <c r="BK190" s="247">
        <f>ROUND(I190*H190,2)</f>
        <v>0</v>
      </c>
      <c r="BL190" s="17" t="s">
        <v>264</v>
      </c>
      <c r="BM190" s="246" t="s">
        <v>598</v>
      </c>
    </row>
    <row r="191" s="2" customFormat="1">
      <c r="A191" s="38"/>
      <c r="B191" s="39"/>
      <c r="C191" s="40"/>
      <c r="D191" s="248" t="s">
        <v>172</v>
      </c>
      <c r="E191" s="40"/>
      <c r="F191" s="249" t="s">
        <v>3208</v>
      </c>
      <c r="G191" s="40"/>
      <c r="H191" s="40"/>
      <c r="I191" s="144"/>
      <c r="J191" s="40"/>
      <c r="K191" s="40"/>
      <c r="L191" s="44"/>
      <c r="M191" s="250"/>
      <c r="N191" s="25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172</v>
      </c>
      <c r="AU191" s="17" t="s">
        <v>87</v>
      </c>
    </row>
    <row r="192" s="2" customFormat="1" ht="16.5" customHeight="1">
      <c r="A192" s="38"/>
      <c r="B192" s="39"/>
      <c r="C192" s="235" t="s">
        <v>373</v>
      </c>
      <c r="D192" s="235" t="s">
        <v>165</v>
      </c>
      <c r="E192" s="236" t="s">
        <v>3209</v>
      </c>
      <c r="F192" s="237" t="s">
        <v>3210</v>
      </c>
      <c r="G192" s="238" t="s">
        <v>781</v>
      </c>
      <c r="H192" s="239">
        <v>1</v>
      </c>
      <c r="I192" s="240"/>
      <c r="J192" s="241">
        <f>ROUND(I192*H192,2)</f>
        <v>0</v>
      </c>
      <c r="K192" s="237" t="s">
        <v>1</v>
      </c>
      <c r="L192" s="44"/>
      <c r="M192" s="242" t="s">
        <v>1</v>
      </c>
      <c r="N192" s="243" t="s">
        <v>42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264</v>
      </c>
      <c r="AT192" s="246" t="s">
        <v>165</v>
      </c>
      <c r="AU192" s="246" t="s">
        <v>87</v>
      </c>
      <c r="AY192" s="17" t="s">
        <v>163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85</v>
      </c>
      <c r="BK192" s="247">
        <f>ROUND(I192*H192,2)</f>
        <v>0</v>
      </c>
      <c r="BL192" s="17" t="s">
        <v>264</v>
      </c>
      <c r="BM192" s="246" t="s">
        <v>610</v>
      </c>
    </row>
    <row r="193" s="2" customFormat="1">
      <c r="A193" s="38"/>
      <c r="B193" s="39"/>
      <c r="C193" s="40"/>
      <c r="D193" s="248" t="s">
        <v>172</v>
      </c>
      <c r="E193" s="40"/>
      <c r="F193" s="249" t="s">
        <v>3210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172</v>
      </c>
      <c r="AU193" s="17" t="s">
        <v>87</v>
      </c>
    </row>
    <row r="194" s="12" customFormat="1" ht="22.8" customHeight="1">
      <c r="A194" s="12"/>
      <c r="B194" s="219"/>
      <c r="C194" s="220"/>
      <c r="D194" s="221" t="s">
        <v>76</v>
      </c>
      <c r="E194" s="233" t="s">
        <v>3211</v>
      </c>
      <c r="F194" s="233" t="s">
        <v>3212</v>
      </c>
      <c r="G194" s="220"/>
      <c r="H194" s="220"/>
      <c r="I194" s="223"/>
      <c r="J194" s="234">
        <f>BK194</f>
        <v>0</v>
      </c>
      <c r="K194" s="220"/>
      <c r="L194" s="225"/>
      <c r="M194" s="226"/>
      <c r="N194" s="227"/>
      <c r="O194" s="227"/>
      <c r="P194" s="228">
        <f>SUM(P195:P218)</f>
        <v>0</v>
      </c>
      <c r="Q194" s="227"/>
      <c r="R194" s="228">
        <f>SUM(R195:R218)</f>
        <v>0</v>
      </c>
      <c r="S194" s="227"/>
      <c r="T194" s="229">
        <f>SUM(T195:T218)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0" t="s">
        <v>87</v>
      </c>
      <c r="AT194" s="231" t="s">
        <v>76</v>
      </c>
      <c r="AU194" s="231" t="s">
        <v>85</v>
      </c>
      <c r="AY194" s="230" t="s">
        <v>163</v>
      </c>
      <c r="BK194" s="232">
        <f>SUM(BK195:BK218)</f>
        <v>0</v>
      </c>
    </row>
    <row r="195" s="2" customFormat="1" ht="16.5" customHeight="1">
      <c r="A195" s="38"/>
      <c r="B195" s="39"/>
      <c r="C195" s="235" t="s">
        <v>379</v>
      </c>
      <c r="D195" s="235" t="s">
        <v>165</v>
      </c>
      <c r="E195" s="236" t="s">
        <v>3213</v>
      </c>
      <c r="F195" s="237" t="s">
        <v>3214</v>
      </c>
      <c r="G195" s="238" t="s">
        <v>444</v>
      </c>
      <c r="H195" s="239">
        <v>50</v>
      </c>
      <c r="I195" s="240"/>
      <c r="J195" s="241">
        <f>ROUND(I195*H195,2)</f>
        <v>0</v>
      </c>
      <c r="K195" s="237" t="s">
        <v>1</v>
      </c>
      <c r="L195" s="44"/>
      <c r="M195" s="242" t="s">
        <v>1</v>
      </c>
      <c r="N195" s="243" t="s">
        <v>42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264</v>
      </c>
      <c r="AT195" s="246" t="s">
        <v>165</v>
      </c>
      <c r="AU195" s="246" t="s">
        <v>87</v>
      </c>
      <c r="AY195" s="17" t="s">
        <v>163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85</v>
      </c>
      <c r="BK195" s="247">
        <f>ROUND(I195*H195,2)</f>
        <v>0</v>
      </c>
      <c r="BL195" s="17" t="s">
        <v>264</v>
      </c>
      <c r="BM195" s="246" t="s">
        <v>625</v>
      </c>
    </row>
    <row r="196" s="2" customFormat="1">
      <c r="A196" s="38"/>
      <c r="B196" s="39"/>
      <c r="C196" s="40"/>
      <c r="D196" s="248" t="s">
        <v>172</v>
      </c>
      <c r="E196" s="40"/>
      <c r="F196" s="249" t="s">
        <v>3214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172</v>
      </c>
      <c r="AU196" s="17" t="s">
        <v>87</v>
      </c>
    </row>
    <row r="197" s="2" customFormat="1" ht="16.5" customHeight="1">
      <c r="A197" s="38"/>
      <c r="B197" s="39"/>
      <c r="C197" s="273" t="s">
        <v>388</v>
      </c>
      <c r="D197" s="273" t="s">
        <v>230</v>
      </c>
      <c r="E197" s="274" t="s">
        <v>3215</v>
      </c>
      <c r="F197" s="275" t="s">
        <v>3216</v>
      </c>
      <c r="G197" s="276" t="s">
        <v>444</v>
      </c>
      <c r="H197" s="277">
        <v>50</v>
      </c>
      <c r="I197" s="278"/>
      <c r="J197" s="279">
        <f>ROUND(I197*H197,2)</f>
        <v>0</v>
      </c>
      <c r="K197" s="275" t="s">
        <v>1</v>
      </c>
      <c r="L197" s="280"/>
      <c r="M197" s="281" t="s">
        <v>1</v>
      </c>
      <c r="N197" s="282" t="s">
        <v>42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379</v>
      </c>
      <c r="AT197" s="246" t="s">
        <v>230</v>
      </c>
      <c r="AU197" s="246" t="s">
        <v>87</v>
      </c>
      <c r="AY197" s="17" t="s">
        <v>163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85</v>
      </c>
      <c r="BK197" s="247">
        <f>ROUND(I197*H197,2)</f>
        <v>0</v>
      </c>
      <c r="BL197" s="17" t="s">
        <v>264</v>
      </c>
      <c r="BM197" s="246" t="s">
        <v>636</v>
      </c>
    </row>
    <row r="198" s="2" customFormat="1">
      <c r="A198" s="38"/>
      <c r="B198" s="39"/>
      <c r="C198" s="40"/>
      <c r="D198" s="248" t="s">
        <v>172</v>
      </c>
      <c r="E198" s="40"/>
      <c r="F198" s="249" t="s">
        <v>3216</v>
      </c>
      <c r="G198" s="40"/>
      <c r="H198" s="40"/>
      <c r="I198" s="144"/>
      <c r="J198" s="40"/>
      <c r="K198" s="40"/>
      <c r="L198" s="44"/>
      <c r="M198" s="250"/>
      <c r="N198" s="25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172</v>
      </c>
      <c r="AU198" s="17" t="s">
        <v>87</v>
      </c>
    </row>
    <row r="199" s="2" customFormat="1" ht="16.5" customHeight="1">
      <c r="A199" s="38"/>
      <c r="B199" s="39"/>
      <c r="C199" s="235" t="s">
        <v>397</v>
      </c>
      <c r="D199" s="235" t="s">
        <v>165</v>
      </c>
      <c r="E199" s="236" t="s">
        <v>3217</v>
      </c>
      <c r="F199" s="237" t="s">
        <v>3218</v>
      </c>
      <c r="G199" s="238" t="s">
        <v>444</v>
      </c>
      <c r="H199" s="239">
        <v>150</v>
      </c>
      <c r="I199" s="240"/>
      <c r="J199" s="241">
        <f>ROUND(I199*H199,2)</f>
        <v>0</v>
      </c>
      <c r="K199" s="237" t="s">
        <v>1</v>
      </c>
      <c r="L199" s="44"/>
      <c r="M199" s="242" t="s">
        <v>1</v>
      </c>
      <c r="N199" s="243" t="s">
        <v>42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264</v>
      </c>
      <c r="AT199" s="246" t="s">
        <v>165</v>
      </c>
      <c r="AU199" s="246" t="s">
        <v>87</v>
      </c>
      <c r="AY199" s="17" t="s">
        <v>163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85</v>
      </c>
      <c r="BK199" s="247">
        <f>ROUND(I199*H199,2)</f>
        <v>0</v>
      </c>
      <c r="BL199" s="17" t="s">
        <v>264</v>
      </c>
      <c r="BM199" s="246" t="s">
        <v>649</v>
      </c>
    </row>
    <row r="200" s="2" customFormat="1">
      <c r="A200" s="38"/>
      <c r="B200" s="39"/>
      <c r="C200" s="40"/>
      <c r="D200" s="248" t="s">
        <v>172</v>
      </c>
      <c r="E200" s="40"/>
      <c r="F200" s="249" t="s">
        <v>3218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172</v>
      </c>
      <c r="AU200" s="17" t="s">
        <v>87</v>
      </c>
    </row>
    <row r="201" s="2" customFormat="1" ht="16.5" customHeight="1">
      <c r="A201" s="38"/>
      <c r="B201" s="39"/>
      <c r="C201" s="273" t="s">
        <v>403</v>
      </c>
      <c r="D201" s="273" t="s">
        <v>230</v>
      </c>
      <c r="E201" s="274" t="s">
        <v>3219</v>
      </c>
      <c r="F201" s="275" t="s">
        <v>3220</v>
      </c>
      <c r="G201" s="276" t="s">
        <v>444</v>
      </c>
      <c r="H201" s="277">
        <v>300</v>
      </c>
      <c r="I201" s="278"/>
      <c r="J201" s="279">
        <f>ROUND(I201*H201,2)</f>
        <v>0</v>
      </c>
      <c r="K201" s="275" t="s">
        <v>1</v>
      </c>
      <c r="L201" s="280"/>
      <c r="M201" s="281" t="s">
        <v>1</v>
      </c>
      <c r="N201" s="282" t="s">
        <v>42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379</v>
      </c>
      <c r="AT201" s="246" t="s">
        <v>230</v>
      </c>
      <c r="AU201" s="246" t="s">
        <v>87</v>
      </c>
      <c r="AY201" s="17" t="s">
        <v>163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85</v>
      </c>
      <c r="BK201" s="247">
        <f>ROUND(I201*H201,2)</f>
        <v>0</v>
      </c>
      <c r="BL201" s="17" t="s">
        <v>264</v>
      </c>
      <c r="BM201" s="246" t="s">
        <v>669</v>
      </c>
    </row>
    <row r="202" s="2" customFormat="1">
      <c r="A202" s="38"/>
      <c r="B202" s="39"/>
      <c r="C202" s="40"/>
      <c r="D202" s="248" t="s">
        <v>172</v>
      </c>
      <c r="E202" s="40"/>
      <c r="F202" s="249" t="s">
        <v>3220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172</v>
      </c>
      <c r="AU202" s="17" t="s">
        <v>87</v>
      </c>
    </row>
    <row r="203" s="2" customFormat="1" ht="16.5" customHeight="1">
      <c r="A203" s="38"/>
      <c r="B203" s="39"/>
      <c r="C203" s="235" t="s">
        <v>409</v>
      </c>
      <c r="D203" s="235" t="s">
        <v>165</v>
      </c>
      <c r="E203" s="236" t="s">
        <v>3221</v>
      </c>
      <c r="F203" s="237" t="s">
        <v>3222</v>
      </c>
      <c r="G203" s="238" t="s">
        <v>444</v>
      </c>
      <c r="H203" s="239">
        <v>150</v>
      </c>
      <c r="I203" s="240"/>
      <c r="J203" s="241">
        <f>ROUND(I203*H203,2)</f>
        <v>0</v>
      </c>
      <c r="K203" s="237" t="s">
        <v>1</v>
      </c>
      <c r="L203" s="44"/>
      <c r="M203" s="242" t="s">
        <v>1</v>
      </c>
      <c r="N203" s="243" t="s">
        <v>42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264</v>
      </c>
      <c r="AT203" s="246" t="s">
        <v>165</v>
      </c>
      <c r="AU203" s="246" t="s">
        <v>87</v>
      </c>
      <c r="AY203" s="17" t="s">
        <v>163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85</v>
      </c>
      <c r="BK203" s="247">
        <f>ROUND(I203*H203,2)</f>
        <v>0</v>
      </c>
      <c r="BL203" s="17" t="s">
        <v>264</v>
      </c>
      <c r="BM203" s="246" t="s">
        <v>681</v>
      </c>
    </row>
    <row r="204" s="2" customFormat="1">
      <c r="A204" s="38"/>
      <c r="B204" s="39"/>
      <c r="C204" s="40"/>
      <c r="D204" s="248" t="s">
        <v>172</v>
      </c>
      <c r="E204" s="40"/>
      <c r="F204" s="249" t="s">
        <v>3222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172</v>
      </c>
      <c r="AU204" s="17" t="s">
        <v>87</v>
      </c>
    </row>
    <row r="205" s="2" customFormat="1" ht="16.5" customHeight="1">
      <c r="A205" s="38"/>
      <c r="B205" s="39"/>
      <c r="C205" s="235" t="s">
        <v>415</v>
      </c>
      <c r="D205" s="235" t="s">
        <v>165</v>
      </c>
      <c r="E205" s="236" t="s">
        <v>3223</v>
      </c>
      <c r="F205" s="237" t="s">
        <v>3224</v>
      </c>
      <c r="G205" s="238" t="s">
        <v>444</v>
      </c>
      <c r="H205" s="239">
        <v>320</v>
      </c>
      <c r="I205" s="240"/>
      <c r="J205" s="241">
        <f>ROUND(I205*H205,2)</f>
        <v>0</v>
      </c>
      <c r="K205" s="237" t="s">
        <v>1</v>
      </c>
      <c r="L205" s="44"/>
      <c r="M205" s="242" t="s">
        <v>1</v>
      </c>
      <c r="N205" s="243" t="s">
        <v>42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264</v>
      </c>
      <c r="AT205" s="246" t="s">
        <v>165</v>
      </c>
      <c r="AU205" s="246" t="s">
        <v>87</v>
      </c>
      <c r="AY205" s="17" t="s">
        <v>163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85</v>
      </c>
      <c r="BK205" s="247">
        <f>ROUND(I205*H205,2)</f>
        <v>0</v>
      </c>
      <c r="BL205" s="17" t="s">
        <v>264</v>
      </c>
      <c r="BM205" s="246" t="s">
        <v>694</v>
      </c>
    </row>
    <row r="206" s="2" customFormat="1">
      <c r="A206" s="38"/>
      <c r="B206" s="39"/>
      <c r="C206" s="40"/>
      <c r="D206" s="248" t="s">
        <v>172</v>
      </c>
      <c r="E206" s="40"/>
      <c r="F206" s="249" t="s">
        <v>3224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172</v>
      </c>
      <c r="AU206" s="17" t="s">
        <v>87</v>
      </c>
    </row>
    <row r="207" s="2" customFormat="1" ht="16.5" customHeight="1">
      <c r="A207" s="38"/>
      <c r="B207" s="39"/>
      <c r="C207" s="273" t="s">
        <v>422</v>
      </c>
      <c r="D207" s="273" t="s">
        <v>230</v>
      </c>
      <c r="E207" s="274" t="s">
        <v>3225</v>
      </c>
      <c r="F207" s="275" t="s">
        <v>3226</v>
      </c>
      <c r="G207" s="276" t="s">
        <v>444</v>
      </c>
      <c r="H207" s="277">
        <v>20</v>
      </c>
      <c r="I207" s="278"/>
      <c r="J207" s="279">
        <f>ROUND(I207*H207,2)</f>
        <v>0</v>
      </c>
      <c r="K207" s="275" t="s">
        <v>1</v>
      </c>
      <c r="L207" s="280"/>
      <c r="M207" s="281" t="s">
        <v>1</v>
      </c>
      <c r="N207" s="282" t="s">
        <v>42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379</v>
      </c>
      <c r="AT207" s="246" t="s">
        <v>230</v>
      </c>
      <c r="AU207" s="246" t="s">
        <v>87</v>
      </c>
      <c r="AY207" s="17" t="s">
        <v>163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85</v>
      </c>
      <c r="BK207" s="247">
        <f>ROUND(I207*H207,2)</f>
        <v>0</v>
      </c>
      <c r="BL207" s="17" t="s">
        <v>264</v>
      </c>
      <c r="BM207" s="246" t="s">
        <v>706</v>
      </c>
    </row>
    <row r="208" s="2" customFormat="1">
      <c r="A208" s="38"/>
      <c r="B208" s="39"/>
      <c r="C208" s="40"/>
      <c r="D208" s="248" t="s">
        <v>172</v>
      </c>
      <c r="E208" s="40"/>
      <c r="F208" s="249" t="s">
        <v>3226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172</v>
      </c>
      <c r="AU208" s="17" t="s">
        <v>87</v>
      </c>
    </row>
    <row r="209" s="2" customFormat="1" ht="16.5" customHeight="1">
      <c r="A209" s="38"/>
      <c r="B209" s="39"/>
      <c r="C209" s="273" t="s">
        <v>429</v>
      </c>
      <c r="D209" s="273" t="s">
        <v>230</v>
      </c>
      <c r="E209" s="274" t="s">
        <v>3227</v>
      </c>
      <c r="F209" s="275" t="s">
        <v>3228</v>
      </c>
      <c r="G209" s="276" t="s">
        <v>444</v>
      </c>
      <c r="H209" s="277">
        <v>300</v>
      </c>
      <c r="I209" s="278"/>
      <c r="J209" s="279">
        <f>ROUND(I209*H209,2)</f>
        <v>0</v>
      </c>
      <c r="K209" s="275" t="s">
        <v>1</v>
      </c>
      <c r="L209" s="280"/>
      <c r="M209" s="281" t="s">
        <v>1</v>
      </c>
      <c r="N209" s="282" t="s">
        <v>42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379</v>
      </c>
      <c r="AT209" s="246" t="s">
        <v>230</v>
      </c>
      <c r="AU209" s="246" t="s">
        <v>87</v>
      </c>
      <c r="AY209" s="17" t="s">
        <v>163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85</v>
      </c>
      <c r="BK209" s="247">
        <f>ROUND(I209*H209,2)</f>
        <v>0</v>
      </c>
      <c r="BL209" s="17" t="s">
        <v>264</v>
      </c>
      <c r="BM209" s="246" t="s">
        <v>717</v>
      </c>
    </row>
    <row r="210" s="2" customFormat="1">
      <c r="A210" s="38"/>
      <c r="B210" s="39"/>
      <c r="C210" s="40"/>
      <c r="D210" s="248" t="s">
        <v>172</v>
      </c>
      <c r="E210" s="40"/>
      <c r="F210" s="249" t="s">
        <v>3228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172</v>
      </c>
      <c r="AU210" s="17" t="s">
        <v>87</v>
      </c>
    </row>
    <row r="211" s="2" customFormat="1" ht="16.5" customHeight="1">
      <c r="A211" s="38"/>
      <c r="B211" s="39"/>
      <c r="C211" s="235" t="s">
        <v>436</v>
      </c>
      <c r="D211" s="235" t="s">
        <v>165</v>
      </c>
      <c r="E211" s="236" t="s">
        <v>3229</v>
      </c>
      <c r="F211" s="237" t="s">
        <v>3230</v>
      </c>
      <c r="G211" s="238" t="s">
        <v>444</v>
      </c>
      <c r="H211" s="239">
        <v>40</v>
      </c>
      <c r="I211" s="240"/>
      <c r="J211" s="241">
        <f>ROUND(I211*H211,2)</f>
        <v>0</v>
      </c>
      <c r="K211" s="237" t="s">
        <v>1</v>
      </c>
      <c r="L211" s="44"/>
      <c r="M211" s="242" t="s">
        <v>1</v>
      </c>
      <c r="N211" s="243" t="s">
        <v>42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264</v>
      </c>
      <c r="AT211" s="246" t="s">
        <v>165</v>
      </c>
      <c r="AU211" s="246" t="s">
        <v>87</v>
      </c>
      <c r="AY211" s="17" t="s">
        <v>163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85</v>
      </c>
      <c r="BK211" s="247">
        <f>ROUND(I211*H211,2)</f>
        <v>0</v>
      </c>
      <c r="BL211" s="17" t="s">
        <v>264</v>
      </c>
      <c r="BM211" s="246" t="s">
        <v>729</v>
      </c>
    </row>
    <row r="212" s="2" customFormat="1">
      <c r="A212" s="38"/>
      <c r="B212" s="39"/>
      <c r="C212" s="40"/>
      <c r="D212" s="248" t="s">
        <v>172</v>
      </c>
      <c r="E212" s="40"/>
      <c r="F212" s="249" t="s">
        <v>3230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172</v>
      </c>
      <c r="AU212" s="17" t="s">
        <v>87</v>
      </c>
    </row>
    <row r="213" s="2" customFormat="1" ht="16.5" customHeight="1">
      <c r="A213" s="38"/>
      <c r="B213" s="39"/>
      <c r="C213" s="273" t="s">
        <v>441</v>
      </c>
      <c r="D213" s="273" t="s">
        <v>230</v>
      </c>
      <c r="E213" s="274" t="s">
        <v>3231</v>
      </c>
      <c r="F213" s="275" t="s">
        <v>3232</v>
      </c>
      <c r="G213" s="276" t="s">
        <v>444</v>
      </c>
      <c r="H213" s="277">
        <v>30</v>
      </c>
      <c r="I213" s="278"/>
      <c r="J213" s="279">
        <f>ROUND(I213*H213,2)</f>
        <v>0</v>
      </c>
      <c r="K213" s="275" t="s">
        <v>1</v>
      </c>
      <c r="L213" s="280"/>
      <c r="M213" s="281" t="s">
        <v>1</v>
      </c>
      <c r="N213" s="282" t="s">
        <v>42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379</v>
      </c>
      <c r="AT213" s="246" t="s">
        <v>230</v>
      </c>
      <c r="AU213" s="246" t="s">
        <v>87</v>
      </c>
      <c r="AY213" s="17" t="s">
        <v>163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85</v>
      </c>
      <c r="BK213" s="247">
        <f>ROUND(I213*H213,2)</f>
        <v>0</v>
      </c>
      <c r="BL213" s="17" t="s">
        <v>264</v>
      </c>
      <c r="BM213" s="246" t="s">
        <v>737</v>
      </c>
    </row>
    <row r="214" s="2" customFormat="1">
      <c r="A214" s="38"/>
      <c r="B214" s="39"/>
      <c r="C214" s="40"/>
      <c r="D214" s="248" t="s">
        <v>172</v>
      </c>
      <c r="E214" s="40"/>
      <c r="F214" s="249" t="s">
        <v>3232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172</v>
      </c>
      <c r="AU214" s="17" t="s">
        <v>87</v>
      </c>
    </row>
    <row r="215" s="2" customFormat="1" ht="16.5" customHeight="1">
      <c r="A215" s="38"/>
      <c r="B215" s="39"/>
      <c r="C215" s="273" t="s">
        <v>449</v>
      </c>
      <c r="D215" s="273" t="s">
        <v>230</v>
      </c>
      <c r="E215" s="274" t="s">
        <v>3233</v>
      </c>
      <c r="F215" s="275" t="s">
        <v>3234</v>
      </c>
      <c r="G215" s="276" t="s">
        <v>444</v>
      </c>
      <c r="H215" s="277">
        <v>10</v>
      </c>
      <c r="I215" s="278"/>
      <c r="J215" s="279">
        <f>ROUND(I215*H215,2)</f>
        <v>0</v>
      </c>
      <c r="K215" s="275" t="s">
        <v>1</v>
      </c>
      <c r="L215" s="280"/>
      <c r="M215" s="281" t="s">
        <v>1</v>
      </c>
      <c r="N215" s="282" t="s">
        <v>42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379</v>
      </c>
      <c r="AT215" s="246" t="s">
        <v>230</v>
      </c>
      <c r="AU215" s="246" t="s">
        <v>87</v>
      </c>
      <c r="AY215" s="17" t="s">
        <v>163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85</v>
      </c>
      <c r="BK215" s="247">
        <f>ROUND(I215*H215,2)</f>
        <v>0</v>
      </c>
      <c r="BL215" s="17" t="s">
        <v>264</v>
      </c>
      <c r="BM215" s="246" t="s">
        <v>746</v>
      </c>
    </row>
    <row r="216" s="2" customFormat="1">
      <c r="A216" s="38"/>
      <c r="B216" s="39"/>
      <c r="C216" s="40"/>
      <c r="D216" s="248" t="s">
        <v>172</v>
      </c>
      <c r="E216" s="40"/>
      <c r="F216" s="249" t="s">
        <v>3234</v>
      </c>
      <c r="G216" s="40"/>
      <c r="H216" s="40"/>
      <c r="I216" s="144"/>
      <c r="J216" s="40"/>
      <c r="K216" s="40"/>
      <c r="L216" s="44"/>
      <c r="M216" s="250"/>
      <c r="N216" s="25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172</v>
      </c>
      <c r="AU216" s="17" t="s">
        <v>87</v>
      </c>
    </row>
    <row r="217" s="2" customFormat="1" ht="16.5" customHeight="1">
      <c r="A217" s="38"/>
      <c r="B217" s="39"/>
      <c r="C217" s="235" t="s">
        <v>455</v>
      </c>
      <c r="D217" s="235" t="s">
        <v>165</v>
      </c>
      <c r="E217" s="236" t="s">
        <v>3235</v>
      </c>
      <c r="F217" s="237" t="s">
        <v>3236</v>
      </c>
      <c r="G217" s="238" t="s">
        <v>444</v>
      </c>
      <c r="H217" s="239">
        <v>100</v>
      </c>
      <c r="I217" s="240"/>
      <c r="J217" s="241">
        <f>ROUND(I217*H217,2)</f>
        <v>0</v>
      </c>
      <c r="K217" s="237" t="s">
        <v>1</v>
      </c>
      <c r="L217" s="44"/>
      <c r="M217" s="242" t="s">
        <v>1</v>
      </c>
      <c r="N217" s="243" t="s">
        <v>42</v>
      </c>
      <c r="O217" s="91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264</v>
      </c>
      <c r="AT217" s="246" t="s">
        <v>165</v>
      </c>
      <c r="AU217" s="246" t="s">
        <v>87</v>
      </c>
      <c r="AY217" s="17" t="s">
        <v>163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85</v>
      </c>
      <c r="BK217" s="247">
        <f>ROUND(I217*H217,2)</f>
        <v>0</v>
      </c>
      <c r="BL217" s="17" t="s">
        <v>264</v>
      </c>
      <c r="BM217" s="246" t="s">
        <v>758</v>
      </c>
    </row>
    <row r="218" s="2" customFormat="1">
      <c r="A218" s="38"/>
      <c r="B218" s="39"/>
      <c r="C218" s="40"/>
      <c r="D218" s="248" t="s">
        <v>172</v>
      </c>
      <c r="E218" s="40"/>
      <c r="F218" s="249" t="s">
        <v>3236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172</v>
      </c>
      <c r="AU218" s="17" t="s">
        <v>87</v>
      </c>
    </row>
    <row r="219" s="12" customFormat="1" ht="22.8" customHeight="1">
      <c r="A219" s="12"/>
      <c r="B219" s="219"/>
      <c r="C219" s="220"/>
      <c r="D219" s="221" t="s">
        <v>76</v>
      </c>
      <c r="E219" s="233" t="s">
        <v>3237</v>
      </c>
      <c r="F219" s="233" t="s">
        <v>3238</v>
      </c>
      <c r="G219" s="220"/>
      <c r="H219" s="220"/>
      <c r="I219" s="223"/>
      <c r="J219" s="234">
        <f>BK219</f>
        <v>0</v>
      </c>
      <c r="K219" s="220"/>
      <c r="L219" s="225"/>
      <c r="M219" s="226"/>
      <c r="N219" s="227"/>
      <c r="O219" s="227"/>
      <c r="P219" s="228">
        <f>SUM(P220:P223)</f>
        <v>0</v>
      </c>
      <c r="Q219" s="227"/>
      <c r="R219" s="228">
        <f>SUM(R220:R223)</f>
        <v>0</v>
      </c>
      <c r="S219" s="227"/>
      <c r="T219" s="229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0" t="s">
        <v>87</v>
      </c>
      <c r="AT219" s="231" t="s">
        <v>76</v>
      </c>
      <c r="AU219" s="231" t="s">
        <v>85</v>
      </c>
      <c r="AY219" s="230" t="s">
        <v>163</v>
      </c>
      <c r="BK219" s="232">
        <f>SUM(BK220:BK223)</f>
        <v>0</v>
      </c>
    </row>
    <row r="220" s="2" customFormat="1" ht="16.5" customHeight="1">
      <c r="A220" s="38"/>
      <c r="B220" s="39"/>
      <c r="C220" s="235" t="s">
        <v>461</v>
      </c>
      <c r="D220" s="235" t="s">
        <v>165</v>
      </c>
      <c r="E220" s="236" t="s">
        <v>3239</v>
      </c>
      <c r="F220" s="237" t="s">
        <v>3240</v>
      </c>
      <c r="G220" s="238" t="s">
        <v>781</v>
      </c>
      <c r="H220" s="239">
        <v>110</v>
      </c>
      <c r="I220" s="240"/>
      <c r="J220" s="241">
        <f>ROUND(I220*H220,2)</f>
        <v>0</v>
      </c>
      <c r="K220" s="237" t="s">
        <v>1</v>
      </c>
      <c r="L220" s="44"/>
      <c r="M220" s="242" t="s">
        <v>1</v>
      </c>
      <c r="N220" s="243" t="s">
        <v>42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264</v>
      </c>
      <c r="AT220" s="246" t="s">
        <v>165</v>
      </c>
      <c r="AU220" s="246" t="s">
        <v>87</v>
      </c>
      <c r="AY220" s="17" t="s">
        <v>163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85</v>
      </c>
      <c r="BK220" s="247">
        <f>ROUND(I220*H220,2)</f>
        <v>0</v>
      </c>
      <c r="BL220" s="17" t="s">
        <v>264</v>
      </c>
      <c r="BM220" s="246" t="s">
        <v>772</v>
      </c>
    </row>
    <row r="221" s="2" customFormat="1">
      <c r="A221" s="38"/>
      <c r="B221" s="39"/>
      <c r="C221" s="40"/>
      <c r="D221" s="248" t="s">
        <v>172</v>
      </c>
      <c r="E221" s="40"/>
      <c r="F221" s="249" t="s">
        <v>3240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172</v>
      </c>
      <c r="AU221" s="17" t="s">
        <v>87</v>
      </c>
    </row>
    <row r="222" s="2" customFormat="1" ht="16.5" customHeight="1">
      <c r="A222" s="38"/>
      <c r="B222" s="39"/>
      <c r="C222" s="235" t="s">
        <v>467</v>
      </c>
      <c r="D222" s="235" t="s">
        <v>165</v>
      </c>
      <c r="E222" s="236" t="s">
        <v>3241</v>
      </c>
      <c r="F222" s="237" t="s">
        <v>3242</v>
      </c>
      <c r="G222" s="238" t="s">
        <v>781</v>
      </c>
      <c r="H222" s="239">
        <v>24</v>
      </c>
      <c r="I222" s="240"/>
      <c r="J222" s="241">
        <f>ROUND(I222*H222,2)</f>
        <v>0</v>
      </c>
      <c r="K222" s="237" t="s">
        <v>1</v>
      </c>
      <c r="L222" s="44"/>
      <c r="M222" s="242" t="s">
        <v>1</v>
      </c>
      <c r="N222" s="243" t="s">
        <v>42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264</v>
      </c>
      <c r="AT222" s="246" t="s">
        <v>165</v>
      </c>
      <c r="AU222" s="246" t="s">
        <v>87</v>
      </c>
      <c r="AY222" s="17" t="s">
        <v>163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85</v>
      </c>
      <c r="BK222" s="247">
        <f>ROUND(I222*H222,2)</f>
        <v>0</v>
      </c>
      <c r="BL222" s="17" t="s">
        <v>264</v>
      </c>
      <c r="BM222" s="246" t="s">
        <v>785</v>
      </c>
    </row>
    <row r="223" s="2" customFormat="1">
      <c r="A223" s="38"/>
      <c r="B223" s="39"/>
      <c r="C223" s="40"/>
      <c r="D223" s="248" t="s">
        <v>172</v>
      </c>
      <c r="E223" s="40"/>
      <c r="F223" s="249" t="s">
        <v>3242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172</v>
      </c>
      <c r="AU223" s="17" t="s">
        <v>87</v>
      </c>
    </row>
    <row r="224" s="12" customFormat="1" ht="22.8" customHeight="1">
      <c r="A224" s="12"/>
      <c r="B224" s="219"/>
      <c r="C224" s="220"/>
      <c r="D224" s="221" t="s">
        <v>76</v>
      </c>
      <c r="E224" s="233" t="s">
        <v>3243</v>
      </c>
      <c r="F224" s="233" t="s">
        <v>3244</v>
      </c>
      <c r="G224" s="220"/>
      <c r="H224" s="220"/>
      <c r="I224" s="223"/>
      <c r="J224" s="234">
        <f>BK224</f>
        <v>0</v>
      </c>
      <c r="K224" s="220"/>
      <c r="L224" s="225"/>
      <c r="M224" s="226"/>
      <c r="N224" s="227"/>
      <c r="O224" s="227"/>
      <c r="P224" s="228">
        <f>SUM(P225:P288)</f>
        <v>0</v>
      </c>
      <c r="Q224" s="227"/>
      <c r="R224" s="228">
        <f>SUM(R225:R288)</f>
        <v>0</v>
      </c>
      <c r="S224" s="227"/>
      <c r="T224" s="229">
        <f>SUM(T225:T288)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0" t="s">
        <v>87</v>
      </c>
      <c r="AT224" s="231" t="s">
        <v>76</v>
      </c>
      <c r="AU224" s="231" t="s">
        <v>85</v>
      </c>
      <c r="AY224" s="230" t="s">
        <v>163</v>
      </c>
      <c r="BK224" s="232">
        <f>SUM(BK225:BK288)</f>
        <v>0</v>
      </c>
    </row>
    <row r="225" s="2" customFormat="1" ht="16.5" customHeight="1">
      <c r="A225" s="38"/>
      <c r="B225" s="39"/>
      <c r="C225" s="235" t="s">
        <v>472</v>
      </c>
      <c r="D225" s="235" t="s">
        <v>165</v>
      </c>
      <c r="E225" s="236" t="s">
        <v>3245</v>
      </c>
      <c r="F225" s="237" t="s">
        <v>3246</v>
      </c>
      <c r="G225" s="238" t="s">
        <v>781</v>
      </c>
      <c r="H225" s="239">
        <v>4</v>
      </c>
      <c r="I225" s="240"/>
      <c r="J225" s="241">
        <f>ROUND(I225*H225,2)</f>
        <v>0</v>
      </c>
      <c r="K225" s="237" t="s">
        <v>1</v>
      </c>
      <c r="L225" s="44"/>
      <c r="M225" s="242" t="s">
        <v>1</v>
      </c>
      <c r="N225" s="243" t="s">
        <v>42</v>
      </c>
      <c r="O225" s="91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264</v>
      </c>
      <c r="AT225" s="246" t="s">
        <v>165</v>
      </c>
      <c r="AU225" s="246" t="s">
        <v>87</v>
      </c>
      <c r="AY225" s="17" t="s">
        <v>163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85</v>
      </c>
      <c r="BK225" s="247">
        <f>ROUND(I225*H225,2)</f>
        <v>0</v>
      </c>
      <c r="BL225" s="17" t="s">
        <v>264</v>
      </c>
      <c r="BM225" s="246" t="s">
        <v>795</v>
      </c>
    </row>
    <row r="226" s="2" customFormat="1">
      <c r="A226" s="38"/>
      <c r="B226" s="39"/>
      <c r="C226" s="40"/>
      <c r="D226" s="248" t="s">
        <v>172</v>
      </c>
      <c r="E226" s="40"/>
      <c r="F226" s="249" t="s">
        <v>3246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172</v>
      </c>
      <c r="AU226" s="17" t="s">
        <v>87</v>
      </c>
    </row>
    <row r="227" s="2" customFormat="1" ht="16.5" customHeight="1">
      <c r="A227" s="38"/>
      <c r="B227" s="39"/>
      <c r="C227" s="273" t="s">
        <v>479</v>
      </c>
      <c r="D227" s="273" t="s">
        <v>230</v>
      </c>
      <c r="E227" s="274" t="s">
        <v>3247</v>
      </c>
      <c r="F227" s="275" t="s">
        <v>3248</v>
      </c>
      <c r="G227" s="276" t="s">
        <v>781</v>
      </c>
      <c r="H227" s="277">
        <v>4</v>
      </c>
      <c r="I227" s="278"/>
      <c r="J227" s="279">
        <f>ROUND(I227*H227,2)</f>
        <v>0</v>
      </c>
      <c r="K227" s="275" t="s">
        <v>1</v>
      </c>
      <c r="L227" s="280"/>
      <c r="M227" s="281" t="s">
        <v>1</v>
      </c>
      <c r="N227" s="282" t="s">
        <v>42</v>
      </c>
      <c r="O227" s="91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379</v>
      </c>
      <c r="AT227" s="246" t="s">
        <v>230</v>
      </c>
      <c r="AU227" s="246" t="s">
        <v>87</v>
      </c>
      <c r="AY227" s="17" t="s">
        <v>163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85</v>
      </c>
      <c r="BK227" s="247">
        <f>ROUND(I227*H227,2)</f>
        <v>0</v>
      </c>
      <c r="BL227" s="17" t="s">
        <v>264</v>
      </c>
      <c r="BM227" s="246" t="s">
        <v>807</v>
      </c>
    </row>
    <row r="228" s="2" customFormat="1">
      <c r="A228" s="38"/>
      <c r="B228" s="39"/>
      <c r="C228" s="40"/>
      <c r="D228" s="248" t="s">
        <v>172</v>
      </c>
      <c r="E228" s="40"/>
      <c r="F228" s="249" t="s">
        <v>3248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172</v>
      </c>
      <c r="AU228" s="17" t="s">
        <v>87</v>
      </c>
    </row>
    <row r="229" s="2" customFormat="1" ht="16.5" customHeight="1">
      <c r="A229" s="38"/>
      <c r="B229" s="39"/>
      <c r="C229" s="235" t="s">
        <v>490</v>
      </c>
      <c r="D229" s="235" t="s">
        <v>165</v>
      </c>
      <c r="E229" s="236" t="s">
        <v>3249</v>
      </c>
      <c r="F229" s="237" t="s">
        <v>3250</v>
      </c>
      <c r="G229" s="238" t="s">
        <v>781</v>
      </c>
      <c r="H229" s="239">
        <v>1</v>
      </c>
      <c r="I229" s="240"/>
      <c r="J229" s="241">
        <f>ROUND(I229*H229,2)</f>
        <v>0</v>
      </c>
      <c r="K229" s="237" t="s">
        <v>1</v>
      </c>
      <c r="L229" s="44"/>
      <c r="M229" s="242" t="s">
        <v>1</v>
      </c>
      <c r="N229" s="243" t="s">
        <v>42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264</v>
      </c>
      <c r="AT229" s="246" t="s">
        <v>165</v>
      </c>
      <c r="AU229" s="246" t="s">
        <v>87</v>
      </c>
      <c r="AY229" s="17" t="s">
        <v>163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85</v>
      </c>
      <c r="BK229" s="247">
        <f>ROUND(I229*H229,2)</f>
        <v>0</v>
      </c>
      <c r="BL229" s="17" t="s">
        <v>264</v>
      </c>
      <c r="BM229" s="246" t="s">
        <v>817</v>
      </c>
    </row>
    <row r="230" s="2" customFormat="1">
      <c r="A230" s="38"/>
      <c r="B230" s="39"/>
      <c r="C230" s="40"/>
      <c r="D230" s="248" t="s">
        <v>172</v>
      </c>
      <c r="E230" s="40"/>
      <c r="F230" s="249" t="s">
        <v>3250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172</v>
      </c>
      <c r="AU230" s="17" t="s">
        <v>87</v>
      </c>
    </row>
    <row r="231" s="2" customFormat="1" ht="16.5" customHeight="1">
      <c r="A231" s="38"/>
      <c r="B231" s="39"/>
      <c r="C231" s="273" t="s">
        <v>508</v>
      </c>
      <c r="D231" s="273" t="s">
        <v>230</v>
      </c>
      <c r="E231" s="274" t="s">
        <v>3251</v>
      </c>
      <c r="F231" s="275" t="s">
        <v>3252</v>
      </c>
      <c r="G231" s="276" t="s">
        <v>781</v>
      </c>
      <c r="H231" s="277">
        <v>1</v>
      </c>
      <c r="I231" s="278"/>
      <c r="J231" s="279">
        <f>ROUND(I231*H231,2)</f>
        <v>0</v>
      </c>
      <c r="K231" s="275" t="s">
        <v>1</v>
      </c>
      <c r="L231" s="280"/>
      <c r="M231" s="281" t="s">
        <v>1</v>
      </c>
      <c r="N231" s="282" t="s">
        <v>42</v>
      </c>
      <c r="O231" s="91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379</v>
      </c>
      <c r="AT231" s="246" t="s">
        <v>230</v>
      </c>
      <c r="AU231" s="246" t="s">
        <v>87</v>
      </c>
      <c r="AY231" s="17" t="s">
        <v>163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85</v>
      </c>
      <c r="BK231" s="247">
        <f>ROUND(I231*H231,2)</f>
        <v>0</v>
      </c>
      <c r="BL231" s="17" t="s">
        <v>264</v>
      </c>
      <c r="BM231" s="246" t="s">
        <v>830</v>
      </c>
    </row>
    <row r="232" s="2" customFormat="1">
      <c r="A232" s="38"/>
      <c r="B232" s="39"/>
      <c r="C232" s="40"/>
      <c r="D232" s="248" t="s">
        <v>172</v>
      </c>
      <c r="E232" s="40"/>
      <c r="F232" s="249" t="s">
        <v>3252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172</v>
      </c>
      <c r="AU232" s="17" t="s">
        <v>87</v>
      </c>
    </row>
    <row r="233" s="2" customFormat="1" ht="16.5" customHeight="1">
      <c r="A233" s="38"/>
      <c r="B233" s="39"/>
      <c r="C233" s="235" t="s">
        <v>514</v>
      </c>
      <c r="D233" s="235" t="s">
        <v>165</v>
      </c>
      <c r="E233" s="236" t="s">
        <v>3253</v>
      </c>
      <c r="F233" s="237" t="s">
        <v>3254</v>
      </c>
      <c r="G233" s="238" t="s">
        <v>781</v>
      </c>
      <c r="H233" s="239">
        <v>6</v>
      </c>
      <c r="I233" s="240"/>
      <c r="J233" s="241">
        <f>ROUND(I233*H233,2)</f>
        <v>0</v>
      </c>
      <c r="K233" s="237" t="s">
        <v>1</v>
      </c>
      <c r="L233" s="44"/>
      <c r="M233" s="242" t="s">
        <v>1</v>
      </c>
      <c r="N233" s="243" t="s">
        <v>42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264</v>
      </c>
      <c r="AT233" s="246" t="s">
        <v>165</v>
      </c>
      <c r="AU233" s="246" t="s">
        <v>87</v>
      </c>
      <c r="AY233" s="17" t="s">
        <v>163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85</v>
      </c>
      <c r="BK233" s="247">
        <f>ROUND(I233*H233,2)</f>
        <v>0</v>
      </c>
      <c r="BL233" s="17" t="s">
        <v>264</v>
      </c>
      <c r="BM233" s="246" t="s">
        <v>843</v>
      </c>
    </row>
    <row r="234" s="2" customFormat="1">
      <c r="A234" s="38"/>
      <c r="B234" s="39"/>
      <c r="C234" s="40"/>
      <c r="D234" s="248" t="s">
        <v>172</v>
      </c>
      <c r="E234" s="40"/>
      <c r="F234" s="249" t="s">
        <v>3254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172</v>
      </c>
      <c r="AU234" s="17" t="s">
        <v>87</v>
      </c>
    </row>
    <row r="235" s="2" customFormat="1" ht="16.5" customHeight="1">
      <c r="A235" s="38"/>
      <c r="B235" s="39"/>
      <c r="C235" s="273" t="s">
        <v>521</v>
      </c>
      <c r="D235" s="273" t="s">
        <v>230</v>
      </c>
      <c r="E235" s="274" t="s">
        <v>3255</v>
      </c>
      <c r="F235" s="275" t="s">
        <v>3256</v>
      </c>
      <c r="G235" s="276" t="s">
        <v>781</v>
      </c>
      <c r="H235" s="277">
        <v>6</v>
      </c>
      <c r="I235" s="278"/>
      <c r="J235" s="279">
        <f>ROUND(I235*H235,2)</f>
        <v>0</v>
      </c>
      <c r="K235" s="275" t="s">
        <v>1</v>
      </c>
      <c r="L235" s="280"/>
      <c r="M235" s="281" t="s">
        <v>1</v>
      </c>
      <c r="N235" s="282" t="s">
        <v>42</v>
      </c>
      <c r="O235" s="91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379</v>
      </c>
      <c r="AT235" s="246" t="s">
        <v>230</v>
      </c>
      <c r="AU235" s="246" t="s">
        <v>87</v>
      </c>
      <c r="AY235" s="17" t="s">
        <v>163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85</v>
      </c>
      <c r="BK235" s="247">
        <f>ROUND(I235*H235,2)</f>
        <v>0</v>
      </c>
      <c r="BL235" s="17" t="s">
        <v>264</v>
      </c>
      <c r="BM235" s="246" t="s">
        <v>856</v>
      </c>
    </row>
    <row r="236" s="2" customFormat="1">
      <c r="A236" s="38"/>
      <c r="B236" s="39"/>
      <c r="C236" s="40"/>
      <c r="D236" s="248" t="s">
        <v>172</v>
      </c>
      <c r="E236" s="40"/>
      <c r="F236" s="249" t="s">
        <v>3256</v>
      </c>
      <c r="G236" s="40"/>
      <c r="H236" s="40"/>
      <c r="I236" s="144"/>
      <c r="J236" s="40"/>
      <c r="K236" s="40"/>
      <c r="L236" s="44"/>
      <c r="M236" s="250"/>
      <c r="N236" s="25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172</v>
      </c>
      <c r="AU236" s="17" t="s">
        <v>87</v>
      </c>
    </row>
    <row r="237" s="2" customFormat="1" ht="16.5" customHeight="1">
      <c r="A237" s="38"/>
      <c r="B237" s="39"/>
      <c r="C237" s="235" t="s">
        <v>530</v>
      </c>
      <c r="D237" s="235" t="s">
        <v>165</v>
      </c>
      <c r="E237" s="236" t="s">
        <v>3257</v>
      </c>
      <c r="F237" s="237" t="s">
        <v>3258</v>
      </c>
      <c r="G237" s="238" t="s">
        <v>781</v>
      </c>
      <c r="H237" s="239">
        <v>1</v>
      </c>
      <c r="I237" s="240"/>
      <c r="J237" s="241">
        <f>ROUND(I237*H237,2)</f>
        <v>0</v>
      </c>
      <c r="K237" s="237" t="s">
        <v>1</v>
      </c>
      <c r="L237" s="44"/>
      <c r="M237" s="242" t="s">
        <v>1</v>
      </c>
      <c r="N237" s="243" t="s">
        <v>42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264</v>
      </c>
      <c r="AT237" s="246" t="s">
        <v>165</v>
      </c>
      <c r="AU237" s="246" t="s">
        <v>87</v>
      </c>
      <c r="AY237" s="17" t="s">
        <v>163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85</v>
      </c>
      <c r="BK237" s="247">
        <f>ROUND(I237*H237,2)</f>
        <v>0</v>
      </c>
      <c r="BL237" s="17" t="s">
        <v>264</v>
      </c>
      <c r="BM237" s="246" t="s">
        <v>868</v>
      </c>
    </row>
    <row r="238" s="2" customFormat="1">
      <c r="A238" s="38"/>
      <c r="B238" s="39"/>
      <c r="C238" s="40"/>
      <c r="D238" s="248" t="s">
        <v>172</v>
      </c>
      <c r="E238" s="40"/>
      <c r="F238" s="249" t="s">
        <v>3258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172</v>
      </c>
      <c r="AU238" s="17" t="s">
        <v>87</v>
      </c>
    </row>
    <row r="239" s="2" customFormat="1" ht="16.5" customHeight="1">
      <c r="A239" s="38"/>
      <c r="B239" s="39"/>
      <c r="C239" s="273" t="s">
        <v>537</v>
      </c>
      <c r="D239" s="273" t="s">
        <v>230</v>
      </c>
      <c r="E239" s="274" t="s">
        <v>3259</v>
      </c>
      <c r="F239" s="275" t="s">
        <v>3260</v>
      </c>
      <c r="G239" s="276" t="s">
        <v>781</v>
      </c>
      <c r="H239" s="277">
        <v>1</v>
      </c>
      <c r="I239" s="278"/>
      <c r="J239" s="279">
        <f>ROUND(I239*H239,2)</f>
        <v>0</v>
      </c>
      <c r="K239" s="275" t="s">
        <v>1</v>
      </c>
      <c r="L239" s="280"/>
      <c r="M239" s="281" t="s">
        <v>1</v>
      </c>
      <c r="N239" s="282" t="s">
        <v>42</v>
      </c>
      <c r="O239" s="91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379</v>
      </c>
      <c r="AT239" s="246" t="s">
        <v>230</v>
      </c>
      <c r="AU239" s="246" t="s">
        <v>87</v>
      </c>
      <c r="AY239" s="17" t="s">
        <v>163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85</v>
      </c>
      <c r="BK239" s="247">
        <f>ROUND(I239*H239,2)</f>
        <v>0</v>
      </c>
      <c r="BL239" s="17" t="s">
        <v>264</v>
      </c>
      <c r="BM239" s="246" t="s">
        <v>879</v>
      </c>
    </row>
    <row r="240" s="2" customFormat="1">
      <c r="A240" s="38"/>
      <c r="B240" s="39"/>
      <c r="C240" s="40"/>
      <c r="D240" s="248" t="s">
        <v>172</v>
      </c>
      <c r="E240" s="40"/>
      <c r="F240" s="249" t="s">
        <v>3260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172</v>
      </c>
      <c r="AU240" s="17" t="s">
        <v>87</v>
      </c>
    </row>
    <row r="241" s="2" customFormat="1" ht="16.5" customHeight="1">
      <c r="A241" s="38"/>
      <c r="B241" s="39"/>
      <c r="C241" s="235" t="s">
        <v>550</v>
      </c>
      <c r="D241" s="235" t="s">
        <v>165</v>
      </c>
      <c r="E241" s="236" t="s">
        <v>3261</v>
      </c>
      <c r="F241" s="237" t="s">
        <v>3262</v>
      </c>
      <c r="G241" s="238" t="s">
        <v>781</v>
      </c>
      <c r="H241" s="239">
        <v>9</v>
      </c>
      <c r="I241" s="240"/>
      <c r="J241" s="241">
        <f>ROUND(I241*H241,2)</f>
        <v>0</v>
      </c>
      <c r="K241" s="237" t="s">
        <v>1</v>
      </c>
      <c r="L241" s="44"/>
      <c r="M241" s="242" t="s">
        <v>1</v>
      </c>
      <c r="N241" s="243" t="s">
        <v>42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264</v>
      </c>
      <c r="AT241" s="246" t="s">
        <v>165</v>
      </c>
      <c r="AU241" s="246" t="s">
        <v>87</v>
      </c>
      <c r="AY241" s="17" t="s">
        <v>163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85</v>
      </c>
      <c r="BK241" s="247">
        <f>ROUND(I241*H241,2)</f>
        <v>0</v>
      </c>
      <c r="BL241" s="17" t="s">
        <v>264</v>
      </c>
      <c r="BM241" s="246" t="s">
        <v>889</v>
      </c>
    </row>
    <row r="242" s="2" customFormat="1">
      <c r="A242" s="38"/>
      <c r="B242" s="39"/>
      <c r="C242" s="40"/>
      <c r="D242" s="248" t="s">
        <v>172</v>
      </c>
      <c r="E242" s="40"/>
      <c r="F242" s="249" t="s">
        <v>3262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172</v>
      </c>
      <c r="AU242" s="17" t="s">
        <v>87</v>
      </c>
    </row>
    <row r="243" s="2" customFormat="1" ht="16.5" customHeight="1">
      <c r="A243" s="38"/>
      <c r="B243" s="39"/>
      <c r="C243" s="273" t="s">
        <v>567</v>
      </c>
      <c r="D243" s="273" t="s">
        <v>230</v>
      </c>
      <c r="E243" s="274" t="s">
        <v>3263</v>
      </c>
      <c r="F243" s="275" t="s">
        <v>3264</v>
      </c>
      <c r="G243" s="276" t="s">
        <v>781</v>
      </c>
      <c r="H243" s="277">
        <v>9</v>
      </c>
      <c r="I243" s="278"/>
      <c r="J243" s="279">
        <f>ROUND(I243*H243,2)</f>
        <v>0</v>
      </c>
      <c r="K243" s="275" t="s">
        <v>1</v>
      </c>
      <c r="L243" s="280"/>
      <c r="M243" s="281" t="s">
        <v>1</v>
      </c>
      <c r="N243" s="282" t="s">
        <v>42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379</v>
      </c>
      <c r="AT243" s="246" t="s">
        <v>230</v>
      </c>
      <c r="AU243" s="246" t="s">
        <v>87</v>
      </c>
      <c r="AY243" s="17" t="s">
        <v>163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85</v>
      </c>
      <c r="BK243" s="247">
        <f>ROUND(I243*H243,2)</f>
        <v>0</v>
      </c>
      <c r="BL243" s="17" t="s">
        <v>264</v>
      </c>
      <c r="BM243" s="246" t="s">
        <v>901</v>
      </c>
    </row>
    <row r="244" s="2" customFormat="1">
      <c r="A244" s="38"/>
      <c r="B244" s="39"/>
      <c r="C244" s="40"/>
      <c r="D244" s="248" t="s">
        <v>172</v>
      </c>
      <c r="E244" s="40"/>
      <c r="F244" s="249" t="s">
        <v>3264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172</v>
      </c>
      <c r="AU244" s="17" t="s">
        <v>87</v>
      </c>
    </row>
    <row r="245" s="2" customFormat="1" ht="16.5" customHeight="1">
      <c r="A245" s="38"/>
      <c r="B245" s="39"/>
      <c r="C245" s="235" t="s">
        <v>573</v>
      </c>
      <c r="D245" s="235" t="s">
        <v>165</v>
      </c>
      <c r="E245" s="236" t="s">
        <v>3265</v>
      </c>
      <c r="F245" s="237" t="s">
        <v>3266</v>
      </c>
      <c r="G245" s="238" t="s">
        <v>781</v>
      </c>
      <c r="H245" s="239">
        <v>1</v>
      </c>
      <c r="I245" s="240"/>
      <c r="J245" s="241">
        <f>ROUND(I245*H245,2)</f>
        <v>0</v>
      </c>
      <c r="K245" s="237" t="s">
        <v>1</v>
      </c>
      <c r="L245" s="44"/>
      <c r="M245" s="242" t="s">
        <v>1</v>
      </c>
      <c r="N245" s="243" t="s">
        <v>42</v>
      </c>
      <c r="O245" s="91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264</v>
      </c>
      <c r="AT245" s="246" t="s">
        <v>165</v>
      </c>
      <c r="AU245" s="246" t="s">
        <v>87</v>
      </c>
      <c r="AY245" s="17" t="s">
        <v>163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85</v>
      </c>
      <c r="BK245" s="247">
        <f>ROUND(I245*H245,2)</f>
        <v>0</v>
      </c>
      <c r="BL245" s="17" t="s">
        <v>264</v>
      </c>
      <c r="BM245" s="246" t="s">
        <v>914</v>
      </c>
    </row>
    <row r="246" s="2" customFormat="1">
      <c r="A246" s="38"/>
      <c r="B246" s="39"/>
      <c r="C246" s="40"/>
      <c r="D246" s="248" t="s">
        <v>172</v>
      </c>
      <c r="E246" s="40"/>
      <c r="F246" s="249" t="s">
        <v>3266</v>
      </c>
      <c r="G246" s="40"/>
      <c r="H246" s="40"/>
      <c r="I246" s="144"/>
      <c r="J246" s="40"/>
      <c r="K246" s="40"/>
      <c r="L246" s="44"/>
      <c r="M246" s="250"/>
      <c r="N246" s="25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172</v>
      </c>
      <c r="AU246" s="17" t="s">
        <v>87</v>
      </c>
    </row>
    <row r="247" s="2" customFormat="1" ht="16.5" customHeight="1">
      <c r="A247" s="38"/>
      <c r="B247" s="39"/>
      <c r="C247" s="273" t="s">
        <v>579</v>
      </c>
      <c r="D247" s="273" t="s">
        <v>230</v>
      </c>
      <c r="E247" s="274" t="s">
        <v>3267</v>
      </c>
      <c r="F247" s="275" t="s">
        <v>3268</v>
      </c>
      <c r="G247" s="276" t="s">
        <v>781</v>
      </c>
      <c r="H247" s="277">
        <v>1</v>
      </c>
      <c r="I247" s="278"/>
      <c r="J247" s="279">
        <f>ROUND(I247*H247,2)</f>
        <v>0</v>
      </c>
      <c r="K247" s="275" t="s">
        <v>1</v>
      </c>
      <c r="L247" s="280"/>
      <c r="M247" s="281" t="s">
        <v>1</v>
      </c>
      <c r="N247" s="282" t="s">
        <v>42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379</v>
      </c>
      <c r="AT247" s="246" t="s">
        <v>230</v>
      </c>
      <c r="AU247" s="246" t="s">
        <v>87</v>
      </c>
      <c r="AY247" s="17" t="s">
        <v>163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85</v>
      </c>
      <c r="BK247" s="247">
        <f>ROUND(I247*H247,2)</f>
        <v>0</v>
      </c>
      <c r="BL247" s="17" t="s">
        <v>264</v>
      </c>
      <c r="BM247" s="246" t="s">
        <v>929</v>
      </c>
    </row>
    <row r="248" s="2" customFormat="1">
      <c r="A248" s="38"/>
      <c r="B248" s="39"/>
      <c r="C248" s="40"/>
      <c r="D248" s="248" t="s">
        <v>172</v>
      </c>
      <c r="E248" s="40"/>
      <c r="F248" s="249" t="s">
        <v>3268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172</v>
      </c>
      <c r="AU248" s="17" t="s">
        <v>87</v>
      </c>
    </row>
    <row r="249" s="2" customFormat="1" ht="16.5" customHeight="1">
      <c r="A249" s="38"/>
      <c r="B249" s="39"/>
      <c r="C249" s="235" t="s">
        <v>585</v>
      </c>
      <c r="D249" s="235" t="s">
        <v>165</v>
      </c>
      <c r="E249" s="236" t="s">
        <v>3269</v>
      </c>
      <c r="F249" s="237" t="s">
        <v>3270</v>
      </c>
      <c r="G249" s="238" t="s">
        <v>781</v>
      </c>
      <c r="H249" s="239">
        <v>4</v>
      </c>
      <c r="I249" s="240"/>
      <c r="J249" s="241">
        <f>ROUND(I249*H249,2)</f>
        <v>0</v>
      </c>
      <c r="K249" s="237" t="s">
        <v>1</v>
      </c>
      <c r="L249" s="44"/>
      <c r="M249" s="242" t="s">
        <v>1</v>
      </c>
      <c r="N249" s="243" t="s">
        <v>42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264</v>
      </c>
      <c r="AT249" s="246" t="s">
        <v>165</v>
      </c>
      <c r="AU249" s="246" t="s">
        <v>87</v>
      </c>
      <c r="AY249" s="17" t="s">
        <v>163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85</v>
      </c>
      <c r="BK249" s="247">
        <f>ROUND(I249*H249,2)</f>
        <v>0</v>
      </c>
      <c r="BL249" s="17" t="s">
        <v>264</v>
      </c>
      <c r="BM249" s="246" t="s">
        <v>942</v>
      </c>
    </row>
    <row r="250" s="2" customFormat="1">
      <c r="A250" s="38"/>
      <c r="B250" s="39"/>
      <c r="C250" s="40"/>
      <c r="D250" s="248" t="s">
        <v>172</v>
      </c>
      <c r="E250" s="40"/>
      <c r="F250" s="249" t="s">
        <v>3270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172</v>
      </c>
      <c r="AU250" s="17" t="s">
        <v>87</v>
      </c>
    </row>
    <row r="251" s="2" customFormat="1" ht="16.5" customHeight="1">
      <c r="A251" s="38"/>
      <c r="B251" s="39"/>
      <c r="C251" s="273" t="s">
        <v>592</v>
      </c>
      <c r="D251" s="273" t="s">
        <v>230</v>
      </c>
      <c r="E251" s="274" t="s">
        <v>3271</v>
      </c>
      <c r="F251" s="275" t="s">
        <v>3272</v>
      </c>
      <c r="G251" s="276" t="s">
        <v>781</v>
      </c>
      <c r="H251" s="277">
        <v>4</v>
      </c>
      <c r="I251" s="278"/>
      <c r="J251" s="279">
        <f>ROUND(I251*H251,2)</f>
        <v>0</v>
      </c>
      <c r="K251" s="275" t="s">
        <v>1</v>
      </c>
      <c r="L251" s="280"/>
      <c r="M251" s="281" t="s">
        <v>1</v>
      </c>
      <c r="N251" s="282" t="s">
        <v>42</v>
      </c>
      <c r="O251" s="91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379</v>
      </c>
      <c r="AT251" s="246" t="s">
        <v>230</v>
      </c>
      <c r="AU251" s="246" t="s">
        <v>87</v>
      </c>
      <c r="AY251" s="17" t="s">
        <v>163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85</v>
      </c>
      <c r="BK251" s="247">
        <f>ROUND(I251*H251,2)</f>
        <v>0</v>
      </c>
      <c r="BL251" s="17" t="s">
        <v>264</v>
      </c>
      <c r="BM251" s="246" t="s">
        <v>956</v>
      </c>
    </row>
    <row r="252" s="2" customFormat="1">
      <c r="A252" s="38"/>
      <c r="B252" s="39"/>
      <c r="C252" s="40"/>
      <c r="D252" s="248" t="s">
        <v>172</v>
      </c>
      <c r="E252" s="40"/>
      <c r="F252" s="249" t="s">
        <v>3272</v>
      </c>
      <c r="G252" s="40"/>
      <c r="H252" s="40"/>
      <c r="I252" s="144"/>
      <c r="J252" s="40"/>
      <c r="K252" s="40"/>
      <c r="L252" s="44"/>
      <c r="M252" s="250"/>
      <c r="N252" s="25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172</v>
      </c>
      <c r="AU252" s="17" t="s">
        <v>87</v>
      </c>
    </row>
    <row r="253" s="2" customFormat="1" ht="16.5" customHeight="1">
      <c r="A253" s="38"/>
      <c r="B253" s="39"/>
      <c r="C253" s="235" t="s">
        <v>598</v>
      </c>
      <c r="D253" s="235" t="s">
        <v>165</v>
      </c>
      <c r="E253" s="236" t="s">
        <v>3273</v>
      </c>
      <c r="F253" s="237" t="s">
        <v>3274</v>
      </c>
      <c r="G253" s="238" t="s">
        <v>781</v>
      </c>
      <c r="H253" s="239">
        <v>1</v>
      </c>
      <c r="I253" s="240"/>
      <c r="J253" s="241">
        <f>ROUND(I253*H253,2)</f>
        <v>0</v>
      </c>
      <c r="K253" s="237" t="s">
        <v>1</v>
      </c>
      <c r="L253" s="44"/>
      <c r="M253" s="242" t="s">
        <v>1</v>
      </c>
      <c r="N253" s="243" t="s">
        <v>42</v>
      </c>
      <c r="O253" s="91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6" t="s">
        <v>264</v>
      </c>
      <c r="AT253" s="246" t="s">
        <v>165</v>
      </c>
      <c r="AU253" s="246" t="s">
        <v>87</v>
      </c>
      <c r="AY253" s="17" t="s">
        <v>163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7" t="s">
        <v>85</v>
      </c>
      <c r="BK253" s="247">
        <f>ROUND(I253*H253,2)</f>
        <v>0</v>
      </c>
      <c r="BL253" s="17" t="s">
        <v>264</v>
      </c>
      <c r="BM253" s="246" t="s">
        <v>968</v>
      </c>
    </row>
    <row r="254" s="2" customFormat="1">
      <c r="A254" s="38"/>
      <c r="B254" s="39"/>
      <c r="C254" s="40"/>
      <c r="D254" s="248" t="s">
        <v>172</v>
      </c>
      <c r="E254" s="40"/>
      <c r="F254" s="249" t="s">
        <v>3274</v>
      </c>
      <c r="G254" s="40"/>
      <c r="H254" s="40"/>
      <c r="I254" s="144"/>
      <c r="J254" s="40"/>
      <c r="K254" s="40"/>
      <c r="L254" s="44"/>
      <c r="M254" s="250"/>
      <c r="N254" s="251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172</v>
      </c>
      <c r="AU254" s="17" t="s">
        <v>87</v>
      </c>
    </row>
    <row r="255" s="2" customFormat="1" ht="16.5" customHeight="1">
      <c r="A255" s="38"/>
      <c r="B255" s="39"/>
      <c r="C255" s="273" t="s">
        <v>605</v>
      </c>
      <c r="D255" s="273" t="s">
        <v>230</v>
      </c>
      <c r="E255" s="274" t="s">
        <v>3275</v>
      </c>
      <c r="F255" s="275" t="s">
        <v>3276</v>
      </c>
      <c r="G255" s="276" t="s">
        <v>781</v>
      </c>
      <c r="H255" s="277">
        <v>1</v>
      </c>
      <c r="I255" s="278"/>
      <c r="J255" s="279">
        <f>ROUND(I255*H255,2)</f>
        <v>0</v>
      </c>
      <c r="K255" s="275" t="s">
        <v>1</v>
      </c>
      <c r="L255" s="280"/>
      <c r="M255" s="281" t="s">
        <v>1</v>
      </c>
      <c r="N255" s="282" t="s">
        <v>42</v>
      </c>
      <c r="O255" s="91"/>
      <c r="P255" s="244">
        <f>O255*H255</f>
        <v>0</v>
      </c>
      <c r="Q255" s="244">
        <v>0</v>
      </c>
      <c r="R255" s="244">
        <f>Q255*H255</f>
        <v>0</v>
      </c>
      <c r="S255" s="244">
        <v>0</v>
      </c>
      <c r="T255" s="24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6" t="s">
        <v>379</v>
      </c>
      <c r="AT255" s="246" t="s">
        <v>230</v>
      </c>
      <c r="AU255" s="246" t="s">
        <v>87</v>
      </c>
      <c r="AY255" s="17" t="s">
        <v>163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7" t="s">
        <v>85</v>
      </c>
      <c r="BK255" s="247">
        <f>ROUND(I255*H255,2)</f>
        <v>0</v>
      </c>
      <c r="BL255" s="17" t="s">
        <v>264</v>
      </c>
      <c r="BM255" s="246" t="s">
        <v>985</v>
      </c>
    </row>
    <row r="256" s="2" customFormat="1">
      <c r="A256" s="38"/>
      <c r="B256" s="39"/>
      <c r="C256" s="40"/>
      <c r="D256" s="248" t="s">
        <v>172</v>
      </c>
      <c r="E256" s="40"/>
      <c r="F256" s="249" t="s">
        <v>3276</v>
      </c>
      <c r="G256" s="40"/>
      <c r="H256" s="40"/>
      <c r="I256" s="144"/>
      <c r="J256" s="40"/>
      <c r="K256" s="40"/>
      <c r="L256" s="44"/>
      <c r="M256" s="250"/>
      <c r="N256" s="25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172</v>
      </c>
      <c r="AU256" s="17" t="s">
        <v>87</v>
      </c>
    </row>
    <row r="257" s="2" customFormat="1" ht="16.5" customHeight="1">
      <c r="A257" s="38"/>
      <c r="B257" s="39"/>
      <c r="C257" s="235" t="s">
        <v>610</v>
      </c>
      <c r="D257" s="235" t="s">
        <v>165</v>
      </c>
      <c r="E257" s="236" t="s">
        <v>3277</v>
      </c>
      <c r="F257" s="237" t="s">
        <v>3278</v>
      </c>
      <c r="G257" s="238" t="s">
        <v>781</v>
      </c>
      <c r="H257" s="239">
        <v>1</v>
      </c>
      <c r="I257" s="240"/>
      <c r="J257" s="241">
        <f>ROUND(I257*H257,2)</f>
        <v>0</v>
      </c>
      <c r="K257" s="237" t="s">
        <v>1</v>
      </c>
      <c r="L257" s="44"/>
      <c r="M257" s="242" t="s">
        <v>1</v>
      </c>
      <c r="N257" s="243" t="s">
        <v>42</v>
      </c>
      <c r="O257" s="91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264</v>
      </c>
      <c r="AT257" s="246" t="s">
        <v>165</v>
      </c>
      <c r="AU257" s="246" t="s">
        <v>87</v>
      </c>
      <c r="AY257" s="17" t="s">
        <v>163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85</v>
      </c>
      <c r="BK257" s="247">
        <f>ROUND(I257*H257,2)</f>
        <v>0</v>
      </c>
      <c r="BL257" s="17" t="s">
        <v>264</v>
      </c>
      <c r="BM257" s="246" t="s">
        <v>1002</v>
      </c>
    </row>
    <row r="258" s="2" customFormat="1">
      <c r="A258" s="38"/>
      <c r="B258" s="39"/>
      <c r="C258" s="40"/>
      <c r="D258" s="248" t="s">
        <v>172</v>
      </c>
      <c r="E258" s="40"/>
      <c r="F258" s="249" t="s">
        <v>3278</v>
      </c>
      <c r="G258" s="40"/>
      <c r="H258" s="40"/>
      <c r="I258" s="144"/>
      <c r="J258" s="40"/>
      <c r="K258" s="40"/>
      <c r="L258" s="44"/>
      <c r="M258" s="250"/>
      <c r="N258" s="25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172</v>
      </c>
      <c r="AU258" s="17" t="s">
        <v>87</v>
      </c>
    </row>
    <row r="259" s="2" customFormat="1" ht="16.5" customHeight="1">
      <c r="A259" s="38"/>
      <c r="B259" s="39"/>
      <c r="C259" s="273" t="s">
        <v>619</v>
      </c>
      <c r="D259" s="273" t="s">
        <v>230</v>
      </c>
      <c r="E259" s="274" t="s">
        <v>3279</v>
      </c>
      <c r="F259" s="275" t="s">
        <v>3280</v>
      </c>
      <c r="G259" s="276" t="s">
        <v>781</v>
      </c>
      <c r="H259" s="277">
        <v>1</v>
      </c>
      <c r="I259" s="278"/>
      <c r="J259" s="279">
        <f>ROUND(I259*H259,2)</f>
        <v>0</v>
      </c>
      <c r="K259" s="275" t="s">
        <v>1</v>
      </c>
      <c r="L259" s="280"/>
      <c r="M259" s="281" t="s">
        <v>1</v>
      </c>
      <c r="N259" s="282" t="s">
        <v>42</v>
      </c>
      <c r="O259" s="91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379</v>
      </c>
      <c r="AT259" s="246" t="s">
        <v>230</v>
      </c>
      <c r="AU259" s="246" t="s">
        <v>87</v>
      </c>
      <c r="AY259" s="17" t="s">
        <v>163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85</v>
      </c>
      <c r="BK259" s="247">
        <f>ROUND(I259*H259,2)</f>
        <v>0</v>
      </c>
      <c r="BL259" s="17" t="s">
        <v>264</v>
      </c>
      <c r="BM259" s="246" t="s">
        <v>1014</v>
      </c>
    </row>
    <row r="260" s="2" customFormat="1">
      <c r="A260" s="38"/>
      <c r="B260" s="39"/>
      <c r="C260" s="40"/>
      <c r="D260" s="248" t="s">
        <v>172</v>
      </c>
      <c r="E260" s="40"/>
      <c r="F260" s="249" t="s">
        <v>3280</v>
      </c>
      <c r="G260" s="40"/>
      <c r="H260" s="40"/>
      <c r="I260" s="144"/>
      <c r="J260" s="40"/>
      <c r="K260" s="40"/>
      <c r="L260" s="44"/>
      <c r="M260" s="250"/>
      <c r="N260" s="251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172</v>
      </c>
      <c r="AU260" s="17" t="s">
        <v>87</v>
      </c>
    </row>
    <row r="261" s="2" customFormat="1" ht="16.5" customHeight="1">
      <c r="A261" s="38"/>
      <c r="B261" s="39"/>
      <c r="C261" s="235" t="s">
        <v>625</v>
      </c>
      <c r="D261" s="235" t="s">
        <v>165</v>
      </c>
      <c r="E261" s="236" t="s">
        <v>3281</v>
      </c>
      <c r="F261" s="237" t="s">
        <v>3282</v>
      </c>
      <c r="G261" s="238" t="s">
        <v>781</v>
      </c>
      <c r="H261" s="239">
        <v>17</v>
      </c>
      <c r="I261" s="240"/>
      <c r="J261" s="241">
        <f>ROUND(I261*H261,2)</f>
        <v>0</v>
      </c>
      <c r="K261" s="237" t="s">
        <v>1</v>
      </c>
      <c r="L261" s="44"/>
      <c r="M261" s="242" t="s">
        <v>1</v>
      </c>
      <c r="N261" s="243" t="s">
        <v>42</v>
      </c>
      <c r="O261" s="91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6" t="s">
        <v>264</v>
      </c>
      <c r="AT261" s="246" t="s">
        <v>165</v>
      </c>
      <c r="AU261" s="246" t="s">
        <v>87</v>
      </c>
      <c r="AY261" s="17" t="s">
        <v>163</v>
      </c>
      <c r="BE261" s="247">
        <f>IF(N261="základní",J261,0)</f>
        <v>0</v>
      </c>
      <c r="BF261" s="247">
        <f>IF(N261="snížená",J261,0)</f>
        <v>0</v>
      </c>
      <c r="BG261" s="247">
        <f>IF(N261="zákl. přenesená",J261,0)</f>
        <v>0</v>
      </c>
      <c r="BH261" s="247">
        <f>IF(N261="sníž. přenesená",J261,0)</f>
        <v>0</v>
      </c>
      <c r="BI261" s="247">
        <f>IF(N261="nulová",J261,0)</f>
        <v>0</v>
      </c>
      <c r="BJ261" s="17" t="s">
        <v>85</v>
      </c>
      <c r="BK261" s="247">
        <f>ROUND(I261*H261,2)</f>
        <v>0</v>
      </c>
      <c r="BL261" s="17" t="s">
        <v>264</v>
      </c>
      <c r="BM261" s="246" t="s">
        <v>1025</v>
      </c>
    </row>
    <row r="262" s="2" customFormat="1">
      <c r="A262" s="38"/>
      <c r="B262" s="39"/>
      <c r="C262" s="40"/>
      <c r="D262" s="248" t="s">
        <v>172</v>
      </c>
      <c r="E262" s="40"/>
      <c r="F262" s="249" t="s">
        <v>3282</v>
      </c>
      <c r="G262" s="40"/>
      <c r="H262" s="40"/>
      <c r="I262" s="144"/>
      <c r="J262" s="40"/>
      <c r="K262" s="40"/>
      <c r="L262" s="44"/>
      <c r="M262" s="250"/>
      <c r="N262" s="25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172</v>
      </c>
      <c r="AU262" s="17" t="s">
        <v>87</v>
      </c>
    </row>
    <row r="263" s="2" customFormat="1" ht="16.5" customHeight="1">
      <c r="A263" s="38"/>
      <c r="B263" s="39"/>
      <c r="C263" s="273" t="s">
        <v>631</v>
      </c>
      <c r="D263" s="273" t="s">
        <v>230</v>
      </c>
      <c r="E263" s="274" t="s">
        <v>3283</v>
      </c>
      <c r="F263" s="275" t="s">
        <v>3284</v>
      </c>
      <c r="G263" s="276" t="s">
        <v>781</v>
      </c>
      <c r="H263" s="277">
        <v>17</v>
      </c>
      <c r="I263" s="278"/>
      <c r="J263" s="279">
        <f>ROUND(I263*H263,2)</f>
        <v>0</v>
      </c>
      <c r="K263" s="275" t="s">
        <v>1</v>
      </c>
      <c r="L263" s="280"/>
      <c r="M263" s="281" t="s">
        <v>1</v>
      </c>
      <c r="N263" s="282" t="s">
        <v>42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379</v>
      </c>
      <c r="AT263" s="246" t="s">
        <v>230</v>
      </c>
      <c r="AU263" s="246" t="s">
        <v>87</v>
      </c>
      <c r="AY263" s="17" t="s">
        <v>163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85</v>
      </c>
      <c r="BK263" s="247">
        <f>ROUND(I263*H263,2)</f>
        <v>0</v>
      </c>
      <c r="BL263" s="17" t="s">
        <v>264</v>
      </c>
      <c r="BM263" s="246" t="s">
        <v>1037</v>
      </c>
    </row>
    <row r="264" s="2" customFormat="1">
      <c r="A264" s="38"/>
      <c r="B264" s="39"/>
      <c r="C264" s="40"/>
      <c r="D264" s="248" t="s">
        <v>172</v>
      </c>
      <c r="E264" s="40"/>
      <c r="F264" s="249" t="s">
        <v>3284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172</v>
      </c>
      <c r="AU264" s="17" t="s">
        <v>87</v>
      </c>
    </row>
    <row r="265" s="2" customFormat="1" ht="16.5" customHeight="1">
      <c r="A265" s="38"/>
      <c r="B265" s="39"/>
      <c r="C265" s="235" t="s">
        <v>636</v>
      </c>
      <c r="D265" s="235" t="s">
        <v>165</v>
      </c>
      <c r="E265" s="236" t="s">
        <v>3285</v>
      </c>
      <c r="F265" s="237" t="s">
        <v>3286</v>
      </c>
      <c r="G265" s="238" t="s">
        <v>781</v>
      </c>
      <c r="H265" s="239">
        <v>1</v>
      </c>
      <c r="I265" s="240"/>
      <c r="J265" s="241">
        <f>ROUND(I265*H265,2)</f>
        <v>0</v>
      </c>
      <c r="K265" s="237" t="s">
        <v>1</v>
      </c>
      <c r="L265" s="44"/>
      <c r="M265" s="242" t="s">
        <v>1</v>
      </c>
      <c r="N265" s="243" t="s">
        <v>42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264</v>
      </c>
      <c r="AT265" s="246" t="s">
        <v>165</v>
      </c>
      <c r="AU265" s="246" t="s">
        <v>87</v>
      </c>
      <c r="AY265" s="17" t="s">
        <v>163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85</v>
      </c>
      <c r="BK265" s="247">
        <f>ROUND(I265*H265,2)</f>
        <v>0</v>
      </c>
      <c r="BL265" s="17" t="s">
        <v>264</v>
      </c>
      <c r="BM265" s="246" t="s">
        <v>1055</v>
      </c>
    </row>
    <row r="266" s="2" customFormat="1">
      <c r="A266" s="38"/>
      <c r="B266" s="39"/>
      <c r="C266" s="40"/>
      <c r="D266" s="248" t="s">
        <v>172</v>
      </c>
      <c r="E266" s="40"/>
      <c r="F266" s="249" t="s">
        <v>3286</v>
      </c>
      <c r="G266" s="40"/>
      <c r="H266" s="40"/>
      <c r="I266" s="144"/>
      <c r="J266" s="40"/>
      <c r="K266" s="40"/>
      <c r="L266" s="44"/>
      <c r="M266" s="250"/>
      <c r="N266" s="25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172</v>
      </c>
      <c r="AU266" s="17" t="s">
        <v>87</v>
      </c>
    </row>
    <row r="267" s="2" customFormat="1" ht="16.5" customHeight="1">
      <c r="A267" s="38"/>
      <c r="B267" s="39"/>
      <c r="C267" s="273" t="s">
        <v>643</v>
      </c>
      <c r="D267" s="273" t="s">
        <v>230</v>
      </c>
      <c r="E267" s="274" t="s">
        <v>3287</v>
      </c>
      <c r="F267" s="275" t="s">
        <v>3288</v>
      </c>
      <c r="G267" s="276" t="s">
        <v>781</v>
      </c>
      <c r="H267" s="277">
        <v>1</v>
      </c>
      <c r="I267" s="278"/>
      <c r="J267" s="279">
        <f>ROUND(I267*H267,2)</f>
        <v>0</v>
      </c>
      <c r="K267" s="275" t="s">
        <v>1</v>
      </c>
      <c r="L267" s="280"/>
      <c r="M267" s="281" t="s">
        <v>1</v>
      </c>
      <c r="N267" s="282" t="s">
        <v>42</v>
      </c>
      <c r="O267" s="91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6" t="s">
        <v>379</v>
      </c>
      <c r="AT267" s="246" t="s">
        <v>230</v>
      </c>
      <c r="AU267" s="246" t="s">
        <v>87</v>
      </c>
      <c r="AY267" s="17" t="s">
        <v>163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7" t="s">
        <v>85</v>
      </c>
      <c r="BK267" s="247">
        <f>ROUND(I267*H267,2)</f>
        <v>0</v>
      </c>
      <c r="BL267" s="17" t="s">
        <v>264</v>
      </c>
      <c r="BM267" s="246" t="s">
        <v>1069</v>
      </c>
    </row>
    <row r="268" s="2" customFormat="1">
      <c r="A268" s="38"/>
      <c r="B268" s="39"/>
      <c r="C268" s="40"/>
      <c r="D268" s="248" t="s">
        <v>172</v>
      </c>
      <c r="E268" s="40"/>
      <c r="F268" s="249" t="s">
        <v>3288</v>
      </c>
      <c r="G268" s="40"/>
      <c r="H268" s="40"/>
      <c r="I268" s="144"/>
      <c r="J268" s="40"/>
      <c r="K268" s="40"/>
      <c r="L268" s="44"/>
      <c r="M268" s="250"/>
      <c r="N268" s="25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172</v>
      </c>
      <c r="AU268" s="17" t="s">
        <v>87</v>
      </c>
    </row>
    <row r="269" s="2" customFormat="1" ht="16.5" customHeight="1">
      <c r="A269" s="38"/>
      <c r="B269" s="39"/>
      <c r="C269" s="235" t="s">
        <v>649</v>
      </c>
      <c r="D269" s="235" t="s">
        <v>165</v>
      </c>
      <c r="E269" s="236" t="s">
        <v>3289</v>
      </c>
      <c r="F269" s="237" t="s">
        <v>3290</v>
      </c>
      <c r="G269" s="238" t="s">
        <v>781</v>
      </c>
      <c r="H269" s="239">
        <v>12</v>
      </c>
      <c r="I269" s="240"/>
      <c r="J269" s="241">
        <f>ROUND(I269*H269,2)</f>
        <v>0</v>
      </c>
      <c r="K269" s="237" t="s">
        <v>1</v>
      </c>
      <c r="L269" s="44"/>
      <c r="M269" s="242" t="s">
        <v>1</v>
      </c>
      <c r="N269" s="243" t="s">
        <v>42</v>
      </c>
      <c r="O269" s="91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264</v>
      </c>
      <c r="AT269" s="246" t="s">
        <v>165</v>
      </c>
      <c r="AU269" s="246" t="s">
        <v>87</v>
      </c>
      <c r="AY269" s="17" t="s">
        <v>163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85</v>
      </c>
      <c r="BK269" s="247">
        <f>ROUND(I269*H269,2)</f>
        <v>0</v>
      </c>
      <c r="BL269" s="17" t="s">
        <v>264</v>
      </c>
      <c r="BM269" s="246" t="s">
        <v>1081</v>
      </c>
    </row>
    <row r="270" s="2" customFormat="1">
      <c r="A270" s="38"/>
      <c r="B270" s="39"/>
      <c r="C270" s="40"/>
      <c r="D270" s="248" t="s">
        <v>172</v>
      </c>
      <c r="E270" s="40"/>
      <c r="F270" s="249" t="s">
        <v>3290</v>
      </c>
      <c r="G270" s="40"/>
      <c r="H270" s="40"/>
      <c r="I270" s="144"/>
      <c r="J270" s="40"/>
      <c r="K270" s="40"/>
      <c r="L270" s="44"/>
      <c r="M270" s="250"/>
      <c r="N270" s="25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172</v>
      </c>
      <c r="AU270" s="17" t="s">
        <v>87</v>
      </c>
    </row>
    <row r="271" s="2" customFormat="1" ht="16.5" customHeight="1">
      <c r="A271" s="38"/>
      <c r="B271" s="39"/>
      <c r="C271" s="273" t="s">
        <v>659</v>
      </c>
      <c r="D271" s="273" t="s">
        <v>230</v>
      </c>
      <c r="E271" s="274" t="s">
        <v>3291</v>
      </c>
      <c r="F271" s="275" t="s">
        <v>3292</v>
      </c>
      <c r="G271" s="276" t="s">
        <v>781</v>
      </c>
      <c r="H271" s="277">
        <v>12</v>
      </c>
      <c r="I271" s="278"/>
      <c r="J271" s="279">
        <f>ROUND(I271*H271,2)</f>
        <v>0</v>
      </c>
      <c r="K271" s="275" t="s">
        <v>1</v>
      </c>
      <c r="L271" s="280"/>
      <c r="M271" s="281" t="s">
        <v>1</v>
      </c>
      <c r="N271" s="282" t="s">
        <v>42</v>
      </c>
      <c r="O271" s="91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379</v>
      </c>
      <c r="AT271" s="246" t="s">
        <v>230</v>
      </c>
      <c r="AU271" s="246" t="s">
        <v>87</v>
      </c>
      <c r="AY271" s="17" t="s">
        <v>163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85</v>
      </c>
      <c r="BK271" s="247">
        <f>ROUND(I271*H271,2)</f>
        <v>0</v>
      </c>
      <c r="BL271" s="17" t="s">
        <v>264</v>
      </c>
      <c r="BM271" s="246" t="s">
        <v>1091</v>
      </c>
    </row>
    <row r="272" s="2" customFormat="1">
      <c r="A272" s="38"/>
      <c r="B272" s="39"/>
      <c r="C272" s="40"/>
      <c r="D272" s="248" t="s">
        <v>172</v>
      </c>
      <c r="E272" s="40"/>
      <c r="F272" s="249" t="s">
        <v>3292</v>
      </c>
      <c r="G272" s="40"/>
      <c r="H272" s="40"/>
      <c r="I272" s="144"/>
      <c r="J272" s="40"/>
      <c r="K272" s="40"/>
      <c r="L272" s="44"/>
      <c r="M272" s="250"/>
      <c r="N272" s="251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172</v>
      </c>
      <c r="AU272" s="17" t="s">
        <v>87</v>
      </c>
    </row>
    <row r="273" s="2" customFormat="1" ht="16.5" customHeight="1">
      <c r="A273" s="38"/>
      <c r="B273" s="39"/>
      <c r="C273" s="235" t="s">
        <v>669</v>
      </c>
      <c r="D273" s="235" t="s">
        <v>165</v>
      </c>
      <c r="E273" s="236" t="s">
        <v>3293</v>
      </c>
      <c r="F273" s="237" t="s">
        <v>3294</v>
      </c>
      <c r="G273" s="238" t="s">
        <v>781</v>
      </c>
      <c r="H273" s="239">
        <v>13</v>
      </c>
      <c r="I273" s="240"/>
      <c r="J273" s="241">
        <f>ROUND(I273*H273,2)</f>
        <v>0</v>
      </c>
      <c r="K273" s="237" t="s">
        <v>1</v>
      </c>
      <c r="L273" s="44"/>
      <c r="M273" s="242" t="s">
        <v>1</v>
      </c>
      <c r="N273" s="243" t="s">
        <v>42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264</v>
      </c>
      <c r="AT273" s="246" t="s">
        <v>165</v>
      </c>
      <c r="AU273" s="246" t="s">
        <v>87</v>
      </c>
      <c r="AY273" s="17" t="s">
        <v>163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85</v>
      </c>
      <c r="BK273" s="247">
        <f>ROUND(I273*H273,2)</f>
        <v>0</v>
      </c>
      <c r="BL273" s="17" t="s">
        <v>264</v>
      </c>
      <c r="BM273" s="246" t="s">
        <v>1106</v>
      </c>
    </row>
    <row r="274" s="2" customFormat="1">
      <c r="A274" s="38"/>
      <c r="B274" s="39"/>
      <c r="C274" s="40"/>
      <c r="D274" s="248" t="s">
        <v>172</v>
      </c>
      <c r="E274" s="40"/>
      <c r="F274" s="249" t="s">
        <v>3294</v>
      </c>
      <c r="G274" s="40"/>
      <c r="H274" s="40"/>
      <c r="I274" s="144"/>
      <c r="J274" s="40"/>
      <c r="K274" s="40"/>
      <c r="L274" s="44"/>
      <c r="M274" s="250"/>
      <c r="N274" s="251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172</v>
      </c>
      <c r="AU274" s="17" t="s">
        <v>87</v>
      </c>
    </row>
    <row r="275" s="2" customFormat="1" ht="16.5" customHeight="1">
      <c r="A275" s="38"/>
      <c r="B275" s="39"/>
      <c r="C275" s="273" t="s">
        <v>674</v>
      </c>
      <c r="D275" s="273" t="s">
        <v>230</v>
      </c>
      <c r="E275" s="274" t="s">
        <v>3295</v>
      </c>
      <c r="F275" s="275" t="s">
        <v>3296</v>
      </c>
      <c r="G275" s="276" t="s">
        <v>781</v>
      </c>
      <c r="H275" s="277">
        <v>2</v>
      </c>
      <c r="I275" s="278"/>
      <c r="J275" s="279">
        <f>ROUND(I275*H275,2)</f>
        <v>0</v>
      </c>
      <c r="K275" s="275" t="s">
        <v>1</v>
      </c>
      <c r="L275" s="280"/>
      <c r="M275" s="281" t="s">
        <v>1</v>
      </c>
      <c r="N275" s="282" t="s">
        <v>42</v>
      </c>
      <c r="O275" s="91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6" t="s">
        <v>379</v>
      </c>
      <c r="AT275" s="246" t="s">
        <v>230</v>
      </c>
      <c r="AU275" s="246" t="s">
        <v>87</v>
      </c>
      <c r="AY275" s="17" t="s">
        <v>163</v>
      </c>
      <c r="BE275" s="247">
        <f>IF(N275="základní",J275,0)</f>
        <v>0</v>
      </c>
      <c r="BF275" s="247">
        <f>IF(N275="snížená",J275,0)</f>
        <v>0</v>
      </c>
      <c r="BG275" s="247">
        <f>IF(N275="zákl. přenesená",J275,0)</f>
        <v>0</v>
      </c>
      <c r="BH275" s="247">
        <f>IF(N275="sníž. přenesená",J275,0)</f>
        <v>0</v>
      </c>
      <c r="BI275" s="247">
        <f>IF(N275="nulová",J275,0)</f>
        <v>0</v>
      </c>
      <c r="BJ275" s="17" t="s">
        <v>85</v>
      </c>
      <c r="BK275" s="247">
        <f>ROUND(I275*H275,2)</f>
        <v>0</v>
      </c>
      <c r="BL275" s="17" t="s">
        <v>264</v>
      </c>
      <c r="BM275" s="246" t="s">
        <v>1117</v>
      </c>
    </row>
    <row r="276" s="2" customFormat="1">
      <c r="A276" s="38"/>
      <c r="B276" s="39"/>
      <c r="C276" s="40"/>
      <c r="D276" s="248" t="s">
        <v>172</v>
      </c>
      <c r="E276" s="40"/>
      <c r="F276" s="249" t="s">
        <v>3296</v>
      </c>
      <c r="G276" s="40"/>
      <c r="H276" s="40"/>
      <c r="I276" s="144"/>
      <c r="J276" s="40"/>
      <c r="K276" s="40"/>
      <c r="L276" s="44"/>
      <c r="M276" s="250"/>
      <c r="N276" s="251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172</v>
      </c>
      <c r="AU276" s="17" t="s">
        <v>87</v>
      </c>
    </row>
    <row r="277" s="2" customFormat="1" ht="16.5" customHeight="1">
      <c r="A277" s="38"/>
      <c r="B277" s="39"/>
      <c r="C277" s="273" t="s">
        <v>681</v>
      </c>
      <c r="D277" s="273" t="s">
        <v>230</v>
      </c>
      <c r="E277" s="274" t="s">
        <v>3297</v>
      </c>
      <c r="F277" s="275" t="s">
        <v>3298</v>
      </c>
      <c r="G277" s="276" t="s">
        <v>781</v>
      </c>
      <c r="H277" s="277">
        <v>11</v>
      </c>
      <c r="I277" s="278"/>
      <c r="J277" s="279">
        <f>ROUND(I277*H277,2)</f>
        <v>0</v>
      </c>
      <c r="K277" s="275" t="s">
        <v>1</v>
      </c>
      <c r="L277" s="280"/>
      <c r="M277" s="281" t="s">
        <v>1</v>
      </c>
      <c r="N277" s="282" t="s">
        <v>42</v>
      </c>
      <c r="O277" s="91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379</v>
      </c>
      <c r="AT277" s="246" t="s">
        <v>230</v>
      </c>
      <c r="AU277" s="246" t="s">
        <v>87</v>
      </c>
      <c r="AY277" s="17" t="s">
        <v>163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85</v>
      </c>
      <c r="BK277" s="247">
        <f>ROUND(I277*H277,2)</f>
        <v>0</v>
      </c>
      <c r="BL277" s="17" t="s">
        <v>264</v>
      </c>
      <c r="BM277" s="246" t="s">
        <v>1127</v>
      </c>
    </row>
    <row r="278" s="2" customFormat="1">
      <c r="A278" s="38"/>
      <c r="B278" s="39"/>
      <c r="C278" s="40"/>
      <c r="D278" s="248" t="s">
        <v>172</v>
      </c>
      <c r="E278" s="40"/>
      <c r="F278" s="249" t="s">
        <v>3298</v>
      </c>
      <c r="G278" s="40"/>
      <c r="H278" s="40"/>
      <c r="I278" s="144"/>
      <c r="J278" s="40"/>
      <c r="K278" s="40"/>
      <c r="L278" s="44"/>
      <c r="M278" s="250"/>
      <c r="N278" s="25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172</v>
      </c>
      <c r="AU278" s="17" t="s">
        <v>87</v>
      </c>
    </row>
    <row r="279" s="2" customFormat="1" ht="16.5" customHeight="1">
      <c r="A279" s="38"/>
      <c r="B279" s="39"/>
      <c r="C279" s="235" t="s">
        <v>688</v>
      </c>
      <c r="D279" s="235" t="s">
        <v>165</v>
      </c>
      <c r="E279" s="236" t="s">
        <v>3299</v>
      </c>
      <c r="F279" s="237" t="s">
        <v>3300</v>
      </c>
      <c r="G279" s="238" t="s">
        <v>781</v>
      </c>
      <c r="H279" s="239">
        <v>3</v>
      </c>
      <c r="I279" s="240"/>
      <c r="J279" s="241">
        <f>ROUND(I279*H279,2)</f>
        <v>0</v>
      </c>
      <c r="K279" s="237" t="s">
        <v>1</v>
      </c>
      <c r="L279" s="44"/>
      <c r="M279" s="242" t="s">
        <v>1</v>
      </c>
      <c r="N279" s="243" t="s">
        <v>42</v>
      </c>
      <c r="O279" s="91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264</v>
      </c>
      <c r="AT279" s="246" t="s">
        <v>165</v>
      </c>
      <c r="AU279" s="246" t="s">
        <v>87</v>
      </c>
      <c r="AY279" s="17" t="s">
        <v>163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85</v>
      </c>
      <c r="BK279" s="247">
        <f>ROUND(I279*H279,2)</f>
        <v>0</v>
      </c>
      <c r="BL279" s="17" t="s">
        <v>264</v>
      </c>
      <c r="BM279" s="246" t="s">
        <v>1139</v>
      </c>
    </row>
    <row r="280" s="2" customFormat="1">
      <c r="A280" s="38"/>
      <c r="B280" s="39"/>
      <c r="C280" s="40"/>
      <c r="D280" s="248" t="s">
        <v>172</v>
      </c>
      <c r="E280" s="40"/>
      <c r="F280" s="249" t="s">
        <v>3300</v>
      </c>
      <c r="G280" s="40"/>
      <c r="H280" s="40"/>
      <c r="I280" s="144"/>
      <c r="J280" s="40"/>
      <c r="K280" s="40"/>
      <c r="L280" s="44"/>
      <c r="M280" s="250"/>
      <c r="N280" s="25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172</v>
      </c>
      <c r="AU280" s="17" t="s">
        <v>87</v>
      </c>
    </row>
    <row r="281" s="2" customFormat="1" ht="16.5" customHeight="1">
      <c r="A281" s="38"/>
      <c r="B281" s="39"/>
      <c r="C281" s="273" t="s">
        <v>694</v>
      </c>
      <c r="D281" s="273" t="s">
        <v>230</v>
      </c>
      <c r="E281" s="274" t="s">
        <v>3301</v>
      </c>
      <c r="F281" s="275" t="s">
        <v>3302</v>
      </c>
      <c r="G281" s="276" t="s">
        <v>781</v>
      </c>
      <c r="H281" s="277">
        <v>2</v>
      </c>
      <c r="I281" s="278"/>
      <c r="J281" s="279">
        <f>ROUND(I281*H281,2)</f>
        <v>0</v>
      </c>
      <c r="K281" s="275" t="s">
        <v>1</v>
      </c>
      <c r="L281" s="280"/>
      <c r="M281" s="281" t="s">
        <v>1</v>
      </c>
      <c r="N281" s="282" t="s">
        <v>42</v>
      </c>
      <c r="O281" s="91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6" t="s">
        <v>379</v>
      </c>
      <c r="AT281" s="246" t="s">
        <v>230</v>
      </c>
      <c r="AU281" s="246" t="s">
        <v>87</v>
      </c>
      <c r="AY281" s="17" t="s">
        <v>163</v>
      </c>
      <c r="BE281" s="247">
        <f>IF(N281="základní",J281,0)</f>
        <v>0</v>
      </c>
      <c r="BF281" s="247">
        <f>IF(N281="snížená",J281,0)</f>
        <v>0</v>
      </c>
      <c r="BG281" s="247">
        <f>IF(N281="zákl. přenesená",J281,0)</f>
        <v>0</v>
      </c>
      <c r="BH281" s="247">
        <f>IF(N281="sníž. přenesená",J281,0)</f>
        <v>0</v>
      </c>
      <c r="BI281" s="247">
        <f>IF(N281="nulová",J281,0)</f>
        <v>0</v>
      </c>
      <c r="BJ281" s="17" t="s">
        <v>85</v>
      </c>
      <c r="BK281" s="247">
        <f>ROUND(I281*H281,2)</f>
        <v>0</v>
      </c>
      <c r="BL281" s="17" t="s">
        <v>264</v>
      </c>
      <c r="BM281" s="246" t="s">
        <v>1163</v>
      </c>
    </row>
    <row r="282" s="2" customFormat="1">
      <c r="A282" s="38"/>
      <c r="B282" s="39"/>
      <c r="C282" s="40"/>
      <c r="D282" s="248" t="s">
        <v>172</v>
      </c>
      <c r="E282" s="40"/>
      <c r="F282" s="249" t="s">
        <v>3302</v>
      </c>
      <c r="G282" s="40"/>
      <c r="H282" s="40"/>
      <c r="I282" s="144"/>
      <c r="J282" s="40"/>
      <c r="K282" s="40"/>
      <c r="L282" s="44"/>
      <c r="M282" s="250"/>
      <c r="N282" s="251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172</v>
      </c>
      <c r="AU282" s="17" t="s">
        <v>87</v>
      </c>
    </row>
    <row r="283" s="2" customFormat="1" ht="16.5" customHeight="1">
      <c r="A283" s="38"/>
      <c r="B283" s="39"/>
      <c r="C283" s="273" t="s">
        <v>699</v>
      </c>
      <c r="D283" s="273" t="s">
        <v>230</v>
      </c>
      <c r="E283" s="274" t="s">
        <v>3303</v>
      </c>
      <c r="F283" s="275" t="s">
        <v>3304</v>
      </c>
      <c r="G283" s="276" t="s">
        <v>781</v>
      </c>
      <c r="H283" s="277">
        <v>1</v>
      </c>
      <c r="I283" s="278"/>
      <c r="J283" s="279">
        <f>ROUND(I283*H283,2)</f>
        <v>0</v>
      </c>
      <c r="K283" s="275" t="s">
        <v>1</v>
      </c>
      <c r="L283" s="280"/>
      <c r="M283" s="281" t="s">
        <v>1</v>
      </c>
      <c r="N283" s="282" t="s">
        <v>42</v>
      </c>
      <c r="O283" s="91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6" t="s">
        <v>379</v>
      </c>
      <c r="AT283" s="246" t="s">
        <v>230</v>
      </c>
      <c r="AU283" s="246" t="s">
        <v>87</v>
      </c>
      <c r="AY283" s="17" t="s">
        <v>163</v>
      </c>
      <c r="BE283" s="247">
        <f>IF(N283="základní",J283,0)</f>
        <v>0</v>
      </c>
      <c r="BF283" s="247">
        <f>IF(N283="snížená",J283,0)</f>
        <v>0</v>
      </c>
      <c r="BG283" s="247">
        <f>IF(N283="zákl. přenesená",J283,0)</f>
        <v>0</v>
      </c>
      <c r="BH283" s="247">
        <f>IF(N283="sníž. přenesená",J283,0)</f>
        <v>0</v>
      </c>
      <c r="BI283" s="247">
        <f>IF(N283="nulová",J283,0)</f>
        <v>0</v>
      </c>
      <c r="BJ283" s="17" t="s">
        <v>85</v>
      </c>
      <c r="BK283" s="247">
        <f>ROUND(I283*H283,2)</f>
        <v>0</v>
      </c>
      <c r="BL283" s="17" t="s">
        <v>264</v>
      </c>
      <c r="BM283" s="246" t="s">
        <v>1175</v>
      </c>
    </row>
    <row r="284" s="2" customFormat="1">
      <c r="A284" s="38"/>
      <c r="B284" s="39"/>
      <c r="C284" s="40"/>
      <c r="D284" s="248" t="s">
        <v>172</v>
      </c>
      <c r="E284" s="40"/>
      <c r="F284" s="249" t="s">
        <v>3304</v>
      </c>
      <c r="G284" s="40"/>
      <c r="H284" s="40"/>
      <c r="I284" s="144"/>
      <c r="J284" s="40"/>
      <c r="K284" s="40"/>
      <c r="L284" s="44"/>
      <c r="M284" s="250"/>
      <c r="N284" s="25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172</v>
      </c>
      <c r="AU284" s="17" t="s">
        <v>87</v>
      </c>
    </row>
    <row r="285" s="2" customFormat="1" ht="16.5" customHeight="1">
      <c r="A285" s="38"/>
      <c r="B285" s="39"/>
      <c r="C285" s="235" t="s">
        <v>706</v>
      </c>
      <c r="D285" s="235" t="s">
        <v>165</v>
      </c>
      <c r="E285" s="236" t="s">
        <v>3305</v>
      </c>
      <c r="F285" s="237" t="s">
        <v>3306</v>
      </c>
      <c r="G285" s="238" t="s">
        <v>781</v>
      </c>
      <c r="H285" s="239">
        <v>4</v>
      </c>
      <c r="I285" s="240"/>
      <c r="J285" s="241">
        <f>ROUND(I285*H285,2)</f>
        <v>0</v>
      </c>
      <c r="K285" s="237" t="s">
        <v>1</v>
      </c>
      <c r="L285" s="44"/>
      <c r="M285" s="242" t="s">
        <v>1</v>
      </c>
      <c r="N285" s="243" t="s">
        <v>42</v>
      </c>
      <c r="O285" s="91"/>
      <c r="P285" s="244">
        <f>O285*H285</f>
        <v>0</v>
      </c>
      <c r="Q285" s="244">
        <v>0</v>
      </c>
      <c r="R285" s="244">
        <f>Q285*H285</f>
        <v>0</v>
      </c>
      <c r="S285" s="244">
        <v>0</v>
      </c>
      <c r="T285" s="24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6" t="s">
        <v>264</v>
      </c>
      <c r="AT285" s="246" t="s">
        <v>165</v>
      </c>
      <c r="AU285" s="246" t="s">
        <v>87</v>
      </c>
      <c r="AY285" s="17" t="s">
        <v>163</v>
      </c>
      <c r="BE285" s="247">
        <f>IF(N285="základní",J285,0)</f>
        <v>0</v>
      </c>
      <c r="BF285" s="247">
        <f>IF(N285="snížená",J285,0)</f>
        <v>0</v>
      </c>
      <c r="BG285" s="247">
        <f>IF(N285="zákl. přenesená",J285,0)</f>
        <v>0</v>
      </c>
      <c r="BH285" s="247">
        <f>IF(N285="sníž. přenesená",J285,0)</f>
        <v>0</v>
      </c>
      <c r="BI285" s="247">
        <f>IF(N285="nulová",J285,0)</f>
        <v>0</v>
      </c>
      <c r="BJ285" s="17" t="s">
        <v>85</v>
      </c>
      <c r="BK285" s="247">
        <f>ROUND(I285*H285,2)</f>
        <v>0</v>
      </c>
      <c r="BL285" s="17" t="s">
        <v>264</v>
      </c>
      <c r="BM285" s="246" t="s">
        <v>1189</v>
      </c>
    </row>
    <row r="286" s="2" customFormat="1">
      <c r="A286" s="38"/>
      <c r="B286" s="39"/>
      <c r="C286" s="40"/>
      <c r="D286" s="248" t="s">
        <v>172</v>
      </c>
      <c r="E286" s="40"/>
      <c r="F286" s="249" t="s">
        <v>3306</v>
      </c>
      <c r="G286" s="40"/>
      <c r="H286" s="40"/>
      <c r="I286" s="144"/>
      <c r="J286" s="40"/>
      <c r="K286" s="40"/>
      <c r="L286" s="44"/>
      <c r="M286" s="250"/>
      <c r="N286" s="251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172</v>
      </c>
      <c r="AU286" s="17" t="s">
        <v>87</v>
      </c>
    </row>
    <row r="287" s="2" customFormat="1" ht="16.5" customHeight="1">
      <c r="A287" s="38"/>
      <c r="B287" s="39"/>
      <c r="C287" s="273" t="s">
        <v>712</v>
      </c>
      <c r="D287" s="273" t="s">
        <v>230</v>
      </c>
      <c r="E287" s="274" t="s">
        <v>3307</v>
      </c>
      <c r="F287" s="275" t="s">
        <v>3308</v>
      </c>
      <c r="G287" s="276" t="s">
        <v>781</v>
      </c>
      <c r="H287" s="277">
        <v>4</v>
      </c>
      <c r="I287" s="278"/>
      <c r="J287" s="279">
        <f>ROUND(I287*H287,2)</f>
        <v>0</v>
      </c>
      <c r="K287" s="275" t="s">
        <v>1</v>
      </c>
      <c r="L287" s="280"/>
      <c r="M287" s="281" t="s">
        <v>1</v>
      </c>
      <c r="N287" s="282" t="s">
        <v>42</v>
      </c>
      <c r="O287" s="91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6" t="s">
        <v>379</v>
      </c>
      <c r="AT287" s="246" t="s">
        <v>230</v>
      </c>
      <c r="AU287" s="246" t="s">
        <v>87</v>
      </c>
      <c r="AY287" s="17" t="s">
        <v>163</v>
      </c>
      <c r="BE287" s="247">
        <f>IF(N287="základní",J287,0)</f>
        <v>0</v>
      </c>
      <c r="BF287" s="247">
        <f>IF(N287="snížená",J287,0)</f>
        <v>0</v>
      </c>
      <c r="BG287" s="247">
        <f>IF(N287="zákl. přenesená",J287,0)</f>
        <v>0</v>
      </c>
      <c r="BH287" s="247">
        <f>IF(N287="sníž. přenesená",J287,0)</f>
        <v>0</v>
      </c>
      <c r="BI287" s="247">
        <f>IF(N287="nulová",J287,0)</f>
        <v>0</v>
      </c>
      <c r="BJ287" s="17" t="s">
        <v>85</v>
      </c>
      <c r="BK287" s="247">
        <f>ROUND(I287*H287,2)</f>
        <v>0</v>
      </c>
      <c r="BL287" s="17" t="s">
        <v>264</v>
      </c>
      <c r="BM287" s="246" t="s">
        <v>1205</v>
      </c>
    </row>
    <row r="288" s="2" customFormat="1">
      <c r="A288" s="38"/>
      <c r="B288" s="39"/>
      <c r="C288" s="40"/>
      <c r="D288" s="248" t="s">
        <v>172</v>
      </c>
      <c r="E288" s="40"/>
      <c r="F288" s="249" t="s">
        <v>3308</v>
      </c>
      <c r="G288" s="40"/>
      <c r="H288" s="40"/>
      <c r="I288" s="144"/>
      <c r="J288" s="40"/>
      <c r="K288" s="40"/>
      <c r="L288" s="44"/>
      <c r="M288" s="250"/>
      <c r="N288" s="25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172</v>
      </c>
      <c r="AU288" s="17" t="s">
        <v>87</v>
      </c>
    </row>
    <row r="289" s="12" customFormat="1" ht="22.8" customHeight="1">
      <c r="A289" s="12"/>
      <c r="B289" s="219"/>
      <c r="C289" s="220"/>
      <c r="D289" s="221" t="s">
        <v>76</v>
      </c>
      <c r="E289" s="233" t="s">
        <v>3309</v>
      </c>
      <c r="F289" s="233" t="s">
        <v>3310</v>
      </c>
      <c r="G289" s="220"/>
      <c r="H289" s="220"/>
      <c r="I289" s="223"/>
      <c r="J289" s="234">
        <f>BK289</f>
        <v>0</v>
      </c>
      <c r="K289" s="220"/>
      <c r="L289" s="225"/>
      <c r="M289" s="226"/>
      <c r="N289" s="227"/>
      <c r="O289" s="227"/>
      <c r="P289" s="228">
        <f>SUM(P290:P307)</f>
        <v>0</v>
      </c>
      <c r="Q289" s="227"/>
      <c r="R289" s="228">
        <f>SUM(R290:R307)</f>
        <v>0</v>
      </c>
      <c r="S289" s="227"/>
      <c r="T289" s="229">
        <f>SUM(T290:T307)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0" t="s">
        <v>87</v>
      </c>
      <c r="AT289" s="231" t="s">
        <v>76</v>
      </c>
      <c r="AU289" s="231" t="s">
        <v>85</v>
      </c>
      <c r="AY289" s="230" t="s">
        <v>163</v>
      </c>
      <c r="BK289" s="232">
        <f>SUM(BK290:BK307)</f>
        <v>0</v>
      </c>
    </row>
    <row r="290" s="2" customFormat="1" ht="16.5" customHeight="1">
      <c r="A290" s="38"/>
      <c r="B290" s="39"/>
      <c r="C290" s="235" t="s">
        <v>717</v>
      </c>
      <c r="D290" s="235" t="s">
        <v>165</v>
      </c>
      <c r="E290" s="236" t="s">
        <v>3311</v>
      </c>
      <c r="F290" s="237" t="s">
        <v>3312</v>
      </c>
      <c r="G290" s="238" t="s">
        <v>781</v>
      </c>
      <c r="H290" s="239">
        <v>27</v>
      </c>
      <c r="I290" s="240"/>
      <c r="J290" s="241">
        <f>ROUND(I290*H290,2)</f>
        <v>0</v>
      </c>
      <c r="K290" s="237" t="s">
        <v>1</v>
      </c>
      <c r="L290" s="44"/>
      <c r="M290" s="242" t="s">
        <v>1</v>
      </c>
      <c r="N290" s="243" t="s">
        <v>42</v>
      </c>
      <c r="O290" s="91"/>
      <c r="P290" s="244">
        <f>O290*H290</f>
        <v>0</v>
      </c>
      <c r="Q290" s="244">
        <v>0</v>
      </c>
      <c r="R290" s="244">
        <f>Q290*H290</f>
        <v>0</v>
      </c>
      <c r="S290" s="244">
        <v>0</v>
      </c>
      <c r="T290" s="24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6" t="s">
        <v>264</v>
      </c>
      <c r="AT290" s="246" t="s">
        <v>165</v>
      </c>
      <c r="AU290" s="246" t="s">
        <v>87</v>
      </c>
      <c r="AY290" s="17" t="s">
        <v>163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7" t="s">
        <v>85</v>
      </c>
      <c r="BK290" s="247">
        <f>ROUND(I290*H290,2)</f>
        <v>0</v>
      </c>
      <c r="BL290" s="17" t="s">
        <v>264</v>
      </c>
      <c r="BM290" s="246" t="s">
        <v>1216</v>
      </c>
    </row>
    <row r="291" s="2" customFormat="1">
      <c r="A291" s="38"/>
      <c r="B291" s="39"/>
      <c r="C291" s="40"/>
      <c r="D291" s="248" t="s">
        <v>172</v>
      </c>
      <c r="E291" s="40"/>
      <c r="F291" s="249" t="s">
        <v>3312</v>
      </c>
      <c r="G291" s="40"/>
      <c r="H291" s="40"/>
      <c r="I291" s="144"/>
      <c r="J291" s="40"/>
      <c r="K291" s="40"/>
      <c r="L291" s="44"/>
      <c r="M291" s="250"/>
      <c r="N291" s="251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172</v>
      </c>
      <c r="AU291" s="17" t="s">
        <v>87</v>
      </c>
    </row>
    <row r="292" s="2" customFormat="1" ht="16.5" customHeight="1">
      <c r="A292" s="38"/>
      <c r="B292" s="39"/>
      <c r="C292" s="273" t="s">
        <v>724</v>
      </c>
      <c r="D292" s="273" t="s">
        <v>230</v>
      </c>
      <c r="E292" s="274" t="s">
        <v>3313</v>
      </c>
      <c r="F292" s="275" t="s">
        <v>3314</v>
      </c>
      <c r="G292" s="276" t="s">
        <v>781</v>
      </c>
      <c r="H292" s="277">
        <v>21</v>
      </c>
      <c r="I292" s="278"/>
      <c r="J292" s="279">
        <f>ROUND(I292*H292,2)</f>
        <v>0</v>
      </c>
      <c r="K292" s="275" t="s">
        <v>1</v>
      </c>
      <c r="L292" s="280"/>
      <c r="M292" s="281" t="s">
        <v>1</v>
      </c>
      <c r="N292" s="282" t="s">
        <v>42</v>
      </c>
      <c r="O292" s="91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379</v>
      </c>
      <c r="AT292" s="246" t="s">
        <v>230</v>
      </c>
      <c r="AU292" s="246" t="s">
        <v>87</v>
      </c>
      <c r="AY292" s="17" t="s">
        <v>163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85</v>
      </c>
      <c r="BK292" s="247">
        <f>ROUND(I292*H292,2)</f>
        <v>0</v>
      </c>
      <c r="BL292" s="17" t="s">
        <v>264</v>
      </c>
      <c r="BM292" s="246" t="s">
        <v>1227</v>
      </c>
    </row>
    <row r="293" s="2" customFormat="1">
      <c r="A293" s="38"/>
      <c r="B293" s="39"/>
      <c r="C293" s="40"/>
      <c r="D293" s="248" t="s">
        <v>172</v>
      </c>
      <c r="E293" s="40"/>
      <c r="F293" s="249" t="s">
        <v>3314</v>
      </c>
      <c r="G293" s="40"/>
      <c r="H293" s="40"/>
      <c r="I293" s="144"/>
      <c r="J293" s="40"/>
      <c r="K293" s="40"/>
      <c r="L293" s="44"/>
      <c r="M293" s="250"/>
      <c r="N293" s="25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172</v>
      </c>
      <c r="AU293" s="17" t="s">
        <v>87</v>
      </c>
    </row>
    <row r="294" s="2" customFormat="1" ht="16.5" customHeight="1">
      <c r="A294" s="38"/>
      <c r="B294" s="39"/>
      <c r="C294" s="273" t="s">
        <v>729</v>
      </c>
      <c r="D294" s="273" t="s">
        <v>230</v>
      </c>
      <c r="E294" s="274" t="s">
        <v>3315</v>
      </c>
      <c r="F294" s="275" t="s">
        <v>3316</v>
      </c>
      <c r="G294" s="276" t="s">
        <v>781</v>
      </c>
      <c r="H294" s="277">
        <v>6</v>
      </c>
      <c r="I294" s="278"/>
      <c r="J294" s="279">
        <f>ROUND(I294*H294,2)</f>
        <v>0</v>
      </c>
      <c r="K294" s="275" t="s">
        <v>1</v>
      </c>
      <c r="L294" s="280"/>
      <c r="M294" s="281" t="s">
        <v>1</v>
      </c>
      <c r="N294" s="282" t="s">
        <v>42</v>
      </c>
      <c r="O294" s="91"/>
      <c r="P294" s="244">
        <f>O294*H294</f>
        <v>0</v>
      </c>
      <c r="Q294" s="244">
        <v>0</v>
      </c>
      <c r="R294" s="244">
        <f>Q294*H294</f>
        <v>0</v>
      </c>
      <c r="S294" s="244">
        <v>0</v>
      </c>
      <c r="T294" s="24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6" t="s">
        <v>379</v>
      </c>
      <c r="AT294" s="246" t="s">
        <v>230</v>
      </c>
      <c r="AU294" s="246" t="s">
        <v>87</v>
      </c>
      <c r="AY294" s="17" t="s">
        <v>163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7" t="s">
        <v>85</v>
      </c>
      <c r="BK294" s="247">
        <f>ROUND(I294*H294,2)</f>
        <v>0</v>
      </c>
      <c r="BL294" s="17" t="s">
        <v>264</v>
      </c>
      <c r="BM294" s="246" t="s">
        <v>1246</v>
      </c>
    </row>
    <row r="295" s="2" customFormat="1">
      <c r="A295" s="38"/>
      <c r="B295" s="39"/>
      <c r="C295" s="40"/>
      <c r="D295" s="248" t="s">
        <v>172</v>
      </c>
      <c r="E295" s="40"/>
      <c r="F295" s="249" t="s">
        <v>3316</v>
      </c>
      <c r="G295" s="40"/>
      <c r="H295" s="40"/>
      <c r="I295" s="144"/>
      <c r="J295" s="40"/>
      <c r="K295" s="40"/>
      <c r="L295" s="44"/>
      <c r="M295" s="250"/>
      <c r="N295" s="251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172</v>
      </c>
      <c r="AU295" s="17" t="s">
        <v>87</v>
      </c>
    </row>
    <row r="296" s="2" customFormat="1" ht="16.5" customHeight="1">
      <c r="A296" s="38"/>
      <c r="B296" s="39"/>
      <c r="C296" s="235" t="s">
        <v>735</v>
      </c>
      <c r="D296" s="235" t="s">
        <v>165</v>
      </c>
      <c r="E296" s="236" t="s">
        <v>3317</v>
      </c>
      <c r="F296" s="237" t="s">
        <v>3318</v>
      </c>
      <c r="G296" s="238" t="s">
        <v>781</v>
      </c>
      <c r="H296" s="239">
        <v>12</v>
      </c>
      <c r="I296" s="240"/>
      <c r="J296" s="241">
        <f>ROUND(I296*H296,2)</f>
        <v>0</v>
      </c>
      <c r="K296" s="237" t="s">
        <v>1</v>
      </c>
      <c r="L296" s="44"/>
      <c r="M296" s="242" t="s">
        <v>1</v>
      </c>
      <c r="N296" s="243" t="s">
        <v>42</v>
      </c>
      <c r="O296" s="91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264</v>
      </c>
      <c r="AT296" s="246" t="s">
        <v>165</v>
      </c>
      <c r="AU296" s="246" t="s">
        <v>87</v>
      </c>
      <c r="AY296" s="17" t="s">
        <v>163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85</v>
      </c>
      <c r="BK296" s="247">
        <f>ROUND(I296*H296,2)</f>
        <v>0</v>
      </c>
      <c r="BL296" s="17" t="s">
        <v>264</v>
      </c>
      <c r="BM296" s="246" t="s">
        <v>1260</v>
      </c>
    </row>
    <row r="297" s="2" customFormat="1">
      <c r="A297" s="38"/>
      <c r="B297" s="39"/>
      <c r="C297" s="40"/>
      <c r="D297" s="248" t="s">
        <v>172</v>
      </c>
      <c r="E297" s="40"/>
      <c r="F297" s="249" t="s">
        <v>3318</v>
      </c>
      <c r="G297" s="40"/>
      <c r="H297" s="40"/>
      <c r="I297" s="144"/>
      <c r="J297" s="40"/>
      <c r="K297" s="40"/>
      <c r="L297" s="44"/>
      <c r="M297" s="250"/>
      <c r="N297" s="251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172</v>
      </c>
      <c r="AU297" s="17" t="s">
        <v>87</v>
      </c>
    </row>
    <row r="298" s="2" customFormat="1" ht="16.5" customHeight="1">
      <c r="A298" s="38"/>
      <c r="B298" s="39"/>
      <c r="C298" s="273" t="s">
        <v>737</v>
      </c>
      <c r="D298" s="273" t="s">
        <v>230</v>
      </c>
      <c r="E298" s="274" t="s">
        <v>3319</v>
      </c>
      <c r="F298" s="275" t="s">
        <v>3320</v>
      </c>
      <c r="G298" s="276" t="s">
        <v>781</v>
      </c>
      <c r="H298" s="277">
        <v>9</v>
      </c>
      <c r="I298" s="278"/>
      <c r="J298" s="279">
        <f>ROUND(I298*H298,2)</f>
        <v>0</v>
      </c>
      <c r="K298" s="275" t="s">
        <v>1</v>
      </c>
      <c r="L298" s="280"/>
      <c r="M298" s="281" t="s">
        <v>1</v>
      </c>
      <c r="N298" s="282" t="s">
        <v>42</v>
      </c>
      <c r="O298" s="91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6" t="s">
        <v>379</v>
      </c>
      <c r="AT298" s="246" t="s">
        <v>230</v>
      </c>
      <c r="AU298" s="246" t="s">
        <v>87</v>
      </c>
      <c r="AY298" s="17" t="s">
        <v>163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17" t="s">
        <v>85</v>
      </c>
      <c r="BK298" s="247">
        <f>ROUND(I298*H298,2)</f>
        <v>0</v>
      </c>
      <c r="BL298" s="17" t="s">
        <v>264</v>
      </c>
      <c r="BM298" s="246" t="s">
        <v>1271</v>
      </c>
    </row>
    <row r="299" s="2" customFormat="1">
      <c r="A299" s="38"/>
      <c r="B299" s="39"/>
      <c r="C299" s="40"/>
      <c r="D299" s="248" t="s">
        <v>172</v>
      </c>
      <c r="E299" s="40"/>
      <c r="F299" s="249" t="s">
        <v>3320</v>
      </c>
      <c r="G299" s="40"/>
      <c r="H299" s="40"/>
      <c r="I299" s="144"/>
      <c r="J299" s="40"/>
      <c r="K299" s="40"/>
      <c r="L299" s="44"/>
      <c r="M299" s="250"/>
      <c r="N299" s="25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172</v>
      </c>
      <c r="AU299" s="17" t="s">
        <v>87</v>
      </c>
    </row>
    <row r="300" s="2" customFormat="1" ht="16.5" customHeight="1">
      <c r="A300" s="38"/>
      <c r="B300" s="39"/>
      <c r="C300" s="273" t="s">
        <v>739</v>
      </c>
      <c r="D300" s="273" t="s">
        <v>230</v>
      </c>
      <c r="E300" s="274" t="s">
        <v>3321</v>
      </c>
      <c r="F300" s="275" t="s">
        <v>3322</v>
      </c>
      <c r="G300" s="276" t="s">
        <v>781</v>
      </c>
      <c r="H300" s="277">
        <v>3</v>
      </c>
      <c r="I300" s="278"/>
      <c r="J300" s="279">
        <f>ROUND(I300*H300,2)</f>
        <v>0</v>
      </c>
      <c r="K300" s="275" t="s">
        <v>1</v>
      </c>
      <c r="L300" s="280"/>
      <c r="M300" s="281" t="s">
        <v>1</v>
      </c>
      <c r="N300" s="282" t="s">
        <v>42</v>
      </c>
      <c r="O300" s="91"/>
      <c r="P300" s="244">
        <f>O300*H300</f>
        <v>0</v>
      </c>
      <c r="Q300" s="244">
        <v>0</v>
      </c>
      <c r="R300" s="244">
        <f>Q300*H300</f>
        <v>0</v>
      </c>
      <c r="S300" s="244">
        <v>0</v>
      </c>
      <c r="T300" s="24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6" t="s">
        <v>379</v>
      </c>
      <c r="AT300" s="246" t="s">
        <v>230</v>
      </c>
      <c r="AU300" s="246" t="s">
        <v>87</v>
      </c>
      <c r="AY300" s="17" t="s">
        <v>163</v>
      </c>
      <c r="BE300" s="247">
        <f>IF(N300="základní",J300,0)</f>
        <v>0</v>
      </c>
      <c r="BF300" s="247">
        <f>IF(N300="snížená",J300,0)</f>
        <v>0</v>
      </c>
      <c r="BG300" s="247">
        <f>IF(N300="zákl. přenesená",J300,0)</f>
        <v>0</v>
      </c>
      <c r="BH300" s="247">
        <f>IF(N300="sníž. přenesená",J300,0)</f>
        <v>0</v>
      </c>
      <c r="BI300" s="247">
        <f>IF(N300="nulová",J300,0)</f>
        <v>0</v>
      </c>
      <c r="BJ300" s="17" t="s">
        <v>85</v>
      </c>
      <c r="BK300" s="247">
        <f>ROUND(I300*H300,2)</f>
        <v>0</v>
      </c>
      <c r="BL300" s="17" t="s">
        <v>264</v>
      </c>
      <c r="BM300" s="246" t="s">
        <v>1283</v>
      </c>
    </row>
    <row r="301" s="2" customFormat="1">
      <c r="A301" s="38"/>
      <c r="B301" s="39"/>
      <c r="C301" s="40"/>
      <c r="D301" s="248" t="s">
        <v>172</v>
      </c>
      <c r="E301" s="40"/>
      <c r="F301" s="249" t="s">
        <v>3322</v>
      </c>
      <c r="G301" s="40"/>
      <c r="H301" s="40"/>
      <c r="I301" s="144"/>
      <c r="J301" s="40"/>
      <c r="K301" s="40"/>
      <c r="L301" s="44"/>
      <c r="M301" s="250"/>
      <c r="N301" s="251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172</v>
      </c>
      <c r="AU301" s="17" t="s">
        <v>87</v>
      </c>
    </row>
    <row r="302" s="2" customFormat="1" ht="16.5" customHeight="1">
      <c r="A302" s="38"/>
      <c r="B302" s="39"/>
      <c r="C302" s="235" t="s">
        <v>746</v>
      </c>
      <c r="D302" s="235" t="s">
        <v>165</v>
      </c>
      <c r="E302" s="236" t="s">
        <v>3323</v>
      </c>
      <c r="F302" s="237" t="s">
        <v>3324</v>
      </c>
      <c r="G302" s="238" t="s">
        <v>781</v>
      </c>
      <c r="H302" s="239">
        <v>3</v>
      </c>
      <c r="I302" s="240"/>
      <c r="J302" s="241">
        <f>ROUND(I302*H302,2)</f>
        <v>0</v>
      </c>
      <c r="K302" s="237" t="s">
        <v>1</v>
      </c>
      <c r="L302" s="44"/>
      <c r="M302" s="242" t="s">
        <v>1</v>
      </c>
      <c r="N302" s="243" t="s">
        <v>42</v>
      </c>
      <c r="O302" s="91"/>
      <c r="P302" s="244">
        <f>O302*H302</f>
        <v>0</v>
      </c>
      <c r="Q302" s="244">
        <v>0</v>
      </c>
      <c r="R302" s="244">
        <f>Q302*H302</f>
        <v>0</v>
      </c>
      <c r="S302" s="244">
        <v>0</v>
      </c>
      <c r="T302" s="24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6" t="s">
        <v>264</v>
      </c>
      <c r="AT302" s="246" t="s">
        <v>165</v>
      </c>
      <c r="AU302" s="246" t="s">
        <v>87</v>
      </c>
      <c r="AY302" s="17" t="s">
        <v>163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7" t="s">
        <v>85</v>
      </c>
      <c r="BK302" s="247">
        <f>ROUND(I302*H302,2)</f>
        <v>0</v>
      </c>
      <c r="BL302" s="17" t="s">
        <v>264</v>
      </c>
      <c r="BM302" s="246" t="s">
        <v>1296</v>
      </c>
    </row>
    <row r="303" s="2" customFormat="1">
      <c r="A303" s="38"/>
      <c r="B303" s="39"/>
      <c r="C303" s="40"/>
      <c r="D303" s="248" t="s">
        <v>172</v>
      </c>
      <c r="E303" s="40"/>
      <c r="F303" s="249" t="s">
        <v>3324</v>
      </c>
      <c r="G303" s="40"/>
      <c r="H303" s="40"/>
      <c r="I303" s="144"/>
      <c r="J303" s="40"/>
      <c r="K303" s="40"/>
      <c r="L303" s="44"/>
      <c r="M303" s="250"/>
      <c r="N303" s="251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172</v>
      </c>
      <c r="AU303" s="17" t="s">
        <v>87</v>
      </c>
    </row>
    <row r="304" s="2" customFormat="1" ht="16.5" customHeight="1">
      <c r="A304" s="38"/>
      <c r="B304" s="39"/>
      <c r="C304" s="273" t="s">
        <v>753</v>
      </c>
      <c r="D304" s="273" t="s">
        <v>230</v>
      </c>
      <c r="E304" s="274" t="s">
        <v>3325</v>
      </c>
      <c r="F304" s="275" t="s">
        <v>3326</v>
      </c>
      <c r="G304" s="276" t="s">
        <v>781</v>
      </c>
      <c r="H304" s="277">
        <v>2</v>
      </c>
      <c r="I304" s="278"/>
      <c r="J304" s="279">
        <f>ROUND(I304*H304,2)</f>
        <v>0</v>
      </c>
      <c r="K304" s="275" t="s">
        <v>1</v>
      </c>
      <c r="L304" s="280"/>
      <c r="M304" s="281" t="s">
        <v>1</v>
      </c>
      <c r="N304" s="282" t="s">
        <v>42</v>
      </c>
      <c r="O304" s="91"/>
      <c r="P304" s="244">
        <f>O304*H304</f>
        <v>0</v>
      </c>
      <c r="Q304" s="244">
        <v>0</v>
      </c>
      <c r="R304" s="244">
        <f>Q304*H304</f>
        <v>0</v>
      </c>
      <c r="S304" s="244">
        <v>0</v>
      </c>
      <c r="T304" s="245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6" t="s">
        <v>379</v>
      </c>
      <c r="AT304" s="246" t="s">
        <v>230</v>
      </c>
      <c r="AU304" s="246" t="s">
        <v>87</v>
      </c>
      <c r="AY304" s="17" t="s">
        <v>163</v>
      </c>
      <c r="BE304" s="247">
        <f>IF(N304="základní",J304,0)</f>
        <v>0</v>
      </c>
      <c r="BF304" s="247">
        <f>IF(N304="snížená",J304,0)</f>
        <v>0</v>
      </c>
      <c r="BG304" s="247">
        <f>IF(N304="zákl. přenesená",J304,0)</f>
        <v>0</v>
      </c>
      <c r="BH304" s="247">
        <f>IF(N304="sníž. přenesená",J304,0)</f>
        <v>0</v>
      </c>
      <c r="BI304" s="247">
        <f>IF(N304="nulová",J304,0)</f>
        <v>0</v>
      </c>
      <c r="BJ304" s="17" t="s">
        <v>85</v>
      </c>
      <c r="BK304" s="247">
        <f>ROUND(I304*H304,2)</f>
        <v>0</v>
      </c>
      <c r="BL304" s="17" t="s">
        <v>264</v>
      </c>
      <c r="BM304" s="246" t="s">
        <v>1311</v>
      </c>
    </row>
    <row r="305" s="2" customFormat="1">
      <c r="A305" s="38"/>
      <c r="B305" s="39"/>
      <c r="C305" s="40"/>
      <c r="D305" s="248" t="s">
        <v>172</v>
      </c>
      <c r="E305" s="40"/>
      <c r="F305" s="249" t="s">
        <v>3326</v>
      </c>
      <c r="G305" s="40"/>
      <c r="H305" s="40"/>
      <c r="I305" s="144"/>
      <c r="J305" s="40"/>
      <c r="K305" s="40"/>
      <c r="L305" s="44"/>
      <c r="M305" s="250"/>
      <c r="N305" s="251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172</v>
      </c>
      <c r="AU305" s="17" t="s">
        <v>87</v>
      </c>
    </row>
    <row r="306" s="2" customFormat="1" ht="16.5" customHeight="1">
      <c r="A306" s="38"/>
      <c r="B306" s="39"/>
      <c r="C306" s="273" t="s">
        <v>758</v>
      </c>
      <c r="D306" s="273" t="s">
        <v>230</v>
      </c>
      <c r="E306" s="274" t="s">
        <v>3327</v>
      </c>
      <c r="F306" s="275" t="s">
        <v>3328</v>
      </c>
      <c r="G306" s="276" t="s">
        <v>781</v>
      </c>
      <c r="H306" s="277">
        <v>1</v>
      </c>
      <c r="I306" s="278"/>
      <c r="J306" s="279">
        <f>ROUND(I306*H306,2)</f>
        <v>0</v>
      </c>
      <c r="K306" s="275" t="s">
        <v>1</v>
      </c>
      <c r="L306" s="280"/>
      <c r="M306" s="281" t="s">
        <v>1</v>
      </c>
      <c r="N306" s="282" t="s">
        <v>42</v>
      </c>
      <c r="O306" s="91"/>
      <c r="P306" s="244">
        <f>O306*H306</f>
        <v>0</v>
      </c>
      <c r="Q306" s="244">
        <v>0</v>
      </c>
      <c r="R306" s="244">
        <f>Q306*H306</f>
        <v>0</v>
      </c>
      <c r="S306" s="244">
        <v>0</v>
      </c>
      <c r="T306" s="24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6" t="s">
        <v>379</v>
      </c>
      <c r="AT306" s="246" t="s">
        <v>230</v>
      </c>
      <c r="AU306" s="246" t="s">
        <v>87</v>
      </c>
      <c r="AY306" s="17" t="s">
        <v>163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17" t="s">
        <v>85</v>
      </c>
      <c r="BK306" s="247">
        <f>ROUND(I306*H306,2)</f>
        <v>0</v>
      </c>
      <c r="BL306" s="17" t="s">
        <v>264</v>
      </c>
      <c r="BM306" s="246" t="s">
        <v>1322</v>
      </c>
    </row>
    <row r="307" s="2" customFormat="1">
      <c r="A307" s="38"/>
      <c r="B307" s="39"/>
      <c r="C307" s="40"/>
      <c r="D307" s="248" t="s">
        <v>172</v>
      </c>
      <c r="E307" s="40"/>
      <c r="F307" s="249" t="s">
        <v>3328</v>
      </c>
      <c r="G307" s="40"/>
      <c r="H307" s="40"/>
      <c r="I307" s="144"/>
      <c r="J307" s="40"/>
      <c r="K307" s="40"/>
      <c r="L307" s="44"/>
      <c r="M307" s="250"/>
      <c r="N307" s="251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172</v>
      </c>
      <c r="AU307" s="17" t="s">
        <v>87</v>
      </c>
    </row>
    <row r="308" s="12" customFormat="1" ht="25.92" customHeight="1">
      <c r="A308" s="12"/>
      <c r="B308" s="219"/>
      <c r="C308" s="220"/>
      <c r="D308" s="221" t="s">
        <v>76</v>
      </c>
      <c r="E308" s="222" t="s">
        <v>230</v>
      </c>
      <c r="F308" s="222" t="s">
        <v>3329</v>
      </c>
      <c r="G308" s="220"/>
      <c r="H308" s="220"/>
      <c r="I308" s="223"/>
      <c r="J308" s="224">
        <f>BK308</f>
        <v>0</v>
      </c>
      <c r="K308" s="220"/>
      <c r="L308" s="225"/>
      <c r="M308" s="226"/>
      <c r="N308" s="227"/>
      <c r="O308" s="227"/>
      <c r="P308" s="228">
        <f>P309+P318</f>
        <v>0</v>
      </c>
      <c r="Q308" s="227"/>
      <c r="R308" s="228">
        <f>R309+R318</f>
        <v>0</v>
      </c>
      <c r="S308" s="227"/>
      <c r="T308" s="229">
        <f>T309+T318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30" t="s">
        <v>181</v>
      </c>
      <c r="AT308" s="231" t="s">
        <v>76</v>
      </c>
      <c r="AU308" s="231" t="s">
        <v>77</v>
      </c>
      <c r="AY308" s="230" t="s">
        <v>163</v>
      </c>
      <c r="BK308" s="232">
        <f>BK309+BK318</f>
        <v>0</v>
      </c>
    </row>
    <row r="309" s="12" customFormat="1" ht="22.8" customHeight="1">
      <c r="A309" s="12"/>
      <c r="B309" s="219"/>
      <c r="C309" s="220"/>
      <c r="D309" s="221" t="s">
        <v>76</v>
      </c>
      <c r="E309" s="233" t="s">
        <v>3330</v>
      </c>
      <c r="F309" s="233" t="s">
        <v>3331</v>
      </c>
      <c r="G309" s="220"/>
      <c r="H309" s="220"/>
      <c r="I309" s="223"/>
      <c r="J309" s="234">
        <f>BK309</f>
        <v>0</v>
      </c>
      <c r="K309" s="220"/>
      <c r="L309" s="225"/>
      <c r="M309" s="226"/>
      <c r="N309" s="227"/>
      <c r="O309" s="227"/>
      <c r="P309" s="228">
        <f>SUM(P310:P317)</f>
        <v>0</v>
      </c>
      <c r="Q309" s="227"/>
      <c r="R309" s="228">
        <f>SUM(R310:R317)</f>
        <v>0</v>
      </c>
      <c r="S309" s="227"/>
      <c r="T309" s="229">
        <f>SUM(T310:T317)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30" t="s">
        <v>181</v>
      </c>
      <c r="AT309" s="231" t="s">
        <v>76</v>
      </c>
      <c r="AU309" s="231" t="s">
        <v>85</v>
      </c>
      <c r="AY309" s="230" t="s">
        <v>163</v>
      </c>
      <c r="BK309" s="232">
        <f>SUM(BK310:BK317)</f>
        <v>0</v>
      </c>
    </row>
    <row r="310" s="2" customFormat="1" ht="16.5" customHeight="1">
      <c r="A310" s="38"/>
      <c r="B310" s="39"/>
      <c r="C310" s="235" t="s">
        <v>765</v>
      </c>
      <c r="D310" s="235" t="s">
        <v>165</v>
      </c>
      <c r="E310" s="236" t="s">
        <v>3332</v>
      </c>
      <c r="F310" s="237" t="s">
        <v>3333</v>
      </c>
      <c r="G310" s="238" t="s">
        <v>1759</v>
      </c>
      <c r="H310" s="239">
        <v>1</v>
      </c>
      <c r="I310" s="240"/>
      <c r="J310" s="241">
        <f>ROUND(I310*H310,2)</f>
        <v>0</v>
      </c>
      <c r="K310" s="237" t="s">
        <v>1</v>
      </c>
      <c r="L310" s="44"/>
      <c r="M310" s="242" t="s">
        <v>1</v>
      </c>
      <c r="N310" s="243" t="s">
        <v>42</v>
      </c>
      <c r="O310" s="91"/>
      <c r="P310" s="244">
        <f>O310*H310</f>
        <v>0</v>
      </c>
      <c r="Q310" s="244">
        <v>0</v>
      </c>
      <c r="R310" s="244">
        <f>Q310*H310</f>
        <v>0</v>
      </c>
      <c r="S310" s="244">
        <v>0</v>
      </c>
      <c r="T310" s="245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6" t="s">
        <v>625</v>
      </c>
      <c r="AT310" s="246" t="s">
        <v>165</v>
      </c>
      <c r="AU310" s="246" t="s">
        <v>87</v>
      </c>
      <c r="AY310" s="17" t="s">
        <v>163</v>
      </c>
      <c r="BE310" s="247">
        <f>IF(N310="základní",J310,0)</f>
        <v>0</v>
      </c>
      <c r="BF310" s="247">
        <f>IF(N310="snížená",J310,0)</f>
        <v>0</v>
      </c>
      <c r="BG310" s="247">
        <f>IF(N310="zákl. přenesená",J310,0)</f>
        <v>0</v>
      </c>
      <c r="BH310" s="247">
        <f>IF(N310="sníž. přenesená",J310,0)</f>
        <v>0</v>
      </c>
      <c r="BI310" s="247">
        <f>IF(N310="nulová",J310,0)</f>
        <v>0</v>
      </c>
      <c r="BJ310" s="17" t="s">
        <v>85</v>
      </c>
      <c r="BK310" s="247">
        <f>ROUND(I310*H310,2)</f>
        <v>0</v>
      </c>
      <c r="BL310" s="17" t="s">
        <v>625</v>
      </c>
      <c r="BM310" s="246" t="s">
        <v>1333</v>
      </c>
    </row>
    <row r="311" s="2" customFormat="1">
      <c r="A311" s="38"/>
      <c r="B311" s="39"/>
      <c r="C311" s="40"/>
      <c r="D311" s="248" t="s">
        <v>172</v>
      </c>
      <c r="E311" s="40"/>
      <c r="F311" s="249" t="s">
        <v>3333</v>
      </c>
      <c r="G311" s="40"/>
      <c r="H311" s="40"/>
      <c r="I311" s="144"/>
      <c r="J311" s="40"/>
      <c r="K311" s="40"/>
      <c r="L311" s="44"/>
      <c r="M311" s="250"/>
      <c r="N311" s="251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172</v>
      </c>
      <c r="AU311" s="17" t="s">
        <v>87</v>
      </c>
    </row>
    <row r="312" s="2" customFormat="1" ht="16.5" customHeight="1">
      <c r="A312" s="38"/>
      <c r="B312" s="39"/>
      <c r="C312" s="273" t="s">
        <v>772</v>
      </c>
      <c r="D312" s="273" t="s">
        <v>230</v>
      </c>
      <c r="E312" s="274" t="s">
        <v>3334</v>
      </c>
      <c r="F312" s="275" t="s">
        <v>3335</v>
      </c>
      <c r="G312" s="276" t="s">
        <v>781</v>
      </c>
      <c r="H312" s="277">
        <v>1</v>
      </c>
      <c r="I312" s="278"/>
      <c r="J312" s="279">
        <f>ROUND(I312*H312,2)</f>
        <v>0</v>
      </c>
      <c r="K312" s="275" t="s">
        <v>1</v>
      </c>
      <c r="L312" s="280"/>
      <c r="M312" s="281" t="s">
        <v>1</v>
      </c>
      <c r="N312" s="282" t="s">
        <v>42</v>
      </c>
      <c r="O312" s="91"/>
      <c r="P312" s="244">
        <f>O312*H312</f>
        <v>0</v>
      </c>
      <c r="Q312" s="244">
        <v>0</v>
      </c>
      <c r="R312" s="244">
        <f>Q312*H312</f>
        <v>0</v>
      </c>
      <c r="S312" s="244">
        <v>0</v>
      </c>
      <c r="T312" s="24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6" t="s">
        <v>1790</v>
      </c>
      <c r="AT312" s="246" t="s">
        <v>230</v>
      </c>
      <c r="AU312" s="246" t="s">
        <v>87</v>
      </c>
      <c r="AY312" s="17" t="s">
        <v>163</v>
      </c>
      <c r="BE312" s="247">
        <f>IF(N312="základní",J312,0)</f>
        <v>0</v>
      </c>
      <c r="BF312" s="247">
        <f>IF(N312="snížená",J312,0)</f>
        <v>0</v>
      </c>
      <c r="BG312" s="247">
        <f>IF(N312="zákl. přenesená",J312,0)</f>
        <v>0</v>
      </c>
      <c r="BH312" s="247">
        <f>IF(N312="sníž. přenesená",J312,0)</f>
        <v>0</v>
      </c>
      <c r="BI312" s="247">
        <f>IF(N312="nulová",J312,0)</f>
        <v>0</v>
      </c>
      <c r="BJ312" s="17" t="s">
        <v>85</v>
      </c>
      <c r="BK312" s="247">
        <f>ROUND(I312*H312,2)</f>
        <v>0</v>
      </c>
      <c r="BL312" s="17" t="s">
        <v>625</v>
      </c>
      <c r="BM312" s="246" t="s">
        <v>1348</v>
      </c>
    </row>
    <row r="313" s="2" customFormat="1">
      <c r="A313" s="38"/>
      <c r="B313" s="39"/>
      <c r="C313" s="40"/>
      <c r="D313" s="248" t="s">
        <v>172</v>
      </c>
      <c r="E313" s="40"/>
      <c r="F313" s="249" t="s">
        <v>3335</v>
      </c>
      <c r="G313" s="40"/>
      <c r="H313" s="40"/>
      <c r="I313" s="144"/>
      <c r="J313" s="40"/>
      <c r="K313" s="40"/>
      <c r="L313" s="44"/>
      <c r="M313" s="250"/>
      <c r="N313" s="251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172</v>
      </c>
      <c r="AU313" s="17" t="s">
        <v>87</v>
      </c>
    </row>
    <row r="314" s="2" customFormat="1" ht="16.5" customHeight="1">
      <c r="A314" s="38"/>
      <c r="B314" s="39"/>
      <c r="C314" s="235" t="s">
        <v>778</v>
      </c>
      <c r="D314" s="235" t="s">
        <v>165</v>
      </c>
      <c r="E314" s="236" t="s">
        <v>3336</v>
      </c>
      <c r="F314" s="237" t="s">
        <v>3337</v>
      </c>
      <c r="G314" s="238" t="s">
        <v>781</v>
      </c>
      <c r="H314" s="239">
        <v>1</v>
      </c>
      <c r="I314" s="240"/>
      <c r="J314" s="241">
        <f>ROUND(I314*H314,2)</f>
        <v>0</v>
      </c>
      <c r="K314" s="237" t="s">
        <v>1</v>
      </c>
      <c r="L314" s="44"/>
      <c r="M314" s="242" t="s">
        <v>1</v>
      </c>
      <c r="N314" s="243" t="s">
        <v>42</v>
      </c>
      <c r="O314" s="91"/>
      <c r="P314" s="244">
        <f>O314*H314</f>
        <v>0</v>
      </c>
      <c r="Q314" s="244">
        <v>0</v>
      </c>
      <c r="R314" s="244">
        <f>Q314*H314</f>
        <v>0</v>
      </c>
      <c r="S314" s="244">
        <v>0</v>
      </c>
      <c r="T314" s="245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6" t="s">
        <v>625</v>
      </c>
      <c r="AT314" s="246" t="s">
        <v>165</v>
      </c>
      <c r="AU314" s="246" t="s">
        <v>87</v>
      </c>
      <c r="AY314" s="17" t="s">
        <v>163</v>
      </c>
      <c r="BE314" s="247">
        <f>IF(N314="základní",J314,0)</f>
        <v>0</v>
      </c>
      <c r="BF314" s="247">
        <f>IF(N314="snížená",J314,0)</f>
        <v>0</v>
      </c>
      <c r="BG314" s="247">
        <f>IF(N314="zákl. přenesená",J314,0)</f>
        <v>0</v>
      </c>
      <c r="BH314" s="247">
        <f>IF(N314="sníž. přenesená",J314,0)</f>
        <v>0</v>
      </c>
      <c r="BI314" s="247">
        <f>IF(N314="nulová",J314,0)</f>
        <v>0</v>
      </c>
      <c r="BJ314" s="17" t="s">
        <v>85</v>
      </c>
      <c r="BK314" s="247">
        <f>ROUND(I314*H314,2)</f>
        <v>0</v>
      </c>
      <c r="BL314" s="17" t="s">
        <v>625</v>
      </c>
      <c r="BM314" s="246" t="s">
        <v>1359</v>
      </c>
    </row>
    <row r="315" s="2" customFormat="1">
      <c r="A315" s="38"/>
      <c r="B315" s="39"/>
      <c r="C315" s="40"/>
      <c r="D315" s="248" t="s">
        <v>172</v>
      </c>
      <c r="E315" s="40"/>
      <c r="F315" s="249" t="s">
        <v>3337</v>
      </c>
      <c r="G315" s="40"/>
      <c r="H315" s="40"/>
      <c r="I315" s="144"/>
      <c r="J315" s="40"/>
      <c r="K315" s="40"/>
      <c r="L315" s="44"/>
      <c r="M315" s="250"/>
      <c r="N315" s="251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172</v>
      </c>
      <c r="AU315" s="17" t="s">
        <v>87</v>
      </c>
    </row>
    <row r="316" s="2" customFormat="1" ht="16.5" customHeight="1">
      <c r="A316" s="38"/>
      <c r="B316" s="39"/>
      <c r="C316" s="273" t="s">
        <v>785</v>
      </c>
      <c r="D316" s="273" t="s">
        <v>230</v>
      </c>
      <c r="E316" s="274" t="s">
        <v>3338</v>
      </c>
      <c r="F316" s="275" t="s">
        <v>3339</v>
      </c>
      <c r="G316" s="276" t="s">
        <v>781</v>
      </c>
      <c r="H316" s="277">
        <v>1</v>
      </c>
      <c r="I316" s="278"/>
      <c r="J316" s="279">
        <f>ROUND(I316*H316,2)</f>
        <v>0</v>
      </c>
      <c r="K316" s="275" t="s">
        <v>1</v>
      </c>
      <c r="L316" s="280"/>
      <c r="M316" s="281" t="s">
        <v>1</v>
      </c>
      <c r="N316" s="282" t="s">
        <v>42</v>
      </c>
      <c r="O316" s="91"/>
      <c r="P316" s="244">
        <f>O316*H316</f>
        <v>0</v>
      </c>
      <c r="Q316" s="244">
        <v>0</v>
      </c>
      <c r="R316" s="244">
        <f>Q316*H316</f>
        <v>0</v>
      </c>
      <c r="S316" s="244">
        <v>0</v>
      </c>
      <c r="T316" s="245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6" t="s">
        <v>1790</v>
      </c>
      <c r="AT316" s="246" t="s">
        <v>230</v>
      </c>
      <c r="AU316" s="246" t="s">
        <v>87</v>
      </c>
      <c r="AY316" s="17" t="s">
        <v>163</v>
      </c>
      <c r="BE316" s="247">
        <f>IF(N316="základní",J316,0)</f>
        <v>0</v>
      </c>
      <c r="BF316" s="247">
        <f>IF(N316="snížená",J316,0)</f>
        <v>0</v>
      </c>
      <c r="BG316" s="247">
        <f>IF(N316="zákl. přenesená",J316,0)</f>
        <v>0</v>
      </c>
      <c r="BH316" s="247">
        <f>IF(N316="sníž. přenesená",J316,0)</f>
        <v>0</v>
      </c>
      <c r="BI316" s="247">
        <f>IF(N316="nulová",J316,0)</f>
        <v>0</v>
      </c>
      <c r="BJ316" s="17" t="s">
        <v>85</v>
      </c>
      <c r="BK316" s="247">
        <f>ROUND(I316*H316,2)</f>
        <v>0</v>
      </c>
      <c r="BL316" s="17" t="s">
        <v>625</v>
      </c>
      <c r="BM316" s="246" t="s">
        <v>1372</v>
      </c>
    </row>
    <row r="317" s="2" customFormat="1">
      <c r="A317" s="38"/>
      <c r="B317" s="39"/>
      <c r="C317" s="40"/>
      <c r="D317" s="248" t="s">
        <v>172</v>
      </c>
      <c r="E317" s="40"/>
      <c r="F317" s="249" t="s">
        <v>3339</v>
      </c>
      <c r="G317" s="40"/>
      <c r="H317" s="40"/>
      <c r="I317" s="144"/>
      <c r="J317" s="40"/>
      <c r="K317" s="40"/>
      <c r="L317" s="44"/>
      <c r="M317" s="250"/>
      <c r="N317" s="251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172</v>
      </c>
      <c r="AU317" s="17" t="s">
        <v>87</v>
      </c>
    </row>
    <row r="318" s="12" customFormat="1" ht="22.8" customHeight="1">
      <c r="A318" s="12"/>
      <c r="B318" s="219"/>
      <c r="C318" s="220"/>
      <c r="D318" s="221" t="s">
        <v>76</v>
      </c>
      <c r="E318" s="233" t="s">
        <v>3013</v>
      </c>
      <c r="F318" s="233" t="s">
        <v>3340</v>
      </c>
      <c r="G318" s="220"/>
      <c r="H318" s="220"/>
      <c r="I318" s="223"/>
      <c r="J318" s="234">
        <f>BK318</f>
        <v>0</v>
      </c>
      <c r="K318" s="220"/>
      <c r="L318" s="225"/>
      <c r="M318" s="226"/>
      <c r="N318" s="227"/>
      <c r="O318" s="227"/>
      <c r="P318" s="228">
        <f>SUM(P319:P330)</f>
        <v>0</v>
      </c>
      <c r="Q318" s="227"/>
      <c r="R318" s="228">
        <f>SUM(R319:R330)</f>
        <v>0</v>
      </c>
      <c r="S318" s="227"/>
      <c r="T318" s="229">
        <f>SUM(T319:T330)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30" t="s">
        <v>181</v>
      </c>
      <c r="AT318" s="231" t="s">
        <v>76</v>
      </c>
      <c r="AU318" s="231" t="s">
        <v>85</v>
      </c>
      <c r="AY318" s="230" t="s">
        <v>163</v>
      </c>
      <c r="BK318" s="232">
        <f>SUM(BK319:BK330)</f>
        <v>0</v>
      </c>
    </row>
    <row r="319" s="2" customFormat="1" ht="16.5" customHeight="1">
      <c r="A319" s="38"/>
      <c r="B319" s="39"/>
      <c r="C319" s="235" t="s">
        <v>791</v>
      </c>
      <c r="D319" s="235" t="s">
        <v>165</v>
      </c>
      <c r="E319" s="236" t="s">
        <v>3341</v>
      </c>
      <c r="F319" s="237" t="s">
        <v>3342</v>
      </c>
      <c r="G319" s="238" t="s">
        <v>444</v>
      </c>
      <c r="H319" s="239">
        <v>1</v>
      </c>
      <c r="I319" s="240"/>
      <c r="J319" s="241">
        <f>ROUND(I319*H319,2)</f>
        <v>0</v>
      </c>
      <c r="K319" s="237" t="s">
        <v>1</v>
      </c>
      <c r="L319" s="44"/>
      <c r="M319" s="242" t="s">
        <v>1</v>
      </c>
      <c r="N319" s="243" t="s">
        <v>42</v>
      </c>
      <c r="O319" s="91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625</v>
      </c>
      <c r="AT319" s="246" t="s">
        <v>165</v>
      </c>
      <c r="AU319" s="246" t="s">
        <v>87</v>
      </c>
      <c r="AY319" s="17" t="s">
        <v>163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85</v>
      </c>
      <c r="BK319" s="247">
        <f>ROUND(I319*H319,2)</f>
        <v>0</v>
      </c>
      <c r="BL319" s="17" t="s">
        <v>625</v>
      </c>
      <c r="BM319" s="246" t="s">
        <v>1384</v>
      </c>
    </row>
    <row r="320" s="2" customFormat="1">
      <c r="A320" s="38"/>
      <c r="B320" s="39"/>
      <c r="C320" s="40"/>
      <c r="D320" s="248" t="s">
        <v>172</v>
      </c>
      <c r="E320" s="40"/>
      <c r="F320" s="249" t="s">
        <v>3342</v>
      </c>
      <c r="G320" s="40"/>
      <c r="H320" s="40"/>
      <c r="I320" s="144"/>
      <c r="J320" s="40"/>
      <c r="K320" s="40"/>
      <c r="L320" s="44"/>
      <c r="M320" s="250"/>
      <c r="N320" s="25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172</v>
      </c>
      <c r="AU320" s="17" t="s">
        <v>87</v>
      </c>
    </row>
    <row r="321" s="2" customFormat="1" ht="16.5" customHeight="1">
      <c r="A321" s="38"/>
      <c r="B321" s="39"/>
      <c r="C321" s="235" t="s">
        <v>795</v>
      </c>
      <c r="D321" s="235" t="s">
        <v>165</v>
      </c>
      <c r="E321" s="236" t="s">
        <v>3343</v>
      </c>
      <c r="F321" s="237" t="s">
        <v>3344</v>
      </c>
      <c r="G321" s="238" t="s">
        <v>444</v>
      </c>
      <c r="H321" s="239">
        <v>1</v>
      </c>
      <c r="I321" s="240"/>
      <c r="J321" s="241">
        <f>ROUND(I321*H321,2)</f>
        <v>0</v>
      </c>
      <c r="K321" s="237" t="s">
        <v>1</v>
      </c>
      <c r="L321" s="44"/>
      <c r="M321" s="242" t="s">
        <v>1</v>
      </c>
      <c r="N321" s="243" t="s">
        <v>42</v>
      </c>
      <c r="O321" s="91"/>
      <c r="P321" s="244">
        <f>O321*H321</f>
        <v>0</v>
      </c>
      <c r="Q321" s="244">
        <v>0</v>
      </c>
      <c r="R321" s="244">
        <f>Q321*H321</f>
        <v>0</v>
      </c>
      <c r="S321" s="244">
        <v>0</v>
      </c>
      <c r="T321" s="245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6" t="s">
        <v>625</v>
      </c>
      <c r="AT321" s="246" t="s">
        <v>165</v>
      </c>
      <c r="AU321" s="246" t="s">
        <v>87</v>
      </c>
      <c r="AY321" s="17" t="s">
        <v>163</v>
      </c>
      <c r="BE321" s="247">
        <f>IF(N321="základní",J321,0)</f>
        <v>0</v>
      </c>
      <c r="BF321" s="247">
        <f>IF(N321="snížená",J321,0)</f>
        <v>0</v>
      </c>
      <c r="BG321" s="247">
        <f>IF(N321="zákl. přenesená",J321,0)</f>
        <v>0</v>
      </c>
      <c r="BH321" s="247">
        <f>IF(N321="sníž. přenesená",J321,0)</f>
        <v>0</v>
      </c>
      <c r="BI321" s="247">
        <f>IF(N321="nulová",J321,0)</f>
        <v>0</v>
      </c>
      <c r="BJ321" s="17" t="s">
        <v>85</v>
      </c>
      <c r="BK321" s="247">
        <f>ROUND(I321*H321,2)</f>
        <v>0</v>
      </c>
      <c r="BL321" s="17" t="s">
        <v>625</v>
      </c>
      <c r="BM321" s="246" t="s">
        <v>1397</v>
      </c>
    </row>
    <row r="322" s="2" customFormat="1">
      <c r="A322" s="38"/>
      <c r="B322" s="39"/>
      <c r="C322" s="40"/>
      <c r="D322" s="248" t="s">
        <v>172</v>
      </c>
      <c r="E322" s="40"/>
      <c r="F322" s="249" t="s">
        <v>3344</v>
      </c>
      <c r="G322" s="40"/>
      <c r="H322" s="40"/>
      <c r="I322" s="144"/>
      <c r="J322" s="40"/>
      <c r="K322" s="40"/>
      <c r="L322" s="44"/>
      <c r="M322" s="250"/>
      <c r="N322" s="251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172</v>
      </c>
      <c r="AU322" s="17" t="s">
        <v>87</v>
      </c>
    </row>
    <row r="323" s="2" customFormat="1" ht="16.5" customHeight="1">
      <c r="A323" s="38"/>
      <c r="B323" s="39"/>
      <c r="C323" s="235" t="s">
        <v>802</v>
      </c>
      <c r="D323" s="235" t="s">
        <v>165</v>
      </c>
      <c r="E323" s="236" t="s">
        <v>3345</v>
      </c>
      <c r="F323" s="237" t="s">
        <v>3346</v>
      </c>
      <c r="G323" s="238" t="s">
        <v>781</v>
      </c>
      <c r="H323" s="239">
        <v>15</v>
      </c>
      <c r="I323" s="240"/>
      <c r="J323" s="241">
        <f>ROUND(I323*H323,2)</f>
        <v>0</v>
      </c>
      <c r="K323" s="237" t="s">
        <v>1</v>
      </c>
      <c r="L323" s="44"/>
      <c r="M323" s="242" t="s">
        <v>1</v>
      </c>
      <c r="N323" s="243" t="s">
        <v>42</v>
      </c>
      <c r="O323" s="91"/>
      <c r="P323" s="244">
        <f>O323*H323</f>
        <v>0</v>
      </c>
      <c r="Q323" s="244">
        <v>0</v>
      </c>
      <c r="R323" s="244">
        <f>Q323*H323</f>
        <v>0</v>
      </c>
      <c r="S323" s="244">
        <v>0</v>
      </c>
      <c r="T323" s="24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6" t="s">
        <v>625</v>
      </c>
      <c r="AT323" s="246" t="s">
        <v>165</v>
      </c>
      <c r="AU323" s="246" t="s">
        <v>87</v>
      </c>
      <c r="AY323" s="17" t="s">
        <v>163</v>
      </c>
      <c r="BE323" s="247">
        <f>IF(N323="základní",J323,0)</f>
        <v>0</v>
      </c>
      <c r="BF323" s="247">
        <f>IF(N323="snížená",J323,0)</f>
        <v>0</v>
      </c>
      <c r="BG323" s="247">
        <f>IF(N323="zákl. přenesená",J323,0)</f>
        <v>0</v>
      </c>
      <c r="BH323" s="247">
        <f>IF(N323="sníž. přenesená",J323,0)</f>
        <v>0</v>
      </c>
      <c r="BI323" s="247">
        <f>IF(N323="nulová",J323,0)</f>
        <v>0</v>
      </c>
      <c r="BJ323" s="17" t="s">
        <v>85</v>
      </c>
      <c r="BK323" s="247">
        <f>ROUND(I323*H323,2)</f>
        <v>0</v>
      </c>
      <c r="BL323" s="17" t="s">
        <v>625</v>
      </c>
      <c r="BM323" s="246" t="s">
        <v>1410</v>
      </c>
    </row>
    <row r="324" s="2" customFormat="1">
      <c r="A324" s="38"/>
      <c r="B324" s="39"/>
      <c r="C324" s="40"/>
      <c r="D324" s="248" t="s">
        <v>172</v>
      </c>
      <c r="E324" s="40"/>
      <c r="F324" s="249" t="s">
        <v>3346</v>
      </c>
      <c r="G324" s="40"/>
      <c r="H324" s="40"/>
      <c r="I324" s="144"/>
      <c r="J324" s="40"/>
      <c r="K324" s="40"/>
      <c r="L324" s="44"/>
      <c r="M324" s="250"/>
      <c r="N324" s="251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172</v>
      </c>
      <c r="AU324" s="17" t="s">
        <v>87</v>
      </c>
    </row>
    <row r="325" s="2" customFormat="1" ht="16.5" customHeight="1">
      <c r="A325" s="38"/>
      <c r="B325" s="39"/>
      <c r="C325" s="235" t="s">
        <v>807</v>
      </c>
      <c r="D325" s="235" t="s">
        <v>165</v>
      </c>
      <c r="E325" s="236" t="s">
        <v>3347</v>
      </c>
      <c r="F325" s="237" t="s">
        <v>3348</v>
      </c>
      <c r="G325" s="238" t="s">
        <v>781</v>
      </c>
      <c r="H325" s="239">
        <v>37</v>
      </c>
      <c r="I325" s="240"/>
      <c r="J325" s="241">
        <f>ROUND(I325*H325,2)</f>
        <v>0</v>
      </c>
      <c r="K325" s="237" t="s">
        <v>1</v>
      </c>
      <c r="L325" s="44"/>
      <c r="M325" s="242" t="s">
        <v>1</v>
      </c>
      <c r="N325" s="243" t="s">
        <v>42</v>
      </c>
      <c r="O325" s="91"/>
      <c r="P325" s="244">
        <f>O325*H325</f>
        <v>0</v>
      </c>
      <c r="Q325" s="244">
        <v>0</v>
      </c>
      <c r="R325" s="244">
        <f>Q325*H325</f>
        <v>0</v>
      </c>
      <c r="S325" s="244">
        <v>0</v>
      </c>
      <c r="T325" s="24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6" t="s">
        <v>625</v>
      </c>
      <c r="AT325" s="246" t="s">
        <v>165</v>
      </c>
      <c r="AU325" s="246" t="s">
        <v>87</v>
      </c>
      <c r="AY325" s="17" t="s">
        <v>163</v>
      </c>
      <c r="BE325" s="247">
        <f>IF(N325="základní",J325,0)</f>
        <v>0</v>
      </c>
      <c r="BF325" s="247">
        <f>IF(N325="snížená",J325,0)</f>
        <v>0</v>
      </c>
      <c r="BG325" s="247">
        <f>IF(N325="zákl. přenesená",J325,0)</f>
        <v>0</v>
      </c>
      <c r="BH325" s="247">
        <f>IF(N325="sníž. přenesená",J325,0)</f>
        <v>0</v>
      </c>
      <c r="BI325" s="247">
        <f>IF(N325="nulová",J325,0)</f>
        <v>0</v>
      </c>
      <c r="BJ325" s="17" t="s">
        <v>85</v>
      </c>
      <c r="BK325" s="247">
        <f>ROUND(I325*H325,2)</f>
        <v>0</v>
      </c>
      <c r="BL325" s="17" t="s">
        <v>625</v>
      </c>
      <c r="BM325" s="246" t="s">
        <v>1424</v>
      </c>
    </row>
    <row r="326" s="2" customFormat="1">
      <c r="A326" s="38"/>
      <c r="B326" s="39"/>
      <c r="C326" s="40"/>
      <c r="D326" s="248" t="s">
        <v>172</v>
      </c>
      <c r="E326" s="40"/>
      <c r="F326" s="249" t="s">
        <v>3348</v>
      </c>
      <c r="G326" s="40"/>
      <c r="H326" s="40"/>
      <c r="I326" s="144"/>
      <c r="J326" s="40"/>
      <c r="K326" s="40"/>
      <c r="L326" s="44"/>
      <c r="M326" s="250"/>
      <c r="N326" s="25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172</v>
      </c>
      <c r="AU326" s="17" t="s">
        <v>87</v>
      </c>
    </row>
    <row r="327" s="2" customFormat="1" ht="16.5" customHeight="1">
      <c r="A327" s="38"/>
      <c r="B327" s="39"/>
      <c r="C327" s="235" t="s">
        <v>811</v>
      </c>
      <c r="D327" s="235" t="s">
        <v>165</v>
      </c>
      <c r="E327" s="236" t="s">
        <v>3349</v>
      </c>
      <c r="F327" s="237" t="s">
        <v>3350</v>
      </c>
      <c r="G327" s="238" t="s">
        <v>444</v>
      </c>
      <c r="H327" s="239">
        <v>150</v>
      </c>
      <c r="I327" s="240"/>
      <c r="J327" s="241">
        <f>ROUND(I327*H327,2)</f>
        <v>0</v>
      </c>
      <c r="K327" s="237" t="s">
        <v>1</v>
      </c>
      <c r="L327" s="44"/>
      <c r="M327" s="242" t="s">
        <v>1</v>
      </c>
      <c r="N327" s="243" t="s">
        <v>42</v>
      </c>
      <c r="O327" s="91"/>
      <c r="P327" s="244">
        <f>O327*H327</f>
        <v>0</v>
      </c>
      <c r="Q327" s="244">
        <v>0</v>
      </c>
      <c r="R327" s="244">
        <f>Q327*H327</f>
        <v>0</v>
      </c>
      <c r="S327" s="244">
        <v>0</v>
      </c>
      <c r="T327" s="24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6" t="s">
        <v>625</v>
      </c>
      <c r="AT327" s="246" t="s">
        <v>165</v>
      </c>
      <c r="AU327" s="246" t="s">
        <v>87</v>
      </c>
      <c r="AY327" s="17" t="s">
        <v>163</v>
      </c>
      <c r="BE327" s="247">
        <f>IF(N327="základní",J327,0)</f>
        <v>0</v>
      </c>
      <c r="BF327" s="247">
        <f>IF(N327="snížená",J327,0)</f>
        <v>0</v>
      </c>
      <c r="BG327" s="247">
        <f>IF(N327="zákl. přenesená",J327,0)</f>
        <v>0</v>
      </c>
      <c r="BH327" s="247">
        <f>IF(N327="sníž. přenesená",J327,0)</f>
        <v>0</v>
      </c>
      <c r="BI327" s="247">
        <f>IF(N327="nulová",J327,0)</f>
        <v>0</v>
      </c>
      <c r="BJ327" s="17" t="s">
        <v>85</v>
      </c>
      <c r="BK327" s="247">
        <f>ROUND(I327*H327,2)</f>
        <v>0</v>
      </c>
      <c r="BL327" s="17" t="s">
        <v>625</v>
      </c>
      <c r="BM327" s="246" t="s">
        <v>1436</v>
      </c>
    </row>
    <row r="328" s="2" customFormat="1">
      <c r="A328" s="38"/>
      <c r="B328" s="39"/>
      <c r="C328" s="40"/>
      <c r="D328" s="248" t="s">
        <v>172</v>
      </c>
      <c r="E328" s="40"/>
      <c r="F328" s="249" t="s">
        <v>3350</v>
      </c>
      <c r="G328" s="40"/>
      <c r="H328" s="40"/>
      <c r="I328" s="144"/>
      <c r="J328" s="40"/>
      <c r="K328" s="40"/>
      <c r="L328" s="44"/>
      <c r="M328" s="250"/>
      <c r="N328" s="251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172</v>
      </c>
      <c r="AU328" s="17" t="s">
        <v>87</v>
      </c>
    </row>
    <row r="329" s="2" customFormat="1" ht="16.5" customHeight="1">
      <c r="A329" s="38"/>
      <c r="B329" s="39"/>
      <c r="C329" s="235" t="s">
        <v>817</v>
      </c>
      <c r="D329" s="235" t="s">
        <v>165</v>
      </c>
      <c r="E329" s="236" t="s">
        <v>3351</v>
      </c>
      <c r="F329" s="237" t="s">
        <v>3352</v>
      </c>
      <c r="G329" s="238" t="s">
        <v>444</v>
      </c>
      <c r="H329" s="239">
        <v>10</v>
      </c>
      <c r="I329" s="240"/>
      <c r="J329" s="241">
        <f>ROUND(I329*H329,2)</f>
        <v>0</v>
      </c>
      <c r="K329" s="237" t="s">
        <v>1</v>
      </c>
      <c r="L329" s="44"/>
      <c r="M329" s="242" t="s">
        <v>1</v>
      </c>
      <c r="N329" s="243" t="s">
        <v>42</v>
      </c>
      <c r="O329" s="91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6" t="s">
        <v>625</v>
      </c>
      <c r="AT329" s="246" t="s">
        <v>165</v>
      </c>
      <c r="AU329" s="246" t="s">
        <v>87</v>
      </c>
      <c r="AY329" s="17" t="s">
        <v>163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17" t="s">
        <v>85</v>
      </c>
      <c r="BK329" s="247">
        <f>ROUND(I329*H329,2)</f>
        <v>0</v>
      </c>
      <c r="BL329" s="17" t="s">
        <v>625</v>
      </c>
      <c r="BM329" s="246" t="s">
        <v>1446</v>
      </c>
    </row>
    <row r="330" s="2" customFormat="1">
      <c r="A330" s="38"/>
      <c r="B330" s="39"/>
      <c r="C330" s="40"/>
      <c r="D330" s="248" t="s">
        <v>172</v>
      </c>
      <c r="E330" s="40"/>
      <c r="F330" s="249" t="s">
        <v>3352</v>
      </c>
      <c r="G330" s="40"/>
      <c r="H330" s="40"/>
      <c r="I330" s="144"/>
      <c r="J330" s="40"/>
      <c r="K330" s="40"/>
      <c r="L330" s="44"/>
      <c r="M330" s="287"/>
      <c r="N330" s="288"/>
      <c r="O330" s="289"/>
      <c r="P330" s="289"/>
      <c r="Q330" s="289"/>
      <c r="R330" s="289"/>
      <c r="S330" s="289"/>
      <c r="T330" s="290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172</v>
      </c>
      <c r="AU330" s="17" t="s">
        <v>87</v>
      </c>
    </row>
    <row r="331" s="2" customFormat="1" ht="6.96" customHeight="1">
      <c r="A331" s="38"/>
      <c r="B331" s="66"/>
      <c r="C331" s="67"/>
      <c r="D331" s="67"/>
      <c r="E331" s="67"/>
      <c r="F331" s="67"/>
      <c r="G331" s="67"/>
      <c r="H331" s="67"/>
      <c r="I331" s="183"/>
      <c r="J331" s="67"/>
      <c r="K331" s="67"/>
      <c r="L331" s="44"/>
      <c r="M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</row>
  </sheetData>
  <sheetProtection sheet="1" autoFilter="0" formatColumns="0" formatRows="0" objects="1" scenarios="1" spinCount="100000" saltValue="gs2i98dptJV4OCYLE6/fbp7aRpy6G2TZi9K70zSc+31+bZDXTUDNL7ysbSuQLfqlwUl+Kl0YKgjku+BIA/1u7Q==" hashValue="KWXHiUzHL0A+7bawLLHyFr9FfkKub1szwFuBBWGig3I4M934P7Whrl+3nJ5ylfpmfsMhYZ33snzjUmUszCdXNw==" algorithmName="SHA-512" password="CC35"/>
  <autoFilter ref="C126:K33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Krásné Údolí, Stav.úpr.stanice dobrovolných hasičů - III.etapa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3353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59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ROUND((SUM(BE125:BE179)),  2)</f>
        <v>0</v>
      </c>
      <c r="G33" s="38"/>
      <c r="H33" s="38"/>
      <c r="I33" s="162">
        <v>0.20999999999999999</v>
      </c>
      <c r="J33" s="161">
        <f>ROUND(((SUM(BE125:BE179))*I33),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ROUND((SUM(BF125:BF179)),  2)</f>
        <v>0</v>
      </c>
      <c r="G34" s="38"/>
      <c r="H34" s="38"/>
      <c r="I34" s="162">
        <v>0.14999999999999999</v>
      </c>
      <c r="J34" s="161">
        <f>ROUND(((SUM(BF125:BF179))*I34),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ROUND((SUM(BG125:BG179)),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ROUND((SUM(BH125:BH179)),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ROUND((SUM(BI125:BI179)),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Krásné Údolí, Stav.úpr.stanice dobrovolných hasičů - III.etapa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D.4.E - Domovní plynovod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Krásné Údolí</v>
      </c>
      <c r="G89" s="40"/>
      <c r="H89" s="40"/>
      <c r="I89" s="147" t="s">
        <v>22</v>
      </c>
      <c r="J89" s="79" t="str">
        <f>IF(J12="","",J12)</f>
        <v>1. 4. 2020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>Ing. Miloš Trnka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J.Svobodová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121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0"/>
      <c r="C99" s="201"/>
      <c r="D99" s="202" t="s">
        <v>124</v>
      </c>
      <c r="E99" s="203"/>
      <c r="F99" s="203"/>
      <c r="G99" s="203"/>
      <c r="H99" s="203"/>
      <c r="I99" s="204"/>
      <c r="J99" s="205">
        <f>J128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125</v>
      </c>
      <c r="E100" s="203"/>
      <c r="F100" s="203"/>
      <c r="G100" s="203"/>
      <c r="H100" s="203"/>
      <c r="I100" s="204"/>
      <c r="J100" s="205">
        <f>J134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128</v>
      </c>
      <c r="E101" s="203"/>
      <c r="F101" s="203"/>
      <c r="G101" s="203"/>
      <c r="H101" s="203"/>
      <c r="I101" s="204"/>
      <c r="J101" s="205">
        <f>J140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129</v>
      </c>
      <c r="E102" s="196"/>
      <c r="F102" s="196"/>
      <c r="G102" s="196"/>
      <c r="H102" s="196"/>
      <c r="I102" s="197"/>
      <c r="J102" s="198">
        <f>J143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0"/>
      <c r="C103" s="201"/>
      <c r="D103" s="202" t="s">
        <v>3354</v>
      </c>
      <c r="E103" s="203"/>
      <c r="F103" s="203"/>
      <c r="G103" s="203"/>
      <c r="H103" s="203"/>
      <c r="I103" s="204"/>
      <c r="J103" s="205">
        <f>J144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2505</v>
      </c>
      <c r="E104" s="196"/>
      <c r="F104" s="196"/>
      <c r="G104" s="196"/>
      <c r="H104" s="196"/>
      <c r="I104" s="197"/>
      <c r="J104" s="198">
        <f>J176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3029</v>
      </c>
      <c r="E105" s="203"/>
      <c r="F105" s="203"/>
      <c r="G105" s="203"/>
      <c r="H105" s="203"/>
      <c r="I105" s="204"/>
      <c r="J105" s="205">
        <f>J177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148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Krásné Údolí, Stav.úpr.stanice dobrovolných hasičů - III.etapa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107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D.4.E - Domovní plynovod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Krásné Údolí</v>
      </c>
      <c r="G119" s="40"/>
      <c r="H119" s="40"/>
      <c r="I119" s="147" t="s">
        <v>22</v>
      </c>
      <c r="J119" s="79" t="str">
        <f>IF(J12="","",J12)</f>
        <v>1. 4. 2020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7" t="s">
        <v>30</v>
      </c>
      <c r="J121" s="36" t="str">
        <f>E21</f>
        <v>Ing. Miloš Trnka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147" t="s">
        <v>33</v>
      </c>
      <c r="J122" s="36" t="str">
        <f>E24</f>
        <v>J.Svobodová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149</v>
      </c>
      <c r="D124" s="210" t="s">
        <v>62</v>
      </c>
      <c r="E124" s="210" t="s">
        <v>58</v>
      </c>
      <c r="F124" s="210" t="s">
        <v>59</v>
      </c>
      <c r="G124" s="210" t="s">
        <v>150</v>
      </c>
      <c r="H124" s="210" t="s">
        <v>151</v>
      </c>
      <c r="I124" s="211" t="s">
        <v>152</v>
      </c>
      <c r="J124" s="210" t="s">
        <v>111</v>
      </c>
      <c r="K124" s="212" t="s">
        <v>153</v>
      </c>
      <c r="L124" s="213"/>
      <c r="M124" s="100" t="s">
        <v>1</v>
      </c>
      <c r="N124" s="101" t="s">
        <v>41</v>
      </c>
      <c r="O124" s="101" t="s">
        <v>154</v>
      </c>
      <c r="P124" s="101" t="s">
        <v>155</v>
      </c>
      <c r="Q124" s="101" t="s">
        <v>156</v>
      </c>
      <c r="R124" s="101" t="s">
        <v>157</v>
      </c>
      <c r="S124" s="101" t="s">
        <v>158</v>
      </c>
      <c r="T124" s="102" t="s">
        <v>159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160</v>
      </c>
      <c r="D125" s="40"/>
      <c r="E125" s="40"/>
      <c r="F125" s="40"/>
      <c r="G125" s="40"/>
      <c r="H125" s="40"/>
      <c r="I125" s="144"/>
      <c r="J125" s="214">
        <f>BK125</f>
        <v>0</v>
      </c>
      <c r="K125" s="40"/>
      <c r="L125" s="44"/>
      <c r="M125" s="103"/>
      <c r="N125" s="215"/>
      <c r="O125" s="104"/>
      <c r="P125" s="216">
        <f>P126+P143+P176</f>
        <v>0</v>
      </c>
      <c r="Q125" s="104"/>
      <c r="R125" s="216">
        <f>R126+R143+R176</f>
        <v>0.053635000000000002</v>
      </c>
      <c r="S125" s="104"/>
      <c r="T125" s="217">
        <f>T126+T143+T176</f>
        <v>0.059999999999999998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113</v>
      </c>
      <c r="BK125" s="218">
        <f>BK126+BK143+BK176</f>
        <v>0</v>
      </c>
    </row>
    <row r="126" s="12" customFormat="1" ht="25.92" customHeight="1">
      <c r="A126" s="12"/>
      <c r="B126" s="219"/>
      <c r="C126" s="220"/>
      <c r="D126" s="221" t="s">
        <v>76</v>
      </c>
      <c r="E126" s="222" t="s">
        <v>161</v>
      </c>
      <c r="F126" s="222" t="s">
        <v>162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P127+P140</f>
        <v>0</v>
      </c>
      <c r="Q126" s="227"/>
      <c r="R126" s="228">
        <f>R127+R140</f>
        <v>0.028965000000000001</v>
      </c>
      <c r="S126" s="227"/>
      <c r="T126" s="229">
        <f>T127+T140</f>
        <v>0.059999999999999998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85</v>
      </c>
      <c r="AT126" s="231" t="s">
        <v>76</v>
      </c>
      <c r="AU126" s="231" t="s">
        <v>77</v>
      </c>
      <c r="AY126" s="230" t="s">
        <v>163</v>
      </c>
      <c r="BK126" s="232">
        <f>BK127+BK140</f>
        <v>0</v>
      </c>
    </row>
    <row r="127" s="12" customFormat="1" ht="22.8" customHeight="1">
      <c r="A127" s="12"/>
      <c r="B127" s="219"/>
      <c r="C127" s="220"/>
      <c r="D127" s="221" t="s">
        <v>76</v>
      </c>
      <c r="E127" s="233" t="s">
        <v>223</v>
      </c>
      <c r="F127" s="233" t="s">
        <v>822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P128+P134</f>
        <v>0</v>
      </c>
      <c r="Q127" s="227"/>
      <c r="R127" s="228">
        <f>R128+R134</f>
        <v>0.028965000000000001</v>
      </c>
      <c r="S127" s="227"/>
      <c r="T127" s="229">
        <f>T128+T134</f>
        <v>0.059999999999999998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85</v>
      </c>
      <c r="AT127" s="231" t="s">
        <v>76</v>
      </c>
      <c r="AU127" s="231" t="s">
        <v>85</v>
      </c>
      <c r="AY127" s="230" t="s">
        <v>163</v>
      </c>
      <c r="BK127" s="232">
        <f>BK128+BK134</f>
        <v>0</v>
      </c>
    </row>
    <row r="128" s="12" customFormat="1" ht="20.88" customHeight="1">
      <c r="A128" s="12"/>
      <c r="B128" s="219"/>
      <c r="C128" s="220"/>
      <c r="D128" s="221" t="s">
        <v>76</v>
      </c>
      <c r="E128" s="233" t="s">
        <v>811</v>
      </c>
      <c r="F128" s="233" t="s">
        <v>861</v>
      </c>
      <c r="G128" s="220"/>
      <c r="H128" s="220"/>
      <c r="I128" s="223"/>
      <c r="J128" s="234">
        <f>BK128</f>
        <v>0</v>
      </c>
      <c r="K128" s="220"/>
      <c r="L128" s="225"/>
      <c r="M128" s="226"/>
      <c r="N128" s="227"/>
      <c r="O128" s="227"/>
      <c r="P128" s="228">
        <f>SUM(P129:P133)</f>
        <v>0</v>
      </c>
      <c r="Q128" s="227"/>
      <c r="R128" s="228">
        <f>SUM(R129:R133)</f>
        <v>0.028670000000000001</v>
      </c>
      <c r="S128" s="227"/>
      <c r="T128" s="229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85</v>
      </c>
      <c r="AT128" s="231" t="s">
        <v>76</v>
      </c>
      <c r="AU128" s="231" t="s">
        <v>87</v>
      </c>
      <c r="AY128" s="230" t="s">
        <v>163</v>
      </c>
      <c r="BK128" s="232">
        <f>SUM(BK129:BK133)</f>
        <v>0</v>
      </c>
    </row>
    <row r="129" s="2" customFormat="1" ht="16.5" customHeight="1">
      <c r="A129" s="38"/>
      <c r="B129" s="39"/>
      <c r="C129" s="235" t="s">
        <v>85</v>
      </c>
      <c r="D129" s="235" t="s">
        <v>165</v>
      </c>
      <c r="E129" s="236" t="s">
        <v>3355</v>
      </c>
      <c r="F129" s="237" t="s">
        <v>3356</v>
      </c>
      <c r="G129" s="238" t="s">
        <v>781</v>
      </c>
      <c r="H129" s="239">
        <v>2</v>
      </c>
      <c r="I129" s="240"/>
      <c r="J129" s="241">
        <f>ROUND(I129*H129,2)</f>
        <v>0</v>
      </c>
      <c r="K129" s="237" t="s">
        <v>169</v>
      </c>
      <c r="L129" s="44"/>
      <c r="M129" s="242" t="s">
        <v>1</v>
      </c>
      <c r="N129" s="243" t="s">
        <v>42</v>
      </c>
      <c r="O129" s="91"/>
      <c r="P129" s="244">
        <f>O129*H129</f>
        <v>0</v>
      </c>
      <c r="Q129" s="244">
        <v>0.0117</v>
      </c>
      <c r="R129" s="244">
        <f>Q129*H129</f>
        <v>0.023400000000000001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170</v>
      </c>
      <c r="AT129" s="246" t="s">
        <v>165</v>
      </c>
      <c r="AU129" s="246" t="s">
        <v>181</v>
      </c>
      <c r="AY129" s="17" t="s">
        <v>163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85</v>
      </c>
      <c r="BK129" s="247">
        <f>ROUND(I129*H129,2)</f>
        <v>0</v>
      </c>
      <c r="BL129" s="17" t="s">
        <v>170</v>
      </c>
      <c r="BM129" s="246" t="s">
        <v>3357</v>
      </c>
    </row>
    <row r="130" s="2" customFormat="1">
      <c r="A130" s="38"/>
      <c r="B130" s="39"/>
      <c r="C130" s="40"/>
      <c r="D130" s="248" t="s">
        <v>172</v>
      </c>
      <c r="E130" s="40"/>
      <c r="F130" s="249" t="s">
        <v>3358</v>
      </c>
      <c r="G130" s="40"/>
      <c r="H130" s="40"/>
      <c r="I130" s="14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172</v>
      </c>
      <c r="AU130" s="17" t="s">
        <v>181</v>
      </c>
    </row>
    <row r="131" s="14" customFormat="1">
      <c r="A131" s="14"/>
      <c r="B131" s="262"/>
      <c r="C131" s="263"/>
      <c r="D131" s="248" t="s">
        <v>174</v>
      </c>
      <c r="E131" s="264" t="s">
        <v>1</v>
      </c>
      <c r="F131" s="265" t="s">
        <v>3359</v>
      </c>
      <c r="G131" s="263"/>
      <c r="H131" s="266">
        <v>2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174</v>
      </c>
      <c r="AU131" s="272" t="s">
        <v>181</v>
      </c>
      <c r="AV131" s="14" t="s">
        <v>87</v>
      </c>
      <c r="AW131" s="14" t="s">
        <v>32</v>
      </c>
      <c r="AX131" s="14" t="s">
        <v>77</v>
      </c>
      <c r="AY131" s="272" t="s">
        <v>163</v>
      </c>
    </row>
    <row r="132" s="2" customFormat="1" ht="16.5" customHeight="1">
      <c r="A132" s="38"/>
      <c r="B132" s="39"/>
      <c r="C132" s="273" t="s">
        <v>87</v>
      </c>
      <c r="D132" s="273" t="s">
        <v>230</v>
      </c>
      <c r="E132" s="274" t="s">
        <v>3360</v>
      </c>
      <c r="F132" s="275" t="s">
        <v>3361</v>
      </c>
      <c r="G132" s="276" t="s">
        <v>444</v>
      </c>
      <c r="H132" s="277">
        <v>1</v>
      </c>
      <c r="I132" s="278"/>
      <c r="J132" s="279">
        <f>ROUND(I132*H132,2)</f>
        <v>0</v>
      </c>
      <c r="K132" s="275" t="s">
        <v>169</v>
      </c>
      <c r="L132" s="280"/>
      <c r="M132" s="281" t="s">
        <v>1</v>
      </c>
      <c r="N132" s="282" t="s">
        <v>42</v>
      </c>
      <c r="O132" s="91"/>
      <c r="P132" s="244">
        <f>O132*H132</f>
        <v>0</v>
      </c>
      <c r="Q132" s="244">
        <v>0.0052700000000000004</v>
      </c>
      <c r="R132" s="244">
        <f>Q132*H132</f>
        <v>0.0052700000000000004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216</v>
      </c>
      <c r="AT132" s="246" t="s">
        <v>230</v>
      </c>
      <c r="AU132" s="246" t="s">
        <v>181</v>
      </c>
      <c r="AY132" s="17" t="s">
        <v>163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85</v>
      </c>
      <c r="BK132" s="247">
        <f>ROUND(I132*H132,2)</f>
        <v>0</v>
      </c>
      <c r="BL132" s="17" t="s">
        <v>170</v>
      </c>
      <c r="BM132" s="246" t="s">
        <v>3362</v>
      </c>
    </row>
    <row r="133" s="2" customFormat="1">
      <c r="A133" s="38"/>
      <c r="B133" s="39"/>
      <c r="C133" s="40"/>
      <c r="D133" s="248" t="s">
        <v>172</v>
      </c>
      <c r="E133" s="40"/>
      <c r="F133" s="249" t="s">
        <v>3361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172</v>
      </c>
      <c r="AU133" s="17" t="s">
        <v>181</v>
      </c>
    </row>
    <row r="134" s="12" customFormat="1" ht="20.88" customHeight="1">
      <c r="A134" s="12"/>
      <c r="B134" s="219"/>
      <c r="C134" s="220"/>
      <c r="D134" s="221" t="s">
        <v>76</v>
      </c>
      <c r="E134" s="233" t="s">
        <v>817</v>
      </c>
      <c r="F134" s="233" t="s">
        <v>900</v>
      </c>
      <c r="G134" s="220"/>
      <c r="H134" s="220"/>
      <c r="I134" s="223"/>
      <c r="J134" s="234">
        <f>BK134</f>
        <v>0</v>
      </c>
      <c r="K134" s="220"/>
      <c r="L134" s="225"/>
      <c r="M134" s="226"/>
      <c r="N134" s="227"/>
      <c r="O134" s="227"/>
      <c r="P134" s="228">
        <f>SUM(P135:P139)</f>
        <v>0</v>
      </c>
      <c r="Q134" s="227"/>
      <c r="R134" s="228">
        <f>SUM(R135:R139)</f>
        <v>0.00029500000000000001</v>
      </c>
      <c r="S134" s="227"/>
      <c r="T134" s="229">
        <f>SUM(T135:T139)</f>
        <v>0.059999999999999998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85</v>
      </c>
      <c r="AT134" s="231" t="s">
        <v>76</v>
      </c>
      <c r="AU134" s="231" t="s">
        <v>87</v>
      </c>
      <c r="AY134" s="230" t="s">
        <v>163</v>
      </c>
      <c r="BK134" s="232">
        <f>SUM(BK135:BK139)</f>
        <v>0</v>
      </c>
    </row>
    <row r="135" s="2" customFormat="1" ht="16.5" customHeight="1">
      <c r="A135" s="38"/>
      <c r="B135" s="39"/>
      <c r="C135" s="235" t="s">
        <v>181</v>
      </c>
      <c r="D135" s="235" t="s">
        <v>165</v>
      </c>
      <c r="E135" s="236" t="s">
        <v>3363</v>
      </c>
      <c r="F135" s="237" t="s">
        <v>3364</v>
      </c>
      <c r="G135" s="238" t="s">
        <v>444</v>
      </c>
      <c r="H135" s="239">
        <v>0.5</v>
      </c>
      <c r="I135" s="240"/>
      <c r="J135" s="241">
        <f>ROUND(I135*H135,2)</f>
        <v>0</v>
      </c>
      <c r="K135" s="237" t="s">
        <v>169</v>
      </c>
      <c r="L135" s="44"/>
      <c r="M135" s="242" t="s">
        <v>1</v>
      </c>
      <c r="N135" s="243" t="s">
        <v>42</v>
      </c>
      <c r="O135" s="91"/>
      <c r="P135" s="244">
        <f>O135*H135</f>
        <v>0</v>
      </c>
      <c r="Q135" s="244">
        <v>0.00059000000000000003</v>
      </c>
      <c r="R135" s="244">
        <f>Q135*H135</f>
        <v>0.00029500000000000001</v>
      </c>
      <c r="S135" s="244">
        <v>0.014999999999999999</v>
      </c>
      <c r="T135" s="245">
        <f>S135*H135</f>
        <v>0.0074999999999999997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170</v>
      </c>
      <c r="AT135" s="246" t="s">
        <v>165</v>
      </c>
      <c r="AU135" s="246" t="s">
        <v>181</v>
      </c>
      <c r="AY135" s="17" t="s">
        <v>163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85</v>
      </c>
      <c r="BK135" s="247">
        <f>ROUND(I135*H135,2)</f>
        <v>0</v>
      </c>
      <c r="BL135" s="17" t="s">
        <v>170</v>
      </c>
      <c r="BM135" s="246" t="s">
        <v>3365</v>
      </c>
    </row>
    <row r="136" s="2" customFormat="1">
      <c r="A136" s="38"/>
      <c r="B136" s="39"/>
      <c r="C136" s="40"/>
      <c r="D136" s="248" t="s">
        <v>172</v>
      </c>
      <c r="E136" s="40"/>
      <c r="F136" s="249" t="s">
        <v>3366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172</v>
      </c>
      <c r="AU136" s="17" t="s">
        <v>181</v>
      </c>
    </row>
    <row r="137" s="14" customFormat="1">
      <c r="A137" s="14"/>
      <c r="B137" s="262"/>
      <c r="C137" s="263"/>
      <c r="D137" s="248" t="s">
        <v>174</v>
      </c>
      <c r="E137" s="264" t="s">
        <v>1</v>
      </c>
      <c r="F137" s="265" t="s">
        <v>3367</v>
      </c>
      <c r="G137" s="263"/>
      <c r="H137" s="266">
        <v>0.5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174</v>
      </c>
      <c r="AU137" s="272" t="s">
        <v>181</v>
      </c>
      <c r="AV137" s="14" t="s">
        <v>87</v>
      </c>
      <c r="AW137" s="14" t="s">
        <v>32</v>
      </c>
      <c r="AX137" s="14" t="s">
        <v>77</v>
      </c>
      <c r="AY137" s="272" t="s">
        <v>163</v>
      </c>
    </row>
    <row r="138" s="2" customFormat="1" ht="16.5" customHeight="1">
      <c r="A138" s="38"/>
      <c r="B138" s="39"/>
      <c r="C138" s="235" t="s">
        <v>170</v>
      </c>
      <c r="D138" s="235" t="s">
        <v>165</v>
      </c>
      <c r="E138" s="236" t="s">
        <v>3368</v>
      </c>
      <c r="F138" s="237" t="s">
        <v>3369</v>
      </c>
      <c r="G138" s="238" t="s">
        <v>444</v>
      </c>
      <c r="H138" s="239">
        <v>3.5</v>
      </c>
      <c r="I138" s="240"/>
      <c r="J138" s="241">
        <f>ROUND(I138*H138,2)</f>
        <v>0</v>
      </c>
      <c r="K138" s="237" t="s">
        <v>169</v>
      </c>
      <c r="L138" s="44"/>
      <c r="M138" s="242" t="s">
        <v>1</v>
      </c>
      <c r="N138" s="243" t="s">
        <v>42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0.014999999999999999</v>
      </c>
      <c r="T138" s="245">
        <f>S138*H138</f>
        <v>0.052499999999999998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170</v>
      </c>
      <c r="AT138" s="246" t="s">
        <v>165</v>
      </c>
      <c r="AU138" s="246" t="s">
        <v>181</v>
      </c>
      <c r="AY138" s="17" t="s">
        <v>163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85</v>
      </c>
      <c r="BK138" s="247">
        <f>ROUND(I138*H138,2)</f>
        <v>0</v>
      </c>
      <c r="BL138" s="17" t="s">
        <v>170</v>
      </c>
      <c r="BM138" s="246" t="s">
        <v>3370</v>
      </c>
    </row>
    <row r="139" s="2" customFormat="1">
      <c r="A139" s="38"/>
      <c r="B139" s="39"/>
      <c r="C139" s="40"/>
      <c r="D139" s="248" t="s">
        <v>172</v>
      </c>
      <c r="E139" s="40"/>
      <c r="F139" s="249" t="s">
        <v>3371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172</v>
      </c>
      <c r="AU139" s="17" t="s">
        <v>181</v>
      </c>
    </row>
    <row r="140" s="12" customFormat="1" ht="22.8" customHeight="1">
      <c r="A140" s="12"/>
      <c r="B140" s="219"/>
      <c r="C140" s="220"/>
      <c r="D140" s="221" t="s">
        <v>76</v>
      </c>
      <c r="E140" s="233" t="s">
        <v>1194</v>
      </c>
      <c r="F140" s="233" t="s">
        <v>1195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SUM(P141:P142)</f>
        <v>0</v>
      </c>
      <c r="Q140" s="227"/>
      <c r="R140" s="228">
        <f>SUM(R141:R142)</f>
        <v>0</v>
      </c>
      <c r="S140" s="227"/>
      <c r="T140" s="229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85</v>
      </c>
      <c r="AT140" s="231" t="s">
        <v>76</v>
      </c>
      <c r="AU140" s="231" t="s">
        <v>85</v>
      </c>
      <c r="AY140" s="230" t="s">
        <v>163</v>
      </c>
      <c r="BK140" s="232">
        <f>SUM(BK141:BK142)</f>
        <v>0</v>
      </c>
    </row>
    <row r="141" s="2" customFormat="1" ht="16.5" customHeight="1">
      <c r="A141" s="38"/>
      <c r="B141" s="39"/>
      <c r="C141" s="235" t="s">
        <v>197</v>
      </c>
      <c r="D141" s="235" t="s">
        <v>165</v>
      </c>
      <c r="E141" s="236" t="s">
        <v>1197</v>
      </c>
      <c r="F141" s="237" t="s">
        <v>1198</v>
      </c>
      <c r="G141" s="238" t="s">
        <v>219</v>
      </c>
      <c r="H141" s="239">
        <v>0.029000000000000001</v>
      </c>
      <c r="I141" s="240"/>
      <c r="J141" s="241">
        <f>ROUND(I141*H141,2)</f>
        <v>0</v>
      </c>
      <c r="K141" s="237" t="s">
        <v>169</v>
      </c>
      <c r="L141" s="44"/>
      <c r="M141" s="242" t="s">
        <v>1</v>
      </c>
      <c r="N141" s="243" t="s">
        <v>42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170</v>
      </c>
      <c r="AT141" s="246" t="s">
        <v>165</v>
      </c>
      <c r="AU141" s="246" t="s">
        <v>87</v>
      </c>
      <c r="AY141" s="17" t="s">
        <v>163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85</v>
      </c>
      <c r="BK141" s="247">
        <f>ROUND(I141*H141,2)</f>
        <v>0</v>
      </c>
      <c r="BL141" s="17" t="s">
        <v>170</v>
      </c>
      <c r="BM141" s="246" t="s">
        <v>3372</v>
      </c>
    </row>
    <row r="142" s="2" customFormat="1">
      <c r="A142" s="38"/>
      <c r="B142" s="39"/>
      <c r="C142" s="40"/>
      <c r="D142" s="248" t="s">
        <v>172</v>
      </c>
      <c r="E142" s="40"/>
      <c r="F142" s="249" t="s">
        <v>1200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172</v>
      </c>
      <c r="AU142" s="17" t="s">
        <v>87</v>
      </c>
    </row>
    <row r="143" s="12" customFormat="1" ht="25.92" customHeight="1">
      <c r="A143" s="12"/>
      <c r="B143" s="219"/>
      <c r="C143" s="220"/>
      <c r="D143" s="221" t="s">
        <v>76</v>
      </c>
      <c r="E143" s="222" t="s">
        <v>1201</v>
      </c>
      <c r="F143" s="222" t="s">
        <v>1202</v>
      </c>
      <c r="G143" s="220"/>
      <c r="H143" s="220"/>
      <c r="I143" s="223"/>
      <c r="J143" s="224">
        <f>BK143</f>
        <v>0</v>
      </c>
      <c r="K143" s="220"/>
      <c r="L143" s="225"/>
      <c r="M143" s="226"/>
      <c r="N143" s="227"/>
      <c r="O143" s="227"/>
      <c r="P143" s="228">
        <f>P144</f>
        <v>0</v>
      </c>
      <c r="Q143" s="227"/>
      <c r="R143" s="228">
        <f>R144</f>
        <v>0.024670000000000001</v>
      </c>
      <c r="S143" s="227"/>
      <c r="T143" s="229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87</v>
      </c>
      <c r="AT143" s="231" t="s">
        <v>76</v>
      </c>
      <c r="AU143" s="231" t="s">
        <v>77</v>
      </c>
      <c r="AY143" s="230" t="s">
        <v>163</v>
      </c>
      <c r="BK143" s="232">
        <f>BK144</f>
        <v>0</v>
      </c>
    </row>
    <row r="144" s="12" customFormat="1" ht="22.8" customHeight="1">
      <c r="A144" s="12"/>
      <c r="B144" s="219"/>
      <c r="C144" s="220"/>
      <c r="D144" s="221" t="s">
        <v>76</v>
      </c>
      <c r="E144" s="233" t="s">
        <v>3373</v>
      </c>
      <c r="F144" s="233" t="s">
        <v>3374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SUM(P145:P175)</f>
        <v>0</v>
      </c>
      <c r="Q144" s="227"/>
      <c r="R144" s="228">
        <f>SUM(R145:R175)</f>
        <v>0.024670000000000001</v>
      </c>
      <c r="S144" s="227"/>
      <c r="T144" s="229">
        <f>SUM(T145:T175)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87</v>
      </c>
      <c r="AT144" s="231" t="s">
        <v>76</v>
      </c>
      <c r="AU144" s="231" t="s">
        <v>85</v>
      </c>
      <c r="AY144" s="230" t="s">
        <v>163</v>
      </c>
      <c r="BK144" s="232">
        <f>SUM(BK145:BK175)</f>
        <v>0</v>
      </c>
    </row>
    <row r="145" s="2" customFormat="1" ht="16.5" customHeight="1">
      <c r="A145" s="38"/>
      <c r="B145" s="39"/>
      <c r="C145" s="235" t="s">
        <v>203</v>
      </c>
      <c r="D145" s="235" t="s">
        <v>165</v>
      </c>
      <c r="E145" s="236" t="s">
        <v>3375</v>
      </c>
      <c r="F145" s="237" t="s">
        <v>3376</v>
      </c>
      <c r="G145" s="238" t="s">
        <v>444</v>
      </c>
      <c r="H145" s="239">
        <v>3</v>
      </c>
      <c r="I145" s="240"/>
      <c r="J145" s="241">
        <f>ROUND(I145*H145,2)</f>
        <v>0</v>
      </c>
      <c r="K145" s="237" t="s">
        <v>169</v>
      </c>
      <c r="L145" s="44"/>
      <c r="M145" s="242" t="s">
        <v>1</v>
      </c>
      <c r="N145" s="243" t="s">
        <v>42</v>
      </c>
      <c r="O145" s="91"/>
      <c r="P145" s="244">
        <f>O145*H145</f>
        <v>0</v>
      </c>
      <c r="Q145" s="244">
        <v>0.00031</v>
      </c>
      <c r="R145" s="244">
        <f>Q145*H145</f>
        <v>0.00093000000000000005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264</v>
      </c>
      <c r="AT145" s="246" t="s">
        <v>165</v>
      </c>
      <c r="AU145" s="246" t="s">
        <v>87</v>
      </c>
      <c r="AY145" s="17" t="s">
        <v>163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85</v>
      </c>
      <c r="BK145" s="247">
        <f>ROUND(I145*H145,2)</f>
        <v>0</v>
      </c>
      <c r="BL145" s="17" t="s">
        <v>264</v>
      </c>
      <c r="BM145" s="246" t="s">
        <v>3377</v>
      </c>
    </row>
    <row r="146" s="2" customFormat="1">
      <c r="A146" s="38"/>
      <c r="B146" s="39"/>
      <c r="C146" s="40"/>
      <c r="D146" s="248" t="s">
        <v>172</v>
      </c>
      <c r="E146" s="40"/>
      <c r="F146" s="249" t="s">
        <v>3378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172</v>
      </c>
      <c r="AU146" s="17" t="s">
        <v>87</v>
      </c>
    </row>
    <row r="147" s="2" customFormat="1">
      <c r="A147" s="38"/>
      <c r="B147" s="39"/>
      <c r="C147" s="40"/>
      <c r="D147" s="248" t="s">
        <v>393</v>
      </c>
      <c r="E147" s="40"/>
      <c r="F147" s="283" t="s">
        <v>3379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393</v>
      </c>
      <c r="AU147" s="17" t="s">
        <v>87</v>
      </c>
    </row>
    <row r="148" s="2" customFormat="1" ht="16.5" customHeight="1">
      <c r="A148" s="38"/>
      <c r="B148" s="39"/>
      <c r="C148" s="235" t="s">
        <v>211</v>
      </c>
      <c r="D148" s="235" t="s">
        <v>165</v>
      </c>
      <c r="E148" s="236" t="s">
        <v>3380</v>
      </c>
      <c r="F148" s="237" t="s">
        <v>3381</v>
      </c>
      <c r="G148" s="238" t="s">
        <v>444</v>
      </c>
      <c r="H148" s="239">
        <v>25</v>
      </c>
      <c r="I148" s="240"/>
      <c r="J148" s="241">
        <f>ROUND(I148*H148,2)</f>
        <v>0</v>
      </c>
      <c r="K148" s="237" t="s">
        <v>169</v>
      </c>
      <c r="L148" s="44"/>
      <c r="M148" s="242" t="s">
        <v>1</v>
      </c>
      <c r="N148" s="243" t="s">
        <v>42</v>
      </c>
      <c r="O148" s="91"/>
      <c r="P148" s="244">
        <f>O148*H148</f>
        <v>0</v>
      </c>
      <c r="Q148" s="244">
        <v>0.00036000000000000002</v>
      </c>
      <c r="R148" s="244">
        <f>Q148*H148</f>
        <v>0.0090000000000000011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264</v>
      </c>
      <c r="AT148" s="246" t="s">
        <v>165</v>
      </c>
      <c r="AU148" s="246" t="s">
        <v>87</v>
      </c>
      <c r="AY148" s="17" t="s">
        <v>163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85</v>
      </c>
      <c r="BK148" s="247">
        <f>ROUND(I148*H148,2)</f>
        <v>0</v>
      </c>
      <c r="BL148" s="17" t="s">
        <v>264</v>
      </c>
      <c r="BM148" s="246" t="s">
        <v>3382</v>
      </c>
    </row>
    <row r="149" s="2" customFormat="1">
      <c r="A149" s="38"/>
      <c r="B149" s="39"/>
      <c r="C149" s="40"/>
      <c r="D149" s="248" t="s">
        <v>172</v>
      </c>
      <c r="E149" s="40"/>
      <c r="F149" s="249" t="s">
        <v>3383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172</v>
      </c>
      <c r="AU149" s="17" t="s">
        <v>87</v>
      </c>
    </row>
    <row r="150" s="2" customFormat="1">
      <c r="A150" s="38"/>
      <c r="B150" s="39"/>
      <c r="C150" s="40"/>
      <c r="D150" s="248" t="s">
        <v>393</v>
      </c>
      <c r="E150" s="40"/>
      <c r="F150" s="283" t="s">
        <v>3384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393</v>
      </c>
      <c r="AU150" s="17" t="s">
        <v>87</v>
      </c>
    </row>
    <row r="151" s="2" customFormat="1" ht="16.5" customHeight="1">
      <c r="A151" s="38"/>
      <c r="B151" s="39"/>
      <c r="C151" s="235" t="s">
        <v>216</v>
      </c>
      <c r="D151" s="235" t="s">
        <v>165</v>
      </c>
      <c r="E151" s="236" t="s">
        <v>3385</v>
      </c>
      <c r="F151" s="237" t="s">
        <v>3386</v>
      </c>
      <c r="G151" s="238" t="s">
        <v>1633</v>
      </c>
      <c r="H151" s="239">
        <v>1</v>
      </c>
      <c r="I151" s="240"/>
      <c r="J151" s="241">
        <f>ROUND(I151*H151,2)</f>
        <v>0</v>
      </c>
      <c r="K151" s="237" t="s">
        <v>169</v>
      </c>
      <c r="L151" s="44"/>
      <c r="M151" s="242" t="s">
        <v>1</v>
      </c>
      <c r="N151" s="243" t="s">
        <v>42</v>
      </c>
      <c r="O151" s="91"/>
      <c r="P151" s="244">
        <f>O151*H151</f>
        <v>0</v>
      </c>
      <c r="Q151" s="244">
        <v>0.0033800000000000002</v>
      </c>
      <c r="R151" s="244">
        <f>Q151*H151</f>
        <v>0.0033800000000000002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264</v>
      </c>
      <c r="AT151" s="246" t="s">
        <v>165</v>
      </c>
      <c r="AU151" s="246" t="s">
        <v>87</v>
      </c>
      <c r="AY151" s="17" t="s">
        <v>163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85</v>
      </c>
      <c r="BK151" s="247">
        <f>ROUND(I151*H151,2)</f>
        <v>0</v>
      </c>
      <c r="BL151" s="17" t="s">
        <v>264</v>
      </c>
      <c r="BM151" s="246" t="s">
        <v>203</v>
      </c>
    </row>
    <row r="152" s="2" customFormat="1">
      <c r="A152" s="38"/>
      <c r="B152" s="39"/>
      <c r="C152" s="40"/>
      <c r="D152" s="248" t="s">
        <v>172</v>
      </c>
      <c r="E152" s="40"/>
      <c r="F152" s="249" t="s">
        <v>3387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172</v>
      </c>
      <c r="AU152" s="17" t="s">
        <v>87</v>
      </c>
    </row>
    <row r="153" s="2" customFormat="1" ht="16.5" customHeight="1">
      <c r="A153" s="38"/>
      <c r="B153" s="39"/>
      <c r="C153" s="235" t="s">
        <v>223</v>
      </c>
      <c r="D153" s="235" t="s">
        <v>165</v>
      </c>
      <c r="E153" s="236" t="s">
        <v>3388</v>
      </c>
      <c r="F153" s="237" t="s">
        <v>3389</v>
      </c>
      <c r="G153" s="238" t="s">
        <v>444</v>
      </c>
      <c r="H153" s="239">
        <v>1</v>
      </c>
      <c r="I153" s="240"/>
      <c r="J153" s="241">
        <f>ROUND(I153*H153,2)</f>
        <v>0</v>
      </c>
      <c r="K153" s="237" t="s">
        <v>169</v>
      </c>
      <c r="L153" s="44"/>
      <c r="M153" s="242" t="s">
        <v>1</v>
      </c>
      <c r="N153" s="243" t="s">
        <v>42</v>
      </c>
      <c r="O153" s="91"/>
      <c r="P153" s="244">
        <f>O153*H153</f>
        <v>0</v>
      </c>
      <c r="Q153" s="244">
        <v>0.0049300000000000004</v>
      </c>
      <c r="R153" s="244">
        <f>Q153*H153</f>
        <v>0.0049300000000000004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264</v>
      </c>
      <c r="AT153" s="246" t="s">
        <v>165</v>
      </c>
      <c r="AU153" s="246" t="s">
        <v>87</v>
      </c>
      <c r="AY153" s="17" t="s">
        <v>163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85</v>
      </c>
      <c r="BK153" s="247">
        <f>ROUND(I153*H153,2)</f>
        <v>0</v>
      </c>
      <c r="BL153" s="17" t="s">
        <v>264</v>
      </c>
      <c r="BM153" s="246" t="s">
        <v>3390</v>
      </c>
    </row>
    <row r="154" s="2" customFormat="1">
      <c r="A154" s="38"/>
      <c r="B154" s="39"/>
      <c r="C154" s="40"/>
      <c r="D154" s="248" t="s">
        <v>172</v>
      </c>
      <c r="E154" s="40"/>
      <c r="F154" s="249" t="s">
        <v>3391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172</v>
      </c>
      <c r="AU154" s="17" t="s">
        <v>87</v>
      </c>
    </row>
    <row r="155" s="2" customFormat="1" ht="16.5" customHeight="1">
      <c r="A155" s="38"/>
      <c r="B155" s="39"/>
      <c r="C155" s="235" t="s">
        <v>229</v>
      </c>
      <c r="D155" s="235" t="s">
        <v>165</v>
      </c>
      <c r="E155" s="236" t="s">
        <v>3392</v>
      </c>
      <c r="F155" s="237" t="s">
        <v>3393</v>
      </c>
      <c r="G155" s="238" t="s">
        <v>1633</v>
      </c>
      <c r="H155" s="239">
        <v>1</v>
      </c>
      <c r="I155" s="240"/>
      <c r="J155" s="241">
        <f>ROUND(I155*H155,2)</f>
        <v>0</v>
      </c>
      <c r="K155" s="237" t="s">
        <v>169</v>
      </c>
      <c r="L155" s="44"/>
      <c r="M155" s="242" t="s">
        <v>1</v>
      </c>
      <c r="N155" s="243" t="s">
        <v>42</v>
      </c>
      <c r="O155" s="91"/>
      <c r="P155" s="244">
        <f>O155*H155</f>
        <v>0</v>
      </c>
      <c r="Q155" s="244">
        <v>0.00022000000000000001</v>
      </c>
      <c r="R155" s="244">
        <f>Q155*H155</f>
        <v>0.00022000000000000001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264</v>
      </c>
      <c r="AT155" s="246" t="s">
        <v>165</v>
      </c>
      <c r="AU155" s="246" t="s">
        <v>87</v>
      </c>
      <c r="AY155" s="17" t="s">
        <v>163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85</v>
      </c>
      <c r="BK155" s="247">
        <f>ROUND(I155*H155,2)</f>
        <v>0</v>
      </c>
      <c r="BL155" s="17" t="s">
        <v>264</v>
      </c>
      <c r="BM155" s="246" t="s">
        <v>229</v>
      </c>
    </row>
    <row r="156" s="2" customFormat="1">
      <c r="A156" s="38"/>
      <c r="B156" s="39"/>
      <c r="C156" s="40"/>
      <c r="D156" s="248" t="s">
        <v>172</v>
      </c>
      <c r="E156" s="40"/>
      <c r="F156" s="249" t="s">
        <v>3394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172</v>
      </c>
      <c r="AU156" s="17" t="s">
        <v>87</v>
      </c>
    </row>
    <row r="157" s="2" customFormat="1" ht="16.5" customHeight="1">
      <c r="A157" s="38"/>
      <c r="B157" s="39"/>
      <c r="C157" s="235" t="s">
        <v>235</v>
      </c>
      <c r="D157" s="235" t="s">
        <v>165</v>
      </c>
      <c r="E157" s="236" t="s">
        <v>3395</v>
      </c>
      <c r="F157" s="237" t="s">
        <v>3396</v>
      </c>
      <c r="G157" s="238" t="s">
        <v>2337</v>
      </c>
      <c r="H157" s="239">
        <v>1</v>
      </c>
      <c r="I157" s="240"/>
      <c r="J157" s="241">
        <f>ROUND(I157*H157,2)</f>
        <v>0</v>
      </c>
      <c r="K157" s="237" t="s">
        <v>169</v>
      </c>
      <c r="L157" s="44"/>
      <c r="M157" s="242" t="s">
        <v>1</v>
      </c>
      <c r="N157" s="243" t="s">
        <v>42</v>
      </c>
      <c r="O157" s="91"/>
      <c r="P157" s="244">
        <f>O157*H157</f>
        <v>0</v>
      </c>
      <c r="Q157" s="244">
        <v>0.00023000000000000001</v>
      </c>
      <c r="R157" s="244">
        <f>Q157*H157</f>
        <v>0.00023000000000000001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264</v>
      </c>
      <c r="AT157" s="246" t="s">
        <v>165</v>
      </c>
      <c r="AU157" s="246" t="s">
        <v>87</v>
      </c>
      <c r="AY157" s="17" t="s">
        <v>163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85</v>
      </c>
      <c r="BK157" s="247">
        <f>ROUND(I157*H157,2)</f>
        <v>0</v>
      </c>
      <c r="BL157" s="17" t="s">
        <v>264</v>
      </c>
      <c r="BM157" s="246" t="s">
        <v>241</v>
      </c>
    </row>
    <row r="158" s="2" customFormat="1">
      <c r="A158" s="38"/>
      <c r="B158" s="39"/>
      <c r="C158" s="40"/>
      <c r="D158" s="248" t="s">
        <v>172</v>
      </c>
      <c r="E158" s="40"/>
      <c r="F158" s="249" t="s">
        <v>3397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172</v>
      </c>
      <c r="AU158" s="17" t="s">
        <v>87</v>
      </c>
    </row>
    <row r="159" s="2" customFormat="1" ht="16.5" customHeight="1">
      <c r="A159" s="38"/>
      <c r="B159" s="39"/>
      <c r="C159" s="235" t="s">
        <v>241</v>
      </c>
      <c r="D159" s="235" t="s">
        <v>165</v>
      </c>
      <c r="E159" s="236" t="s">
        <v>3398</v>
      </c>
      <c r="F159" s="237" t="s">
        <v>3399</v>
      </c>
      <c r="G159" s="238" t="s">
        <v>781</v>
      </c>
      <c r="H159" s="239">
        <v>1</v>
      </c>
      <c r="I159" s="240"/>
      <c r="J159" s="241">
        <f>ROUND(I159*H159,2)</f>
        <v>0</v>
      </c>
      <c r="K159" s="237" t="s">
        <v>169</v>
      </c>
      <c r="L159" s="44"/>
      <c r="M159" s="242" t="s">
        <v>1</v>
      </c>
      <c r="N159" s="243" t="s">
        <v>42</v>
      </c>
      <c r="O159" s="91"/>
      <c r="P159" s="244">
        <f>O159*H159</f>
        <v>0</v>
      </c>
      <c r="Q159" s="244">
        <v>0.00059000000000000003</v>
      </c>
      <c r="R159" s="244">
        <f>Q159*H159</f>
        <v>0.00059000000000000003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264</v>
      </c>
      <c r="AT159" s="246" t="s">
        <v>165</v>
      </c>
      <c r="AU159" s="246" t="s">
        <v>87</v>
      </c>
      <c r="AY159" s="17" t="s">
        <v>163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85</v>
      </c>
      <c r="BK159" s="247">
        <f>ROUND(I159*H159,2)</f>
        <v>0</v>
      </c>
      <c r="BL159" s="17" t="s">
        <v>264</v>
      </c>
      <c r="BM159" s="246" t="s">
        <v>3400</v>
      </c>
    </row>
    <row r="160" s="2" customFormat="1">
      <c r="A160" s="38"/>
      <c r="B160" s="39"/>
      <c r="C160" s="40"/>
      <c r="D160" s="248" t="s">
        <v>172</v>
      </c>
      <c r="E160" s="40"/>
      <c r="F160" s="249" t="s">
        <v>3401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172</v>
      </c>
      <c r="AU160" s="17" t="s">
        <v>87</v>
      </c>
    </row>
    <row r="161" s="2" customFormat="1">
      <c r="A161" s="38"/>
      <c r="B161" s="39"/>
      <c r="C161" s="40"/>
      <c r="D161" s="248" t="s">
        <v>393</v>
      </c>
      <c r="E161" s="40"/>
      <c r="F161" s="283" t="s">
        <v>3402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393</v>
      </c>
      <c r="AU161" s="17" t="s">
        <v>87</v>
      </c>
    </row>
    <row r="162" s="2" customFormat="1" ht="16.5" customHeight="1">
      <c r="A162" s="38"/>
      <c r="B162" s="39"/>
      <c r="C162" s="235" t="s">
        <v>246</v>
      </c>
      <c r="D162" s="235" t="s">
        <v>165</v>
      </c>
      <c r="E162" s="236" t="s">
        <v>3403</v>
      </c>
      <c r="F162" s="237" t="s">
        <v>3404</v>
      </c>
      <c r="G162" s="238" t="s">
        <v>781</v>
      </c>
      <c r="H162" s="239">
        <v>1</v>
      </c>
      <c r="I162" s="240"/>
      <c r="J162" s="241">
        <f>ROUND(I162*H162,2)</f>
        <v>0</v>
      </c>
      <c r="K162" s="237" t="s">
        <v>169</v>
      </c>
      <c r="L162" s="44"/>
      <c r="M162" s="242" t="s">
        <v>1</v>
      </c>
      <c r="N162" s="243" t="s">
        <v>42</v>
      </c>
      <c r="O162" s="91"/>
      <c r="P162" s="244">
        <f>O162*H162</f>
        <v>0</v>
      </c>
      <c r="Q162" s="244">
        <v>0.00093000000000000005</v>
      </c>
      <c r="R162" s="244">
        <f>Q162*H162</f>
        <v>0.00093000000000000005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264</v>
      </c>
      <c r="AT162" s="246" t="s">
        <v>165</v>
      </c>
      <c r="AU162" s="246" t="s">
        <v>87</v>
      </c>
      <c r="AY162" s="17" t="s">
        <v>163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85</v>
      </c>
      <c r="BK162" s="247">
        <f>ROUND(I162*H162,2)</f>
        <v>0</v>
      </c>
      <c r="BL162" s="17" t="s">
        <v>264</v>
      </c>
      <c r="BM162" s="246" t="s">
        <v>3405</v>
      </c>
    </row>
    <row r="163" s="2" customFormat="1">
      <c r="A163" s="38"/>
      <c r="B163" s="39"/>
      <c r="C163" s="40"/>
      <c r="D163" s="248" t="s">
        <v>172</v>
      </c>
      <c r="E163" s="40"/>
      <c r="F163" s="249" t="s">
        <v>3406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172</v>
      </c>
      <c r="AU163" s="17" t="s">
        <v>87</v>
      </c>
    </row>
    <row r="164" s="2" customFormat="1">
      <c r="A164" s="38"/>
      <c r="B164" s="39"/>
      <c r="C164" s="40"/>
      <c r="D164" s="248" t="s">
        <v>393</v>
      </c>
      <c r="E164" s="40"/>
      <c r="F164" s="283" t="s">
        <v>3407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393</v>
      </c>
      <c r="AU164" s="17" t="s">
        <v>87</v>
      </c>
    </row>
    <row r="165" s="2" customFormat="1" ht="16.5" customHeight="1">
      <c r="A165" s="38"/>
      <c r="B165" s="39"/>
      <c r="C165" s="235" t="s">
        <v>251</v>
      </c>
      <c r="D165" s="235" t="s">
        <v>165</v>
      </c>
      <c r="E165" s="236" t="s">
        <v>3408</v>
      </c>
      <c r="F165" s="237" t="s">
        <v>3409</v>
      </c>
      <c r="G165" s="238" t="s">
        <v>781</v>
      </c>
      <c r="H165" s="239">
        <v>2</v>
      </c>
      <c r="I165" s="240"/>
      <c r="J165" s="241">
        <f>ROUND(I165*H165,2)</f>
        <v>0</v>
      </c>
      <c r="K165" s="237" t="s">
        <v>169</v>
      </c>
      <c r="L165" s="44"/>
      <c r="M165" s="242" t="s">
        <v>1</v>
      </c>
      <c r="N165" s="243" t="s">
        <v>42</v>
      </c>
      <c r="O165" s="91"/>
      <c r="P165" s="244">
        <f>O165*H165</f>
        <v>0</v>
      </c>
      <c r="Q165" s="244">
        <v>0.00059000000000000003</v>
      </c>
      <c r="R165" s="244">
        <f>Q165*H165</f>
        <v>0.0011800000000000001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264</v>
      </c>
      <c r="AT165" s="246" t="s">
        <v>165</v>
      </c>
      <c r="AU165" s="246" t="s">
        <v>87</v>
      </c>
      <c r="AY165" s="17" t="s">
        <v>163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85</v>
      </c>
      <c r="BK165" s="247">
        <f>ROUND(I165*H165,2)</f>
        <v>0</v>
      </c>
      <c r="BL165" s="17" t="s">
        <v>264</v>
      </c>
      <c r="BM165" s="246" t="s">
        <v>3410</v>
      </c>
    </row>
    <row r="166" s="2" customFormat="1">
      <c r="A166" s="38"/>
      <c r="B166" s="39"/>
      <c r="C166" s="40"/>
      <c r="D166" s="248" t="s">
        <v>172</v>
      </c>
      <c r="E166" s="40"/>
      <c r="F166" s="249" t="s">
        <v>3411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172</v>
      </c>
      <c r="AU166" s="17" t="s">
        <v>87</v>
      </c>
    </row>
    <row r="167" s="2" customFormat="1" ht="16.5" customHeight="1">
      <c r="A167" s="38"/>
      <c r="B167" s="39"/>
      <c r="C167" s="235" t="s">
        <v>8</v>
      </c>
      <c r="D167" s="235" t="s">
        <v>165</v>
      </c>
      <c r="E167" s="236" t="s">
        <v>3412</v>
      </c>
      <c r="F167" s="237" t="s">
        <v>3413</v>
      </c>
      <c r="G167" s="238" t="s">
        <v>1314</v>
      </c>
      <c r="H167" s="239">
        <v>1</v>
      </c>
      <c r="I167" s="240"/>
      <c r="J167" s="241">
        <f>ROUND(I167*H167,2)</f>
        <v>0</v>
      </c>
      <c r="K167" s="237" t="s">
        <v>169</v>
      </c>
      <c r="L167" s="44"/>
      <c r="M167" s="242" t="s">
        <v>1</v>
      </c>
      <c r="N167" s="243" t="s">
        <v>42</v>
      </c>
      <c r="O167" s="91"/>
      <c r="P167" s="244">
        <f>O167*H167</f>
        <v>0</v>
      </c>
      <c r="Q167" s="244">
        <v>0.0032799999999999999</v>
      </c>
      <c r="R167" s="244">
        <f>Q167*H167</f>
        <v>0.0032799999999999999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264</v>
      </c>
      <c r="AT167" s="246" t="s">
        <v>165</v>
      </c>
      <c r="AU167" s="246" t="s">
        <v>87</v>
      </c>
      <c r="AY167" s="17" t="s">
        <v>163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85</v>
      </c>
      <c r="BK167" s="247">
        <f>ROUND(I167*H167,2)</f>
        <v>0</v>
      </c>
      <c r="BL167" s="17" t="s">
        <v>264</v>
      </c>
      <c r="BM167" s="246" t="s">
        <v>3414</v>
      </c>
    </row>
    <row r="168" s="2" customFormat="1">
      <c r="A168" s="38"/>
      <c r="B168" s="39"/>
      <c r="C168" s="40"/>
      <c r="D168" s="248" t="s">
        <v>172</v>
      </c>
      <c r="E168" s="40"/>
      <c r="F168" s="249" t="s">
        <v>3415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172</v>
      </c>
      <c r="AU168" s="17" t="s">
        <v>87</v>
      </c>
    </row>
    <row r="169" s="2" customFormat="1">
      <c r="A169" s="38"/>
      <c r="B169" s="39"/>
      <c r="C169" s="40"/>
      <c r="D169" s="248" t="s">
        <v>393</v>
      </c>
      <c r="E169" s="40"/>
      <c r="F169" s="283" t="s">
        <v>3416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393</v>
      </c>
      <c r="AU169" s="17" t="s">
        <v>87</v>
      </c>
    </row>
    <row r="170" s="2" customFormat="1" ht="16.5" customHeight="1">
      <c r="A170" s="38"/>
      <c r="B170" s="39"/>
      <c r="C170" s="235" t="s">
        <v>264</v>
      </c>
      <c r="D170" s="235" t="s">
        <v>165</v>
      </c>
      <c r="E170" s="236" t="s">
        <v>3417</v>
      </c>
      <c r="F170" s="237" t="s">
        <v>3418</v>
      </c>
      <c r="G170" s="238" t="s">
        <v>444</v>
      </c>
      <c r="H170" s="239">
        <v>28</v>
      </c>
      <c r="I170" s="240"/>
      <c r="J170" s="241">
        <f>ROUND(I170*H170,2)</f>
        <v>0</v>
      </c>
      <c r="K170" s="237" t="s">
        <v>169</v>
      </c>
      <c r="L170" s="44"/>
      <c r="M170" s="242" t="s">
        <v>1</v>
      </c>
      <c r="N170" s="243" t="s">
        <v>42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264</v>
      </c>
      <c r="AT170" s="246" t="s">
        <v>165</v>
      </c>
      <c r="AU170" s="246" t="s">
        <v>87</v>
      </c>
      <c r="AY170" s="17" t="s">
        <v>163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85</v>
      </c>
      <c r="BK170" s="247">
        <f>ROUND(I170*H170,2)</f>
        <v>0</v>
      </c>
      <c r="BL170" s="17" t="s">
        <v>264</v>
      </c>
      <c r="BM170" s="246" t="s">
        <v>3419</v>
      </c>
    </row>
    <row r="171" s="2" customFormat="1">
      <c r="A171" s="38"/>
      <c r="B171" s="39"/>
      <c r="C171" s="40"/>
      <c r="D171" s="248" t="s">
        <v>172</v>
      </c>
      <c r="E171" s="40"/>
      <c r="F171" s="249" t="s">
        <v>3420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172</v>
      </c>
      <c r="AU171" s="17" t="s">
        <v>87</v>
      </c>
    </row>
    <row r="172" s="2" customFormat="1" ht="16.5" customHeight="1">
      <c r="A172" s="38"/>
      <c r="B172" s="39"/>
      <c r="C172" s="235" t="s">
        <v>270</v>
      </c>
      <c r="D172" s="235" t="s">
        <v>165</v>
      </c>
      <c r="E172" s="236" t="s">
        <v>3421</v>
      </c>
      <c r="F172" s="237" t="s">
        <v>3422</v>
      </c>
      <c r="G172" s="238" t="s">
        <v>2353</v>
      </c>
      <c r="H172" s="239">
        <v>10</v>
      </c>
      <c r="I172" s="240"/>
      <c r="J172" s="241">
        <f>ROUND(I172*H172,2)</f>
        <v>0</v>
      </c>
      <c r="K172" s="237" t="s">
        <v>1</v>
      </c>
      <c r="L172" s="44"/>
      <c r="M172" s="242" t="s">
        <v>1</v>
      </c>
      <c r="N172" s="243" t="s">
        <v>42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264</v>
      </c>
      <c r="AT172" s="246" t="s">
        <v>165</v>
      </c>
      <c r="AU172" s="246" t="s">
        <v>87</v>
      </c>
      <c r="AY172" s="17" t="s">
        <v>163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85</v>
      </c>
      <c r="BK172" s="247">
        <f>ROUND(I172*H172,2)</f>
        <v>0</v>
      </c>
      <c r="BL172" s="17" t="s">
        <v>264</v>
      </c>
      <c r="BM172" s="246" t="s">
        <v>354</v>
      </c>
    </row>
    <row r="173" s="2" customFormat="1">
      <c r="A173" s="38"/>
      <c r="B173" s="39"/>
      <c r="C173" s="40"/>
      <c r="D173" s="248" t="s">
        <v>172</v>
      </c>
      <c r="E173" s="40"/>
      <c r="F173" s="249" t="s">
        <v>3422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172</v>
      </c>
      <c r="AU173" s="17" t="s">
        <v>87</v>
      </c>
    </row>
    <row r="174" s="2" customFormat="1" ht="16.5" customHeight="1">
      <c r="A174" s="38"/>
      <c r="B174" s="39"/>
      <c r="C174" s="235" t="s">
        <v>276</v>
      </c>
      <c r="D174" s="235" t="s">
        <v>165</v>
      </c>
      <c r="E174" s="236" t="s">
        <v>3423</v>
      </c>
      <c r="F174" s="237" t="s">
        <v>3424</v>
      </c>
      <c r="G174" s="238" t="s">
        <v>1</v>
      </c>
      <c r="H174" s="239">
        <v>0.025000000000000001</v>
      </c>
      <c r="I174" s="240"/>
      <c r="J174" s="241">
        <f>ROUND(I174*H174,2)</f>
        <v>0</v>
      </c>
      <c r="K174" s="237" t="s">
        <v>169</v>
      </c>
      <c r="L174" s="44"/>
      <c r="M174" s="242" t="s">
        <v>1</v>
      </c>
      <c r="N174" s="243" t="s">
        <v>42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264</v>
      </c>
      <c r="AT174" s="246" t="s">
        <v>165</v>
      </c>
      <c r="AU174" s="246" t="s">
        <v>87</v>
      </c>
      <c r="AY174" s="17" t="s">
        <v>163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85</v>
      </c>
      <c r="BK174" s="247">
        <f>ROUND(I174*H174,2)</f>
        <v>0</v>
      </c>
      <c r="BL174" s="17" t="s">
        <v>264</v>
      </c>
      <c r="BM174" s="246" t="s">
        <v>3425</v>
      </c>
    </row>
    <row r="175" s="2" customFormat="1">
      <c r="A175" s="38"/>
      <c r="B175" s="39"/>
      <c r="C175" s="40"/>
      <c r="D175" s="248" t="s">
        <v>172</v>
      </c>
      <c r="E175" s="40"/>
      <c r="F175" s="249" t="s">
        <v>3426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172</v>
      </c>
      <c r="AU175" s="17" t="s">
        <v>87</v>
      </c>
    </row>
    <row r="176" s="12" customFormat="1" ht="25.92" customHeight="1">
      <c r="A176" s="12"/>
      <c r="B176" s="219"/>
      <c r="C176" s="220"/>
      <c r="D176" s="221" t="s">
        <v>76</v>
      </c>
      <c r="E176" s="222" t="s">
        <v>230</v>
      </c>
      <c r="F176" s="222" t="s">
        <v>3006</v>
      </c>
      <c r="G176" s="220"/>
      <c r="H176" s="220"/>
      <c r="I176" s="223"/>
      <c r="J176" s="224">
        <f>BK176</f>
        <v>0</v>
      </c>
      <c r="K176" s="220"/>
      <c r="L176" s="225"/>
      <c r="M176" s="226"/>
      <c r="N176" s="227"/>
      <c r="O176" s="227"/>
      <c r="P176" s="228">
        <f>P177</f>
        <v>0</v>
      </c>
      <c r="Q176" s="227"/>
      <c r="R176" s="228">
        <f>R177</f>
        <v>0</v>
      </c>
      <c r="S176" s="227"/>
      <c r="T176" s="229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0" t="s">
        <v>181</v>
      </c>
      <c r="AT176" s="231" t="s">
        <v>76</v>
      </c>
      <c r="AU176" s="231" t="s">
        <v>77</v>
      </c>
      <c r="AY176" s="230" t="s">
        <v>163</v>
      </c>
      <c r="BK176" s="232">
        <f>BK177</f>
        <v>0</v>
      </c>
    </row>
    <row r="177" s="12" customFormat="1" ht="22.8" customHeight="1">
      <c r="A177" s="12"/>
      <c r="B177" s="219"/>
      <c r="C177" s="220"/>
      <c r="D177" s="221" t="s">
        <v>76</v>
      </c>
      <c r="E177" s="233" t="s">
        <v>3124</v>
      </c>
      <c r="F177" s="233" t="s">
        <v>3125</v>
      </c>
      <c r="G177" s="220"/>
      <c r="H177" s="220"/>
      <c r="I177" s="223"/>
      <c r="J177" s="234">
        <f>BK177</f>
        <v>0</v>
      </c>
      <c r="K177" s="220"/>
      <c r="L177" s="225"/>
      <c r="M177" s="226"/>
      <c r="N177" s="227"/>
      <c r="O177" s="227"/>
      <c r="P177" s="228">
        <f>SUM(P178:P179)</f>
        <v>0</v>
      </c>
      <c r="Q177" s="227"/>
      <c r="R177" s="228">
        <f>SUM(R178:R179)</f>
        <v>0</v>
      </c>
      <c r="S177" s="227"/>
      <c r="T177" s="229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0" t="s">
        <v>181</v>
      </c>
      <c r="AT177" s="231" t="s">
        <v>76</v>
      </c>
      <c r="AU177" s="231" t="s">
        <v>85</v>
      </c>
      <c r="AY177" s="230" t="s">
        <v>163</v>
      </c>
      <c r="BK177" s="232">
        <f>SUM(BK178:BK179)</f>
        <v>0</v>
      </c>
    </row>
    <row r="178" s="2" customFormat="1" ht="16.5" customHeight="1">
      <c r="A178" s="38"/>
      <c r="B178" s="39"/>
      <c r="C178" s="235" t="s">
        <v>282</v>
      </c>
      <c r="D178" s="235" t="s">
        <v>165</v>
      </c>
      <c r="E178" s="236" t="s">
        <v>3427</v>
      </c>
      <c r="F178" s="237" t="s">
        <v>3428</v>
      </c>
      <c r="G178" s="238" t="s">
        <v>1759</v>
      </c>
      <c r="H178" s="239">
        <v>2</v>
      </c>
      <c r="I178" s="240"/>
      <c r="J178" s="241">
        <f>ROUND(I178*H178,2)</f>
        <v>0</v>
      </c>
      <c r="K178" s="237" t="s">
        <v>169</v>
      </c>
      <c r="L178" s="44"/>
      <c r="M178" s="242" t="s">
        <v>1</v>
      </c>
      <c r="N178" s="243" t="s">
        <v>42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625</v>
      </c>
      <c r="AT178" s="246" t="s">
        <v>165</v>
      </c>
      <c r="AU178" s="246" t="s">
        <v>87</v>
      </c>
      <c r="AY178" s="17" t="s">
        <v>163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85</v>
      </c>
      <c r="BK178" s="247">
        <f>ROUND(I178*H178,2)</f>
        <v>0</v>
      </c>
      <c r="BL178" s="17" t="s">
        <v>625</v>
      </c>
      <c r="BM178" s="246" t="s">
        <v>3429</v>
      </c>
    </row>
    <row r="179" s="2" customFormat="1">
      <c r="A179" s="38"/>
      <c r="B179" s="39"/>
      <c r="C179" s="40"/>
      <c r="D179" s="248" t="s">
        <v>172</v>
      </c>
      <c r="E179" s="40"/>
      <c r="F179" s="249" t="s">
        <v>3430</v>
      </c>
      <c r="G179" s="40"/>
      <c r="H179" s="40"/>
      <c r="I179" s="144"/>
      <c r="J179" s="40"/>
      <c r="K179" s="40"/>
      <c r="L179" s="44"/>
      <c r="M179" s="287"/>
      <c r="N179" s="288"/>
      <c r="O179" s="289"/>
      <c r="P179" s="289"/>
      <c r="Q179" s="289"/>
      <c r="R179" s="289"/>
      <c r="S179" s="289"/>
      <c r="T179" s="290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172</v>
      </c>
      <c r="AU179" s="17" t="s">
        <v>87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183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EHyqrwFMCAOTAZUMxAnRbh3BOlwlN+0OPZKfz1+9te0fA79Ie9eJddiB8ZpVJkhSHH/mlb9rKsmOCE/vlBuLCA==" hashValue="cOdDZeSEUNEtECBJ5uf1rtki2VeZJSWdxpQkm8KWW38EqfDGX4ZH2so0D3H5/U2qko8SKCWjyKOYEIKyihk2Sw==" algorithmName="SHA-512" password="CC35"/>
  <autoFilter ref="C124:K17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Krásné Údolí, Stav.úpr.stanice dobrovolných hasičů - III.etapa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3431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59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ROUND((SUM(BE121:BE144)),  2)</f>
        <v>0</v>
      </c>
      <c r="G33" s="38"/>
      <c r="H33" s="38"/>
      <c r="I33" s="162">
        <v>0.20999999999999999</v>
      </c>
      <c r="J33" s="161">
        <f>ROUND(((SUM(BE121:BE144))*I33),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ROUND((SUM(BF121:BF144)),  2)</f>
        <v>0</v>
      </c>
      <c r="G34" s="38"/>
      <c r="H34" s="38"/>
      <c r="I34" s="162">
        <v>0.14999999999999999</v>
      </c>
      <c r="J34" s="161">
        <f>ROUND(((SUM(BF121:BF144))*I34),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ROUND((SUM(BG121:BG144)),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ROUND((SUM(BH121:BH144)),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ROUND((SUM(BI121:BI144)),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Krásné Údolí, Stav.úpr.stanice dobrovolných hasičů - III.etapa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VON - Vedlejší a ostatní náklady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Krásné Údolí</v>
      </c>
      <c r="G89" s="40"/>
      <c r="H89" s="40"/>
      <c r="I89" s="147" t="s">
        <v>22</v>
      </c>
      <c r="J89" s="79" t="str">
        <f>IF(J12="","",J12)</f>
        <v>1. 4. 2020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>Ing. Miloš Trnka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J.Svobodová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3432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3433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3434</v>
      </c>
      <c r="E99" s="203"/>
      <c r="F99" s="203"/>
      <c r="G99" s="203"/>
      <c r="H99" s="203"/>
      <c r="I99" s="204"/>
      <c r="J99" s="205">
        <f>J130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3435</v>
      </c>
      <c r="E100" s="203"/>
      <c r="F100" s="203"/>
      <c r="G100" s="203"/>
      <c r="H100" s="203"/>
      <c r="I100" s="204"/>
      <c r="J100" s="205">
        <f>J136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0"/>
      <c r="C101" s="201"/>
      <c r="D101" s="202" t="s">
        <v>3436</v>
      </c>
      <c r="E101" s="203"/>
      <c r="F101" s="203"/>
      <c r="G101" s="203"/>
      <c r="H101" s="203"/>
      <c r="I101" s="204"/>
      <c r="J101" s="205">
        <f>J139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148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Krásné Údolí, Stav.úpr.stanice dobrovolných hasičů - III.etapa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VON - Vedlejší a ostatní náklady 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Krásné Údolí</v>
      </c>
      <c r="G115" s="40"/>
      <c r="H115" s="40"/>
      <c r="I115" s="147" t="s">
        <v>22</v>
      </c>
      <c r="J115" s="79" t="str">
        <f>IF(J12="","",J12)</f>
        <v>1. 4. 2020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>Ing. Miloš Trnka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J.Svobodová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149</v>
      </c>
      <c r="D120" s="210" t="s">
        <v>62</v>
      </c>
      <c r="E120" s="210" t="s">
        <v>58</v>
      </c>
      <c r="F120" s="210" t="s">
        <v>59</v>
      </c>
      <c r="G120" s="210" t="s">
        <v>150</v>
      </c>
      <c r="H120" s="210" t="s">
        <v>151</v>
      </c>
      <c r="I120" s="211" t="s">
        <v>152</v>
      </c>
      <c r="J120" s="210" t="s">
        <v>111</v>
      </c>
      <c r="K120" s="212" t="s">
        <v>153</v>
      </c>
      <c r="L120" s="213"/>
      <c r="M120" s="100" t="s">
        <v>1</v>
      </c>
      <c r="N120" s="101" t="s">
        <v>41</v>
      </c>
      <c r="O120" s="101" t="s">
        <v>154</v>
      </c>
      <c r="P120" s="101" t="s">
        <v>155</v>
      </c>
      <c r="Q120" s="101" t="s">
        <v>156</v>
      </c>
      <c r="R120" s="101" t="s">
        <v>157</v>
      </c>
      <c r="S120" s="101" t="s">
        <v>158</v>
      </c>
      <c r="T120" s="102" t="s">
        <v>159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160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0</v>
      </c>
      <c r="S121" s="104"/>
      <c r="T121" s="21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113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76</v>
      </c>
      <c r="E122" s="222" t="s">
        <v>3437</v>
      </c>
      <c r="F122" s="222" t="s">
        <v>3438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P123+P130+P136</f>
        <v>0</v>
      </c>
      <c r="Q122" s="227"/>
      <c r="R122" s="228">
        <f>R123+R130+R136</f>
        <v>0</v>
      </c>
      <c r="S122" s="227"/>
      <c r="T122" s="229">
        <f>T123+T130+T136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197</v>
      </c>
      <c r="AT122" s="231" t="s">
        <v>76</v>
      </c>
      <c r="AU122" s="231" t="s">
        <v>77</v>
      </c>
      <c r="AY122" s="230" t="s">
        <v>163</v>
      </c>
      <c r="BK122" s="232">
        <f>BK123+BK130+BK136</f>
        <v>0</v>
      </c>
    </row>
    <row r="123" s="12" customFormat="1" ht="22.8" customHeight="1">
      <c r="A123" s="12"/>
      <c r="B123" s="219"/>
      <c r="C123" s="220"/>
      <c r="D123" s="221" t="s">
        <v>76</v>
      </c>
      <c r="E123" s="233" t="s">
        <v>3439</v>
      </c>
      <c r="F123" s="233" t="s">
        <v>3440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SUM(P124:P129)</f>
        <v>0</v>
      </c>
      <c r="Q123" s="227"/>
      <c r="R123" s="228">
        <f>SUM(R124:R129)</f>
        <v>0</v>
      </c>
      <c r="S123" s="227"/>
      <c r="T123" s="229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197</v>
      </c>
      <c r="AT123" s="231" t="s">
        <v>76</v>
      </c>
      <c r="AU123" s="231" t="s">
        <v>85</v>
      </c>
      <c r="AY123" s="230" t="s">
        <v>163</v>
      </c>
      <c r="BK123" s="232">
        <f>SUM(BK124:BK129)</f>
        <v>0</v>
      </c>
    </row>
    <row r="124" s="2" customFormat="1" ht="16.5" customHeight="1">
      <c r="A124" s="38"/>
      <c r="B124" s="39"/>
      <c r="C124" s="235" t="s">
        <v>85</v>
      </c>
      <c r="D124" s="235" t="s">
        <v>165</v>
      </c>
      <c r="E124" s="236" t="s">
        <v>3441</v>
      </c>
      <c r="F124" s="237" t="s">
        <v>3442</v>
      </c>
      <c r="G124" s="238" t="s">
        <v>1314</v>
      </c>
      <c r="H124" s="239">
        <v>1</v>
      </c>
      <c r="I124" s="240"/>
      <c r="J124" s="241">
        <f>ROUND(I124*H124,2)</f>
        <v>0</v>
      </c>
      <c r="K124" s="237" t="s">
        <v>169</v>
      </c>
      <c r="L124" s="44"/>
      <c r="M124" s="242" t="s">
        <v>1</v>
      </c>
      <c r="N124" s="243" t="s">
        <v>42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3443</v>
      </c>
      <c r="AT124" s="246" t="s">
        <v>165</v>
      </c>
      <c r="AU124" s="246" t="s">
        <v>87</v>
      </c>
      <c r="AY124" s="17" t="s">
        <v>163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85</v>
      </c>
      <c r="BK124" s="247">
        <f>ROUND(I124*H124,2)</f>
        <v>0</v>
      </c>
      <c r="BL124" s="17" t="s">
        <v>3443</v>
      </c>
      <c r="BM124" s="246" t="s">
        <v>3444</v>
      </c>
    </row>
    <row r="125" s="2" customFormat="1">
      <c r="A125" s="38"/>
      <c r="B125" s="39"/>
      <c r="C125" s="40"/>
      <c r="D125" s="248" t="s">
        <v>172</v>
      </c>
      <c r="E125" s="40"/>
      <c r="F125" s="249" t="s">
        <v>3442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172</v>
      </c>
      <c r="AU125" s="17" t="s">
        <v>87</v>
      </c>
    </row>
    <row r="126" s="2" customFormat="1" ht="16.5" customHeight="1">
      <c r="A126" s="38"/>
      <c r="B126" s="39"/>
      <c r="C126" s="235" t="s">
        <v>87</v>
      </c>
      <c r="D126" s="235" t="s">
        <v>165</v>
      </c>
      <c r="E126" s="236" t="s">
        <v>3445</v>
      </c>
      <c r="F126" s="237" t="s">
        <v>3446</v>
      </c>
      <c r="G126" s="238" t="s">
        <v>1314</v>
      </c>
      <c r="H126" s="239">
        <v>1</v>
      </c>
      <c r="I126" s="240"/>
      <c r="J126" s="241">
        <f>ROUND(I126*H126,2)</f>
        <v>0</v>
      </c>
      <c r="K126" s="237" t="s">
        <v>169</v>
      </c>
      <c r="L126" s="44"/>
      <c r="M126" s="242" t="s">
        <v>1</v>
      </c>
      <c r="N126" s="243" t="s">
        <v>42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3443</v>
      </c>
      <c r="AT126" s="246" t="s">
        <v>165</v>
      </c>
      <c r="AU126" s="246" t="s">
        <v>87</v>
      </c>
      <c r="AY126" s="17" t="s">
        <v>163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85</v>
      </c>
      <c r="BK126" s="247">
        <f>ROUND(I126*H126,2)</f>
        <v>0</v>
      </c>
      <c r="BL126" s="17" t="s">
        <v>3443</v>
      </c>
      <c r="BM126" s="246" t="s">
        <v>3447</v>
      </c>
    </row>
    <row r="127" s="2" customFormat="1">
      <c r="A127" s="38"/>
      <c r="B127" s="39"/>
      <c r="C127" s="40"/>
      <c r="D127" s="248" t="s">
        <v>172</v>
      </c>
      <c r="E127" s="40"/>
      <c r="F127" s="249" t="s">
        <v>3446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172</v>
      </c>
      <c r="AU127" s="17" t="s">
        <v>87</v>
      </c>
    </row>
    <row r="128" s="2" customFormat="1" ht="16.5" customHeight="1">
      <c r="A128" s="38"/>
      <c r="B128" s="39"/>
      <c r="C128" s="235" t="s">
        <v>181</v>
      </c>
      <c r="D128" s="235" t="s">
        <v>165</v>
      </c>
      <c r="E128" s="236" t="s">
        <v>3448</v>
      </c>
      <c r="F128" s="237" t="s">
        <v>3449</v>
      </c>
      <c r="G128" s="238" t="s">
        <v>1314</v>
      </c>
      <c r="H128" s="239">
        <v>1</v>
      </c>
      <c r="I128" s="240"/>
      <c r="J128" s="241">
        <f>ROUND(I128*H128,2)</f>
        <v>0</v>
      </c>
      <c r="K128" s="237" t="s">
        <v>169</v>
      </c>
      <c r="L128" s="44"/>
      <c r="M128" s="242" t="s">
        <v>1</v>
      </c>
      <c r="N128" s="243" t="s">
        <v>42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3443</v>
      </c>
      <c r="AT128" s="246" t="s">
        <v>165</v>
      </c>
      <c r="AU128" s="246" t="s">
        <v>87</v>
      </c>
      <c r="AY128" s="17" t="s">
        <v>163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85</v>
      </c>
      <c r="BK128" s="247">
        <f>ROUND(I128*H128,2)</f>
        <v>0</v>
      </c>
      <c r="BL128" s="17" t="s">
        <v>3443</v>
      </c>
      <c r="BM128" s="246" t="s">
        <v>3450</v>
      </c>
    </row>
    <row r="129" s="2" customFormat="1">
      <c r="A129" s="38"/>
      <c r="B129" s="39"/>
      <c r="C129" s="40"/>
      <c r="D129" s="248" t="s">
        <v>172</v>
      </c>
      <c r="E129" s="40"/>
      <c r="F129" s="249" t="s">
        <v>3449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172</v>
      </c>
      <c r="AU129" s="17" t="s">
        <v>87</v>
      </c>
    </row>
    <row r="130" s="12" customFormat="1" ht="22.8" customHeight="1">
      <c r="A130" s="12"/>
      <c r="B130" s="219"/>
      <c r="C130" s="220"/>
      <c r="D130" s="221" t="s">
        <v>76</v>
      </c>
      <c r="E130" s="233" t="s">
        <v>3451</v>
      </c>
      <c r="F130" s="233" t="s">
        <v>3452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SUM(P131:P135)</f>
        <v>0</v>
      </c>
      <c r="Q130" s="227"/>
      <c r="R130" s="228">
        <f>SUM(R131:R135)</f>
        <v>0</v>
      </c>
      <c r="S130" s="227"/>
      <c r="T130" s="229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197</v>
      </c>
      <c r="AT130" s="231" t="s">
        <v>76</v>
      </c>
      <c r="AU130" s="231" t="s">
        <v>85</v>
      </c>
      <c r="AY130" s="230" t="s">
        <v>163</v>
      </c>
      <c r="BK130" s="232">
        <f>SUM(BK131:BK135)</f>
        <v>0</v>
      </c>
    </row>
    <row r="131" s="2" customFormat="1" ht="16.5" customHeight="1">
      <c r="A131" s="38"/>
      <c r="B131" s="39"/>
      <c r="C131" s="235" t="s">
        <v>170</v>
      </c>
      <c r="D131" s="235" t="s">
        <v>165</v>
      </c>
      <c r="E131" s="236" t="s">
        <v>3453</v>
      </c>
      <c r="F131" s="237" t="s">
        <v>3452</v>
      </c>
      <c r="G131" s="238" t="s">
        <v>1314</v>
      </c>
      <c r="H131" s="239">
        <v>1</v>
      </c>
      <c r="I131" s="240"/>
      <c r="J131" s="241">
        <f>ROUND(I131*H131,2)</f>
        <v>0</v>
      </c>
      <c r="K131" s="237" t="s">
        <v>169</v>
      </c>
      <c r="L131" s="44"/>
      <c r="M131" s="242" t="s">
        <v>1</v>
      </c>
      <c r="N131" s="243" t="s">
        <v>42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3443</v>
      </c>
      <c r="AT131" s="246" t="s">
        <v>165</v>
      </c>
      <c r="AU131" s="246" t="s">
        <v>87</v>
      </c>
      <c r="AY131" s="17" t="s">
        <v>163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85</v>
      </c>
      <c r="BK131" s="247">
        <f>ROUND(I131*H131,2)</f>
        <v>0</v>
      </c>
      <c r="BL131" s="17" t="s">
        <v>3443</v>
      </c>
      <c r="BM131" s="246" t="s">
        <v>3454</v>
      </c>
    </row>
    <row r="132" s="2" customFormat="1">
      <c r="A132" s="38"/>
      <c r="B132" s="39"/>
      <c r="C132" s="40"/>
      <c r="D132" s="248" t="s">
        <v>172</v>
      </c>
      <c r="E132" s="40"/>
      <c r="F132" s="249" t="s">
        <v>3452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172</v>
      </c>
      <c r="AU132" s="17" t="s">
        <v>87</v>
      </c>
    </row>
    <row r="133" s="2" customFormat="1">
      <c r="A133" s="38"/>
      <c r="B133" s="39"/>
      <c r="C133" s="40"/>
      <c r="D133" s="248" t="s">
        <v>393</v>
      </c>
      <c r="E133" s="40"/>
      <c r="F133" s="283" t="s">
        <v>3455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393</v>
      </c>
      <c r="AU133" s="17" t="s">
        <v>87</v>
      </c>
    </row>
    <row r="134" s="2" customFormat="1" ht="16.5" customHeight="1">
      <c r="A134" s="38"/>
      <c r="B134" s="39"/>
      <c r="C134" s="235" t="s">
        <v>197</v>
      </c>
      <c r="D134" s="235" t="s">
        <v>165</v>
      </c>
      <c r="E134" s="236" t="s">
        <v>3456</v>
      </c>
      <c r="F134" s="237" t="s">
        <v>3457</v>
      </c>
      <c r="G134" s="238" t="s">
        <v>1314</v>
      </c>
      <c r="H134" s="239">
        <v>1</v>
      </c>
      <c r="I134" s="240"/>
      <c r="J134" s="241">
        <f>ROUND(I134*H134,2)</f>
        <v>0</v>
      </c>
      <c r="K134" s="237" t="s">
        <v>169</v>
      </c>
      <c r="L134" s="44"/>
      <c r="M134" s="242" t="s">
        <v>1</v>
      </c>
      <c r="N134" s="243" t="s">
        <v>42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3443</v>
      </c>
      <c r="AT134" s="246" t="s">
        <v>165</v>
      </c>
      <c r="AU134" s="246" t="s">
        <v>87</v>
      </c>
      <c r="AY134" s="17" t="s">
        <v>163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85</v>
      </c>
      <c r="BK134" s="247">
        <f>ROUND(I134*H134,2)</f>
        <v>0</v>
      </c>
      <c r="BL134" s="17" t="s">
        <v>3443</v>
      </c>
      <c r="BM134" s="246" t="s">
        <v>3458</v>
      </c>
    </row>
    <row r="135" s="2" customFormat="1">
      <c r="A135" s="38"/>
      <c r="B135" s="39"/>
      <c r="C135" s="40"/>
      <c r="D135" s="248" t="s">
        <v>172</v>
      </c>
      <c r="E135" s="40"/>
      <c r="F135" s="249" t="s">
        <v>3457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172</v>
      </c>
      <c r="AU135" s="17" t="s">
        <v>87</v>
      </c>
    </row>
    <row r="136" s="12" customFormat="1" ht="22.8" customHeight="1">
      <c r="A136" s="12"/>
      <c r="B136" s="219"/>
      <c r="C136" s="220"/>
      <c r="D136" s="221" t="s">
        <v>76</v>
      </c>
      <c r="E136" s="233" t="s">
        <v>3459</v>
      </c>
      <c r="F136" s="233" t="s">
        <v>3460</v>
      </c>
      <c r="G136" s="220"/>
      <c r="H136" s="220"/>
      <c r="I136" s="223"/>
      <c r="J136" s="234">
        <f>BK136</f>
        <v>0</v>
      </c>
      <c r="K136" s="220"/>
      <c r="L136" s="225"/>
      <c r="M136" s="226"/>
      <c r="N136" s="227"/>
      <c r="O136" s="227"/>
      <c r="P136" s="228">
        <f>P137+P138+P139</f>
        <v>0</v>
      </c>
      <c r="Q136" s="227"/>
      <c r="R136" s="228">
        <f>R137+R138+R139</f>
        <v>0</v>
      </c>
      <c r="S136" s="227"/>
      <c r="T136" s="229">
        <f>T137+T138+T139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197</v>
      </c>
      <c r="AT136" s="231" t="s">
        <v>76</v>
      </c>
      <c r="AU136" s="231" t="s">
        <v>85</v>
      </c>
      <c r="AY136" s="230" t="s">
        <v>163</v>
      </c>
      <c r="BK136" s="232">
        <f>BK137+BK138+BK139</f>
        <v>0</v>
      </c>
    </row>
    <row r="137" s="2" customFormat="1" ht="16.5" customHeight="1">
      <c r="A137" s="38"/>
      <c r="B137" s="39"/>
      <c r="C137" s="235" t="s">
        <v>203</v>
      </c>
      <c r="D137" s="235" t="s">
        <v>165</v>
      </c>
      <c r="E137" s="236" t="s">
        <v>3461</v>
      </c>
      <c r="F137" s="237" t="s">
        <v>3462</v>
      </c>
      <c r="G137" s="238" t="s">
        <v>1314</v>
      </c>
      <c r="H137" s="239">
        <v>1</v>
      </c>
      <c r="I137" s="240"/>
      <c r="J137" s="241">
        <f>ROUND(I137*H137,2)</f>
        <v>0</v>
      </c>
      <c r="K137" s="237" t="s">
        <v>169</v>
      </c>
      <c r="L137" s="44"/>
      <c r="M137" s="242" t="s">
        <v>1</v>
      </c>
      <c r="N137" s="243" t="s">
        <v>42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3443</v>
      </c>
      <c r="AT137" s="246" t="s">
        <v>165</v>
      </c>
      <c r="AU137" s="246" t="s">
        <v>87</v>
      </c>
      <c r="AY137" s="17" t="s">
        <v>163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85</v>
      </c>
      <c r="BK137" s="247">
        <f>ROUND(I137*H137,2)</f>
        <v>0</v>
      </c>
      <c r="BL137" s="17" t="s">
        <v>3443</v>
      </c>
      <c r="BM137" s="246" t="s">
        <v>3463</v>
      </c>
    </row>
    <row r="138" s="2" customFormat="1">
      <c r="A138" s="38"/>
      <c r="B138" s="39"/>
      <c r="C138" s="40"/>
      <c r="D138" s="248" t="s">
        <v>172</v>
      </c>
      <c r="E138" s="40"/>
      <c r="F138" s="249" t="s">
        <v>3462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172</v>
      </c>
      <c r="AU138" s="17" t="s">
        <v>87</v>
      </c>
    </row>
    <row r="139" s="12" customFormat="1" ht="20.88" customHeight="1">
      <c r="A139" s="12"/>
      <c r="B139" s="219"/>
      <c r="C139" s="220"/>
      <c r="D139" s="221" t="s">
        <v>76</v>
      </c>
      <c r="E139" s="233" t="s">
        <v>3464</v>
      </c>
      <c r="F139" s="233" t="s">
        <v>3465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SUM(P140:P144)</f>
        <v>0</v>
      </c>
      <c r="Q139" s="227"/>
      <c r="R139" s="228">
        <f>SUM(R140:R144)</f>
        <v>0</v>
      </c>
      <c r="S139" s="227"/>
      <c r="T139" s="229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197</v>
      </c>
      <c r="AT139" s="231" t="s">
        <v>76</v>
      </c>
      <c r="AU139" s="231" t="s">
        <v>87</v>
      </c>
      <c r="AY139" s="230" t="s">
        <v>163</v>
      </c>
      <c r="BK139" s="232">
        <f>SUM(BK140:BK144)</f>
        <v>0</v>
      </c>
    </row>
    <row r="140" s="2" customFormat="1" ht="16.5" customHeight="1">
      <c r="A140" s="38"/>
      <c r="B140" s="39"/>
      <c r="C140" s="235" t="s">
        <v>211</v>
      </c>
      <c r="D140" s="235" t="s">
        <v>165</v>
      </c>
      <c r="E140" s="236" t="s">
        <v>3466</v>
      </c>
      <c r="F140" s="237" t="s">
        <v>3465</v>
      </c>
      <c r="G140" s="238" t="s">
        <v>1314</v>
      </c>
      <c r="H140" s="239">
        <v>1</v>
      </c>
      <c r="I140" s="240"/>
      <c r="J140" s="241">
        <f>ROUND(I140*H140,2)</f>
        <v>0</v>
      </c>
      <c r="K140" s="237" t="s">
        <v>169</v>
      </c>
      <c r="L140" s="44"/>
      <c r="M140" s="242" t="s">
        <v>1</v>
      </c>
      <c r="N140" s="243" t="s">
        <v>42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3443</v>
      </c>
      <c r="AT140" s="246" t="s">
        <v>165</v>
      </c>
      <c r="AU140" s="246" t="s">
        <v>181</v>
      </c>
      <c r="AY140" s="17" t="s">
        <v>163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85</v>
      </c>
      <c r="BK140" s="247">
        <f>ROUND(I140*H140,2)</f>
        <v>0</v>
      </c>
      <c r="BL140" s="17" t="s">
        <v>3443</v>
      </c>
      <c r="BM140" s="246" t="s">
        <v>3467</v>
      </c>
    </row>
    <row r="141" s="2" customFormat="1">
      <c r="A141" s="38"/>
      <c r="B141" s="39"/>
      <c r="C141" s="40"/>
      <c r="D141" s="248" t="s">
        <v>172</v>
      </c>
      <c r="E141" s="40"/>
      <c r="F141" s="249" t="s">
        <v>3465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172</v>
      </c>
      <c r="AU141" s="17" t="s">
        <v>181</v>
      </c>
    </row>
    <row r="142" s="2" customFormat="1">
      <c r="A142" s="38"/>
      <c r="B142" s="39"/>
      <c r="C142" s="40"/>
      <c r="D142" s="248" t="s">
        <v>393</v>
      </c>
      <c r="E142" s="40"/>
      <c r="F142" s="283" t="s">
        <v>3468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393</v>
      </c>
      <c r="AU142" s="17" t="s">
        <v>181</v>
      </c>
    </row>
    <row r="143" s="2" customFormat="1" ht="21.75" customHeight="1">
      <c r="A143" s="38"/>
      <c r="B143" s="39"/>
      <c r="C143" s="235" t="s">
        <v>216</v>
      </c>
      <c r="D143" s="235" t="s">
        <v>165</v>
      </c>
      <c r="E143" s="236" t="s">
        <v>3469</v>
      </c>
      <c r="F143" s="237" t="s">
        <v>3470</v>
      </c>
      <c r="G143" s="238" t="s">
        <v>1314</v>
      </c>
      <c r="H143" s="239">
        <v>1</v>
      </c>
      <c r="I143" s="240"/>
      <c r="J143" s="241">
        <f>ROUND(I143*H143,2)</f>
        <v>0</v>
      </c>
      <c r="K143" s="237" t="s">
        <v>1</v>
      </c>
      <c r="L143" s="44"/>
      <c r="M143" s="242" t="s">
        <v>1</v>
      </c>
      <c r="N143" s="243" t="s">
        <v>42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170</v>
      </c>
      <c r="AT143" s="246" t="s">
        <v>165</v>
      </c>
      <c r="AU143" s="246" t="s">
        <v>181</v>
      </c>
      <c r="AY143" s="17" t="s">
        <v>163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85</v>
      </c>
      <c r="BK143" s="247">
        <f>ROUND(I143*H143,2)</f>
        <v>0</v>
      </c>
      <c r="BL143" s="17" t="s">
        <v>170</v>
      </c>
      <c r="BM143" s="246" t="s">
        <v>3471</v>
      </c>
    </row>
    <row r="144" s="2" customFormat="1">
      <c r="A144" s="38"/>
      <c r="B144" s="39"/>
      <c r="C144" s="40"/>
      <c r="D144" s="248" t="s">
        <v>172</v>
      </c>
      <c r="E144" s="40"/>
      <c r="F144" s="249" t="s">
        <v>3470</v>
      </c>
      <c r="G144" s="40"/>
      <c r="H144" s="40"/>
      <c r="I144" s="144"/>
      <c r="J144" s="40"/>
      <c r="K144" s="40"/>
      <c r="L144" s="44"/>
      <c r="M144" s="287"/>
      <c r="N144" s="288"/>
      <c r="O144" s="289"/>
      <c r="P144" s="289"/>
      <c r="Q144" s="289"/>
      <c r="R144" s="289"/>
      <c r="S144" s="289"/>
      <c r="T144" s="290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172</v>
      </c>
      <c r="AU144" s="17" t="s">
        <v>181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183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0UHEM0SiGPPcG+5sI+XfqzmJQ0XkmosWH/WrWq3etJpEIe/YOidNFKb+52gNVxDwBs6eTsYG58XBxr+vdWyM4w==" hashValue="ryYtuRC0IBREz+9BF4zulDbQ3VAyCnF01hSLLthPstgj1ptkSAguV9fdbg6b0Kmqn4iDJwrPiLTeKHhhE+rUnQ==" algorithmName="SHA-512" password="CC35"/>
  <autoFilter ref="C120:K14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Jiřina Svobodová</dc:creator>
  <cp:lastModifiedBy>Jiřina Svobodová</cp:lastModifiedBy>
  <dcterms:created xsi:type="dcterms:W3CDTF">2020-04-16T10:05:27Z</dcterms:created>
  <dcterms:modified xsi:type="dcterms:W3CDTF">2020-04-16T10:05:40Z</dcterms:modified>
</cp:coreProperties>
</file>