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/Volumes/archiv/Projekty/2019/P24_Habartov_Švermova/výstupy/VÝKAZ VÝMĚR/"/>
    </mc:Choice>
  </mc:AlternateContent>
  <xr:revisionPtr revIDLastSave="0" documentId="8_{7D646591-FC10-D34A-B9F4-B59DDCCCC9BD}" xr6:coauthVersionLast="46" xr6:coauthVersionMax="46" xr10:uidLastSave="{00000000-0000-0000-0000-000000000000}"/>
  <bookViews>
    <workbookView xWindow="-37020" yWindow="1300" windowWidth="35840" windowHeight="20380" xr2:uid="{00000000-000D-0000-FFFF-FFFF00000000}"/>
  </bookViews>
  <sheets>
    <sheet name="Rekapitulace stavby" sheetId="1" r:id="rId1"/>
    <sheet name="SO 101 - Komunikace a zpe..." sheetId="2" r:id="rId2"/>
    <sheet name="SO 401 - Veřejné osvětlení" sheetId="3" r:id="rId3"/>
  </sheets>
  <definedNames>
    <definedName name="_xlnm._FilterDatabase" localSheetId="1" hidden="1">'SO 101 - Komunikace a zpe...'!$C$132:$K$316</definedName>
    <definedName name="_xlnm._FilterDatabase" localSheetId="2" hidden="1">'SO 401 - Veřejné osvětlení'!$C$133:$K$208</definedName>
    <definedName name="_xlnm.Print_Titles" localSheetId="0">'Rekapitulace stavby'!$92:$92</definedName>
    <definedName name="_xlnm.Print_Titles" localSheetId="1">'SO 101 - Komunikace a zpe...'!$132:$132</definedName>
    <definedName name="_xlnm.Print_Titles" localSheetId="2">'SO 401 - Veřejné osvětlení'!$133:$133</definedName>
    <definedName name="_xlnm.Print_Area" localSheetId="0">'Rekapitulace stavby'!$D$4:$AO$76,'Rekapitulace stavby'!$C$82:$AQ$97</definedName>
    <definedName name="_xlnm.Print_Area" localSheetId="1">'SO 101 - Komunikace a zpe...'!$C$4:$J$76,'SO 101 - Komunikace a zpe...'!$C$82:$J$114,'SO 101 - Komunikace a zpe...'!$C$120:$K$316</definedName>
    <definedName name="_xlnm.Print_Area" localSheetId="2">'SO 401 - Veřejné osvětlení'!$C$4:$J$76,'SO 401 - Veřejné osvětlení'!$C$82:$J$115,'SO 401 - Veřejné osvětlení'!$C$121:$K$208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3" l="1"/>
  <c r="J38" i="3"/>
  <c r="AY96" i="1"/>
  <c r="J37" i="3"/>
  <c r="AX96" i="1" s="1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J131" i="3"/>
  <c r="F130" i="3"/>
  <c r="F128" i="3"/>
  <c r="E126" i="3"/>
  <c r="BI113" i="3"/>
  <c r="BH113" i="3"/>
  <c r="BG113" i="3"/>
  <c r="BF113" i="3"/>
  <c r="BI112" i="3"/>
  <c r="BH112" i="3"/>
  <c r="BG112" i="3"/>
  <c r="BF112" i="3"/>
  <c r="BE112" i="3"/>
  <c r="BI111" i="3"/>
  <c r="BH111" i="3"/>
  <c r="BG111" i="3"/>
  <c r="BF111" i="3"/>
  <c r="BE111" i="3"/>
  <c r="BI110" i="3"/>
  <c r="BH110" i="3"/>
  <c r="BG110" i="3"/>
  <c r="BF110" i="3"/>
  <c r="BE110" i="3"/>
  <c r="BI109" i="3"/>
  <c r="BH109" i="3"/>
  <c r="BG109" i="3"/>
  <c r="BF109" i="3"/>
  <c r="BE109" i="3"/>
  <c r="BI108" i="3"/>
  <c r="BH108" i="3"/>
  <c r="BG108" i="3"/>
  <c r="BF108" i="3"/>
  <c r="BE108" i="3"/>
  <c r="J92" i="3"/>
  <c r="F91" i="3"/>
  <c r="F89" i="3"/>
  <c r="E87" i="3"/>
  <c r="J21" i="3"/>
  <c r="E21" i="3"/>
  <c r="J91" i="3" s="1"/>
  <c r="J20" i="3"/>
  <c r="J18" i="3"/>
  <c r="E18" i="3"/>
  <c r="F131" i="3"/>
  <c r="J17" i="3"/>
  <c r="J12" i="3"/>
  <c r="J128" i="3" s="1"/>
  <c r="E7" i="3"/>
  <c r="E124" i="3"/>
  <c r="J39" i="2"/>
  <c r="J38" i="2"/>
  <c r="AY95" i="1" s="1"/>
  <c r="J37" i="2"/>
  <c r="AX95" i="1" s="1"/>
  <c r="BI316" i="2"/>
  <c r="BH316" i="2"/>
  <c r="BG316" i="2"/>
  <c r="BF316" i="2"/>
  <c r="T316" i="2"/>
  <c r="T315" i="2"/>
  <c r="R316" i="2"/>
  <c r="R315" i="2" s="1"/>
  <c r="P316" i="2"/>
  <c r="P315" i="2" s="1"/>
  <c r="BI314" i="2"/>
  <c r="BH314" i="2"/>
  <c r="BG314" i="2"/>
  <c r="BF314" i="2"/>
  <c r="T314" i="2"/>
  <c r="R314" i="2"/>
  <c r="P314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308" i="2"/>
  <c r="BH308" i="2"/>
  <c r="BG308" i="2"/>
  <c r="BF308" i="2"/>
  <c r="T308" i="2"/>
  <c r="R308" i="2"/>
  <c r="P308" i="2"/>
  <c r="BI307" i="2"/>
  <c r="BH307" i="2"/>
  <c r="BG307" i="2"/>
  <c r="BF307" i="2"/>
  <c r="T307" i="2"/>
  <c r="R307" i="2"/>
  <c r="P307" i="2"/>
  <c r="BI305" i="2"/>
  <c r="BH305" i="2"/>
  <c r="BG305" i="2"/>
  <c r="BF305" i="2"/>
  <c r="T305" i="2"/>
  <c r="R305" i="2"/>
  <c r="P305" i="2"/>
  <c r="BI304" i="2"/>
  <c r="BH304" i="2"/>
  <c r="BG304" i="2"/>
  <c r="BF304" i="2"/>
  <c r="T304" i="2"/>
  <c r="R304" i="2"/>
  <c r="P304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301" i="2"/>
  <c r="BH301" i="2"/>
  <c r="BG301" i="2"/>
  <c r="BF301" i="2"/>
  <c r="T301" i="2"/>
  <c r="R301" i="2"/>
  <c r="P301" i="2"/>
  <c r="BI299" i="2"/>
  <c r="BH299" i="2"/>
  <c r="BG299" i="2"/>
  <c r="BF299" i="2"/>
  <c r="T299" i="2"/>
  <c r="R299" i="2"/>
  <c r="P299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5" i="2"/>
  <c r="BH295" i="2"/>
  <c r="BG295" i="2"/>
  <c r="BF295" i="2"/>
  <c r="T295" i="2"/>
  <c r="R295" i="2"/>
  <c r="P295" i="2"/>
  <c r="BI294" i="2"/>
  <c r="BH294" i="2"/>
  <c r="BG294" i="2"/>
  <c r="BF294" i="2"/>
  <c r="T294" i="2"/>
  <c r="R294" i="2"/>
  <c r="P294" i="2"/>
  <c r="BI293" i="2"/>
  <c r="BH293" i="2"/>
  <c r="BG293" i="2"/>
  <c r="BF293" i="2"/>
  <c r="T293" i="2"/>
  <c r="R293" i="2"/>
  <c r="P293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9" i="2"/>
  <c r="BH289" i="2"/>
  <c r="BG289" i="2"/>
  <c r="BF289" i="2"/>
  <c r="T289" i="2"/>
  <c r="R289" i="2"/>
  <c r="P289" i="2"/>
  <c r="BI288" i="2"/>
  <c r="BH288" i="2"/>
  <c r="BG288" i="2"/>
  <c r="BF288" i="2"/>
  <c r="T288" i="2"/>
  <c r="R288" i="2"/>
  <c r="P288" i="2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83" i="2"/>
  <c r="BH283" i="2"/>
  <c r="BG283" i="2"/>
  <c r="BF283" i="2"/>
  <c r="T283" i="2"/>
  <c r="R283" i="2"/>
  <c r="P283" i="2"/>
  <c r="BI282" i="2"/>
  <c r="BH282" i="2"/>
  <c r="BG282" i="2"/>
  <c r="BF282" i="2"/>
  <c r="T282" i="2"/>
  <c r="R282" i="2"/>
  <c r="P282" i="2"/>
  <c r="BI281" i="2"/>
  <c r="BH281" i="2"/>
  <c r="BG281" i="2"/>
  <c r="BF281" i="2"/>
  <c r="T281" i="2"/>
  <c r="R281" i="2"/>
  <c r="P281" i="2"/>
  <c r="BI280" i="2"/>
  <c r="BH280" i="2"/>
  <c r="BG280" i="2"/>
  <c r="BF280" i="2"/>
  <c r="T280" i="2"/>
  <c r="R280" i="2"/>
  <c r="P280" i="2"/>
  <c r="BI279" i="2"/>
  <c r="BH279" i="2"/>
  <c r="BG279" i="2"/>
  <c r="BF279" i="2"/>
  <c r="T279" i="2"/>
  <c r="R279" i="2"/>
  <c r="P279" i="2"/>
  <c r="BI278" i="2"/>
  <c r="BH278" i="2"/>
  <c r="BG278" i="2"/>
  <c r="BF278" i="2"/>
  <c r="T278" i="2"/>
  <c r="R278" i="2"/>
  <c r="P278" i="2"/>
  <c r="BI277" i="2"/>
  <c r="BH277" i="2"/>
  <c r="BG277" i="2"/>
  <c r="BF277" i="2"/>
  <c r="T277" i="2"/>
  <c r="R277" i="2"/>
  <c r="P277" i="2"/>
  <c r="BI276" i="2"/>
  <c r="BH276" i="2"/>
  <c r="BG276" i="2"/>
  <c r="BF276" i="2"/>
  <c r="T276" i="2"/>
  <c r="R276" i="2"/>
  <c r="P276" i="2"/>
  <c r="BI275" i="2"/>
  <c r="BH275" i="2"/>
  <c r="BG275" i="2"/>
  <c r="BF275" i="2"/>
  <c r="T275" i="2"/>
  <c r="R275" i="2"/>
  <c r="P275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71" i="2"/>
  <c r="BH271" i="2"/>
  <c r="BG271" i="2"/>
  <c r="BF271" i="2"/>
  <c r="T271" i="2"/>
  <c r="R271" i="2"/>
  <c r="P271" i="2"/>
  <c r="BI270" i="2"/>
  <c r="BH270" i="2"/>
  <c r="BG270" i="2"/>
  <c r="BF270" i="2"/>
  <c r="T270" i="2"/>
  <c r="R270" i="2"/>
  <c r="P270" i="2"/>
  <c r="BI267" i="2"/>
  <c r="BH267" i="2"/>
  <c r="BG267" i="2"/>
  <c r="BF267" i="2"/>
  <c r="T267" i="2"/>
  <c r="R267" i="2"/>
  <c r="P267" i="2"/>
  <c r="BI265" i="2"/>
  <c r="BH265" i="2"/>
  <c r="BG265" i="2"/>
  <c r="BF265" i="2"/>
  <c r="T265" i="2"/>
  <c r="R265" i="2"/>
  <c r="P265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5" i="2"/>
  <c r="BH245" i="2"/>
  <c r="BG245" i="2"/>
  <c r="BF245" i="2"/>
  <c r="T245" i="2"/>
  <c r="R245" i="2"/>
  <c r="P245" i="2"/>
  <c r="BI242" i="2"/>
  <c r="BH242" i="2"/>
  <c r="BG242" i="2"/>
  <c r="BF242" i="2"/>
  <c r="T242" i="2"/>
  <c r="R242" i="2"/>
  <c r="P242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5" i="2"/>
  <c r="BH225" i="2"/>
  <c r="BG225" i="2"/>
  <c r="BF225" i="2"/>
  <c r="T225" i="2"/>
  <c r="R225" i="2"/>
  <c r="P225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J130" i="2"/>
  <c r="J129" i="2"/>
  <c r="F129" i="2"/>
  <c r="F127" i="2"/>
  <c r="E125" i="2"/>
  <c r="BI112" i="2"/>
  <c r="BH112" i="2"/>
  <c r="BG112" i="2"/>
  <c r="BF112" i="2"/>
  <c r="BI111" i="2"/>
  <c r="BH111" i="2"/>
  <c r="BG111" i="2"/>
  <c r="BF111" i="2"/>
  <c r="BE111" i="2"/>
  <c r="BI110" i="2"/>
  <c r="BH110" i="2"/>
  <c r="BG110" i="2"/>
  <c r="BF110" i="2"/>
  <c r="BE110" i="2"/>
  <c r="BI109" i="2"/>
  <c r="BH109" i="2"/>
  <c r="BG109" i="2"/>
  <c r="BF109" i="2"/>
  <c r="BE109" i="2"/>
  <c r="BI108" i="2"/>
  <c r="BH108" i="2"/>
  <c r="BG108" i="2"/>
  <c r="BF108" i="2"/>
  <c r="BE108" i="2"/>
  <c r="BI107" i="2"/>
  <c r="BH107" i="2"/>
  <c r="BG107" i="2"/>
  <c r="BF107" i="2"/>
  <c r="BE107" i="2"/>
  <c r="J92" i="2"/>
  <c r="J91" i="2"/>
  <c r="F91" i="2"/>
  <c r="F89" i="2"/>
  <c r="E87" i="2"/>
  <c r="J18" i="2"/>
  <c r="E18" i="2"/>
  <c r="F92" i="2" s="1"/>
  <c r="J17" i="2"/>
  <c r="J12" i="2"/>
  <c r="J127" i="2"/>
  <c r="E7" i="2"/>
  <c r="E85" i="2"/>
  <c r="L90" i="1"/>
  <c r="AM90" i="1"/>
  <c r="AM89" i="1"/>
  <c r="L89" i="1"/>
  <c r="AM87" i="1"/>
  <c r="L87" i="1"/>
  <c r="L85" i="1"/>
  <c r="L84" i="1"/>
  <c r="BK206" i="3"/>
  <c r="BK205" i="3"/>
  <c r="J203" i="3"/>
  <c r="BK201" i="3"/>
  <c r="BK200" i="3"/>
  <c r="BK198" i="3"/>
  <c r="BK197" i="3"/>
  <c r="J195" i="3"/>
  <c r="J193" i="3"/>
  <c r="BK191" i="3"/>
  <c r="J189" i="3"/>
  <c r="BK187" i="3"/>
  <c r="BK185" i="3"/>
  <c r="J183" i="3"/>
  <c r="J182" i="3"/>
  <c r="BK179" i="3"/>
  <c r="J174" i="3"/>
  <c r="J173" i="3"/>
  <c r="BK170" i="3"/>
  <c r="BK169" i="3"/>
  <c r="BK168" i="3"/>
  <c r="J163" i="3"/>
  <c r="J161" i="3"/>
  <c r="BK160" i="3"/>
  <c r="BK158" i="3"/>
  <c r="J154" i="3"/>
  <c r="BK153" i="3"/>
  <c r="BK152" i="3"/>
  <c r="BK148" i="3"/>
  <c r="J141" i="3"/>
  <c r="BK140" i="3"/>
  <c r="BK139" i="3"/>
  <c r="BK138" i="3"/>
  <c r="BK316" i="2"/>
  <c r="BK314" i="2"/>
  <c r="J312" i="2"/>
  <c r="BK310" i="2"/>
  <c r="J305" i="2"/>
  <c r="J304" i="2"/>
  <c r="BK303" i="2"/>
  <c r="BK302" i="2"/>
  <c r="BK294" i="2"/>
  <c r="J293" i="2"/>
  <c r="J292" i="2"/>
  <c r="J291" i="2"/>
  <c r="BK288" i="2"/>
  <c r="J286" i="2"/>
  <c r="J285" i="2"/>
  <c r="J284" i="2"/>
  <c r="J282" i="2"/>
  <c r="J281" i="2"/>
  <c r="J279" i="2"/>
  <c r="BK278" i="2"/>
  <c r="J277" i="2"/>
  <c r="BK276" i="2"/>
  <c r="BK274" i="2"/>
  <c r="J272" i="2"/>
  <c r="J270" i="2"/>
  <c r="J267" i="2"/>
  <c r="J265" i="2"/>
  <c r="BK263" i="2"/>
  <c r="BK261" i="2"/>
  <c r="BK254" i="2"/>
  <c r="BK250" i="2"/>
  <c r="J248" i="2"/>
  <c r="BK242" i="2"/>
  <c r="BK239" i="2"/>
  <c r="J234" i="2"/>
  <c r="BK230" i="2"/>
  <c r="J218" i="2"/>
  <c r="BK213" i="2"/>
  <c r="BK206" i="2"/>
  <c r="J203" i="2"/>
  <c r="BK202" i="2"/>
  <c r="BK198" i="2"/>
  <c r="BK196" i="2"/>
  <c r="BK195" i="2"/>
  <c r="BK190" i="2"/>
  <c r="J186" i="2"/>
  <c r="BK184" i="2"/>
  <c r="J183" i="2"/>
  <c r="J181" i="2"/>
  <c r="BK179" i="2"/>
  <c r="BK208" i="3"/>
  <c r="J207" i="3"/>
  <c r="BK203" i="3"/>
  <c r="J202" i="3"/>
  <c r="BK199" i="3"/>
  <c r="BK196" i="3"/>
  <c r="BK194" i="3"/>
  <c r="BK192" i="3"/>
  <c r="J188" i="3"/>
  <c r="J186" i="3"/>
  <c r="J178" i="3"/>
  <c r="J176" i="3"/>
  <c r="BK175" i="3"/>
  <c r="BK171" i="3"/>
  <c r="J167" i="3"/>
  <c r="BK166" i="3"/>
  <c r="BK165" i="3"/>
  <c r="BK163" i="3"/>
  <c r="BK162" i="3"/>
  <c r="J157" i="3"/>
  <c r="BK156" i="3"/>
  <c r="J153" i="3"/>
  <c r="BK151" i="3"/>
  <c r="J150" i="3"/>
  <c r="BK147" i="3"/>
  <c r="J146" i="3"/>
  <c r="J145" i="3"/>
  <c r="J144" i="3"/>
  <c r="J142" i="3"/>
  <c r="BK137" i="3"/>
  <c r="J316" i="2"/>
  <c r="J308" i="2"/>
  <c r="J307" i="2"/>
  <c r="J303" i="2"/>
  <c r="J301" i="2"/>
  <c r="BK299" i="2"/>
  <c r="BK295" i="2"/>
  <c r="J294" i="2"/>
  <c r="BK293" i="2"/>
  <c r="J290" i="2"/>
  <c r="BK284" i="2"/>
  <c r="BK283" i="2"/>
  <c r="BK282" i="2"/>
  <c r="BK281" i="2"/>
  <c r="BK280" i="2"/>
  <c r="J280" i="2"/>
  <c r="BK277" i="2"/>
  <c r="BK271" i="2"/>
  <c r="BK265" i="2"/>
  <c r="BK262" i="2"/>
  <c r="J259" i="2"/>
  <c r="J254" i="2"/>
  <c r="BK252" i="2"/>
  <c r="BK245" i="2"/>
  <c r="J242" i="2"/>
  <c r="BK237" i="2"/>
  <c r="J232" i="2"/>
  <c r="J230" i="2"/>
  <c r="J228" i="2"/>
  <c r="BK225" i="2"/>
  <c r="J220" i="2"/>
  <c r="BK218" i="2"/>
  <c r="J214" i="2"/>
  <c r="BK208" i="2"/>
  <c r="J207" i="2"/>
  <c r="BK203" i="2"/>
  <c r="J202" i="2"/>
  <c r="J196" i="2"/>
  <c r="J194" i="2"/>
  <c r="J192" i="2"/>
  <c r="BK188" i="2"/>
  <c r="BK183" i="2"/>
  <c r="BK177" i="2"/>
  <c r="BK174" i="2"/>
  <c r="J174" i="2"/>
  <c r="BK173" i="2"/>
  <c r="J172" i="2"/>
  <c r="BK170" i="2"/>
  <c r="J168" i="2"/>
  <c r="J166" i="2"/>
  <c r="BK164" i="2"/>
  <c r="BK162" i="2"/>
  <c r="BK159" i="2"/>
  <c r="BK158" i="2"/>
  <c r="J155" i="2"/>
  <c r="BK152" i="2"/>
  <c r="BK150" i="2"/>
  <c r="BK149" i="2"/>
  <c r="J146" i="2"/>
  <c r="BK144" i="2"/>
  <c r="J143" i="2"/>
  <c r="J142" i="2"/>
  <c r="J140" i="2"/>
  <c r="J139" i="2"/>
  <c r="J138" i="2"/>
  <c r="J137" i="2"/>
  <c r="J136" i="2"/>
  <c r="AS94" i="1"/>
  <c r="J206" i="3"/>
  <c r="J205" i="3"/>
  <c r="BK202" i="3"/>
  <c r="J201" i="3"/>
  <c r="J199" i="3"/>
  <c r="J198" i="3"/>
  <c r="J197" i="3"/>
  <c r="J196" i="3"/>
  <c r="BK195" i="3"/>
  <c r="BK193" i="3"/>
  <c r="J192" i="3"/>
  <c r="J185" i="3"/>
  <c r="J181" i="3"/>
  <c r="J180" i="3"/>
  <c r="J179" i="3"/>
  <c r="BK178" i="3"/>
  <c r="BK177" i="3"/>
  <c r="J172" i="3"/>
  <c r="J171" i="3"/>
  <c r="J169" i="3"/>
  <c r="J168" i="3"/>
  <c r="J165" i="3"/>
  <c r="BK155" i="3"/>
  <c r="BK154" i="3"/>
  <c r="J152" i="3"/>
  <c r="J151" i="3"/>
  <c r="BK150" i="3"/>
  <c r="BK149" i="3"/>
  <c r="J147" i="3"/>
  <c r="BK146" i="3"/>
  <c r="BK145" i="3"/>
  <c r="BK144" i="3"/>
  <c r="BK142" i="3"/>
  <c r="J140" i="3"/>
  <c r="J139" i="3"/>
  <c r="J138" i="3"/>
  <c r="J314" i="2"/>
  <c r="BK312" i="2"/>
  <c r="BK308" i="2"/>
  <c r="BK307" i="2"/>
  <c r="J302" i="2"/>
  <c r="J297" i="2"/>
  <c r="J296" i="2"/>
  <c r="BK290" i="2"/>
  <c r="BK289" i="2"/>
  <c r="J288" i="2"/>
  <c r="BK287" i="2"/>
  <c r="BK285" i="2"/>
  <c r="BK279" i="2"/>
  <c r="J278" i="2"/>
  <c r="BK275" i="2"/>
  <c r="J274" i="2"/>
  <c r="BK273" i="2"/>
  <c r="BK272" i="2"/>
  <c r="J271" i="2"/>
  <c r="BK270" i="2"/>
  <c r="BK267" i="2"/>
  <c r="J263" i="2"/>
  <c r="J262" i="2"/>
  <c r="J261" i="2"/>
  <c r="BK260" i="2"/>
  <c r="BK256" i="2"/>
  <c r="J252" i="2"/>
  <c r="J250" i="2"/>
  <c r="J237" i="2"/>
  <c r="BK234" i="2"/>
  <c r="BK232" i="2"/>
  <c r="BK222" i="2"/>
  <c r="BK220" i="2"/>
  <c r="BK217" i="2"/>
  <c r="BK216" i="2"/>
  <c r="J215" i="2"/>
  <c r="BK214" i="2"/>
  <c r="J213" i="2"/>
  <c r="BK211" i="2"/>
  <c r="J209" i="2"/>
  <c r="J204" i="2"/>
  <c r="J200" i="2"/>
  <c r="J198" i="2"/>
  <c r="J195" i="2"/>
  <c r="BK194" i="2"/>
  <c r="J190" i="2"/>
  <c r="J184" i="2"/>
  <c r="J182" i="2"/>
  <c r="BK181" i="2"/>
  <c r="BK180" i="2"/>
  <c r="J179" i="2"/>
  <c r="BK168" i="2"/>
  <c r="J167" i="2"/>
  <c r="BK166" i="2"/>
  <c r="J164" i="2"/>
  <c r="BK163" i="2"/>
  <c r="J162" i="2"/>
  <c r="BK161" i="2"/>
  <c r="J159" i="2"/>
  <c r="J158" i="2"/>
  <c r="J156" i="2"/>
  <c r="J153" i="2"/>
  <c r="J150" i="2"/>
  <c r="J149" i="2"/>
  <c r="BK147" i="2"/>
  <c r="BK143" i="2"/>
  <c r="J141" i="2"/>
  <c r="BK139" i="2"/>
  <c r="BK138" i="2"/>
  <c r="BK137" i="2"/>
  <c r="BK136" i="2"/>
  <c r="J208" i="3"/>
  <c r="BK207" i="3"/>
  <c r="J200" i="3"/>
  <c r="J194" i="3"/>
  <c r="J191" i="3"/>
  <c r="BK189" i="3"/>
  <c r="BK188" i="3"/>
  <c r="J187" i="3"/>
  <c r="BK186" i="3"/>
  <c r="BK183" i="3"/>
  <c r="BK182" i="3"/>
  <c r="BK181" i="3"/>
  <c r="BK180" i="3"/>
  <c r="J177" i="3"/>
  <c r="BK176" i="3"/>
  <c r="J175" i="3"/>
  <c r="BK174" i="3"/>
  <c r="BK173" i="3"/>
  <c r="BK172" i="3"/>
  <c r="J170" i="3"/>
  <c r="BK167" i="3"/>
  <c r="J166" i="3"/>
  <c r="J162" i="3"/>
  <c r="BK161" i="3"/>
  <c r="J160" i="3"/>
  <c r="J158" i="3"/>
  <c r="BK157" i="3"/>
  <c r="J156" i="3"/>
  <c r="J155" i="3"/>
  <c r="J149" i="3"/>
  <c r="J148" i="3"/>
  <c r="BK141" i="3"/>
  <c r="J137" i="3"/>
  <c r="J310" i="2"/>
  <c r="BK305" i="2"/>
  <c r="BK304" i="2"/>
  <c r="BK301" i="2"/>
  <c r="J299" i="2"/>
  <c r="BK297" i="2"/>
  <c r="BK296" i="2"/>
  <c r="J295" i="2"/>
  <c r="BK292" i="2"/>
  <c r="BK291" i="2"/>
  <c r="J289" i="2"/>
  <c r="J287" i="2"/>
  <c r="BK286" i="2"/>
  <c r="J283" i="2"/>
  <c r="J276" i="2"/>
  <c r="J275" i="2"/>
  <c r="J273" i="2"/>
  <c r="J260" i="2"/>
  <c r="BK259" i="2"/>
  <c r="J256" i="2"/>
  <c r="BK248" i="2"/>
  <c r="J245" i="2"/>
  <c r="J239" i="2"/>
  <c r="BK228" i="2"/>
  <c r="J225" i="2"/>
  <c r="J222" i="2"/>
  <c r="J217" i="2"/>
  <c r="J216" i="2"/>
  <c r="BK215" i="2"/>
  <c r="J211" i="2"/>
  <c r="BK209" i="2"/>
  <c r="J208" i="2"/>
  <c r="BK207" i="2"/>
  <c r="J206" i="2"/>
  <c r="BK204" i="2"/>
  <c r="BK200" i="2"/>
  <c r="BK192" i="2"/>
  <c r="J188" i="2"/>
  <c r="BK186" i="2"/>
  <c r="BK182" i="2"/>
  <c r="J180" i="2"/>
  <c r="J177" i="2"/>
  <c r="BK175" i="2"/>
  <c r="J175" i="2"/>
  <c r="J173" i="2"/>
  <c r="BK172" i="2"/>
  <c r="J170" i="2"/>
  <c r="BK167" i="2"/>
  <c r="J163" i="2"/>
  <c r="J161" i="2"/>
  <c r="BK156" i="2"/>
  <c r="BK155" i="2"/>
  <c r="BK153" i="2"/>
  <c r="J152" i="2"/>
  <c r="J147" i="2"/>
  <c r="BK146" i="2"/>
  <c r="J144" i="2"/>
  <c r="BK142" i="2"/>
  <c r="BK141" i="2"/>
  <c r="BK140" i="2"/>
  <c r="R135" i="2" l="1"/>
  <c r="P219" i="2"/>
  <c r="BK269" i="2"/>
  <c r="J269" i="2" s="1"/>
  <c r="J101" i="2" s="1"/>
  <c r="T306" i="2"/>
  <c r="BK136" i="3"/>
  <c r="J136" i="3"/>
  <c r="J98" i="3" s="1"/>
  <c r="P136" i="3"/>
  <c r="T136" i="3"/>
  <c r="P143" i="3"/>
  <c r="T143" i="3"/>
  <c r="R159" i="3"/>
  <c r="BK164" i="3"/>
  <c r="J164" i="3" s="1"/>
  <c r="J101" i="3" s="1"/>
  <c r="R164" i="3"/>
  <c r="BK184" i="3"/>
  <c r="J184" i="3"/>
  <c r="J102" i="3"/>
  <c r="P184" i="3"/>
  <c r="BK190" i="3"/>
  <c r="J190" i="3" s="1"/>
  <c r="J103" i="3" s="1"/>
  <c r="T190" i="3"/>
  <c r="P135" i="2"/>
  <c r="P269" i="2"/>
  <c r="P204" i="3"/>
  <c r="T135" i="2"/>
  <c r="R219" i="2"/>
  <c r="BK258" i="2"/>
  <c r="J258" i="2"/>
  <c r="J100" i="2"/>
  <c r="R258" i="2"/>
  <c r="R269" i="2"/>
  <c r="R306" i="2"/>
  <c r="R136" i="3"/>
  <c r="BK143" i="3"/>
  <c r="J143" i="3" s="1"/>
  <c r="J99" i="3" s="1"/>
  <c r="R143" i="3"/>
  <c r="BK159" i="3"/>
  <c r="J159" i="3"/>
  <c r="J100" i="3"/>
  <c r="P159" i="3"/>
  <c r="T159" i="3"/>
  <c r="P164" i="3"/>
  <c r="T164" i="3"/>
  <c r="R184" i="3"/>
  <c r="T184" i="3"/>
  <c r="P190" i="3"/>
  <c r="R190" i="3"/>
  <c r="BK204" i="3"/>
  <c r="J204" i="3"/>
  <c r="J104" i="3"/>
  <c r="R204" i="3"/>
  <c r="BK135" i="2"/>
  <c r="J135" i="2"/>
  <c r="J98" i="2"/>
  <c r="BK219" i="2"/>
  <c r="J219" i="2"/>
  <c r="J99" i="2"/>
  <c r="T219" i="2"/>
  <c r="P258" i="2"/>
  <c r="T258" i="2"/>
  <c r="T269" i="2"/>
  <c r="BK306" i="2"/>
  <c r="J306" i="2"/>
  <c r="J102" i="2"/>
  <c r="P306" i="2"/>
  <c r="T204" i="3"/>
  <c r="J89" i="2"/>
  <c r="E123" i="2"/>
  <c r="BE136" i="2"/>
  <c r="BE139" i="2"/>
  <c r="BE144" i="2"/>
  <c r="BE166" i="2"/>
  <c r="BE177" i="2"/>
  <c r="BE180" i="2"/>
  <c r="BE186" i="2"/>
  <c r="BE190" i="2"/>
  <c r="BE195" i="2"/>
  <c r="BE202" i="2"/>
  <c r="BE203" i="2"/>
  <c r="BE207" i="2"/>
  <c r="BE215" i="2"/>
  <c r="BE245" i="2"/>
  <c r="BE254" i="2"/>
  <c r="BE277" i="2"/>
  <c r="BE279" i="2"/>
  <c r="BE282" i="2"/>
  <c r="BE284" i="2"/>
  <c r="BE288" i="2"/>
  <c r="BE289" i="2"/>
  <c r="BE302" i="2"/>
  <c r="BE308" i="2"/>
  <c r="BE310" i="2"/>
  <c r="BE312" i="2"/>
  <c r="E85" i="3"/>
  <c r="J89" i="3"/>
  <c r="BE138" i="3"/>
  <c r="BE141" i="3"/>
  <c r="BE142" i="3"/>
  <c r="BE145" i="3"/>
  <c r="BE152" i="3"/>
  <c r="BE161" i="3"/>
  <c r="BE163" i="3"/>
  <c r="BE165" i="3"/>
  <c r="BE168" i="3"/>
  <c r="BE169" i="3"/>
  <c r="BE170" i="3"/>
  <c r="BE179" i="3"/>
  <c r="BE192" i="3"/>
  <c r="BE195" i="3"/>
  <c r="BE196" i="3"/>
  <c r="BE197" i="3"/>
  <c r="BE198" i="3"/>
  <c r="BE201" i="3"/>
  <c r="BE202" i="3"/>
  <c r="BE205" i="3"/>
  <c r="BE206" i="3"/>
  <c r="BE207" i="3"/>
  <c r="BE208" i="3"/>
  <c r="F130" i="2"/>
  <c r="BE137" i="2"/>
  <c r="BE138" i="2"/>
  <c r="BE140" i="2"/>
  <c r="BE143" i="2"/>
  <c r="BE146" i="2"/>
  <c r="BE152" i="2"/>
  <c r="BE153" i="2"/>
  <c r="BE155" i="2"/>
  <c r="BE159" i="2"/>
  <c r="BE162" i="2"/>
  <c r="BE170" i="2"/>
  <c r="BE179" i="2"/>
  <c r="BE206" i="2"/>
  <c r="BE211" i="2"/>
  <c r="BE213" i="2"/>
  <c r="BE218" i="2"/>
  <c r="BE228" i="2"/>
  <c r="BE230" i="2"/>
  <c r="BE237" i="2"/>
  <c r="BE239" i="2"/>
  <c r="BE265" i="2"/>
  <c r="BE283" i="2"/>
  <c r="BE292" i="2"/>
  <c r="BE293" i="2"/>
  <c r="BE294" i="2"/>
  <c r="BE303" i="2"/>
  <c r="BE305" i="2"/>
  <c r="J130" i="3"/>
  <c r="BE155" i="3"/>
  <c r="BE156" i="3"/>
  <c r="BE158" i="3"/>
  <c r="BE160" i="3"/>
  <c r="BE166" i="3"/>
  <c r="BE172" i="3"/>
  <c r="BE176" i="3"/>
  <c r="BE183" i="3"/>
  <c r="BE185" i="3"/>
  <c r="BE187" i="3"/>
  <c r="BE188" i="3"/>
  <c r="BE189" i="3"/>
  <c r="BE191" i="3"/>
  <c r="BE203" i="3"/>
  <c r="BE141" i="2"/>
  <c r="BE142" i="2"/>
  <c r="BE147" i="2"/>
  <c r="BE149" i="2"/>
  <c r="BE150" i="2"/>
  <c r="BE156" i="2"/>
  <c r="BE158" i="2"/>
  <c r="BE161" i="2"/>
  <c r="BE163" i="2"/>
  <c r="BE164" i="2"/>
  <c r="BE167" i="2"/>
  <c r="BE168" i="2"/>
  <c r="BE172" i="2"/>
  <c r="BE173" i="2"/>
  <c r="BE174" i="2"/>
  <c r="BE175" i="2"/>
  <c r="BE181" i="2"/>
  <c r="BE182" i="2"/>
  <c r="BE183" i="2"/>
  <c r="BE184" i="2"/>
  <c r="BE192" i="2"/>
  <c r="BE198" i="2"/>
  <c r="BE200" i="2"/>
  <c r="BE216" i="2"/>
  <c r="BE217" i="2"/>
  <c r="BE225" i="2"/>
  <c r="BE232" i="2"/>
  <c r="BE234" i="2"/>
  <c r="BE248" i="2"/>
  <c r="BE250" i="2"/>
  <c r="BE256" i="2"/>
  <c r="BE261" i="2"/>
  <c r="BE263" i="2"/>
  <c r="BE270" i="2"/>
  <c r="BE271" i="2"/>
  <c r="BE273" i="2"/>
  <c r="BE274" i="2"/>
  <c r="BE275" i="2"/>
  <c r="BE278" i="2"/>
  <c r="BE280" i="2"/>
  <c r="BE285" i="2"/>
  <c r="BE286" i="2"/>
  <c r="BE287" i="2"/>
  <c r="BE290" i="2"/>
  <c r="BE291" i="2"/>
  <c r="BE295" i="2"/>
  <c r="BE296" i="2"/>
  <c r="BE297" i="2"/>
  <c r="BE301" i="2"/>
  <c r="BE314" i="2"/>
  <c r="BK315" i="2"/>
  <c r="J315" i="2"/>
  <c r="J103" i="2" s="1"/>
  <c r="BE137" i="3"/>
  <c r="BE139" i="3"/>
  <c r="BE140" i="3"/>
  <c r="BE144" i="3"/>
  <c r="BE147" i="3"/>
  <c r="BE148" i="3"/>
  <c r="BE153" i="3"/>
  <c r="BE154" i="3"/>
  <c r="BE157" i="3"/>
  <c r="BE167" i="3"/>
  <c r="BE171" i="3"/>
  <c r="BE173" i="3"/>
  <c r="BE177" i="3"/>
  <c r="BE180" i="3"/>
  <c r="BE186" i="3"/>
  <c r="BE193" i="3"/>
  <c r="BE194" i="3"/>
  <c r="BE200" i="3"/>
  <c r="BE188" i="2"/>
  <c r="BE194" i="2"/>
  <c r="BE196" i="2"/>
  <c r="BE204" i="2"/>
  <c r="BE208" i="2"/>
  <c r="BE209" i="2"/>
  <c r="BE214" i="2"/>
  <c r="BE220" i="2"/>
  <c r="BE222" i="2"/>
  <c r="BE242" i="2"/>
  <c r="BE252" i="2"/>
  <c r="BE259" i="2"/>
  <c r="BE260" i="2"/>
  <c r="BE262" i="2"/>
  <c r="BE267" i="2"/>
  <c r="BE272" i="2"/>
  <c r="BE276" i="2"/>
  <c r="BE281" i="2"/>
  <c r="BE299" i="2"/>
  <c r="BE304" i="2"/>
  <c r="BE307" i="2"/>
  <c r="BE316" i="2"/>
  <c r="F92" i="3"/>
  <c r="BE146" i="3"/>
  <c r="BE149" i="3"/>
  <c r="BE150" i="3"/>
  <c r="BE151" i="3"/>
  <c r="BE162" i="3"/>
  <c r="BE174" i="3"/>
  <c r="BE175" i="3"/>
  <c r="BE178" i="3"/>
  <c r="BE181" i="3"/>
  <c r="BE182" i="3"/>
  <c r="BE199" i="3"/>
  <c r="J36" i="3"/>
  <c r="AW96" i="1" s="1"/>
  <c r="F38" i="2"/>
  <c r="BC95" i="1"/>
  <c r="F38" i="3"/>
  <c r="BC96" i="1" s="1"/>
  <c r="F39" i="2"/>
  <c r="BD95" i="1" s="1"/>
  <c r="J36" i="2"/>
  <c r="AW95" i="1" s="1"/>
  <c r="F39" i="3"/>
  <c r="BD96" i="1" s="1"/>
  <c r="F37" i="2"/>
  <c r="BB95" i="1"/>
  <c r="F36" i="3"/>
  <c r="BA96" i="1" s="1"/>
  <c r="F37" i="3"/>
  <c r="BB96" i="1" s="1"/>
  <c r="F36" i="2"/>
  <c r="BA95" i="1" s="1"/>
  <c r="T134" i="2" l="1"/>
  <c r="T133" i="2" s="1"/>
  <c r="P134" i="2"/>
  <c r="P133" i="2"/>
  <c r="AU95" i="1"/>
  <c r="T135" i="3"/>
  <c r="T134" i="3" s="1"/>
  <c r="R135" i="3"/>
  <c r="R134" i="3" s="1"/>
  <c r="P135" i="3"/>
  <c r="P134" i="3" s="1"/>
  <c r="AU96" i="1" s="1"/>
  <c r="R134" i="2"/>
  <c r="R133" i="2" s="1"/>
  <c r="BK134" i="2"/>
  <c r="BK133" i="2"/>
  <c r="J133" i="2"/>
  <c r="J96" i="2" s="1"/>
  <c r="BK135" i="3"/>
  <c r="J135" i="3"/>
  <c r="J97" i="3" s="1"/>
  <c r="BB94" i="1"/>
  <c r="W31" i="1" s="1"/>
  <c r="BC94" i="1"/>
  <c r="W32" i="1" s="1"/>
  <c r="BA94" i="1"/>
  <c r="W30" i="1" s="1"/>
  <c r="BD94" i="1"/>
  <c r="W33" i="1"/>
  <c r="J30" i="2" l="1"/>
  <c r="J134" i="2"/>
  <c r="J97" i="2"/>
  <c r="BK134" i="3"/>
  <c r="J134" i="3"/>
  <c r="J96" i="3"/>
  <c r="J30" i="3"/>
  <c r="AU94" i="1"/>
  <c r="AX94" i="1"/>
  <c r="AW94" i="1"/>
  <c r="AK30" i="1" s="1"/>
  <c r="AY94" i="1"/>
  <c r="J106" i="2" l="1"/>
  <c r="J31" i="2" s="1"/>
  <c r="J32" i="2" s="1"/>
  <c r="AG95" i="1" s="1"/>
  <c r="BE113" i="3"/>
  <c r="J35" i="3" s="1"/>
  <c r="AV96" i="1" s="1"/>
  <c r="AT96" i="1" s="1"/>
  <c r="BE112" i="2" l="1"/>
  <c r="J35" i="2" s="1"/>
  <c r="AV95" i="1" s="1"/>
  <c r="AT95" i="1" s="1"/>
  <c r="J107" i="3"/>
  <c r="J31" i="3" s="1"/>
  <c r="J32" i="3" s="1"/>
  <c r="AG96" i="1" s="1"/>
  <c r="AN96" i="1" s="1"/>
  <c r="F35" i="3"/>
  <c r="AZ96" i="1" s="1"/>
  <c r="J114" i="2"/>
  <c r="J41" i="2" l="1"/>
  <c r="J41" i="3"/>
  <c r="AN95" i="1"/>
  <c r="F35" i="2"/>
  <c r="AZ95" i="1" s="1"/>
  <c r="AZ94" i="1" s="1"/>
  <c r="W29" i="1" s="1"/>
  <c r="J115" i="3"/>
  <c r="AG94" i="1"/>
  <c r="AK26" i="1" s="1"/>
  <c r="AV94" i="1" l="1"/>
  <c r="AK29" i="1"/>
  <c r="AK35" i="1"/>
  <c r="AT94" i="1" l="1"/>
  <c r="AN94" i="1"/>
</calcChain>
</file>

<file path=xl/sharedStrings.xml><?xml version="1.0" encoding="utf-8"?>
<sst xmlns="http://schemas.openxmlformats.org/spreadsheetml/2006/main" count="3708" uniqueCount="894">
  <si>
    <t>Export Komplet</t>
  </si>
  <si>
    <t/>
  </si>
  <si>
    <t>2.0</t>
  </si>
  <si>
    <t>ZAMOK</t>
  </si>
  <si>
    <t>False</t>
  </si>
  <si>
    <t>{4434c44a-5170-41c6-8750-a270a5f5ca18}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</si>
  <si>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</si>
  <si>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</si>
  <si>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</si>
  <si>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</si>
  <si>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</si>
  <si>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</si>
  <si>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</si>
  <si>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</si>
  <si>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P242019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</si>
  <si>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</si>
  <si>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</si>
  <si>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Habartov, parkoviště Švermova</t>
  </si>
  <si>
    <t>KSO:</t>
  </si>
  <si>
    <t>CC-CZ:</t>
  </si>
  <si>
    <t>Místo:</t>
  </si>
  <si>
    <t>Habartov</t>
  </si>
  <si>
    <t>Datum:</t>
  </si>
  <si>
    <t>19. 10. 2020</t>
  </si>
  <si>
    <t>Zadavatel:</t>
  </si>
  <si>
    <t>IČ:</t>
  </si>
  <si>
    <t>00259314</t>
  </si>
  <si>
    <t>Město Habartov</t>
  </si>
  <si>
    <t>DIČ:</t>
  </si>
  <si>
    <t>CZ00259314</t>
  </si>
  <si>
    <t>Uchazeč:</t>
  </si>
  <si>
    <t>Vyplň údaj</t>
  </si>
  <si>
    <t>Projektant:</t>
  </si>
  <si>
    <t>06032354</t>
  </si>
  <si>
    <t>GEOprojectKV s.r.o.</t>
  </si>
  <si>
    <t>CZ06032354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</si>
  <si>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</si>
  <si>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</si>
  <si>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</si>
  <si>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</si>
  <si>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</si>
  <si>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</si>
  <si>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</si>
  <si>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</si>
  <si>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</si>
  <si>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</si>
  <si>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</si>
  <si>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</si>
  <si>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</si>
  <si>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</si>
  <si>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</si>
  <si>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</si>
  <si>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</si>
  <si>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</si>
  <si>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</si>
  <si>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</si>
  <si>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</si>
  <si>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</si>
  <si>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</si>
  <si>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</si>
  <si>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</si>
  <si>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</si>
  <si>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</si>
  <si>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</si>
  <si>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</si>
  <si>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</si>
  <si>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</si>
  <si>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</si>
  <si>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</si>
  <si>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</si>
  <si>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</si>
  <si>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</si>
  <si>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</si>
  <si>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</si>
  <si>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</si>
  <si>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</si>
  <si>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</si>
  <si>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</si>
  <si>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</si>
  <si>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</si>
  <si>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</si>
  <si>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</si>
  <si>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</si>
  <si>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</si>
  <si>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</si>
  <si>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 a zpevněné plochy</t>
  </si>
  <si>
    <t>STA</t>
  </si>
  <si>
    <t>1</t>
  </si>
  <si>
    <t>{9983e3d3-cdf9-4ae7-9064-f2f9108fbd57}</t>
  </si>
  <si>
    <t>2</t>
  </si>
  <si>
    <t>SO 401</t>
  </si>
  <si>
    <t>Veřejné osvětlení</t>
  </si>
  <si>
    <t>{c157d5cb-ea42-4c81-b3db-9301f4b7efaf}</t>
  </si>
  <si>
    <t>KRYCÍ LIST SOUPISU PRACÍ</t>
  </si>
  <si>
    <t>Objekt:</t>
  </si>
  <si>
    <t>SO 101 - Komunikace a zpevněné plochy</t>
  </si>
  <si>
    <t>Položky v ostatních nákladech zahrnují:                                                                                                                    Průzkumné práce - vytyčení inženýrských sítí                                                                                                                     Geodetické práce - vytyčení stavby, zaměření skutečného provedení                                                                           Projektové práce - projekt RDS, projekt skutečného provedení                                                                                        Zařízení staveniště - skládka materiálů, oplocení, zázemí, DIO atd.                                                                                 Inženýrská činnost - zkoušky únosnosti pláně a jednotlivých vrstev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</si>
  <si>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</si>
  <si>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</si>
  <si>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</si>
  <si>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</si>
  <si>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</si>
  <si>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</si>
  <si>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</si>
  <si>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</si>
  <si>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</si>
  <si>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</si>
  <si>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</si>
  <si>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</si>
  <si>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</si>
  <si>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</si>
  <si>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2) Ostatní náklady</t>
  </si>
  <si>
    <t>Průzkumné práce</t>
  </si>
  <si>
    <t>VRN</t>
  </si>
  <si>
    <t>Geodetické práce</t>
  </si>
  <si>
    <t>Projektové práce</t>
  </si>
  <si>
    <t>Zařízení staveniště</t>
  </si>
  <si>
    <t>Inženýrská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</si>
  <si>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</si>
  <si>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</si>
  <si>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</si>
  <si>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</si>
  <si>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</si>
  <si>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</si>
  <si>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</si>
  <si>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</si>
  <si>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</si>
  <si>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</si>
  <si>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</si>
  <si>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</si>
  <si>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</si>
  <si>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</si>
  <si>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</si>
  <si>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</si>
  <si>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</si>
  <si>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</si>
  <si>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</si>
  <si>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</si>
  <si>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111212351</t>
  </si>
  <si>
    <t>Odstranění nevhodných dřevin do 100 m2 výšky nad 1 m s odstraněním pařezů v rovině nebo svahu 1:5</t>
  </si>
  <si>
    <t>m2</t>
  </si>
  <si>
    <t>CS ÚRS 2021 01</t>
  </si>
  <si>
    <t>4</t>
  </si>
  <si>
    <t>-889982005</t>
  </si>
  <si>
    <t>112151111</t>
  </si>
  <si>
    <t>Směrové kácení stromů s rozřezáním a odvětvením D kmene do 200 mm</t>
  </si>
  <si>
    <t>kus</t>
  </si>
  <si>
    <t>1558526909</t>
  </si>
  <si>
    <t>3</t>
  </si>
  <si>
    <t>112151112</t>
  </si>
  <si>
    <t>Směrové kácení stromů s rozřezáním a odvětvením D kmene do 300 mm</t>
  </si>
  <si>
    <t>-2030407778</t>
  </si>
  <si>
    <t>112151113</t>
  </si>
  <si>
    <t>Směrové kácení stromů s rozřezáním a odvětvením D kmene do 400 mm</t>
  </si>
  <si>
    <t>52014305</t>
  </si>
  <si>
    <t>5</t>
  </si>
  <si>
    <t>112201111</t>
  </si>
  <si>
    <t>Odstranění pařezů D do 0,2 m v rovině a svahu 1:5 s odklizením do 20 m a zasypáním jámy</t>
  </si>
  <si>
    <t>2053857094</t>
  </si>
  <si>
    <t>6</t>
  </si>
  <si>
    <t>112201112</t>
  </si>
  <si>
    <t>Odstranění pařezů D do 0,3 m v rovině a svahu 1:5 s odklizením do 20 m a zasypáním jámy</t>
  </si>
  <si>
    <t>-131423233</t>
  </si>
  <si>
    <t>7</t>
  </si>
  <si>
    <t>112201113</t>
  </si>
  <si>
    <t>Odstranění pařezů D do 0,4 m v rovině a svahu 1:5 s odklizením do 20 m a zasypáním jámy</t>
  </si>
  <si>
    <t>1669272062</t>
  </si>
  <si>
    <t>8</t>
  </si>
  <si>
    <t>162201411</t>
  </si>
  <si>
    <t>Vodorovné přemístění kmenů stromů listnatých do 1 km D kmene do 300 mm</t>
  </si>
  <si>
    <t>284234886</t>
  </si>
  <si>
    <t>9</t>
  </si>
  <si>
    <t>162301951</t>
  </si>
  <si>
    <t>Příplatek k vodorovnému přemístění kmenů stromů listnatých D kmene do 300 mm ZKD 1 km</t>
  </si>
  <si>
    <t>-748020765</t>
  </si>
  <si>
    <t>VV</t>
  </si>
  <si>
    <t>27*9</t>
  </si>
  <si>
    <t>10</t>
  </si>
  <si>
    <t>162201412</t>
  </si>
  <si>
    <t>Vodorovné přemístění kmenů stromů listnatých do 1 km D kmene do 500 mm</t>
  </si>
  <si>
    <t>229736519</t>
  </si>
  <si>
    <t>11</t>
  </si>
  <si>
    <t>162301952</t>
  </si>
  <si>
    <t>Příplatek k vodorovnému přemístění kmenů stromů listnatých D kmene do 500 mm ZKD 1 km</t>
  </si>
  <si>
    <t>2070873254</t>
  </si>
  <si>
    <t>1*9</t>
  </si>
  <si>
    <t>12</t>
  </si>
  <si>
    <t>162201421</t>
  </si>
  <si>
    <t>Vodorovné přemístění pařezů do 1 km D do 300 mm</t>
  </si>
  <si>
    <t>1225308096</t>
  </si>
  <si>
    <t>13</t>
  </si>
  <si>
    <t>162301971</t>
  </si>
  <si>
    <t>Příplatek k vodorovnému přemístění pařezů D 300 mm ZKD 1 km</t>
  </si>
  <si>
    <t>698877996</t>
  </si>
  <si>
    <t>14</t>
  </si>
  <si>
    <t>162201422</t>
  </si>
  <si>
    <t>Vodorovné přemístění pařezů do 1 km D do 500 mm</t>
  </si>
  <si>
    <t>1530607364</t>
  </si>
  <si>
    <t>162301972</t>
  </si>
  <si>
    <t>Příplatek k vodorovnému přemístění pařezů D 500 mm ZKD 1 km</t>
  </si>
  <si>
    <t>1107592128</t>
  </si>
  <si>
    <t>16</t>
  </si>
  <si>
    <t>162301501</t>
  </si>
  <si>
    <t>Vodorovné přemístění křovin do 5 km D kmene do 100 mm</t>
  </si>
  <si>
    <t>6570340</t>
  </si>
  <si>
    <t>17</t>
  </si>
  <si>
    <t>162301981</t>
  </si>
  <si>
    <t>Příplatek k vodorovnému přemístění křovin D kmene do 100 mm ZKD 1 km</t>
  </si>
  <si>
    <t>-1770034828</t>
  </si>
  <si>
    <t>10*5</t>
  </si>
  <si>
    <t>18</t>
  </si>
  <si>
    <t>181111111</t>
  </si>
  <si>
    <t>Plošná úprava terénu do 500 m2 zemina skupiny 1 až 4 nerovnosti do 100 mm v rovinně a svahu do 1:5</t>
  </si>
  <si>
    <t>-1888857415</t>
  </si>
  <si>
    <t>19</t>
  </si>
  <si>
    <t>182303111</t>
  </si>
  <si>
    <t>Doplnění zeminy nebo substrátu na travnatých plochách tl 50 mm rovina v rovinně a svahu do 1:5</t>
  </si>
  <si>
    <t>-27842363</t>
  </si>
  <si>
    <t>P</t>
  </si>
  <si>
    <t>Poznámka k položce:_x000D_
rozprostření substrátu</t>
  </si>
  <si>
    <t>20</t>
  </si>
  <si>
    <t>M</t>
  </si>
  <si>
    <t>10321100</t>
  </si>
  <si>
    <t>zahradní substrát pro výsadbu VL</t>
  </si>
  <si>
    <t>m3</t>
  </si>
  <si>
    <t>1525209747</t>
  </si>
  <si>
    <t>183111214</t>
  </si>
  <si>
    <t>Jamky pro výsadbu s výměnou 50 % půdy zeminy tř 1 až 4 objem do 0,02 m3 v rovině a svahu do 1:5</t>
  </si>
  <si>
    <t>2122767733</t>
  </si>
  <si>
    <t>22</t>
  </si>
  <si>
    <t>1156291319</t>
  </si>
  <si>
    <t>23</t>
  </si>
  <si>
    <t>183151114</t>
  </si>
  <si>
    <t>Hloubení jam pro výsadbu dřevin strojně v rovině nebo ve svahu do 1:5 objem jamky do 0,70 m3</t>
  </si>
  <si>
    <t>-1847498139</t>
  </si>
  <si>
    <t>Poznámka k položce:_x000D_
Výsadba stromů</t>
  </si>
  <si>
    <t>24</t>
  </si>
  <si>
    <t>183205111</t>
  </si>
  <si>
    <t>Založení záhonu v rovině a svahu do 1:5 zemina tř 1 a 2</t>
  </si>
  <si>
    <t>957229304</t>
  </si>
  <si>
    <t>25</t>
  </si>
  <si>
    <t>184102112</t>
  </si>
  <si>
    <t>Výsadba dřeviny s balem D do 0,3 m do jamky se zalitím v rovině a svahu do 1:5</t>
  </si>
  <si>
    <t>-1885689076</t>
  </si>
  <si>
    <t>26</t>
  </si>
  <si>
    <t>0265202R1.1</t>
  </si>
  <si>
    <t>Bobkovišeň lékařská/Prunus laurocerasus/ v 40-60 cm K3</t>
  </si>
  <si>
    <t>-1408255934</t>
  </si>
  <si>
    <t>Poznámka k položce:_x000D_
3ks/m2 popř. 2 ks/bm</t>
  </si>
  <si>
    <t>27</t>
  </si>
  <si>
    <t>184102117</t>
  </si>
  <si>
    <t>Výsadba dřeviny s balem D do 1 m do jamky se zalitím v rovině a svahu do 1:5</t>
  </si>
  <si>
    <t>-1687399538</t>
  </si>
  <si>
    <t>28</t>
  </si>
  <si>
    <t>02650461</t>
  </si>
  <si>
    <t>dub letní /Quercus robur/ 150-200cm</t>
  </si>
  <si>
    <t>-1260004024</t>
  </si>
  <si>
    <t>29</t>
  </si>
  <si>
    <t>113106144</t>
  </si>
  <si>
    <t>Rozebrání dlažeb ze zámkových dlaždic komunikací pro pěší strojně pl přes 50 m2</t>
  </si>
  <si>
    <t>1236894548</t>
  </si>
  <si>
    <t>30</t>
  </si>
  <si>
    <t>113106571</t>
  </si>
  <si>
    <t>Rozebrání dlažeb vozovek ze zámkové dlažby s ložem z kameniva strojně pl přes 200 m2</t>
  </si>
  <si>
    <t>-1142448603</t>
  </si>
  <si>
    <t>31</t>
  </si>
  <si>
    <t>113107221</t>
  </si>
  <si>
    <t>Odstranění podkladu z kameniva drceného tl 100 mm strojně pl přes 200 m2</t>
  </si>
  <si>
    <t>1616516039</t>
  </si>
  <si>
    <t>280+70</t>
  </si>
  <si>
    <t>32</t>
  </si>
  <si>
    <t>113107222</t>
  </si>
  <si>
    <t>Odstranění podkladu z kameniva drceného tl 200 mm strojně pl přes 200 m2</t>
  </si>
  <si>
    <t>201883396</t>
  </si>
  <si>
    <t>370+90</t>
  </si>
  <si>
    <t>33</t>
  </si>
  <si>
    <t>113107243</t>
  </si>
  <si>
    <t>Odstranění podkladu živičného tl 150 mm strojně pl přes 200 m2</t>
  </si>
  <si>
    <t>1892609820</t>
  </si>
  <si>
    <t>34</t>
  </si>
  <si>
    <t>113202111</t>
  </si>
  <si>
    <t>Vytrhání obrub krajníků obrubníků stojatých</t>
  </si>
  <si>
    <t>m</t>
  </si>
  <si>
    <t>1997810866</t>
  </si>
  <si>
    <t>35</t>
  </si>
  <si>
    <t>113204111</t>
  </si>
  <si>
    <t>Vytrhání obrub záhonových</t>
  </si>
  <si>
    <t>502494967</t>
  </si>
  <si>
    <t>36</t>
  </si>
  <si>
    <t>121151123</t>
  </si>
  <si>
    <t>Sejmutí ornice plochy přes 500 m2 tl vrstvy do 200 mm strojně</t>
  </si>
  <si>
    <t>441306201</t>
  </si>
  <si>
    <t>37</t>
  </si>
  <si>
    <t>122452204</t>
  </si>
  <si>
    <t>Odkopávky a prokopávky nezapažené pro silnice a dálnice v hornině třídy těžitelnosti II objem do 500 m3 strojně</t>
  </si>
  <si>
    <t>2130841746</t>
  </si>
  <si>
    <t>38</t>
  </si>
  <si>
    <t>162351103</t>
  </si>
  <si>
    <t>Vodorovné přemístění do 500 m výkopku/sypaniny z horniny třídy těžitelnosti I, skupiny 1 až 3</t>
  </si>
  <si>
    <t>1631277518</t>
  </si>
  <si>
    <t>280+75,5</t>
  </si>
  <si>
    <t>39</t>
  </si>
  <si>
    <t>167151101</t>
  </si>
  <si>
    <t>Nakládání výkopku z hornin třídy těžitelnosti I, skupiny 1 až 3 do 100 m3</t>
  </si>
  <si>
    <t>-221586214</t>
  </si>
  <si>
    <t>375+252</t>
  </si>
  <si>
    <t>40</t>
  </si>
  <si>
    <t>162751117</t>
  </si>
  <si>
    <t>Vodorovné přemístění do 10000 m výkopku/sypaniny z horniny třídy těžitelnosti I, skupiny 1 až 3</t>
  </si>
  <si>
    <t>253310738</t>
  </si>
  <si>
    <t>252-75,5+375-280</t>
  </si>
  <si>
    <t>41</t>
  </si>
  <si>
    <t>162751119</t>
  </si>
  <si>
    <t>Příplatek k vodorovnému přemístění výkopku/sypaniny z horniny třídy těžitelnosti I, skupiny 1 až 3 ZKD 1000 m přes 10000 m</t>
  </si>
  <si>
    <t>1559504277</t>
  </si>
  <si>
    <t>271,5*6</t>
  </si>
  <si>
    <t>42</t>
  </si>
  <si>
    <t>167102111</t>
  </si>
  <si>
    <t>Nakládání drnu ze skládky</t>
  </si>
  <si>
    <t>232018678</t>
  </si>
  <si>
    <t>Poznámka k položce:_x000D_
Ornice pro zpětné použití</t>
  </si>
  <si>
    <t>43</t>
  </si>
  <si>
    <t>171152112</t>
  </si>
  <si>
    <t>Uložení sypaniny z hornin nesoudržných a sypkých do násypů zhutněných mimo aktivní zónu silnic a dálnic</t>
  </si>
  <si>
    <t>495600050</t>
  </si>
  <si>
    <t>44</t>
  </si>
  <si>
    <t>174151101</t>
  </si>
  <si>
    <t>Zásyp jam, šachet rýh nebo kolem objektů sypaninou se zhutněním</t>
  </si>
  <si>
    <t>-214008887</t>
  </si>
  <si>
    <t>45</t>
  </si>
  <si>
    <t>171251201</t>
  </si>
  <si>
    <t>Uložení sypaniny na skládky nebo meziskládky</t>
  </si>
  <si>
    <t>-472902641</t>
  </si>
  <si>
    <t>46</t>
  </si>
  <si>
    <t>171201221</t>
  </si>
  <si>
    <t>Poplatek za uložení na skládce (skládkovné) zeminy a kamení kód odpadu 17 05 04</t>
  </si>
  <si>
    <t>t</t>
  </si>
  <si>
    <t>1178003983</t>
  </si>
  <si>
    <t>271,5*1,6</t>
  </si>
  <si>
    <t>47</t>
  </si>
  <si>
    <t>181152302</t>
  </si>
  <si>
    <t>Úprava pláně pro silnice a dálnice v zářezech se zhutněním</t>
  </si>
  <si>
    <t>-2106496825</t>
  </si>
  <si>
    <t>1190+1095+138+55+280</t>
  </si>
  <si>
    <t>48</t>
  </si>
  <si>
    <t>181351113</t>
  </si>
  <si>
    <t>Rozprostření ornice tl vrstvy do 200 mm pl přes 500 m2 v rovině nebo ve svahu do 1:5 strojně</t>
  </si>
  <si>
    <t>-629697754</t>
  </si>
  <si>
    <t>49</t>
  </si>
  <si>
    <t>181411121</t>
  </si>
  <si>
    <t>Založení lučního trávníku výsevem plochy do 1000 m2 v rovině a ve svahu do 1:5</t>
  </si>
  <si>
    <t>-783669123</t>
  </si>
  <si>
    <t>50</t>
  </si>
  <si>
    <t>00572470</t>
  </si>
  <si>
    <t>osivo směs travní univerzál</t>
  </si>
  <si>
    <t>kg</t>
  </si>
  <si>
    <t>-2104221485</t>
  </si>
  <si>
    <t>755*0,015 'Přepočtené koeficientem množství</t>
  </si>
  <si>
    <t>51</t>
  </si>
  <si>
    <t>184802111</t>
  </si>
  <si>
    <t>Chemické odplevelení před založením kultury nad 20 m2 postřikem na široko v rovině a svahu do 1:5</t>
  </si>
  <si>
    <t>-229806742</t>
  </si>
  <si>
    <t>52</t>
  </si>
  <si>
    <t>184911161</t>
  </si>
  <si>
    <t>Mulčování záhonů kačírkem tl. vrstvy do 0,1 m v rovině a svahu do 1:5</t>
  </si>
  <si>
    <t>-1654882893</t>
  </si>
  <si>
    <t>53</t>
  </si>
  <si>
    <t>10391100</t>
  </si>
  <si>
    <t>kůra mulčovací VL</t>
  </si>
  <si>
    <t>-858930083</t>
  </si>
  <si>
    <t>54</t>
  </si>
  <si>
    <t>184911311</t>
  </si>
  <si>
    <t>Položení mulčovací textilie v rovině a svahu do 1:5</t>
  </si>
  <si>
    <t>-1857745596</t>
  </si>
  <si>
    <t>Poznámka k položce:_x000D_
vč. kotvících prvků</t>
  </si>
  <si>
    <t>55</t>
  </si>
  <si>
    <t>69311225</t>
  </si>
  <si>
    <t>geotextilie netkaná separační, ochranná, filtrační, drenážní PES 100g/m2</t>
  </si>
  <si>
    <t>-782150832</t>
  </si>
  <si>
    <t>Poznámka k položce:_x000D_
Mulčovací textílie</t>
  </si>
  <si>
    <t>56</t>
  </si>
  <si>
    <t>185802114</t>
  </si>
  <si>
    <t>Hnojení půdy umělým hnojivem k jednotlivým rostlinám v rovině a svahu do 1:5</t>
  </si>
  <si>
    <t>-1645927080</t>
  </si>
  <si>
    <t>57</t>
  </si>
  <si>
    <t>25191155R1</t>
  </si>
  <si>
    <t>hnojivo Silvamix tbl.</t>
  </si>
  <si>
    <t>-55341406</t>
  </si>
  <si>
    <t>58</t>
  </si>
  <si>
    <t>25191155R2</t>
  </si>
  <si>
    <t>půdní kondicionér, 100 g/m2</t>
  </si>
  <si>
    <t>637552302</t>
  </si>
  <si>
    <t>59</t>
  </si>
  <si>
    <t>185804312</t>
  </si>
  <si>
    <t>Zalití rostlin vodou plocha přes 20 m2</t>
  </si>
  <si>
    <t>1665278862</t>
  </si>
  <si>
    <t>60</t>
  </si>
  <si>
    <t>185851121</t>
  </si>
  <si>
    <t>Dovoz vody pro zálivku rostlin za vzdálenost do 1000 m</t>
  </si>
  <si>
    <t>677235457</t>
  </si>
  <si>
    <t>61</t>
  </si>
  <si>
    <t>08211321R</t>
  </si>
  <si>
    <t>voda pro zalévání</t>
  </si>
  <si>
    <t>215443997</t>
  </si>
  <si>
    <t>Komunikace pozemní</t>
  </si>
  <si>
    <t>62</t>
  </si>
  <si>
    <t>561021R1</t>
  </si>
  <si>
    <t>Sanace zemní pláně tl. 200 mm</t>
  </si>
  <si>
    <t>2030829660</t>
  </si>
  <si>
    <t>Poznámka k položce:_x000D_
Položka bude využita v případě nedosažení požadovaných hodnot únosnosti pláně_x000D_
Zahrnuje výkop stávající zeminy, odvoz a uložení na skládku_x000D_
Dodávka a uložení nového materiálu včetně zhutnění</t>
  </si>
  <si>
    <t>63</t>
  </si>
  <si>
    <t>564851111</t>
  </si>
  <si>
    <t>Podklad ze štěrkodrtě ŠD tl 150 mm</t>
  </si>
  <si>
    <t>1713961781</t>
  </si>
  <si>
    <t>Poznámka k položce:_x000D_
Komunikace, chodníky</t>
  </si>
  <si>
    <t>1190+138</t>
  </si>
  <si>
    <t>64</t>
  </si>
  <si>
    <t>564871111</t>
  </si>
  <si>
    <t>Podklad ze štěrkodrtě ŠD tl 250 mm</t>
  </si>
  <si>
    <t>-1152113128</t>
  </si>
  <si>
    <t>Poznámka k položce:_x000D_
Parkovací stání ze zatravňvacích tvárnic i betonové dlažby, mlatové chodníky</t>
  </si>
  <si>
    <t>1095+280+55</t>
  </si>
  <si>
    <t>65</t>
  </si>
  <si>
    <t>567120109</t>
  </si>
  <si>
    <t>Podklad ze směsi stmelené cementem SC C 1,5/2,0 (SC II) tl 100 mm</t>
  </si>
  <si>
    <t>-1614019545</t>
  </si>
  <si>
    <t>Poznámka k položce:_x000D_
Komunikace</t>
  </si>
  <si>
    <t>66</t>
  </si>
  <si>
    <t>565135111</t>
  </si>
  <si>
    <t>Asfaltový beton vrstva podkladní ACP 16 (obalované kamenivo OKS) tl 50 mm š do 3 m</t>
  </si>
  <si>
    <t>-1956260622</t>
  </si>
  <si>
    <t>67</t>
  </si>
  <si>
    <t>577134111</t>
  </si>
  <si>
    <t>Asfaltový beton vrstva obrusná ACO 11 (ABS) tř. I tl 40 mm š do 3 m z nemodifikovaného asfaltu</t>
  </si>
  <si>
    <t>244199905</t>
  </si>
  <si>
    <t>68</t>
  </si>
  <si>
    <t>573211108</t>
  </si>
  <si>
    <t>Postřik živičný spojovací z asfaltu v množství 0,40 kg/m2</t>
  </si>
  <si>
    <t>1607101258</t>
  </si>
  <si>
    <t>1190*2</t>
  </si>
  <si>
    <t>69</t>
  </si>
  <si>
    <t>593532114</t>
  </si>
  <si>
    <t>Kladení dlažby z plastových vegetačních dlaždic pozemních komunikací se zámkem tl 60 mm pl přes 300 m2</t>
  </si>
  <si>
    <t>1334800261</t>
  </si>
  <si>
    <t>Poznámka k položce:_x000D_
Parkovací stání</t>
  </si>
  <si>
    <t>70</t>
  </si>
  <si>
    <t>5624514R1</t>
  </si>
  <si>
    <t>dlažba zatravňovací recyklovaný PE nosnost 350 t/m2 330x330x50mm - výplň štěrk</t>
  </si>
  <si>
    <t>-170382540</t>
  </si>
  <si>
    <t>660*1,01 'Přepočtené koeficientem množství</t>
  </si>
  <si>
    <t>71</t>
  </si>
  <si>
    <t>5624514R2</t>
  </si>
  <si>
    <t>dlažba zatravňovací recyklovaný PE nosnost 350 t/m2 330x330x50mm - výplň dlažba šedá</t>
  </si>
  <si>
    <t>402558115</t>
  </si>
  <si>
    <t>Poznámka k položce:_x000D_
Parkovací stání - lemování VDZ + vyhrazené stání pro invalidy</t>
  </si>
  <si>
    <t>315*1,01 'Přepočtené koeficientem množství</t>
  </si>
  <si>
    <t>72</t>
  </si>
  <si>
    <t>5624514R3</t>
  </si>
  <si>
    <t>dlažba zatravňovací recyklovaný PE nosnost 350 t/m2 330x330x50mm - výplň dlažba antracit</t>
  </si>
  <si>
    <t>-732765416</t>
  </si>
  <si>
    <t>Poznámka k položce:_x000D_
VDZ parkovacích stání</t>
  </si>
  <si>
    <t>120*1,01 'Přepočtené koeficientem množství</t>
  </si>
  <si>
    <t>73</t>
  </si>
  <si>
    <t>596211122</t>
  </si>
  <si>
    <t>Kladení zámkové dlažby komunikací pro pěší tl 60 mm skupiny B pl do 300 m2</t>
  </si>
  <si>
    <t>833255915</t>
  </si>
  <si>
    <t>Poznámka k položce:_x000D_
Chodníky</t>
  </si>
  <si>
    <t>74</t>
  </si>
  <si>
    <t>59245018</t>
  </si>
  <si>
    <t>dlažba tvar obdélník betonová 200x100x60mm přírodní</t>
  </si>
  <si>
    <t>-1065749718</t>
  </si>
  <si>
    <t>75</t>
  </si>
  <si>
    <t>59245006</t>
  </si>
  <si>
    <t>dlažba tvar obdélník betonová pro nevidomé 200x100x60mm barevná</t>
  </si>
  <si>
    <t>926117914</t>
  </si>
  <si>
    <t>76</t>
  </si>
  <si>
    <t>596212220</t>
  </si>
  <si>
    <t>Kladení zámkové dlažby pozemních komunikací tl 80 mm skupiny B pl do 50 m2</t>
  </si>
  <si>
    <t>779162285</t>
  </si>
  <si>
    <t>Poznámka k položce:_x000D_
Parkovací stání ze zámkové dlažby, bude použit rozebraný materiál</t>
  </si>
  <si>
    <t>77</t>
  </si>
  <si>
    <t>571907118</t>
  </si>
  <si>
    <t>Posyp krytu kamenivem drceným nebo těženým do 70 kg/m2</t>
  </si>
  <si>
    <t>732157196</t>
  </si>
  <si>
    <t>Poznámka k položce:_x000D_
Mlatové chodníky</t>
  </si>
  <si>
    <t>Trubní vedení</t>
  </si>
  <si>
    <t>78</t>
  </si>
  <si>
    <t>899331111</t>
  </si>
  <si>
    <t>Výšková úprava uličního vstupu nebo vpusti do 200 mm zvýšením poklopu</t>
  </si>
  <si>
    <t>487285989</t>
  </si>
  <si>
    <t>79</t>
  </si>
  <si>
    <t>871315221</t>
  </si>
  <si>
    <t>Kanalizační potrubí z tvrdého PVC jednovrstvé tuhost třídy SN8 DN 160</t>
  </si>
  <si>
    <t>133577661</t>
  </si>
  <si>
    <t>80</t>
  </si>
  <si>
    <t>877315211</t>
  </si>
  <si>
    <t>Montáž tvarovek z tvrdého PVC-systém KG nebo z polypropylenu-systém KG 2000 jednoosé DN 160</t>
  </si>
  <si>
    <t>-1533303282</t>
  </si>
  <si>
    <t>81</t>
  </si>
  <si>
    <t>28611362</t>
  </si>
  <si>
    <t>koleno kanalizace PVC KG 160x67°</t>
  </si>
  <si>
    <t>-948530599</t>
  </si>
  <si>
    <t>82</t>
  </si>
  <si>
    <t>890411851</t>
  </si>
  <si>
    <t>Bourání šachet z prefabrikovaných skruží strojně obestavěného prostoru do 1,5 m3</t>
  </si>
  <si>
    <t>312983582</t>
  </si>
  <si>
    <t>Poznámka k položce:_x000D_
Přesun dvou uličních vpustí</t>
  </si>
  <si>
    <t>83</t>
  </si>
  <si>
    <t>899202211</t>
  </si>
  <si>
    <t>Demontáž mříží litinových včetně rámů hmotnosti přes 50 do 100 kg</t>
  </si>
  <si>
    <t>1274747283</t>
  </si>
  <si>
    <t>84</t>
  </si>
  <si>
    <t>89594111R1</t>
  </si>
  <si>
    <t>Dodávka a montáž vpusti kanalizační uliční z betonových dílců typ UV-50 normální</t>
  </si>
  <si>
    <t>1019803549</t>
  </si>
  <si>
    <t>Ostatní konstrukce a práce, bourání</t>
  </si>
  <si>
    <t>85</t>
  </si>
  <si>
    <t>916131213</t>
  </si>
  <si>
    <t>Osazení silničního obrubníku betonového stojatého s boční opěrou do lože z betonu prostého</t>
  </si>
  <si>
    <t>1757169718</t>
  </si>
  <si>
    <t>86</t>
  </si>
  <si>
    <t>59217031</t>
  </si>
  <si>
    <t>obrubník betonový silniční 1000x150x250mm</t>
  </si>
  <si>
    <t>-1606282109</t>
  </si>
  <si>
    <t>87</t>
  </si>
  <si>
    <t>59217026</t>
  </si>
  <si>
    <t>obrubník betonový silniční 500x150x250mm</t>
  </si>
  <si>
    <t>-1651343336</t>
  </si>
  <si>
    <t>88</t>
  </si>
  <si>
    <t>59217035R2</t>
  </si>
  <si>
    <t>obrubník betonový obloukový vnější 780x150x250mm - R1</t>
  </si>
  <si>
    <t>ks</t>
  </si>
  <si>
    <t>-15409572</t>
  </si>
  <si>
    <t>89</t>
  </si>
  <si>
    <t>59217035R3</t>
  </si>
  <si>
    <t>obrubník betonový obloukový vnější 780x150x250mm - R2</t>
  </si>
  <si>
    <t>-303906913</t>
  </si>
  <si>
    <t>90</t>
  </si>
  <si>
    <t>59217035R6</t>
  </si>
  <si>
    <t>obrubník betonový roh vnitřní 400/400x150x250mm</t>
  </si>
  <si>
    <t>1521570519</t>
  </si>
  <si>
    <t>91</t>
  </si>
  <si>
    <t>59217029</t>
  </si>
  <si>
    <t>obrubník betonový silniční nájezdový 1000x150x150mm</t>
  </si>
  <si>
    <t>-1793503812</t>
  </si>
  <si>
    <t>92</t>
  </si>
  <si>
    <t>59217030</t>
  </si>
  <si>
    <t>obrubník betonový silniční přechodový 1000x150x150-250mm</t>
  </si>
  <si>
    <t>-1348250741</t>
  </si>
  <si>
    <t>93</t>
  </si>
  <si>
    <t>916231213</t>
  </si>
  <si>
    <t>Osazení chodníkového obrubníku betonového stojatého s boční opěrou do lože z betonu prostého</t>
  </si>
  <si>
    <t>452919917</t>
  </si>
  <si>
    <t>94</t>
  </si>
  <si>
    <t>59217016</t>
  </si>
  <si>
    <t>obrubník betonový chodníkový 1000x80x250mm</t>
  </si>
  <si>
    <t>1167991651</t>
  </si>
  <si>
    <t>95</t>
  </si>
  <si>
    <t>59217036</t>
  </si>
  <si>
    <t>obrubník betonový parkový přírodní 500x80x250mm</t>
  </si>
  <si>
    <t>677708487</t>
  </si>
  <si>
    <t>96</t>
  </si>
  <si>
    <t>59217036R2</t>
  </si>
  <si>
    <t>obrubník betonový obloukový vnější 780x80x250mm - R1</t>
  </si>
  <si>
    <t>-342025785</t>
  </si>
  <si>
    <t>97</t>
  </si>
  <si>
    <t>59217036R1</t>
  </si>
  <si>
    <t>obrubník betonový vnější 780x80x250mm - R0,5</t>
  </si>
  <si>
    <t>289291116</t>
  </si>
  <si>
    <t>98</t>
  </si>
  <si>
    <t>59217036R3</t>
  </si>
  <si>
    <t>obrubník betonový roh vnější 250/250x80x250mm</t>
  </si>
  <si>
    <t>706224762</t>
  </si>
  <si>
    <t>99</t>
  </si>
  <si>
    <t>914111111</t>
  </si>
  <si>
    <t>Montáž svislé dopravní značky do velikosti 1 m2 objímkami na sloupek nebo konzolu</t>
  </si>
  <si>
    <t>135706313</t>
  </si>
  <si>
    <t>100</t>
  </si>
  <si>
    <t>40445625</t>
  </si>
  <si>
    <t>informativní značky provozní IP8, IP9, IP11-IP13 500x700mm</t>
  </si>
  <si>
    <t>662491998</t>
  </si>
  <si>
    <t>101</t>
  </si>
  <si>
    <t>40445601</t>
  </si>
  <si>
    <t>výstražné dopravní značky A1-A30, A33 900mm</t>
  </si>
  <si>
    <t>-1057466036</t>
  </si>
  <si>
    <t>102</t>
  </si>
  <si>
    <t>40445611</t>
  </si>
  <si>
    <t>značky upravující přednost P2, P3, P8 500mm</t>
  </si>
  <si>
    <t>57708201</t>
  </si>
  <si>
    <t>103</t>
  </si>
  <si>
    <t>40445609</t>
  </si>
  <si>
    <t>značky upravující přednost P1, P4 900mm</t>
  </si>
  <si>
    <t>-195251304</t>
  </si>
  <si>
    <t>104</t>
  </si>
  <si>
    <t>40445620</t>
  </si>
  <si>
    <t>zákazové, příkazové dopravní značky B1-B34, C1-15 700mm</t>
  </si>
  <si>
    <t>-543415132</t>
  </si>
  <si>
    <t>105</t>
  </si>
  <si>
    <t>40445649</t>
  </si>
  <si>
    <t>dodatkové tabulky E3-E5, E8, E14-E16 500x150mm</t>
  </si>
  <si>
    <t>-715859422</t>
  </si>
  <si>
    <t>106</t>
  </si>
  <si>
    <t>40445650</t>
  </si>
  <si>
    <t>dodatkové tabulky E7, E12, E13 500x300mm</t>
  </si>
  <si>
    <t>-154372261</t>
  </si>
  <si>
    <t>107</t>
  </si>
  <si>
    <t>40445647</t>
  </si>
  <si>
    <t>dodatkové tabulky E1, E2a,b , E6, E9, E10 E12c, E17 500x500mm</t>
  </si>
  <si>
    <t>1399874223</t>
  </si>
  <si>
    <t>108</t>
  </si>
  <si>
    <t>914511111</t>
  </si>
  <si>
    <t>Montáž sloupku dopravních značek délky do 3,5 m s betonovým základem</t>
  </si>
  <si>
    <t>-1540515714</t>
  </si>
  <si>
    <t>109</t>
  </si>
  <si>
    <t>40445230</t>
  </si>
  <si>
    <t>sloupek pro dopravní značku Zn D 70mm v 3,5m</t>
  </si>
  <si>
    <t>355790916</t>
  </si>
  <si>
    <t>110</t>
  </si>
  <si>
    <t>40445254</t>
  </si>
  <si>
    <t>víčko plastové na sloupek D 70mm</t>
  </si>
  <si>
    <t>-1503510311</t>
  </si>
  <si>
    <t>111</t>
  </si>
  <si>
    <t>966006132</t>
  </si>
  <si>
    <t>Odstranění značek dopravních nebo orientačních se sloupky s betonovými patkami</t>
  </si>
  <si>
    <t>-604265491</t>
  </si>
  <si>
    <t>112</t>
  </si>
  <si>
    <t>915231111</t>
  </si>
  <si>
    <t>Vodorovné dopravní značení přechody pro chodce, šipky, symboly bílý plast</t>
  </si>
  <si>
    <t>-1999947257</t>
  </si>
  <si>
    <t>Poznámka k položce:_x000D_
VDZ vyhrazených stání</t>
  </si>
  <si>
    <t>113</t>
  </si>
  <si>
    <t>915621111</t>
  </si>
  <si>
    <t>Předznačení vodorovného plošného značení</t>
  </si>
  <si>
    <t>-1523941265</t>
  </si>
  <si>
    <t>114</t>
  </si>
  <si>
    <t>919726123R1</t>
  </si>
  <si>
    <t>Geotextilie pro ochranu a zachycení ropných látek netkaná měrná hmotnost 400 g/m2</t>
  </si>
  <si>
    <t>-882847172</t>
  </si>
  <si>
    <t>115</t>
  </si>
  <si>
    <t>919735113</t>
  </si>
  <si>
    <t>Řezání stávajícího živičného krytu hl do 150 mm</t>
  </si>
  <si>
    <t>134357114</t>
  </si>
  <si>
    <t>116</t>
  </si>
  <si>
    <t>919732211</t>
  </si>
  <si>
    <t>Styčná spára napojení nového živičného povrchu na stávající za tepla š 15 mm hl 25 mm s prořezáním</t>
  </si>
  <si>
    <t>-1553417200</t>
  </si>
  <si>
    <t>117</t>
  </si>
  <si>
    <t>966071711R1</t>
  </si>
  <si>
    <t>Bourání sloupků ocelových do 2,5 m zabetonovaných - staré fotbalové branky</t>
  </si>
  <si>
    <t>1009949741</t>
  </si>
  <si>
    <t>118</t>
  </si>
  <si>
    <t>96607182R1</t>
  </si>
  <si>
    <t>Vybourání kovových oplocení vč. sloupků a základů</t>
  </si>
  <si>
    <t>-1898011480</t>
  </si>
  <si>
    <t>997</t>
  </si>
  <si>
    <t>Přesun sutě</t>
  </si>
  <si>
    <t>119</t>
  </si>
  <si>
    <t>997221561</t>
  </si>
  <si>
    <t>Vodorovná doprava suti z kusových materiálů do 1 km</t>
  </si>
  <si>
    <t>1239746130</t>
  </si>
  <si>
    <t>120</t>
  </si>
  <si>
    <t>997221569</t>
  </si>
  <si>
    <t>Příplatek ZKD 1 km u vodorovné dopravy suti z kusových materiálů</t>
  </si>
  <si>
    <t>1059012712</t>
  </si>
  <si>
    <t>393,552*15</t>
  </si>
  <si>
    <t>121</t>
  </si>
  <si>
    <t>997221861</t>
  </si>
  <si>
    <t>Poplatek za uložení stavebního odpadu na recyklační skládce (skládkovné) z prostého betonu pod kódem 17 01 01</t>
  </si>
  <si>
    <t>2115202694</t>
  </si>
  <si>
    <t>18,2+92+21,525+18,6+3,84</t>
  </si>
  <si>
    <t>122</t>
  </si>
  <si>
    <t>997221873</t>
  </si>
  <si>
    <t>Poplatek za uložení stavebního odpadu na recyklační skládce (skládkovné) zeminy a kamení zatříděného do Katalogu odpadů pod kódem 17 05 04</t>
  </si>
  <si>
    <t>379267902</t>
  </si>
  <si>
    <t>59,5+133,4</t>
  </si>
  <si>
    <t>123</t>
  </si>
  <si>
    <t>997221875</t>
  </si>
  <si>
    <t>Poplatek za uložení stavebního odpadu na recyklační skládce (skládkovné) asfaltového bez obsahu dehtu zatříděného do Katalogu odpadů pod kódem 17 03 02</t>
  </si>
  <si>
    <t>-1682605632</t>
  </si>
  <si>
    <t>998</t>
  </si>
  <si>
    <t>Přesun hmot</t>
  </si>
  <si>
    <t>124</t>
  </si>
  <si>
    <t>998225111</t>
  </si>
  <si>
    <t>Přesun hmot pro pozemní komunikace s krytem z kamene, monolitickým betonovým nebo živičným</t>
  </si>
  <si>
    <t>756375036</t>
  </si>
  <si>
    <t>SO 401 - Veřejné osvětlení</t>
  </si>
  <si>
    <t>05124166</t>
  </si>
  <si>
    <t>Bc. Pavel Pruský - projekty elektro</t>
  </si>
  <si>
    <t xml:space="preserve">    01 - Dodávky zařízení</t>
  </si>
  <si>
    <t xml:space="preserve">    02 - Materiál elektromontážní</t>
  </si>
  <si>
    <t xml:space="preserve">    03 - Materiál zemní + stavební</t>
  </si>
  <si>
    <t xml:space="preserve">    04 - Elektromontáže</t>
  </si>
  <si>
    <t xml:space="preserve">    05 - Demontáže</t>
  </si>
  <si>
    <t xml:space="preserve">    06 - Zemní práce</t>
  </si>
  <si>
    <t xml:space="preserve">    07 - Ostatní náklady</t>
  </si>
  <si>
    <t>Doprava a přesun</t>
  </si>
  <si>
    <t>Prořez</t>
  </si>
  <si>
    <t>Materiál podružný</t>
  </si>
  <si>
    <t>PPV pro el. a zem.p.</t>
  </si>
  <si>
    <t>01</t>
  </si>
  <si>
    <t>Dodávky zařízení</t>
  </si>
  <si>
    <t>000530412.1</t>
  </si>
  <si>
    <t>Svítidlo 16LED/500mA/28W/horiz.uch./RAL7038B,IP66</t>
  </si>
  <si>
    <t>848083554</t>
  </si>
  <si>
    <t>000560017</t>
  </si>
  <si>
    <t>stožár osvětlov bezpatic,6m, prům.133/60mm, žárZn</t>
  </si>
  <si>
    <t>-172030997</t>
  </si>
  <si>
    <t>000574126</t>
  </si>
  <si>
    <t>výložník osvětlovací lomený 2-ramenný,vyložení 0,5m,90stup.žárZn</t>
  </si>
  <si>
    <t>-1740515273</t>
  </si>
  <si>
    <t>000574128</t>
  </si>
  <si>
    <t>výložník osvětlovací lomený 2-ramenný,vyložení 0,5m,180stup.žárZn</t>
  </si>
  <si>
    <t>1185678389</t>
  </si>
  <si>
    <t>000900001</t>
  </si>
  <si>
    <t>Držák pro svítidlo na prům.60mm pozink</t>
  </si>
  <si>
    <t>-1776170788</t>
  </si>
  <si>
    <t>000471034.1</t>
  </si>
  <si>
    <t>kombi svodič blesk.proudů pro 1fáz TN 12,5kA/pól, typ 1+2</t>
  </si>
  <si>
    <t>-1643289558</t>
  </si>
  <si>
    <t>02</t>
  </si>
  <si>
    <t>Materiál elektromontážní</t>
  </si>
  <si>
    <t>000579202</t>
  </si>
  <si>
    <t>stožárová výzbroj 2xkabel 10mm2 TNC řadová pojistka 1x svít.</t>
  </si>
  <si>
    <t>-41301590</t>
  </si>
  <si>
    <t>000432013.5</t>
  </si>
  <si>
    <t>pojistková vložka T/6A keramická 5x20mm</t>
  </si>
  <si>
    <t>-149619690</t>
  </si>
  <si>
    <t>000579222</t>
  </si>
  <si>
    <t>stožárová výzbroj 2xkabel 10mm2 TNC řadová pojistka 2x svít.</t>
  </si>
  <si>
    <t>-210829486</t>
  </si>
  <si>
    <t>000432013.6</t>
  </si>
  <si>
    <t>1854791838</t>
  </si>
  <si>
    <t>000101209</t>
  </si>
  <si>
    <t>kabel CYKY-J 4x10</t>
  </si>
  <si>
    <t>-195452308</t>
  </si>
  <si>
    <t>000101105</t>
  </si>
  <si>
    <t>kabel CYKY-J 3x1,5</t>
  </si>
  <si>
    <t>426351712</t>
  </si>
  <si>
    <t>000321500.1</t>
  </si>
  <si>
    <t>roura korugovaná pr.40/32mm</t>
  </si>
  <si>
    <t>621034438</t>
  </si>
  <si>
    <t>000295011</t>
  </si>
  <si>
    <t>vedení FeZn pr.10mm(0,63kg/m)</t>
  </si>
  <si>
    <t>-380140080</t>
  </si>
  <si>
    <t>000295073.3</t>
  </si>
  <si>
    <t>svorka zemní pro vodič FeZn Rd10/10</t>
  </si>
  <si>
    <t>807281572</t>
  </si>
  <si>
    <t>000295772</t>
  </si>
  <si>
    <t>svorka připojovací SP 1šroub nerez</t>
  </si>
  <si>
    <t>-1609355571</t>
  </si>
  <si>
    <t>10.342.10.2</t>
  </si>
  <si>
    <t>Páska plastová š.100 mm protikorozní</t>
  </si>
  <si>
    <t>KS</t>
  </si>
  <si>
    <t>1494888082</t>
  </si>
  <si>
    <t>000579206</t>
  </si>
  <si>
    <t>stožárová výzbroj 3xkabel 10mm2 TNC řadová pojistka 1x svít.</t>
  </si>
  <si>
    <t>1045757644</t>
  </si>
  <si>
    <t>000432013.7</t>
  </si>
  <si>
    <t>pojistková vložka T/6,0A keramická 5x20mm</t>
  </si>
  <si>
    <t>1591609943</t>
  </si>
  <si>
    <t>000579226</t>
  </si>
  <si>
    <t>stožárová výzbroj 3xkabel 10mm2 TNC řadová pojistka 2x svít.</t>
  </si>
  <si>
    <t>-932554867</t>
  </si>
  <si>
    <t>203081555</t>
  </si>
  <si>
    <t>03</t>
  </si>
  <si>
    <t>Materiál zemní + stavební</t>
  </si>
  <si>
    <t>000046134.3</t>
  </si>
  <si>
    <t>beton B13,5</t>
  </si>
  <si>
    <t>-534682444</t>
  </si>
  <si>
    <t>000046453</t>
  </si>
  <si>
    <t>stožárové pouzdro plast 315/1000</t>
  </si>
  <si>
    <t>2030544655</t>
  </si>
  <si>
    <t>000046383</t>
  </si>
  <si>
    <t>výstražná fólie šířka 0,34m</t>
  </si>
  <si>
    <t>-338346957</t>
  </si>
  <si>
    <t>000046383.2</t>
  </si>
  <si>
    <t>539096973</t>
  </si>
  <si>
    <t>04</t>
  </si>
  <si>
    <t>Elektromontáže</t>
  </si>
  <si>
    <t>210202103.2</t>
  </si>
  <si>
    <t>svítidlo LED pro venkovní osvětlení na stožár</t>
  </si>
  <si>
    <t>1682544849</t>
  </si>
  <si>
    <t>210204002.3</t>
  </si>
  <si>
    <t>stožár osvětlovací sadový ocelový</t>
  </si>
  <si>
    <t>-1037666702</t>
  </si>
  <si>
    <t>210204105</t>
  </si>
  <si>
    <t>výložník na stožár 2-ramenný do 70kg</t>
  </si>
  <si>
    <t>-1560925350</t>
  </si>
  <si>
    <t>-32759597</t>
  </si>
  <si>
    <t>210990001</t>
  </si>
  <si>
    <t>držák svítidla na stožár</t>
  </si>
  <si>
    <t>-721795835</t>
  </si>
  <si>
    <t>210204201.3</t>
  </si>
  <si>
    <t>elektrovýzbroj stožárů pro 1 okruh</t>
  </si>
  <si>
    <t>1654908196</t>
  </si>
  <si>
    <t>210204202</t>
  </si>
  <si>
    <t>elektrovýzbroj stožárů pro 2 okruhy</t>
  </si>
  <si>
    <t>-1101277669</t>
  </si>
  <si>
    <t>210810013</t>
  </si>
  <si>
    <t>kabel(-CYKY) volně ulož.do 5x10/12x4/19x2,5/24x1,5</t>
  </si>
  <si>
    <t>-193168557</t>
  </si>
  <si>
    <t>210810008.1</t>
  </si>
  <si>
    <t>kabel(-CYKY) volně uložený do 3x6/4x4/7x2,5</t>
  </si>
  <si>
    <t>-1084134387</t>
  </si>
  <si>
    <t>210010123.2</t>
  </si>
  <si>
    <t>trubka plast volně uložená do pr.50mm</t>
  </si>
  <si>
    <t>1900421969</t>
  </si>
  <si>
    <t>210220022.2</t>
  </si>
  <si>
    <t>uzemňov.vedení v zemi úplná mtž FeZn pr.8-10mm</t>
  </si>
  <si>
    <t>1653644632</t>
  </si>
  <si>
    <t>210220301.4</t>
  </si>
  <si>
    <t>svorka hromosvodová do 2 šroubů</t>
  </si>
  <si>
    <t>1269182739</t>
  </si>
  <si>
    <t>210220301.5</t>
  </si>
  <si>
    <t>1262931566</t>
  </si>
  <si>
    <t>210220442.3</t>
  </si>
  <si>
    <t>ochrana zemní svorky plast.páskou antikoroz.</t>
  </si>
  <si>
    <t>2001440266</t>
  </si>
  <si>
    <t>210120342.2</t>
  </si>
  <si>
    <t>svodič přepětí NN vč.zapojení 2pól/100kA</t>
  </si>
  <si>
    <t>851592016</t>
  </si>
  <si>
    <t>210100101.7</t>
  </si>
  <si>
    <t>ukončení na svorkovnici vodič do 16mm2 (přívody)</t>
  </si>
  <si>
    <t>-364023501</t>
  </si>
  <si>
    <t>210100101.8</t>
  </si>
  <si>
    <t>ukončení na svorkovnici vodič do 16mm2 (svítidla)</t>
  </si>
  <si>
    <t>220788066</t>
  </si>
  <si>
    <t>-2107066129</t>
  </si>
  <si>
    <t>897211221</t>
  </si>
  <si>
    <t>05</t>
  </si>
  <si>
    <t>Demontáže</t>
  </si>
  <si>
    <t>210204002.4</t>
  </si>
  <si>
    <t>stožár osvětlovací sadový ocelový/dmtž</t>
  </si>
  <si>
    <t>615741812</t>
  </si>
  <si>
    <t>210204103.4</t>
  </si>
  <si>
    <t>výložník na stožár 1-ramenný do 35kg/dmtž</t>
  </si>
  <si>
    <t>411333431</t>
  </si>
  <si>
    <t>210202103.3</t>
  </si>
  <si>
    <t>svítidlo LED venkovní na výložník/dmtž</t>
  </si>
  <si>
    <t>1499146268</t>
  </si>
  <si>
    <t>210100101.9</t>
  </si>
  <si>
    <t>ukončení na svorkovnici vodič do 16mm2-přívody/dmtž</t>
  </si>
  <si>
    <t>1550051542</t>
  </si>
  <si>
    <t>210100101.10</t>
  </si>
  <si>
    <t>ukončení na svorkovnici vodič do 16mm2-svít./dmtž</t>
  </si>
  <si>
    <t>400077845</t>
  </si>
  <si>
    <t>06</t>
  </si>
  <si>
    <t>460100003</t>
  </si>
  <si>
    <t>pouzdrový základ VO mimo trasu kabelu pr.0,3/1,5m</t>
  </si>
  <si>
    <t>1837580285</t>
  </si>
  <si>
    <t>460050703.3</t>
  </si>
  <si>
    <t>výkop jámy do 2m3 pro stožár VO ruční tz.3/ko1.0</t>
  </si>
  <si>
    <t>-126032743</t>
  </si>
  <si>
    <t>460600001.4</t>
  </si>
  <si>
    <t>odvoz zeminy do 10km vč.poplatku za skládku</t>
  </si>
  <si>
    <t>327318625</t>
  </si>
  <si>
    <t>460200163.2</t>
  </si>
  <si>
    <t>výkop kabel.rýhy šířka 35/hloubka 80cm tz.3/ko1.0</t>
  </si>
  <si>
    <t>-1676024191</t>
  </si>
  <si>
    <t>460490012.3</t>
  </si>
  <si>
    <t>výstražná fólie šířka nad 30cm</t>
  </si>
  <si>
    <t>862548979</t>
  </si>
  <si>
    <t>460560163.2</t>
  </si>
  <si>
    <t>zához kabelové rýhy šířka 35/hloubka 80cm tz.3</t>
  </si>
  <si>
    <t>701462826</t>
  </si>
  <si>
    <t>460600001.6</t>
  </si>
  <si>
    <t>-1400835980</t>
  </si>
  <si>
    <t>460620013.3</t>
  </si>
  <si>
    <t>provizorní úprava terénu třída zeminy 3</t>
  </si>
  <si>
    <t>-1400566305</t>
  </si>
  <si>
    <t>460200303.2</t>
  </si>
  <si>
    <t>výkop kabel.rýhy šířka 50/hloubka 120cm tz.3/ko1.0</t>
  </si>
  <si>
    <t>1685677398</t>
  </si>
  <si>
    <t>460490012.4</t>
  </si>
  <si>
    <t>-692708651</t>
  </si>
  <si>
    <t>460560303.2</t>
  </si>
  <si>
    <t>zához kabelové rýhy šířka 50/hloubka 120cm tz.3</t>
  </si>
  <si>
    <t>2129150215</t>
  </si>
  <si>
    <t>476139060</t>
  </si>
  <si>
    <t>460620013.5</t>
  </si>
  <si>
    <t>-1011920985</t>
  </si>
  <si>
    <t>07</t>
  </si>
  <si>
    <t>218009001.2</t>
  </si>
  <si>
    <t>poplatek za recyklaci svítidla přes 50cm</t>
  </si>
  <si>
    <t>514594463</t>
  </si>
  <si>
    <t>0701</t>
  </si>
  <si>
    <t>kompletační činnost</t>
  </si>
  <si>
    <t>1774743318</t>
  </si>
  <si>
    <t>0702</t>
  </si>
  <si>
    <t>revize</t>
  </si>
  <si>
    <t>680718780</t>
  </si>
  <si>
    <t>0703</t>
  </si>
  <si>
    <t>dokumentace skutečného provedení</t>
  </si>
  <si>
    <t>-766275443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</si>
</sst>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29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0" fillId="0" borderId="0" xfId="0" applyNumberFormat="1" applyFont="1" applyAlignment="1" applyProtection="1">
      <alignment vertical="center"/>
    </xf>
    <xf numFmtId="0" fontId="21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4" fontId="22" fillId="4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4" fontId="7" fillId="0" borderId="0" xfId="0" applyNumberFormat="1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workbookViewId="0"/>
  </sheetViews>
  <sheetFormatPr baseColWidth="10" defaultRowHeight="16"/>
  <cols>
    <col min="1" max="1" width="8.25" style="1" customWidth="1"/>
    <col min="2" max="2" width="1.75" style="1" customWidth="1"/>
    <col min="3" max="3" width="4.25" style="1" customWidth="1"/>
    <col min="4" max="33" width="2.75" style="1" customWidth="1"/>
    <col min="34" max="34" width="3.25" style="1" customWidth="1"/>
    <col min="35" max="35" width="31.75" style="1" customWidth="1"/>
    <col min="36" max="37" width="2.5" style="1" customWidth="1"/>
    <col min="38" max="38" width="8.25" style="1" customWidth="1"/>
    <col min="39" max="39" width="3.25" style="1" customWidth="1"/>
    <col min="40" max="40" width="13.25" style="1" customWidth="1"/>
    <col min="41" max="41" width="7.5" style="1" customWidth="1"/>
    <col min="42" max="42" width="4.25" style="1" customWidth="1"/>
    <col min="43" max="43" width="15.75" style="1" hidden="1" customWidth="1"/>
    <col min="44" max="44" width="13.75" style="1" customWidth="1"/>
    <col min="45" max="47" width="25.75" style="1" hidden="1" customWidth="1"/>
    <col min="48" max="49" width="21.75" style="1" hidden="1" customWidth="1"/>
    <col min="50" max="51" width="25" style="1" hidden="1" customWidth="1"/>
    <col min="52" max="52" width="21.75" style="1" hidden="1" customWidth="1"/>
    <col min="53" max="53" width="19.25" style="1" hidden="1" customWidth="1"/>
    <col min="54" max="54" width="25" style="1" hidden="1" customWidth="1"/>
    <col min="55" max="55" width="21.75" style="1" hidden="1" customWidth="1"/>
    <col min="56" max="56" width="19.25" style="1" hidden="1" customWidth="1"/>
    <col min="57" max="57" width="66.5" style="1" customWidth="1"/>
    <col min="71" max="91" width="9.25" style="1" hidden="1"/>
  </cols>
  <sheetData>
    <row r="1" spans="1:74" ht="1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7" customHeight="1">
      <c r="AR2" s="281"/>
      <c r="AS2" s="281"/>
      <c r="AT2" s="281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S2" s="15" t="s">
        <v>6</v>
      </c>
      <c r="BT2" s="15" t="s">
        <v>7</v>
      </c>
    </row>
    <row r="3" spans="1:74" s="1" customFormat="1" ht="7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44" t="s">
        <v>14</v>
      </c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0"/>
      <c r="AQ5" s="20"/>
      <c r="AR5" s="18"/>
      <c r="BE5" s="241" t="s">
        <v>15</v>
      </c>
      <c r="BS5" s="15" t="s">
        <v>6</v>
      </c>
    </row>
    <row r="6" spans="1:74" s="1" customFormat="1" ht="37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46" t="s">
        <v>17</v>
      </c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5"/>
      <c r="AN6" s="245"/>
      <c r="AO6" s="245"/>
      <c r="AP6" s="20"/>
      <c r="AQ6" s="20"/>
      <c r="AR6" s="18"/>
      <c r="BE6" s="242"/>
      <c r="BS6" s="15" t="s">
        <v>6</v>
      </c>
    </row>
    <row r="7" spans="1:74" s="1" customFormat="1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19</v>
      </c>
      <c r="AL7" s="20"/>
      <c r="AM7" s="20"/>
      <c r="AN7" s="25" t="s">
        <v>1</v>
      </c>
      <c r="AO7" s="20"/>
      <c r="AP7" s="20"/>
      <c r="AQ7" s="20"/>
      <c r="AR7" s="18"/>
      <c r="BE7" s="242"/>
      <c r="BS7" s="15" t="s">
        <v>6</v>
      </c>
    </row>
    <row r="8" spans="1:74" s="1" customFormat="1" ht="12" customHeight="1">
      <c r="B8" s="19"/>
      <c r="C8" s="20"/>
      <c r="D8" s="27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22</v>
      </c>
      <c r="AL8" s="20"/>
      <c r="AM8" s="20"/>
      <c r="AN8" s="28" t="s">
        <v>23</v>
      </c>
      <c r="AO8" s="20"/>
      <c r="AP8" s="20"/>
      <c r="AQ8" s="20"/>
      <c r="AR8" s="18"/>
      <c r="BE8" s="242"/>
      <c r="BS8" s="15" t="s">
        <v>6</v>
      </c>
    </row>
    <row r="9" spans="1:74" s="1" customFormat="1" ht="14.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42"/>
      <c r="BS9" s="15" t="s">
        <v>6</v>
      </c>
    </row>
    <row r="10" spans="1:74" s="1" customFormat="1" ht="12" customHeight="1">
      <c r="B10" s="19"/>
      <c r="C10" s="20"/>
      <c r="D10" s="27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25</v>
      </c>
      <c r="AL10" s="20"/>
      <c r="AM10" s="20"/>
      <c r="AN10" s="25" t="s">
        <v>26</v>
      </c>
      <c r="AO10" s="20"/>
      <c r="AP10" s="20"/>
      <c r="AQ10" s="20"/>
      <c r="AR10" s="18"/>
      <c r="BE10" s="242"/>
      <c r="BS10" s="15" t="s">
        <v>6</v>
      </c>
    </row>
    <row r="11" spans="1:74" s="1" customFormat="1" ht="18.5" customHeight="1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28</v>
      </c>
      <c r="AL11" s="20"/>
      <c r="AM11" s="20"/>
      <c r="AN11" s="25" t="s">
        <v>29</v>
      </c>
      <c r="AO11" s="20"/>
      <c r="AP11" s="20"/>
      <c r="AQ11" s="20"/>
      <c r="AR11" s="18"/>
      <c r="BE11" s="242"/>
      <c r="BS11" s="15" t="s">
        <v>6</v>
      </c>
    </row>
    <row r="12" spans="1:74" s="1" customFormat="1" ht="7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42"/>
      <c r="BS12" s="15" t="s">
        <v>6</v>
      </c>
    </row>
    <row r="13" spans="1:74" s="1" customFormat="1" ht="12" customHeight="1">
      <c r="B13" s="19"/>
      <c r="C13" s="20"/>
      <c r="D13" s="27" t="s">
        <v>30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25</v>
      </c>
      <c r="AL13" s="20"/>
      <c r="AM13" s="20"/>
      <c r="AN13" s="29" t="s">
        <v>31</v>
      </c>
      <c r="AO13" s="20"/>
      <c r="AP13" s="20"/>
      <c r="AQ13" s="20"/>
      <c r="AR13" s="18"/>
      <c r="BE13" s="242"/>
      <c r="BS13" s="15" t="s">
        <v>6</v>
      </c>
    </row>
    <row r="14" spans="1:74" ht="13">
      <c r="B14" s="19"/>
      <c r="C14" s="20"/>
      <c r="D14" s="20"/>
      <c r="E14" s="247" t="s">
        <v>31</v>
      </c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7" t="s">
        <v>28</v>
      </c>
      <c r="AL14" s="20"/>
      <c r="AM14" s="20"/>
      <c r="AN14" s="29" t="s">
        <v>31</v>
      </c>
      <c r="AO14" s="20"/>
      <c r="AP14" s="20"/>
      <c r="AQ14" s="20"/>
      <c r="AR14" s="18"/>
      <c r="BE14" s="242"/>
      <c r="BS14" s="15" t="s">
        <v>6</v>
      </c>
    </row>
    <row r="15" spans="1:74" s="1" customFormat="1" ht="7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42"/>
      <c r="BS15" s="15" t="s">
        <v>4</v>
      </c>
    </row>
    <row r="16" spans="1:74" s="1" customFormat="1" ht="12" customHeight="1">
      <c r="B16" s="19"/>
      <c r="C16" s="20"/>
      <c r="D16" s="27" t="s">
        <v>32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25</v>
      </c>
      <c r="AL16" s="20"/>
      <c r="AM16" s="20"/>
      <c r="AN16" s="25" t="s">
        <v>33</v>
      </c>
      <c r="AO16" s="20"/>
      <c r="AP16" s="20"/>
      <c r="AQ16" s="20"/>
      <c r="AR16" s="18"/>
      <c r="BE16" s="242"/>
      <c r="BS16" s="15" t="s">
        <v>4</v>
      </c>
    </row>
    <row r="17" spans="1:71" s="1" customFormat="1" ht="18.5" customHeight="1">
      <c r="B17" s="19"/>
      <c r="C17" s="20"/>
      <c r="D17" s="20"/>
      <c r="E17" s="25" t="s">
        <v>34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28</v>
      </c>
      <c r="AL17" s="20"/>
      <c r="AM17" s="20"/>
      <c r="AN17" s="25" t="s">
        <v>35</v>
      </c>
      <c r="AO17" s="20"/>
      <c r="AP17" s="20"/>
      <c r="AQ17" s="20"/>
      <c r="AR17" s="18"/>
      <c r="BE17" s="242"/>
      <c r="BS17" s="15" t="s">
        <v>36</v>
      </c>
    </row>
    <row r="18" spans="1:71" s="1" customFormat="1" ht="7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42"/>
      <c r="BS18" s="15" t="s">
        <v>6</v>
      </c>
    </row>
    <row r="19" spans="1:71" s="1" customFormat="1" ht="12" customHeight="1">
      <c r="B19" s="19"/>
      <c r="C19" s="20"/>
      <c r="D19" s="27" t="s">
        <v>37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25</v>
      </c>
      <c r="AL19" s="20"/>
      <c r="AM19" s="20"/>
      <c r="AN19" s="25" t="s">
        <v>33</v>
      </c>
      <c r="AO19" s="20"/>
      <c r="AP19" s="20"/>
      <c r="AQ19" s="20"/>
      <c r="AR19" s="18"/>
      <c r="BE19" s="242"/>
      <c r="BS19" s="15" t="s">
        <v>6</v>
      </c>
    </row>
    <row r="20" spans="1:71" s="1" customFormat="1" ht="18.5" customHeight="1">
      <c r="B20" s="19"/>
      <c r="C20" s="20"/>
      <c r="D20" s="20"/>
      <c r="E20" s="25" t="s">
        <v>34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28</v>
      </c>
      <c r="AL20" s="20"/>
      <c r="AM20" s="20"/>
      <c r="AN20" s="25" t="s">
        <v>35</v>
      </c>
      <c r="AO20" s="20"/>
      <c r="AP20" s="20"/>
      <c r="AQ20" s="20"/>
      <c r="AR20" s="18"/>
      <c r="BE20" s="242"/>
      <c r="BS20" s="15" t="s">
        <v>36</v>
      </c>
    </row>
    <row r="21" spans="1:71" s="1" customFormat="1" ht="7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42"/>
    </row>
    <row r="22" spans="1:71" s="1" customFormat="1" ht="12" customHeight="1">
      <c r="B22" s="19"/>
      <c r="C22" s="20"/>
      <c r="D22" s="27" t="s">
        <v>38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42"/>
    </row>
    <row r="23" spans="1:71" s="1" customFormat="1" ht="16.5" customHeight="1">
      <c r="B23" s="19"/>
      <c r="C23" s="20"/>
      <c r="D23" s="20"/>
      <c r="E23" s="249" t="s">
        <v>1</v>
      </c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O23" s="20"/>
      <c r="AP23" s="20"/>
      <c r="AQ23" s="20"/>
      <c r="AR23" s="18"/>
      <c r="BE23" s="242"/>
    </row>
    <row r="24" spans="1:71" s="1" customFormat="1" ht="7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42"/>
    </row>
    <row r="25" spans="1:71" s="1" customFormat="1" ht="7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42"/>
    </row>
    <row r="26" spans="1:71" s="2" customFormat="1" ht="26" customHeight="1">
      <c r="A26" s="32"/>
      <c r="B26" s="33"/>
      <c r="C26" s="34"/>
      <c r="D26" s="35" t="s">
        <v>39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50">
        <f>ROUND(AG94,2)</f>
        <v>0</v>
      </c>
      <c r="AL26" s="251"/>
      <c r="AM26" s="251"/>
      <c r="AN26" s="251"/>
      <c r="AO26" s="251"/>
      <c r="AP26" s="34"/>
      <c r="AQ26" s="34"/>
      <c r="AR26" s="37"/>
      <c r="BE26" s="242"/>
    </row>
    <row r="27" spans="1:71" s="2" customFormat="1" ht="7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42"/>
    </row>
    <row r="28" spans="1:71" s="2" customFormat="1" ht="13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52" t="s">
        <v>40</v>
      </c>
      <c r="M28" s="252"/>
      <c r="N28" s="252"/>
      <c r="O28" s="252"/>
      <c r="P28" s="252"/>
      <c r="Q28" s="34"/>
      <c r="R28" s="34"/>
      <c r="S28" s="34"/>
      <c r="T28" s="34"/>
      <c r="U28" s="34"/>
      <c r="V28" s="34"/>
      <c r="W28" s="252" t="s">
        <v>41</v>
      </c>
      <c r="X28" s="252"/>
      <c r="Y28" s="252"/>
      <c r="Z28" s="252"/>
      <c r="AA28" s="252"/>
      <c r="AB28" s="252"/>
      <c r="AC28" s="252"/>
      <c r="AD28" s="252"/>
      <c r="AE28" s="252"/>
      <c r="AF28" s="34"/>
      <c r="AG28" s="34"/>
      <c r="AH28" s="34"/>
      <c r="AI28" s="34"/>
      <c r="AJ28" s="34"/>
      <c r="AK28" s="252" t="s">
        <v>42</v>
      </c>
      <c r="AL28" s="252"/>
      <c r="AM28" s="252"/>
      <c r="AN28" s="252"/>
      <c r="AO28" s="252"/>
      <c r="AP28" s="34"/>
      <c r="AQ28" s="34"/>
      <c r="AR28" s="37"/>
      <c r="BE28" s="242"/>
    </row>
    <row r="29" spans="1:71" s="3" customFormat="1" ht="14.5" customHeight="1">
      <c r="B29" s="38"/>
      <c r="C29" s="39"/>
      <c r="D29" s="27" t="s">
        <v>43</v>
      </c>
      <c r="E29" s="39"/>
      <c r="F29" s="27" t="s">
        <v>44</v>
      </c>
      <c r="G29" s="39"/>
      <c r="H29" s="39"/>
      <c r="I29" s="39"/>
      <c r="J29" s="39"/>
      <c r="K29" s="39"/>
      <c r="L29" s="255">
        <v>0.21</v>
      </c>
      <c r="M29" s="254"/>
      <c r="N29" s="254"/>
      <c r="O29" s="254"/>
      <c r="P29" s="254"/>
      <c r="Q29" s="39"/>
      <c r="R29" s="39"/>
      <c r="S29" s="39"/>
      <c r="T29" s="39"/>
      <c r="U29" s="39"/>
      <c r="V29" s="39"/>
      <c r="W29" s="253">
        <f>ROUND(AZ94, 2)</f>
        <v>0</v>
      </c>
      <c r="X29" s="254"/>
      <c r="Y29" s="254"/>
      <c r="Z29" s="254"/>
      <c r="AA29" s="254"/>
      <c r="AB29" s="254"/>
      <c r="AC29" s="254"/>
      <c r="AD29" s="254"/>
      <c r="AE29" s="254"/>
      <c r="AF29" s="39"/>
      <c r="AG29" s="39"/>
      <c r="AH29" s="39"/>
      <c r="AI29" s="39"/>
      <c r="AJ29" s="39"/>
      <c r="AK29" s="253">
        <f>ROUND(AV94, 2)</f>
        <v>0</v>
      </c>
      <c r="AL29" s="254"/>
      <c r="AM29" s="254"/>
      <c r="AN29" s="254"/>
      <c r="AO29" s="254"/>
      <c r="AP29" s="39"/>
      <c r="AQ29" s="39"/>
      <c r="AR29" s="40"/>
      <c r="BE29" s="243"/>
    </row>
    <row r="30" spans="1:71" s="3" customFormat="1" ht="14.5" customHeight="1">
      <c r="B30" s="38"/>
      <c r="C30" s="39"/>
      <c r="D30" s="39"/>
      <c r="E30" s="39"/>
      <c r="F30" s="27" t="s">
        <v>45</v>
      </c>
      <c r="G30" s="39"/>
      <c r="H30" s="39"/>
      <c r="I30" s="39"/>
      <c r="J30" s="39"/>
      <c r="K30" s="39"/>
      <c r="L30" s="255">
        <v>0.15</v>
      </c>
      <c r="M30" s="254"/>
      <c r="N30" s="254"/>
      <c r="O30" s="254"/>
      <c r="P30" s="254"/>
      <c r="Q30" s="39"/>
      <c r="R30" s="39"/>
      <c r="S30" s="39"/>
      <c r="T30" s="39"/>
      <c r="U30" s="39"/>
      <c r="V30" s="39"/>
      <c r="W30" s="253">
        <f>ROUND(BA94, 2)</f>
        <v>0</v>
      </c>
      <c r="X30" s="254"/>
      <c r="Y30" s="254"/>
      <c r="Z30" s="254"/>
      <c r="AA30" s="254"/>
      <c r="AB30" s="254"/>
      <c r="AC30" s="254"/>
      <c r="AD30" s="254"/>
      <c r="AE30" s="254"/>
      <c r="AF30" s="39"/>
      <c r="AG30" s="39"/>
      <c r="AH30" s="39"/>
      <c r="AI30" s="39"/>
      <c r="AJ30" s="39"/>
      <c r="AK30" s="253">
        <f>ROUND(AW94, 2)</f>
        <v>0</v>
      </c>
      <c r="AL30" s="254"/>
      <c r="AM30" s="254"/>
      <c r="AN30" s="254"/>
      <c r="AO30" s="254"/>
      <c r="AP30" s="39"/>
      <c r="AQ30" s="39"/>
      <c r="AR30" s="40"/>
      <c r="BE30" s="243"/>
    </row>
    <row r="31" spans="1:71" s="3" customFormat="1" ht="14.5" hidden="1" customHeight="1">
      <c r="B31" s="38"/>
      <c r="C31" s="39"/>
      <c r="D31" s="39"/>
      <c r="E31" s="39"/>
      <c r="F31" s="27" t="s">
        <v>46</v>
      </c>
      <c r="G31" s="39"/>
      <c r="H31" s="39"/>
      <c r="I31" s="39"/>
      <c r="J31" s="39"/>
      <c r="K31" s="39"/>
      <c r="L31" s="255">
        <v>0.21</v>
      </c>
      <c r="M31" s="254"/>
      <c r="N31" s="254"/>
      <c r="O31" s="254"/>
      <c r="P31" s="254"/>
      <c r="Q31" s="39"/>
      <c r="R31" s="39"/>
      <c r="S31" s="39"/>
      <c r="T31" s="39"/>
      <c r="U31" s="39"/>
      <c r="V31" s="39"/>
      <c r="W31" s="253">
        <f>ROUND(BB94, 2)</f>
        <v>0</v>
      </c>
      <c r="X31" s="254"/>
      <c r="Y31" s="254"/>
      <c r="Z31" s="254"/>
      <c r="AA31" s="254"/>
      <c r="AB31" s="254"/>
      <c r="AC31" s="254"/>
      <c r="AD31" s="254"/>
      <c r="AE31" s="254"/>
      <c r="AF31" s="39"/>
      <c r="AG31" s="39"/>
      <c r="AH31" s="39"/>
      <c r="AI31" s="39"/>
      <c r="AJ31" s="39"/>
      <c r="AK31" s="253">
        <v>0</v>
      </c>
      <c r="AL31" s="254"/>
      <c r="AM31" s="254"/>
      <c r="AN31" s="254"/>
      <c r="AO31" s="254"/>
      <c r="AP31" s="39"/>
      <c r="AQ31" s="39"/>
      <c r="AR31" s="40"/>
      <c r="BE31" s="243"/>
    </row>
    <row r="32" spans="1:71" s="3" customFormat="1" ht="14.5" hidden="1" customHeight="1">
      <c r="B32" s="38"/>
      <c r="C32" s="39"/>
      <c r="D32" s="39"/>
      <c r="E32" s="39"/>
      <c r="F32" s="27" t="s">
        <v>47</v>
      </c>
      <c r="G32" s="39"/>
      <c r="H32" s="39"/>
      <c r="I32" s="39"/>
      <c r="J32" s="39"/>
      <c r="K32" s="39"/>
      <c r="L32" s="255">
        <v>0.15</v>
      </c>
      <c r="M32" s="254"/>
      <c r="N32" s="254"/>
      <c r="O32" s="254"/>
      <c r="P32" s="254"/>
      <c r="Q32" s="39"/>
      <c r="R32" s="39"/>
      <c r="S32" s="39"/>
      <c r="T32" s="39"/>
      <c r="U32" s="39"/>
      <c r="V32" s="39"/>
      <c r="W32" s="253">
        <f>ROUND(BC94, 2)</f>
        <v>0</v>
      </c>
      <c r="X32" s="254"/>
      <c r="Y32" s="254"/>
      <c r="Z32" s="254"/>
      <c r="AA32" s="254"/>
      <c r="AB32" s="254"/>
      <c r="AC32" s="254"/>
      <c r="AD32" s="254"/>
      <c r="AE32" s="254"/>
      <c r="AF32" s="39"/>
      <c r="AG32" s="39"/>
      <c r="AH32" s="39"/>
      <c r="AI32" s="39"/>
      <c r="AJ32" s="39"/>
      <c r="AK32" s="253">
        <v>0</v>
      </c>
      <c r="AL32" s="254"/>
      <c r="AM32" s="254"/>
      <c r="AN32" s="254"/>
      <c r="AO32" s="254"/>
      <c r="AP32" s="39"/>
      <c r="AQ32" s="39"/>
      <c r="AR32" s="40"/>
      <c r="BE32" s="243"/>
    </row>
    <row r="33" spans="1:57" s="3" customFormat="1" ht="14.5" hidden="1" customHeight="1">
      <c r="B33" s="38"/>
      <c r="C33" s="39"/>
      <c r="D33" s="39"/>
      <c r="E33" s="39"/>
      <c r="F33" s="27" t="s">
        <v>48</v>
      </c>
      <c r="G33" s="39"/>
      <c r="H33" s="39"/>
      <c r="I33" s="39"/>
      <c r="J33" s="39"/>
      <c r="K33" s="39"/>
      <c r="L33" s="255">
        <v>0</v>
      </c>
      <c r="M33" s="254"/>
      <c r="N33" s="254"/>
      <c r="O33" s="254"/>
      <c r="P33" s="254"/>
      <c r="Q33" s="39"/>
      <c r="R33" s="39"/>
      <c r="S33" s="39"/>
      <c r="T33" s="39"/>
      <c r="U33" s="39"/>
      <c r="V33" s="39"/>
      <c r="W33" s="253">
        <f>ROUND(BD94, 2)</f>
        <v>0</v>
      </c>
      <c r="X33" s="254"/>
      <c r="Y33" s="254"/>
      <c r="Z33" s="254"/>
      <c r="AA33" s="254"/>
      <c r="AB33" s="254"/>
      <c r="AC33" s="254"/>
      <c r="AD33" s="254"/>
      <c r="AE33" s="254"/>
      <c r="AF33" s="39"/>
      <c r="AG33" s="39"/>
      <c r="AH33" s="39"/>
      <c r="AI33" s="39"/>
      <c r="AJ33" s="39"/>
      <c r="AK33" s="253">
        <v>0</v>
      </c>
      <c r="AL33" s="254"/>
      <c r="AM33" s="254"/>
      <c r="AN33" s="254"/>
      <c r="AO33" s="254"/>
      <c r="AP33" s="39"/>
      <c r="AQ33" s="39"/>
      <c r="AR33" s="40"/>
      <c r="BE33" s="243"/>
    </row>
    <row r="34" spans="1:57" s="2" customFormat="1" ht="7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242"/>
    </row>
    <row r="35" spans="1:57" s="2" customFormat="1" ht="26" customHeight="1">
      <c r="A35" s="32"/>
      <c r="B35" s="33"/>
      <c r="C35" s="41"/>
      <c r="D35" s="42" t="s">
        <v>49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50</v>
      </c>
      <c r="U35" s="43"/>
      <c r="V35" s="43"/>
      <c r="W35" s="43"/>
      <c r="X35" s="256" t="s">
        <v>51</v>
      </c>
      <c r="Y35" s="257"/>
      <c r="Z35" s="257"/>
      <c r="AA35" s="257"/>
      <c r="AB35" s="257"/>
      <c r="AC35" s="43"/>
      <c r="AD35" s="43"/>
      <c r="AE35" s="43"/>
      <c r="AF35" s="43"/>
      <c r="AG35" s="43"/>
      <c r="AH35" s="43"/>
      <c r="AI35" s="43"/>
      <c r="AJ35" s="43"/>
      <c r="AK35" s="258">
        <f>SUM(AK26:AK33)</f>
        <v>0</v>
      </c>
      <c r="AL35" s="257"/>
      <c r="AM35" s="257"/>
      <c r="AN35" s="257"/>
      <c r="AO35" s="259"/>
      <c r="AP35" s="41"/>
      <c r="AQ35" s="41"/>
      <c r="AR35" s="37"/>
      <c r="BE35" s="32"/>
    </row>
    <row r="36" spans="1:57" s="2" customFormat="1" ht="7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E36" s="32"/>
    </row>
    <row r="37" spans="1:57" s="2" customFormat="1" ht="14.5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  <c r="BE37" s="32"/>
    </row>
    <row r="38" spans="1:57" s="1" customFormat="1" ht="14.5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pans="1:57" s="1" customFormat="1" ht="14.5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pans="1:57" s="1" customFormat="1" ht="14.5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pans="1:57" s="1" customFormat="1" ht="14.5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1:57" s="1" customFormat="1" ht="14.5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1:57" s="1" customFormat="1" ht="14.5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1:57" s="1" customFormat="1" ht="14.5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1:57" s="1" customFormat="1" ht="14.5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1:57" s="1" customFormat="1" ht="14.5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pans="1:57" s="1" customFormat="1" ht="14.5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1:57" s="1" customFormat="1" ht="14.5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1:57" s="2" customFormat="1" ht="14.5" customHeight="1">
      <c r="B49" s="45"/>
      <c r="C49" s="46"/>
      <c r="D49" s="47" t="s">
        <v>52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53</v>
      </c>
      <c r="AI49" s="48"/>
      <c r="AJ49" s="48"/>
      <c r="AK49" s="48"/>
      <c r="AL49" s="48"/>
      <c r="AM49" s="48"/>
      <c r="AN49" s="48"/>
      <c r="AO49" s="48"/>
      <c r="AP49" s="46"/>
      <c r="AQ49" s="46"/>
      <c r="AR49" s="49"/>
    </row>
    <row r="50" spans="1:57" ht="11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1:57" ht="1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1:57" ht="11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1:57" ht="11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1:57" ht="11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1:57" ht="11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1:57" ht="11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1:57" ht="11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 spans="1:57" ht="11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1:57" ht="11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1:57" s="2" customFormat="1" ht="13">
      <c r="A60" s="32"/>
      <c r="B60" s="33"/>
      <c r="C60" s="34"/>
      <c r="D60" s="50" t="s">
        <v>54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0" t="s">
        <v>55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0" t="s">
        <v>54</v>
      </c>
      <c r="AI60" s="36"/>
      <c r="AJ60" s="36"/>
      <c r="AK60" s="36"/>
      <c r="AL60" s="36"/>
      <c r="AM60" s="50" t="s">
        <v>55</v>
      </c>
      <c r="AN60" s="36"/>
      <c r="AO60" s="36"/>
      <c r="AP60" s="34"/>
      <c r="AQ60" s="34"/>
      <c r="AR60" s="37"/>
      <c r="BE60" s="32"/>
    </row>
    <row r="61" spans="1:57" ht="1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 spans="1:57" ht="11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1:57" ht="11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1:57" s="2" customFormat="1" ht="13">
      <c r="A64" s="32"/>
      <c r="B64" s="33"/>
      <c r="C64" s="34"/>
      <c r="D64" s="47" t="s">
        <v>56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47" t="s">
        <v>57</v>
      </c>
      <c r="AI64" s="51"/>
      <c r="AJ64" s="51"/>
      <c r="AK64" s="51"/>
      <c r="AL64" s="51"/>
      <c r="AM64" s="51"/>
      <c r="AN64" s="51"/>
      <c r="AO64" s="51"/>
      <c r="AP64" s="34"/>
      <c r="AQ64" s="34"/>
      <c r="AR64" s="37"/>
      <c r="BE64" s="32"/>
    </row>
    <row r="65" spans="1:57" ht="11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1:57" ht="11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1:57" ht="11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1:57" ht="11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1:57" ht="11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1:57" ht="11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1:57" ht="1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1:57" ht="11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 spans="1:57" ht="11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 spans="1:57" ht="11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pans="1:57" s="2" customFormat="1" ht="13">
      <c r="A75" s="32"/>
      <c r="B75" s="33"/>
      <c r="C75" s="34"/>
      <c r="D75" s="50" t="s">
        <v>54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0" t="s">
        <v>55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0" t="s">
        <v>54</v>
      </c>
      <c r="AI75" s="36"/>
      <c r="AJ75" s="36"/>
      <c r="AK75" s="36"/>
      <c r="AL75" s="36"/>
      <c r="AM75" s="50" t="s">
        <v>55</v>
      </c>
      <c r="AN75" s="36"/>
      <c r="AO75" s="36"/>
      <c r="AP75" s="34"/>
      <c r="AQ75" s="34"/>
      <c r="AR75" s="37"/>
      <c r="BE75" s="32"/>
    </row>
    <row r="76" spans="1:57" s="2" customFormat="1" ht="11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  <c r="BE76" s="32"/>
    </row>
    <row r="77" spans="1:57" s="2" customFormat="1" ht="7" customHeight="1">
      <c r="A77" s="32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37"/>
      <c r="BE77" s="32"/>
    </row>
    <row r="81" spans="1:91" s="2" customFormat="1" ht="7" customHeight="1">
      <c r="A81" s="32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37"/>
      <c r="BE81" s="32"/>
    </row>
    <row r="82" spans="1:91" s="2" customFormat="1" ht="25" customHeight="1">
      <c r="A82" s="32"/>
      <c r="B82" s="33"/>
      <c r="C82" s="21" t="s">
        <v>58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  <c r="BE82" s="32"/>
    </row>
    <row r="83" spans="1:91" s="2" customFormat="1" ht="7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  <c r="BE83" s="32"/>
    </row>
    <row r="84" spans="1:91" s="4" customFormat="1" ht="12" customHeight="1">
      <c r="B84" s="56"/>
      <c r="C84" s="27" t="s">
        <v>13</v>
      </c>
      <c r="D84" s="57"/>
      <c r="E84" s="57"/>
      <c r="F84" s="57"/>
      <c r="G84" s="57"/>
      <c r="H84" s="57"/>
      <c r="I84" s="57"/>
      <c r="J84" s="57"/>
      <c r="K84" s="57"/>
      <c r="L84" s="57" t="str">
        <f>K5</f>
        <v>P242019</v>
      </c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8"/>
    </row>
    <row r="85" spans="1:91" s="5" customFormat="1" ht="37" customHeight="1">
      <c r="B85" s="59"/>
      <c r="C85" s="60" t="s">
        <v>16</v>
      </c>
      <c r="D85" s="61"/>
      <c r="E85" s="61"/>
      <c r="F85" s="61"/>
      <c r="G85" s="61"/>
      <c r="H85" s="61"/>
      <c r="I85" s="61"/>
      <c r="J85" s="61"/>
      <c r="K85" s="61"/>
      <c r="L85" s="260" t="str">
        <f>K6</f>
        <v>Habartov, parkoviště Švermova</v>
      </c>
      <c r="M85" s="261"/>
      <c r="N85" s="261"/>
      <c r="O85" s="261"/>
      <c r="P85" s="261"/>
      <c r="Q85" s="261"/>
      <c r="R85" s="261"/>
      <c r="S85" s="261"/>
      <c r="T85" s="261"/>
      <c r="U85" s="261"/>
      <c r="V85" s="261"/>
      <c r="W85" s="261"/>
      <c r="X85" s="261"/>
      <c r="Y85" s="261"/>
      <c r="Z85" s="261"/>
      <c r="AA85" s="261"/>
      <c r="AB85" s="261"/>
      <c r="AC85" s="261"/>
      <c r="AD85" s="261"/>
      <c r="AE85" s="261"/>
      <c r="AF85" s="261"/>
      <c r="AG85" s="261"/>
      <c r="AH85" s="261"/>
      <c r="AI85" s="261"/>
      <c r="AJ85" s="261"/>
      <c r="AK85" s="261"/>
      <c r="AL85" s="261"/>
      <c r="AM85" s="261"/>
      <c r="AN85" s="261"/>
      <c r="AO85" s="261"/>
      <c r="AP85" s="61"/>
      <c r="AQ85" s="61"/>
      <c r="AR85" s="62"/>
    </row>
    <row r="86" spans="1:91" s="2" customFormat="1" ht="7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  <c r="BE86" s="32"/>
    </row>
    <row r="87" spans="1:91" s="2" customFormat="1" ht="12" customHeight="1">
      <c r="A87" s="32"/>
      <c r="B87" s="33"/>
      <c r="C87" s="27" t="s">
        <v>20</v>
      </c>
      <c r="D87" s="34"/>
      <c r="E87" s="34"/>
      <c r="F87" s="34"/>
      <c r="G87" s="34"/>
      <c r="H87" s="34"/>
      <c r="I87" s="34"/>
      <c r="J87" s="34"/>
      <c r="K87" s="34"/>
      <c r="L87" s="63" t="str">
        <f>IF(K8="","",K8)</f>
        <v>Habartov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7" t="s">
        <v>22</v>
      </c>
      <c r="AJ87" s="34"/>
      <c r="AK87" s="34"/>
      <c r="AL87" s="34"/>
      <c r="AM87" s="262" t="str">
        <f>IF(AN8= "","",AN8)</f>
        <v>19. 10. 2020</v>
      </c>
      <c r="AN87" s="262"/>
      <c r="AO87" s="34"/>
      <c r="AP87" s="34"/>
      <c r="AQ87" s="34"/>
      <c r="AR87" s="37"/>
      <c r="BE87" s="32"/>
    </row>
    <row r="88" spans="1:91" s="2" customFormat="1" ht="7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  <c r="BE88" s="32"/>
    </row>
    <row r="89" spans="1:91" s="2" customFormat="1" ht="15.25" customHeight="1">
      <c r="A89" s="32"/>
      <c r="B89" s="33"/>
      <c r="C89" s="27" t="s">
        <v>24</v>
      </c>
      <c r="D89" s="34"/>
      <c r="E89" s="34"/>
      <c r="F89" s="34"/>
      <c r="G89" s="34"/>
      <c r="H89" s="34"/>
      <c r="I89" s="34"/>
      <c r="J89" s="34"/>
      <c r="K89" s="34"/>
      <c r="L89" s="57" t="str">
        <f>IF(E11= "","",E11)</f>
        <v>Město Habartov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7" t="s">
        <v>32</v>
      </c>
      <c r="AJ89" s="34"/>
      <c r="AK89" s="34"/>
      <c r="AL89" s="34"/>
      <c r="AM89" s="263" t="str">
        <f>IF(E17="","",E17)</f>
        <v>GEOprojectKV s.r.o.</v>
      </c>
      <c r="AN89" s="264"/>
      <c r="AO89" s="264"/>
      <c r="AP89" s="264"/>
      <c r="AQ89" s="34"/>
      <c r="AR89" s="37"/>
      <c r="AS89" s="265" t="s">
        <v>59</v>
      </c>
      <c r="AT89" s="266"/>
      <c r="AU89" s="65"/>
      <c r="AV89" s="65"/>
      <c r="AW89" s="65"/>
      <c r="AX89" s="65"/>
      <c r="AY89" s="65"/>
      <c r="AZ89" s="65"/>
      <c r="BA89" s="65"/>
      <c r="BB89" s="65"/>
      <c r="BC89" s="65"/>
      <c r="BD89" s="66"/>
      <c r="BE89" s="32"/>
    </row>
    <row r="90" spans="1:91" s="2" customFormat="1" ht="15.25" customHeight="1">
      <c r="A90" s="32"/>
      <c r="B90" s="33"/>
      <c r="C90" s="27" t="s">
        <v>30</v>
      </c>
      <c r="D90" s="34"/>
      <c r="E90" s="34"/>
      <c r="F90" s="34"/>
      <c r="G90" s="34"/>
      <c r="H90" s="34"/>
      <c r="I90" s="34"/>
      <c r="J90" s="34"/>
      <c r="K90" s="34"/>
      <c r="L90" s="57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7" t="s">
        <v>37</v>
      </c>
      <c r="AJ90" s="34"/>
      <c r="AK90" s="34"/>
      <c r="AL90" s="34"/>
      <c r="AM90" s="263" t="str">
        <f>IF(E20="","",E20)</f>
        <v>GEOprojectKV s.r.o.</v>
      </c>
      <c r="AN90" s="264"/>
      <c r="AO90" s="264"/>
      <c r="AP90" s="264"/>
      <c r="AQ90" s="34"/>
      <c r="AR90" s="37"/>
      <c r="AS90" s="267"/>
      <c r="AT90" s="268"/>
      <c r="AU90" s="67"/>
      <c r="AV90" s="67"/>
      <c r="AW90" s="67"/>
      <c r="AX90" s="67"/>
      <c r="AY90" s="67"/>
      <c r="AZ90" s="67"/>
      <c r="BA90" s="67"/>
      <c r="BB90" s="67"/>
      <c r="BC90" s="67"/>
      <c r="BD90" s="68"/>
      <c r="BE90" s="32"/>
    </row>
    <row r="91" spans="1:91" s="2" customFormat="1" ht="10.75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69"/>
      <c r="AT91" s="270"/>
      <c r="AU91" s="69"/>
      <c r="AV91" s="69"/>
      <c r="AW91" s="69"/>
      <c r="AX91" s="69"/>
      <c r="AY91" s="69"/>
      <c r="AZ91" s="69"/>
      <c r="BA91" s="69"/>
      <c r="BB91" s="69"/>
      <c r="BC91" s="69"/>
      <c r="BD91" s="70"/>
      <c r="BE91" s="32"/>
    </row>
    <row r="92" spans="1:91" s="2" customFormat="1" ht="29.25" customHeight="1">
      <c r="A92" s="32"/>
      <c r="B92" s="33"/>
      <c r="C92" s="271" t="s">
        <v>60</v>
      </c>
      <c r="D92" s="272"/>
      <c r="E92" s="272"/>
      <c r="F92" s="272"/>
      <c r="G92" s="272"/>
      <c r="H92" s="71"/>
      <c r="I92" s="273" t="s">
        <v>61</v>
      </c>
      <c r="J92" s="272"/>
      <c r="K92" s="272"/>
      <c r="L92" s="272"/>
      <c r="M92" s="272"/>
      <c r="N92" s="272"/>
      <c r="O92" s="272"/>
      <c r="P92" s="272"/>
      <c r="Q92" s="272"/>
      <c r="R92" s="272"/>
      <c r="S92" s="272"/>
      <c r="T92" s="272"/>
      <c r="U92" s="272"/>
      <c r="V92" s="272"/>
      <c r="W92" s="272"/>
      <c r="X92" s="272"/>
      <c r="Y92" s="272"/>
      <c r="Z92" s="272"/>
      <c r="AA92" s="272"/>
      <c r="AB92" s="272"/>
      <c r="AC92" s="272"/>
      <c r="AD92" s="272"/>
      <c r="AE92" s="272"/>
      <c r="AF92" s="272"/>
      <c r="AG92" s="274" t="s">
        <v>62</v>
      </c>
      <c r="AH92" s="272"/>
      <c r="AI92" s="272"/>
      <c r="AJ92" s="272"/>
      <c r="AK92" s="272"/>
      <c r="AL92" s="272"/>
      <c r="AM92" s="272"/>
      <c r="AN92" s="273" t="s">
        <v>63</v>
      </c>
      <c r="AO92" s="272"/>
      <c r="AP92" s="275"/>
      <c r="AQ92" s="72" t="s">
        <v>64</v>
      </c>
      <c r="AR92" s="37"/>
      <c r="AS92" s="73" t="s">
        <v>65</v>
      </c>
      <c r="AT92" s="74" t="s">
        <v>66</v>
      </c>
      <c r="AU92" s="74" t="s">
        <v>67</v>
      </c>
      <c r="AV92" s="74" t="s">
        <v>68</v>
      </c>
      <c r="AW92" s="74" t="s">
        <v>69</v>
      </c>
      <c r="AX92" s="74" t="s">
        <v>70</v>
      </c>
      <c r="AY92" s="74" t="s">
        <v>71</v>
      </c>
      <c r="AZ92" s="74" t="s">
        <v>72</v>
      </c>
      <c r="BA92" s="74" t="s">
        <v>73</v>
      </c>
      <c r="BB92" s="74" t="s">
        <v>74</v>
      </c>
      <c r="BC92" s="74" t="s">
        <v>75</v>
      </c>
      <c r="BD92" s="75" t="s">
        <v>76</v>
      </c>
      <c r="BE92" s="32"/>
    </row>
    <row r="93" spans="1:91" s="2" customFormat="1" ht="10.7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76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8"/>
      <c r="BE93" s="32"/>
    </row>
    <row r="94" spans="1:91" s="6" customFormat="1" ht="32.5" customHeight="1">
      <c r="B94" s="79"/>
      <c r="C94" s="80" t="s">
        <v>77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279">
        <f>ROUND(SUM(AG95:AG96),2)</f>
        <v>0</v>
      </c>
      <c r="AH94" s="279"/>
      <c r="AI94" s="279"/>
      <c r="AJ94" s="279"/>
      <c r="AK94" s="279"/>
      <c r="AL94" s="279"/>
      <c r="AM94" s="279"/>
      <c r="AN94" s="280">
        <f>SUM(AG94,AT94)</f>
        <v>0</v>
      </c>
      <c r="AO94" s="280"/>
      <c r="AP94" s="280"/>
      <c r="AQ94" s="83" t="s">
        <v>1</v>
      </c>
      <c r="AR94" s="84"/>
      <c r="AS94" s="85">
        <f>ROUND(SUM(AS95:AS96),2)</f>
        <v>0</v>
      </c>
      <c r="AT94" s="86">
        <f>ROUND(SUM(AV94:AW94),2)</f>
        <v>0</v>
      </c>
      <c r="AU94" s="87">
        <f>ROUND(SUM(AU95:AU96),5)</f>
        <v>0</v>
      </c>
      <c r="AV94" s="86">
        <f>ROUND(AZ94*L29,2)</f>
        <v>0</v>
      </c>
      <c r="AW94" s="86">
        <f>ROUND(BA94*L30,2)</f>
        <v>0</v>
      </c>
      <c r="AX94" s="86">
        <f>ROUND(BB94*L29,2)</f>
        <v>0</v>
      </c>
      <c r="AY94" s="86">
        <f>ROUND(BC94*L30,2)</f>
        <v>0</v>
      </c>
      <c r="AZ94" s="86">
        <f>ROUND(SUM(AZ95:AZ96),2)</f>
        <v>0</v>
      </c>
      <c r="BA94" s="86">
        <f>ROUND(SUM(BA95:BA96),2)</f>
        <v>0</v>
      </c>
      <c r="BB94" s="86">
        <f>ROUND(SUM(BB95:BB96),2)</f>
        <v>0</v>
      </c>
      <c r="BC94" s="86">
        <f>ROUND(SUM(BC95:BC96),2)</f>
        <v>0</v>
      </c>
      <c r="BD94" s="88">
        <f>ROUND(SUM(BD95:BD96),2)</f>
        <v>0</v>
      </c>
      <c r="BS94" s="89" t="s">
        <v>78</v>
      </c>
      <c r="BT94" s="89" t="s">
        <v>79</v>
      </c>
      <c r="BU94" s="90" t="s">
        <v>80</v>
      </c>
      <c r="BV94" s="89" t="s">
        <v>81</v>
      </c>
      <c r="BW94" s="89" t="s">
        <v>5</v>
      </c>
      <c r="BX94" s="89" t="s">
        <v>82</v>
      </c>
      <c r="CL94" s="89" t="s">
        <v>1</v>
      </c>
    </row>
    <row r="95" spans="1:91" s="7" customFormat="1" ht="16.5" customHeight="1">
      <c r="A95" s="91" t="s">
        <v>83</v>
      </c>
      <c r="B95" s="92"/>
      <c r="C95" s="93"/>
      <c r="D95" s="278" t="s">
        <v>84</v>
      </c>
      <c r="E95" s="278"/>
      <c r="F95" s="278"/>
      <c r="G95" s="278"/>
      <c r="H95" s="278"/>
      <c r="I95" s="94"/>
      <c r="J95" s="278" t="s">
        <v>85</v>
      </c>
      <c r="K95" s="278"/>
      <c r="L95" s="278"/>
      <c r="M95" s="278"/>
      <c r="N95" s="278"/>
      <c r="O95" s="278"/>
      <c r="P95" s="278"/>
      <c r="Q95" s="278"/>
      <c r="R95" s="278"/>
      <c r="S95" s="278"/>
      <c r="T95" s="278"/>
      <c r="U95" s="278"/>
      <c r="V95" s="278"/>
      <c r="W95" s="278"/>
      <c r="X95" s="278"/>
      <c r="Y95" s="278"/>
      <c r="Z95" s="278"/>
      <c r="AA95" s="278"/>
      <c r="AB95" s="278"/>
      <c r="AC95" s="278"/>
      <c r="AD95" s="278"/>
      <c r="AE95" s="278"/>
      <c r="AF95" s="278"/>
      <c r="AG95" s="276">
        <f>'SO 101 - Komunikace a zpe...'!J32</f>
        <v>0</v>
      </c>
      <c r="AH95" s="277"/>
      <c r="AI95" s="277"/>
      <c r="AJ95" s="277"/>
      <c r="AK95" s="277"/>
      <c r="AL95" s="277"/>
      <c r="AM95" s="277"/>
      <c r="AN95" s="276">
        <f>SUM(AG95,AT95)</f>
        <v>0</v>
      </c>
      <c r="AO95" s="277"/>
      <c r="AP95" s="277"/>
      <c r="AQ95" s="95" t="s">
        <v>86</v>
      </c>
      <c r="AR95" s="96"/>
      <c r="AS95" s="97">
        <v>0</v>
      </c>
      <c r="AT95" s="98">
        <f>ROUND(SUM(AV95:AW95),2)</f>
        <v>0</v>
      </c>
      <c r="AU95" s="99">
        <f>'SO 101 - Komunikace a zpe...'!P133</f>
        <v>0</v>
      </c>
      <c r="AV95" s="98">
        <f>'SO 101 - Komunikace a zpe...'!J35</f>
        <v>0</v>
      </c>
      <c r="AW95" s="98">
        <f>'SO 101 - Komunikace a zpe...'!J36</f>
        <v>0</v>
      </c>
      <c r="AX95" s="98">
        <f>'SO 101 - Komunikace a zpe...'!J37</f>
        <v>0</v>
      </c>
      <c r="AY95" s="98">
        <f>'SO 101 - Komunikace a zpe...'!J38</f>
        <v>0</v>
      </c>
      <c r="AZ95" s="98">
        <f>'SO 101 - Komunikace a zpe...'!F35</f>
        <v>0</v>
      </c>
      <c r="BA95" s="98">
        <f>'SO 101 - Komunikace a zpe...'!F36</f>
        <v>0</v>
      </c>
      <c r="BB95" s="98">
        <f>'SO 101 - Komunikace a zpe...'!F37</f>
        <v>0</v>
      </c>
      <c r="BC95" s="98">
        <f>'SO 101 - Komunikace a zpe...'!F38</f>
        <v>0</v>
      </c>
      <c r="BD95" s="100">
        <f>'SO 101 - Komunikace a zpe...'!F39</f>
        <v>0</v>
      </c>
      <c r="BT95" s="101" t="s">
        <v>87</v>
      </c>
      <c r="BV95" s="101" t="s">
        <v>81</v>
      </c>
      <c r="BW95" s="101" t="s">
        <v>88</v>
      </c>
      <c r="BX95" s="101" t="s">
        <v>5</v>
      </c>
      <c r="CL95" s="101" t="s">
        <v>1</v>
      </c>
      <c r="CM95" s="101" t="s">
        <v>89</v>
      </c>
    </row>
    <row r="96" spans="1:91" s="7" customFormat="1" ht="16.5" customHeight="1">
      <c r="A96" s="91" t="s">
        <v>83</v>
      </c>
      <c r="B96" s="92"/>
      <c r="C96" s="93"/>
      <c r="D96" s="278" t="s">
        <v>90</v>
      </c>
      <c r="E96" s="278"/>
      <c r="F96" s="278"/>
      <c r="G96" s="278"/>
      <c r="H96" s="278"/>
      <c r="I96" s="94"/>
      <c r="J96" s="278" t="s">
        <v>91</v>
      </c>
      <c r="K96" s="278"/>
      <c r="L96" s="278"/>
      <c r="M96" s="278"/>
      <c r="N96" s="278"/>
      <c r="O96" s="278"/>
      <c r="P96" s="278"/>
      <c r="Q96" s="278"/>
      <c r="R96" s="278"/>
      <c r="S96" s="278"/>
      <c r="T96" s="278"/>
      <c r="U96" s="278"/>
      <c r="V96" s="278"/>
      <c r="W96" s="278"/>
      <c r="X96" s="278"/>
      <c r="Y96" s="278"/>
      <c r="Z96" s="278"/>
      <c r="AA96" s="278"/>
      <c r="AB96" s="278"/>
      <c r="AC96" s="278"/>
      <c r="AD96" s="278"/>
      <c r="AE96" s="278"/>
      <c r="AF96" s="278"/>
      <c r="AG96" s="276">
        <f>'SO 401 - Veřejné osvětlení'!J32</f>
        <v>0</v>
      </c>
      <c r="AH96" s="277"/>
      <c r="AI96" s="277"/>
      <c r="AJ96" s="277"/>
      <c r="AK96" s="277"/>
      <c r="AL96" s="277"/>
      <c r="AM96" s="277"/>
      <c r="AN96" s="276">
        <f>SUM(AG96,AT96)</f>
        <v>0</v>
      </c>
      <c r="AO96" s="277"/>
      <c r="AP96" s="277"/>
      <c r="AQ96" s="95" t="s">
        <v>86</v>
      </c>
      <c r="AR96" s="96"/>
      <c r="AS96" s="102">
        <v>0</v>
      </c>
      <c r="AT96" s="103">
        <f>ROUND(SUM(AV96:AW96),2)</f>
        <v>0</v>
      </c>
      <c r="AU96" s="104">
        <f>'SO 401 - Veřejné osvětlení'!P134</f>
        <v>0</v>
      </c>
      <c r="AV96" s="103">
        <f>'SO 401 - Veřejné osvětlení'!J35</f>
        <v>0</v>
      </c>
      <c r="AW96" s="103">
        <f>'SO 401 - Veřejné osvětlení'!J36</f>
        <v>0</v>
      </c>
      <c r="AX96" s="103">
        <f>'SO 401 - Veřejné osvětlení'!J37</f>
        <v>0</v>
      </c>
      <c r="AY96" s="103">
        <f>'SO 401 - Veřejné osvětlení'!J38</f>
        <v>0</v>
      </c>
      <c r="AZ96" s="103">
        <f>'SO 401 - Veřejné osvětlení'!F35</f>
        <v>0</v>
      </c>
      <c r="BA96" s="103">
        <f>'SO 401 - Veřejné osvětlení'!F36</f>
        <v>0</v>
      </c>
      <c r="BB96" s="103">
        <f>'SO 401 - Veřejné osvětlení'!F37</f>
        <v>0</v>
      </c>
      <c r="BC96" s="103">
        <f>'SO 401 - Veřejné osvětlení'!F38</f>
        <v>0</v>
      </c>
      <c r="BD96" s="105">
        <f>'SO 401 - Veřejné osvětlení'!F39</f>
        <v>0</v>
      </c>
      <c r="BT96" s="101" t="s">
        <v>87</v>
      </c>
      <c r="BV96" s="101" t="s">
        <v>81</v>
      </c>
      <c r="BW96" s="101" t="s">
        <v>92</v>
      </c>
      <c r="BX96" s="101" t="s">
        <v>5</v>
      </c>
      <c r="CL96" s="101" t="s">
        <v>1</v>
      </c>
      <c r="CM96" s="101" t="s">
        <v>89</v>
      </c>
    </row>
    <row r="97" spans="1:57" s="2" customFormat="1" ht="30" customHeight="1">
      <c r="A97" s="32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7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  <row r="98" spans="1:57" s="2" customFormat="1" ht="7" customHeight="1">
      <c r="A98" s="32"/>
      <c r="B98" s="52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37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</row>
  </sheetData>
  <sheetProtection algorithmName="SHA-512" hashValue="X9879HhrNHUMqKfgBbnkPSp6gQPjxoYke4Fw5Z9zNxJEZ7pbEMRTWHfZvfS/b8ZE+EcCKRzJgTXACzmCQ1ovEw==" saltValue="MfZiyHwVhR2fxz8Lcd4ueMbpSr4YgdTLYDERD5GN3DgrvemDtmQ6F/nj2rVdvj5StD+ctay+jkYQJndx2uUjrw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 101 - Komunikace a zpe...'!C2" display="/" xr:uid="{00000000-0004-0000-0000-000000000000}"/>
    <hyperlink ref="A96" location="'SO 401 - Veřejné osvětlení'!C2" display="/" xr:uid="{00000000-0004-0000-0000-000001000000}"/>
  </hyperlinks>
  <pageMargins left="0.39374999999999999" right="0.39374999999999999" top="0.39374999999999999" bottom="0.39374999999999999" header="0" footer="0"/>
  <pageSetup paperSize="9" scale="82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17"/>
  <sheetViews>
    <sheetView showGridLines="0" topLeftCell="A72" workbookViewId="0">
      <selection activeCell="K109" sqref="K109"/>
    </sheetView>
  </sheetViews>
  <sheetFormatPr baseColWidth="10" defaultRowHeight="16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1" width="22.25" style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46" s="1" customFormat="1" ht="37" customHeight="1"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AT2" s="15" t="s">
        <v>88</v>
      </c>
    </row>
    <row r="3" spans="1:46" s="1" customFormat="1" ht="7" customHeight="1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8"/>
      <c r="AT3" s="15" t="s">
        <v>89</v>
      </c>
    </row>
    <row r="4" spans="1:46" s="1" customFormat="1" ht="25" customHeight="1">
      <c r="B4" s="18"/>
      <c r="D4" s="108" t="s">
        <v>93</v>
      </c>
      <c r="L4" s="18"/>
      <c r="M4" s="109" t="s">
        <v>10</v>
      </c>
      <c r="AT4" s="15" t="s">
        <v>4</v>
      </c>
    </row>
    <row r="5" spans="1:46" s="1" customFormat="1" ht="7" customHeight="1">
      <c r="B5" s="18"/>
      <c r="L5" s="18"/>
    </row>
    <row r="6" spans="1:46" s="1" customFormat="1" ht="12" customHeight="1">
      <c r="B6" s="18"/>
      <c r="D6" s="110" t="s">
        <v>16</v>
      </c>
      <c r="L6" s="18"/>
    </row>
    <row r="7" spans="1:46" s="1" customFormat="1" ht="16.5" customHeight="1">
      <c r="B7" s="18"/>
      <c r="E7" s="282" t="str">
        <f>'Rekapitulace stavby'!K6</f>
        <v>Habartov, parkoviště Švermova</v>
      </c>
      <c r="F7" s="283"/>
      <c r="G7" s="283"/>
      <c r="H7" s="283"/>
      <c r="L7" s="18"/>
    </row>
    <row r="8" spans="1:46" s="2" customFormat="1" ht="12" customHeight="1">
      <c r="A8" s="32"/>
      <c r="B8" s="37"/>
      <c r="C8" s="32"/>
      <c r="D8" s="110" t="s">
        <v>94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84" t="s">
        <v>95</v>
      </c>
      <c r="F9" s="285"/>
      <c r="G9" s="285"/>
      <c r="H9" s="285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0" t="s">
        <v>18</v>
      </c>
      <c r="E11" s="32"/>
      <c r="F11" s="111" t="s">
        <v>1</v>
      </c>
      <c r="G11" s="32"/>
      <c r="H11" s="32"/>
      <c r="I11" s="110" t="s">
        <v>19</v>
      </c>
      <c r="J11" s="111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0" t="s">
        <v>20</v>
      </c>
      <c r="E12" s="32"/>
      <c r="F12" s="111" t="s">
        <v>21</v>
      </c>
      <c r="G12" s="32"/>
      <c r="H12" s="32"/>
      <c r="I12" s="110" t="s">
        <v>22</v>
      </c>
      <c r="J12" s="112" t="str">
        <f>'Rekapitulace stavby'!AN8</f>
        <v>19. 10. 2020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75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0" t="s">
        <v>24</v>
      </c>
      <c r="E14" s="32"/>
      <c r="F14" s="32"/>
      <c r="G14" s="32"/>
      <c r="H14" s="32"/>
      <c r="I14" s="110" t="s">
        <v>25</v>
      </c>
      <c r="J14" s="111" t="s">
        <v>26</v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1" t="s">
        <v>27</v>
      </c>
      <c r="F15" s="32"/>
      <c r="G15" s="32"/>
      <c r="H15" s="32"/>
      <c r="I15" s="110" t="s">
        <v>28</v>
      </c>
      <c r="J15" s="111" t="s">
        <v>29</v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7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0" t="s">
        <v>30</v>
      </c>
      <c r="E17" s="32"/>
      <c r="F17" s="32"/>
      <c r="G17" s="32"/>
      <c r="H17" s="32"/>
      <c r="I17" s="110" t="s">
        <v>25</v>
      </c>
      <c r="J17" s="28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86" t="str">
        <f>'Rekapitulace stavby'!E14</f>
        <v>Vyplň údaj</v>
      </c>
      <c r="F18" s="287"/>
      <c r="G18" s="287"/>
      <c r="H18" s="287"/>
      <c r="I18" s="110" t="s">
        <v>28</v>
      </c>
      <c r="J18" s="28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7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0" t="s">
        <v>32</v>
      </c>
      <c r="E20" s="32"/>
      <c r="F20" s="32"/>
      <c r="G20" s="32"/>
      <c r="H20" s="32"/>
      <c r="I20" s="110" t="s">
        <v>25</v>
      </c>
      <c r="J20" s="111" t="s">
        <v>33</v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1" t="s">
        <v>34</v>
      </c>
      <c r="F21" s="32"/>
      <c r="G21" s="32"/>
      <c r="H21" s="32"/>
      <c r="I21" s="110" t="s">
        <v>28</v>
      </c>
      <c r="J21" s="111" t="s">
        <v>35</v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7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0" t="s">
        <v>37</v>
      </c>
      <c r="E23" s="32"/>
      <c r="F23" s="32"/>
      <c r="G23" s="32"/>
      <c r="H23" s="32"/>
      <c r="I23" s="110" t="s">
        <v>25</v>
      </c>
      <c r="J23" s="111" t="s">
        <v>33</v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1" t="s">
        <v>34</v>
      </c>
      <c r="F24" s="32"/>
      <c r="G24" s="32"/>
      <c r="H24" s="32"/>
      <c r="I24" s="110" t="s">
        <v>28</v>
      </c>
      <c r="J24" s="111" t="s">
        <v>35</v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7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0" t="s">
        <v>38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91.25" customHeight="1">
      <c r="A27" s="113"/>
      <c r="B27" s="114"/>
      <c r="C27" s="113"/>
      <c r="D27" s="113"/>
      <c r="E27" s="288" t="s">
        <v>96</v>
      </c>
      <c r="F27" s="288"/>
      <c r="G27" s="288"/>
      <c r="H27" s="288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7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7" customHeight="1">
      <c r="A29" s="32"/>
      <c r="B29" s="37"/>
      <c r="C29" s="32"/>
      <c r="D29" s="116"/>
      <c r="E29" s="116"/>
      <c r="F29" s="116"/>
      <c r="G29" s="116"/>
      <c r="H29" s="116"/>
      <c r="I29" s="116"/>
      <c r="J29" s="116"/>
      <c r="K29" s="116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5" customHeight="1">
      <c r="A30" s="32"/>
      <c r="B30" s="37"/>
      <c r="C30" s="32"/>
      <c r="D30" s="111" t="s">
        <v>97</v>
      </c>
      <c r="E30" s="32"/>
      <c r="F30" s="32"/>
      <c r="G30" s="32"/>
      <c r="H30" s="32"/>
      <c r="I30" s="32"/>
      <c r="J30" s="117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5" customHeight="1">
      <c r="A31" s="32"/>
      <c r="B31" s="37"/>
      <c r="C31" s="32"/>
      <c r="D31" s="118" t="s">
        <v>98</v>
      </c>
      <c r="E31" s="32"/>
      <c r="F31" s="32"/>
      <c r="G31" s="32"/>
      <c r="H31" s="32"/>
      <c r="I31" s="32"/>
      <c r="J31" s="117">
        <f>J106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5" customHeight="1">
      <c r="A32" s="32"/>
      <c r="B32" s="37"/>
      <c r="C32" s="32"/>
      <c r="D32" s="119" t="s">
        <v>39</v>
      </c>
      <c r="E32" s="32"/>
      <c r="F32" s="32"/>
      <c r="G32" s="32"/>
      <c r="H32" s="32"/>
      <c r="I32" s="32"/>
      <c r="J32" s="120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7" customHeight="1">
      <c r="A33" s="32"/>
      <c r="B33" s="37"/>
      <c r="C33" s="32"/>
      <c r="D33" s="116"/>
      <c r="E33" s="116"/>
      <c r="F33" s="116"/>
      <c r="G33" s="116"/>
      <c r="H33" s="116"/>
      <c r="I33" s="116"/>
      <c r="J33" s="116"/>
      <c r="K33" s="116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5" customHeight="1">
      <c r="A34" s="32"/>
      <c r="B34" s="37"/>
      <c r="C34" s="32"/>
      <c r="D34" s="32"/>
      <c r="E34" s="32"/>
      <c r="F34" s="121" t="s">
        <v>41</v>
      </c>
      <c r="G34" s="32"/>
      <c r="H34" s="32"/>
      <c r="I34" s="121" t="s">
        <v>40</v>
      </c>
      <c r="J34" s="121" t="s">
        <v>42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5" customHeight="1">
      <c r="A35" s="32"/>
      <c r="B35" s="37"/>
      <c r="C35" s="32"/>
      <c r="D35" s="122" t="s">
        <v>43</v>
      </c>
      <c r="E35" s="110" t="s">
        <v>44</v>
      </c>
      <c r="F35" s="123">
        <f>ROUND((SUM(BE106:BE113) + SUM(BE133:BE316)),  2)</f>
        <v>0</v>
      </c>
      <c r="G35" s="32"/>
      <c r="H35" s="32"/>
      <c r="I35" s="124">
        <v>0.21</v>
      </c>
      <c r="J35" s="123">
        <f>ROUND(((SUM(BE106:BE113) + SUM(BE133:BE316))*I35),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5" customHeight="1">
      <c r="A36" s="32"/>
      <c r="B36" s="37"/>
      <c r="C36" s="32"/>
      <c r="D36" s="32"/>
      <c r="E36" s="110" t="s">
        <v>45</v>
      </c>
      <c r="F36" s="123">
        <f>ROUND((SUM(BF106:BF113) + SUM(BF133:BF316)),  2)</f>
        <v>0</v>
      </c>
      <c r="G36" s="32"/>
      <c r="H36" s="32"/>
      <c r="I36" s="124">
        <v>0.15</v>
      </c>
      <c r="J36" s="123">
        <f>ROUND(((SUM(BF106:BF113) + SUM(BF133:BF316))*I36),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5" hidden="1" customHeight="1">
      <c r="A37" s="32"/>
      <c r="B37" s="37"/>
      <c r="C37" s="32"/>
      <c r="D37" s="32"/>
      <c r="E37" s="110" t="s">
        <v>46</v>
      </c>
      <c r="F37" s="123">
        <f>ROUND((SUM(BG106:BG113) + SUM(BG133:BG316)),  2)</f>
        <v>0</v>
      </c>
      <c r="G37" s="32"/>
      <c r="H37" s="32"/>
      <c r="I37" s="124">
        <v>0.21</v>
      </c>
      <c r="J37" s="123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5" hidden="1" customHeight="1">
      <c r="A38" s="32"/>
      <c r="B38" s="37"/>
      <c r="C38" s="32"/>
      <c r="D38" s="32"/>
      <c r="E38" s="110" t="s">
        <v>47</v>
      </c>
      <c r="F38" s="123">
        <f>ROUND((SUM(BH106:BH113) + SUM(BH133:BH316)),  2)</f>
        <v>0</v>
      </c>
      <c r="G38" s="32"/>
      <c r="H38" s="32"/>
      <c r="I38" s="124">
        <v>0.15</v>
      </c>
      <c r="J38" s="123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5" hidden="1" customHeight="1">
      <c r="A39" s="32"/>
      <c r="B39" s="37"/>
      <c r="C39" s="32"/>
      <c r="D39" s="32"/>
      <c r="E39" s="110" t="s">
        <v>48</v>
      </c>
      <c r="F39" s="123">
        <f>ROUND((SUM(BI106:BI113) + SUM(BI133:BI316)),  2)</f>
        <v>0</v>
      </c>
      <c r="G39" s="32"/>
      <c r="H39" s="32"/>
      <c r="I39" s="124">
        <v>0</v>
      </c>
      <c r="J39" s="123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7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5" customHeight="1">
      <c r="A41" s="32"/>
      <c r="B41" s="37"/>
      <c r="C41" s="125"/>
      <c r="D41" s="126" t="s">
        <v>49</v>
      </c>
      <c r="E41" s="127"/>
      <c r="F41" s="127"/>
      <c r="G41" s="128" t="s">
        <v>50</v>
      </c>
      <c r="H41" s="129" t="s">
        <v>51</v>
      </c>
      <c r="I41" s="127"/>
      <c r="J41" s="130">
        <f>SUM(J32:J39)</f>
        <v>0</v>
      </c>
      <c r="K41" s="131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5" customHeight="1">
      <c r="A42" s="32"/>
      <c r="B42" s="37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5" customHeight="1">
      <c r="B43" s="18"/>
      <c r="L43" s="18"/>
    </row>
    <row r="44" spans="1:31" s="1" customFormat="1" ht="14.5" customHeight="1">
      <c r="B44" s="18"/>
      <c r="L44" s="18"/>
    </row>
    <row r="45" spans="1:31" s="1" customFormat="1" ht="14.5" customHeight="1">
      <c r="B45" s="18"/>
      <c r="L45" s="18"/>
    </row>
    <row r="46" spans="1:31" s="1" customFormat="1" ht="14.5" customHeight="1">
      <c r="B46" s="18"/>
      <c r="L46" s="18"/>
    </row>
    <row r="47" spans="1:31" s="1" customFormat="1" ht="14.5" customHeight="1">
      <c r="B47" s="18"/>
      <c r="L47" s="18"/>
    </row>
    <row r="48" spans="1:31" s="1" customFormat="1" ht="14.5" customHeight="1">
      <c r="B48" s="18"/>
      <c r="L48" s="18"/>
    </row>
    <row r="49" spans="1:31" s="1" customFormat="1" ht="14.5" customHeight="1">
      <c r="B49" s="18"/>
      <c r="L49" s="18"/>
    </row>
    <row r="50" spans="1:31" s="2" customFormat="1" ht="14.5" customHeight="1">
      <c r="B50" s="49"/>
      <c r="D50" s="132" t="s">
        <v>52</v>
      </c>
      <c r="E50" s="133"/>
      <c r="F50" s="133"/>
      <c r="G50" s="132" t="s">
        <v>53</v>
      </c>
      <c r="H50" s="133"/>
      <c r="I50" s="133"/>
      <c r="J50" s="133"/>
      <c r="K50" s="133"/>
      <c r="L50" s="49"/>
    </row>
    <row r="51" spans="1:31" ht="11">
      <c r="B51" s="18"/>
      <c r="L51" s="18"/>
    </row>
    <row r="52" spans="1:31" ht="11">
      <c r="B52" s="18"/>
      <c r="L52" s="18"/>
    </row>
    <row r="53" spans="1:31" ht="11">
      <c r="B53" s="18"/>
      <c r="L53" s="18"/>
    </row>
    <row r="54" spans="1:31" ht="11">
      <c r="B54" s="18"/>
      <c r="L54" s="18"/>
    </row>
    <row r="55" spans="1:31" ht="11">
      <c r="B55" s="18"/>
      <c r="L55" s="18"/>
    </row>
    <row r="56" spans="1:31" ht="11">
      <c r="B56" s="18"/>
      <c r="L56" s="18"/>
    </row>
    <row r="57" spans="1:31" ht="11">
      <c r="B57" s="18"/>
      <c r="L57" s="18"/>
    </row>
    <row r="58" spans="1:31" ht="11">
      <c r="B58" s="18"/>
      <c r="L58" s="18"/>
    </row>
    <row r="59" spans="1:31" ht="11">
      <c r="B59" s="18"/>
      <c r="L59" s="18"/>
    </row>
    <row r="60" spans="1:31" ht="11">
      <c r="B60" s="18"/>
      <c r="L60" s="18"/>
    </row>
    <row r="61" spans="1:31" s="2" customFormat="1" ht="13">
      <c r="A61" s="32"/>
      <c r="B61" s="37"/>
      <c r="C61" s="32"/>
      <c r="D61" s="134" t="s">
        <v>54</v>
      </c>
      <c r="E61" s="135"/>
      <c r="F61" s="136" t="s">
        <v>55</v>
      </c>
      <c r="G61" s="134" t="s">
        <v>54</v>
      </c>
      <c r="H61" s="135"/>
      <c r="I61" s="135"/>
      <c r="J61" s="137" t="s">
        <v>55</v>
      </c>
      <c r="K61" s="135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">
      <c r="B62" s="18"/>
      <c r="L62" s="18"/>
    </row>
    <row r="63" spans="1:31" ht="11">
      <c r="B63" s="18"/>
      <c r="L63" s="18"/>
    </row>
    <row r="64" spans="1:31" ht="11">
      <c r="B64" s="18"/>
      <c r="L64" s="18"/>
    </row>
    <row r="65" spans="1:31" s="2" customFormat="1" ht="13">
      <c r="A65" s="32"/>
      <c r="B65" s="37"/>
      <c r="C65" s="32"/>
      <c r="D65" s="132" t="s">
        <v>56</v>
      </c>
      <c r="E65" s="138"/>
      <c r="F65" s="138"/>
      <c r="G65" s="132" t="s">
        <v>57</v>
      </c>
      <c r="H65" s="138"/>
      <c r="I65" s="138"/>
      <c r="J65" s="138"/>
      <c r="K65" s="138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">
      <c r="B66" s="18"/>
      <c r="L66" s="18"/>
    </row>
    <row r="67" spans="1:31" ht="11">
      <c r="B67" s="18"/>
      <c r="L67" s="18"/>
    </row>
    <row r="68" spans="1:31" ht="11">
      <c r="B68" s="18"/>
      <c r="L68" s="18"/>
    </row>
    <row r="69" spans="1:31" ht="11">
      <c r="B69" s="18"/>
      <c r="L69" s="18"/>
    </row>
    <row r="70" spans="1:31" ht="11">
      <c r="B70" s="18"/>
      <c r="L70" s="18"/>
    </row>
    <row r="71" spans="1:31" ht="11">
      <c r="B71" s="18"/>
      <c r="L71" s="18"/>
    </row>
    <row r="72" spans="1:31" ht="11">
      <c r="B72" s="18"/>
      <c r="L72" s="18"/>
    </row>
    <row r="73" spans="1:31" ht="11">
      <c r="B73" s="18"/>
      <c r="L73" s="18"/>
    </row>
    <row r="74" spans="1:31" ht="11">
      <c r="B74" s="18"/>
      <c r="L74" s="18"/>
    </row>
    <row r="75" spans="1:31" ht="11">
      <c r="B75" s="18"/>
      <c r="L75" s="18"/>
    </row>
    <row r="76" spans="1:31" s="2" customFormat="1" ht="13">
      <c r="A76" s="32"/>
      <c r="B76" s="37"/>
      <c r="C76" s="32"/>
      <c r="D76" s="134" t="s">
        <v>54</v>
      </c>
      <c r="E76" s="135"/>
      <c r="F76" s="136" t="s">
        <v>55</v>
      </c>
      <c r="G76" s="134" t="s">
        <v>54</v>
      </c>
      <c r="H76" s="135"/>
      <c r="I76" s="135"/>
      <c r="J76" s="137" t="s">
        <v>55</v>
      </c>
      <c r="K76" s="135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5" customHeight="1">
      <c r="A77" s="32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7" customHeight="1">
      <c r="A81" s="32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5" customHeight="1">
      <c r="A82" s="32"/>
      <c r="B82" s="33"/>
      <c r="C82" s="21" t="s">
        <v>99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7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89" t="str">
        <f>E7</f>
        <v>Habartov, parkoviště Švermova</v>
      </c>
      <c r="F85" s="290"/>
      <c r="G85" s="290"/>
      <c r="H85" s="290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94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60" t="str">
        <f>E9</f>
        <v>SO 101 - Komunikace a zpevněné plochy</v>
      </c>
      <c r="F87" s="291"/>
      <c r="G87" s="291"/>
      <c r="H87" s="291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7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4"/>
      <c r="E89" s="34"/>
      <c r="F89" s="25" t="str">
        <f>F12</f>
        <v>Habartov</v>
      </c>
      <c r="G89" s="34"/>
      <c r="H89" s="34"/>
      <c r="I89" s="27" t="s">
        <v>22</v>
      </c>
      <c r="J89" s="64" t="str">
        <f>IF(J12="","",J12)</f>
        <v>19. 10. 2020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7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5" customHeight="1">
      <c r="A91" s="32"/>
      <c r="B91" s="33"/>
      <c r="C91" s="27" t="s">
        <v>24</v>
      </c>
      <c r="D91" s="34"/>
      <c r="E91" s="34"/>
      <c r="F91" s="25" t="str">
        <f>E15</f>
        <v>Město Habartov</v>
      </c>
      <c r="G91" s="34"/>
      <c r="H91" s="34"/>
      <c r="I91" s="27" t="s">
        <v>32</v>
      </c>
      <c r="J91" s="30" t="str">
        <f>E21</f>
        <v>GEOprojectKV s.r.o.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5" customHeight="1">
      <c r="A92" s="32"/>
      <c r="B92" s="33"/>
      <c r="C92" s="27" t="s">
        <v>30</v>
      </c>
      <c r="D92" s="34"/>
      <c r="E92" s="34"/>
      <c r="F92" s="25" t="str">
        <f>IF(E18="","",E18)</f>
        <v>Vyplň údaj</v>
      </c>
      <c r="G92" s="34"/>
      <c r="H92" s="34"/>
      <c r="I92" s="27" t="s">
        <v>37</v>
      </c>
      <c r="J92" s="30" t="str">
        <f>E24</f>
        <v>GEOprojectKV s.r.o.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2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43" t="s">
        <v>100</v>
      </c>
      <c r="D94" s="144"/>
      <c r="E94" s="144"/>
      <c r="F94" s="144"/>
      <c r="G94" s="144"/>
      <c r="H94" s="144"/>
      <c r="I94" s="144"/>
      <c r="J94" s="145" t="s">
        <v>101</v>
      </c>
      <c r="K94" s="144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2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75" customHeight="1">
      <c r="A96" s="32"/>
      <c r="B96" s="33"/>
      <c r="C96" s="146" t="s">
        <v>102</v>
      </c>
      <c r="D96" s="34"/>
      <c r="E96" s="34"/>
      <c r="F96" s="34"/>
      <c r="G96" s="34"/>
      <c r="H96" s="34"/>
      <c r="I96" s="34"/>
      <c r="J96" s="82">
        <f>J133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103</v>
      </c>
    </row>
    <row r="97" spans="1:65" s="9" customFormat="1" ht="25" customHeight="1">
      <c r="B97" s="147"/>
      <c r="C97" s="148"/>
      <c r="D97" s="149" t="s">
        <v>104</v>
      </c>
      <c r="E97" s="150"/>
      <c r="F97" s="150"/>
      <c r="G97" s="150"/>
      <c r="H97" s="150"/>
      <c r="I97" s="150"/>
      <c r="J97" s="151">
        <f>J134</f>
        <v>0</v>
      </c>
      <c r="K97" s="148"/>
      <c r="L97" s="152"/>
    </row>
    <row r="98" spans="1:65" s="10" customFormat="1" ht="20" customHeight="1">
      <c r="B98" s="153"/>
      <c r="C98" s="154"/>
      <c r="D98" s="155" t="s">
        <v>105</v>
      </c>
      <c r="E98" s="156"/>
      <c r="F98" s="156"/>
      <c r="G98" s="156"/>
      <c r="H98" s="156"/>
      <c r="I98" s="156"/>
      <c r="J98" s="157">
        <f>J135</f>
        <v>0</v>
      </c>
      <c r="K98" s="154"/>
      <c r="L98" s="158"/>
    </row>
    <row r="99" spans="1:65" s="10" customFormat="1" ht="20" customHeight="1">
      <c r="B99" s="153"/>
      <c r="C99" s="154"/>
      <c r="D99" s="155" t="s">
        <v>106</v>
      </c>
      <c r="E99" s="156"/>
      <c r="F99" s="156"/>
      <c r="G99" s="156"/>
      <c r="H99" s="156"/>
      <c r="I99" s="156"/>
      <c r="J99" s="157">
        <f>J219</f>
        <v>0</v>
      </c>
      <c r="K99" s="154"/>
      <c r="L99" s="158"/>
    </row>
    <row r="100" spans="1:65" s="10" customFormat="1" ht="20" customHeight="1">
      <c r="B100" s="153"/>
      <c r="C100" s="154"/>
      <c r="D100" s="155" t="s">
        <v>107</v>
      </c>
      <c r="E100" s="156"/>
      <c r="F100" s="156"/>
      <c r="G100" s="156"/>
      <c r="H100" s="156"/>
      <c r="I100" s="156"/>
      <c r="J100" s="157">
        <f>J258</f>
        <v>0</v>
      </c>
      <c r="K100" s="154"/>
      <c r="L100" s="158"/>
    </row>
    <row r="101" spans="1:65" s="10" customFormat="1" ht="20" customHeight="1">
      <c r="B101" s="153"/>
      <c r="C101" s="154"/>
      <c r="D101" s="155" t="s">
        <v>108</v>
      </c>
      <c r="E101" s="156"/>
      <c r="F101" s="156"/>
      <c r="G101" s="156"/>
      <c r="H101" s="156"/>
      <c r="I101" s="156"/>
      <c r="J101" s="157">
        <f>J269</f>
        <v>0</v>
      </c>
      <c r="K101" s="154"/>
      <c r="L101" s="158"/>
    </row>
    <row r="102" spans="1:65" s="10" customFormat="1" ht="20" customHeight="1">
      <c r="B102" s="153"/>
      <c r="C102" s="154"/>
      <c r="D102" s="155" t="s">
        <v>109</v>
      </c>
      <c r="E102" s="156"/>
      <c r="F102" s="156"/>
      <c r="G102" s="156"/>
      <c r="H102" s="156"/>
      <c r="I102" s="156"/>
      <c r="J102" s="157">
        <f>J306</f>
        <v>0</v>
      </c>
      <c r="K102" s="154"/>
      <c r="L102" s="158"/>
    </row>
    <row r="103" spans="1:65" s="10" customFormat="1" ht="20" customHeight="1">
      <c r="B103" s="153"/>
      <c r="C103" s="154"/>
      <c r="D103" s="155" t="s">
        <v>110</v>
      </c>
      <c r="E103" s="156"/>
      <c r="F103" s="156"/>
      <c r="G103" s="156"/>
      <c r="H103" s="156"/>
      <c r="I103" s="156"/>
      <c r="J103" s="157">
        <f>J315</f>
        <v>0</v>
      </c>
      <c r="K103" s="154"/>
      <c r="L103" s="158"/>
    </row>
    <row r="104" spans="1:65" s="2" customFormat="1" ht="21.75" customHeight="1">
      <c r="A104" s="32"/>
      <c r="B104" s="33"/>
      <c r="C104" s="34"/>
      <c r="D104" s="34"/>
      <c r="E104" s="34"/>
      <c r="F104" s="34"/>
      <c r="G104" s="34"/>
      <c r="H104" s="34"/>
      <c r="I104" s="34"/>
      <c r="J104" s="34"/>
      <c r="K104" s="34"/>
      <c r="L104" s="49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65" s="2" customFormat="1" ht="7" customHeight="1">
      <c r="A105" s="32"/>
      <c r="B105" s="33"/>
      <c r="C105" s="34"/>
      <c r="D105" s="34"/>
      <c r="E105" s="34"/>
      <c r="F105" s="34"/>
      <c r="G105" s="34"/>
      <c r="H105" s="34"/>
      <c r="I105" s="34"/>
      <c r="J105" s="34"/>
      <c r="K105" s="34"/>
      <c r="L105" s="49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65" s="2" customFormat="1" ht="29.25" customHeight="1">
      <c r="A106" s="32"/>
      <c r="B106" s="33"/>
      <c r="C106" s="146" t="s">
        <v>111</v>
      </c>
      <c r="D106" s="34"/>
      <c r="E106" s="34"/>
      <c r="F106" s="34"/>
      <c r="G106" s="34"/>
      <c r="H106" s="34"/>
      <c r="I106" s="34"/>
      <c r="J106" s="159">
        <f>ROUND(J107 + J108 + J109 + J110 + J111 + J112,2)</f>
        <v>0</v>
      </c>
      <c r="K106" s="34"/>
      <c r="L106" s="49"/>
      <c r="N106" s="160" t="s">
        <v>43</v>
      </c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65" s="2" customFormat="1" ht="18" customHeight="1">
      <c r="A107" s="32"/>
      <c r="B107" s="33"/>
      <c r="C107" s="34"/>
      <c r="D107" s="292" t="s">
        <v>112</v>
      </c>
      <c r="E107" s="293"/>
      <c r="F107" s="293"/>
      <c r="G107" s="34"/>
      <c r="H107" s="34"/>
      <c r="I107" s="34"/>
      <c r="J107" s="162">
        <v>0</v>
      </c>
      <c r="K107" s="34"/>
      <c r="L107" s="163"/>
      <c r="M107" s="164"/>
      <c r="N107" s="165" t="s">
        <v>44</v>
      </c>
      <c r="O107" s="164"/>
      <c r="P107" s="164"/>
      <c r="Q107" s="164"/>
      <c r="R107" s="164"/>
      <c r="S107" s="166"/>
      <c r="T107" s="166"/>
      <c r="U107" s="166"/>
      <c r="V107" s="166"/>
      <c r="W107" s="166"/>
      <c r="X107" s="166"/>
      <c r="Y107" s="166"/>
      <c r="Z107" s="166"/>
      <c r="AA107" s="166"/>
      <c r="AB107" s="166"/>
      <c r="AC107" s="166"/>
      <c r="AD107" s="166"/>
      <c r="AE107" s="166"/>
      <c r="AF107" s="164"/>
      <c r="AG107" s="164"/>
      <c r="AH107" s="164"/>
      <c r="AI107" s="164"/>
      <c r="AJ107" s="164"/>
      <c r="AK107" s="164"/>
      <c r="AL107" s="164"/>
      <c r="AM107" s="164"/>
      <c r="AN107" s="164"/>
      <c r="AO107" s="164"/>
      <c r="AP107" s="164"/>
      <c r="AQ107" s="164"/>
      <c r="AR107" s="164"/>
      <c r="AS107" s="164"/>
      <c r="AT107" s="164"/>
      <c r="AU107" s="164"/>
      <c r="AV107" s="164"/>
      <c r="AW107" s="164"/>
      <c r="AX107" s="164"/>
      <c r="AY107" s="167" t="s">
        <v>113</v>
      </c>
      <c r="AZ107" s="164"/>
      <c r="BA107" s="164"/>
      <c r="BB107" s="164"/>
      <c r="BC107" s="164"/>
      <c r="BD107" s="164"/>
      <c r="BE107" s="168">
        <f t="shared" ref="BE107:BE112" si="0">IF(N107="základní",J107,0)</f>
        <v>0</v>
      </c>
      <c r="BF107" s="168">
        <f t="shared" ref="BF107:BF112" si="1">IF(N107="snížená",J107,0)</f>
        <v>0</v>
      </c>
      <c r="BG107" s="168">
        <f t="shared" ref="BG107:BG112" si="2">IF(N107="zákl. přenesená",J107,0)</f>
        <v>0</v>
      </c>
      <c r="BH107" s="168">
        <f t="shared" ref="BH107:BH112" si="3">IF(N107="sníž. přenesená",J107,0)</f>
        <v>0</v>
      </c>
      <c r="BI107" s="168">
        <f t="shared" ref="BI107:BI112" si="4">IF(N107="nulová",J107,0)</f>
        <v>0</v>
      </c>
      <c r="BJ107" s="167" t="s">
        <v>87</v>
      </c>
      <c r="BK107" s="164"/>
      <c r="BL107" s="164"/>
      <c r="BM107" s="164"/>
    </row>
    <row r="108" spans="1:65" s="2" customFormat="1" ht="18" customHeight="1">
      <c r="A108" s="32"/>
      <c r="B108" s="33"/>
      <c r="C108" s="34"/>
      <c r="D108" s="292" t="s">
        <v>114</v>
      </c>
      <c r="E108" s="293"/>
      <c r="F108" s="293"/>
      <c r="G108" s="34"/>
      <c r="H108" s="34"/>
      <c r="I108" s="34"/>
      <c r="J108" s="162">
        <v>0</v>
      </c>
      <c r="K108" s="34"/>
      <c r="L108" s="163"/>
      <c r="M108" s="164"/>
      <c r="N108" s="165" t="s">
        <v>44</v>
      </c>
      <c r="O108" s="164"/>
      <c r="P108" s="164"/>
      <c r="Q108" s="164"/>
      <c r="R108" s="164"/>
      <c r="S108" s="166"/>
      <c r="T108" s="166"/>
      <c r="U108" s="166"/>
      <c r="V108" s="166"/>
      <c r="W108" s="166"/>
      <c r="X108" s="166"/>
      <c r="Y108" s="166"/>
      <c r="Z108" s="166"/>
      <c r="AA108" s="166"/>
      <c r="AB108" s="166"/>
      <c r="AC108" s="166"/>
      <c r="AD108" s="166"/>
      <c r="AE108" s="166"/>
      <c r="AF108" s="164"/>
      <c r="AG108" s="164"/>
      <c r="AH108" s="164"/>
      <c r="AI108" s="164"/>
      <c r="AJ108" s="164"/>
      <c r="AK108" s="164"/>
      <c r="AL108" s="164"/>
      <c r="AM108" s="164"/>
      <c r="AN108" s="164"/>
      <c r="AO108" s="164"/>
      <c r="AP108" s="164"/>
      <c r="AQ108" s="164"/>
      <c r="AR108" s="164"/>
      <c r="AS108" s="164"/>
      <c r="AT108" s="164"/>
      <c r="AU108" s="164"/>
      <c r="AV108" s="164"/>
      <c r="AW108" s="164"/>
      <c r="AX108" s="164"/>
      <c r="AY108" s="167" t="s">
        <v>113</v>
      </c>
      <c r="AZ108" s="164"/>
      <c r="BA108" s="164"/>
      <c r="BB108" s="164"/>
      <c r="BC108" s="164"/>
      <c r="BD108" s="164"/>
      <c r="BE108" s="168">
        <f t="shared" si="0"/>
        <v>0</v>
      </c>
      <c r="BF108" s="168">
        <f t="shared" si="1"/>
        <v>0</v>
      </c>
      <c r="BG108" s="168">
        <f t="shared" si="2"/>
        <v>0</v>
      </c>
      <c r="BH108" s="168">
        <f t="shared" si="3"/>
        <v>0</v>
      </c>
      <c r="BI108" s="168">
        <f t="shared" si="4"/>
        <v>0</v>
      </c>
      <c r="BJ108" s="167" t="s">
        <v>87</v>
      </c>
      <c r="BK108" s="164"/>
      <c r="BL108" s="164"/>
      <c r="BM108" s="164"/>
    </row>
    <row r="109" spans="1:65" s="2" customFormat="1" ht="18" customHeight="1">
      <c r="A109" s="32"/>
      <c r="B109" s="33"/>
      <c r="C109" s="34"/>
      <c r="D109" s="292" t="s">
        <v>115</v>
      </c>
      <c r="E109" s="293"/>
      <c r="F109" s="293"/>
      <c r="G109" s="34"/>
      <c r="H109" s="34"/>
      <c r="I109" s="34"/>
      <c r="J109" s="162">
        <v>0</v>
      </c>
      <c r="K109" s="34"/>
      <c r="L109" s="163"/>
      <c r="M109" s="164"/>
      <c r="N109" s="165" t="s">
        <v>44</v>
      </c>
      <c r="O109" s="164"/>
      <c r="P109" s="164"/>
      <c r="Q109" s="164"/>
      <c r="R109" s="164"/>
      <c r="S109" s="166"/>
      <c r="T109" s="166"/>
      <c r="U109" s="166"/>
      <c r="V109" s="166"/>
      <c r="W109" s="166"/>
      <c r="X109" s="166"/>
      <c r="Y109" s="166"/>
      <c r="Z109" s="166"/>
      <c r="AA109" s="166"/>
      <c r="AB109" s="166"/>
      <c r="AC109" s="166"/>
      <c r="AD109" s="166"/>
      <c r="AE109" s="166"/>
      <c r="AF109" s="164"/>
      <c r="AG109" s="164"/>
      <c r="AH109" s="164"/>
      <c r="AI109" s="164"/>
      <c r="AJ109" s="164"/>
      <c r="AK109" s="164"/>
      <c r="AL109" s="164"/>
      <c r="AM109" s="164"/>
      <c r="AN109" s="164"/>
      <c r="AO109" s="164"/>
      <c r="AP109" s="164"/>
      <c r="AQ109" s="164"/>
      <c r="AR109" s="164"/>
      <c r="AS109" s="164"/>
      <c r="AT109" s="164"/>
      <c r="AU109" s="164"/>
      <c r="AV109" s="164"/>
      <c r="AW109" s="164"/>
      <c r="AX109" s="164"/>
      <c r="AY109" s="167" t="s">
        <v>113</v>
      </c>
      <c r="AZ109" s="164"/>
      <c r="BA109" s="164"/>
      <c r="BB109" s="164"/>
      <c r="BC109" s="164"/>
      <c r="BD109" s="164"/>
      <c r="BE109" s="168">
        <f t="shared" si="0"/>
        <v>0</v>
      </c>
      <c r="BF109" s="168">
        <f t="shared" si="1"/>
        <v>0</v>
      </c>
      <c r="BG109" s="168">
        <f t="shared" si="2"/>
        <v>0</v>
      </c>
      <c r="BH109" s="168">
        <f t="shared" si="3"/>
        <v>0</v>
      </c>
      <c r="BI109" s="168">
        <f t="shared" si="4"/>
        <v>0</v>
      </c>
      <c r="BJ109" s="167" t="s">
        <v>87</v>
      </c>
      <c r="BK109" s="164"/>
      <c r="BL109" s="164"/>
      <c r="BM109" s="164"/>
    </row>
    <row r="110" spans="1:65" s="2" customFormat="1" ht="18" customHeight="1">
      <c r="A110" s="32"/>
      <c r="B110" s="33"/>
      <c r="C110" s="34"/>
      <c r="D110" s="292" t="s">
        <v>116</v>
      </c>
      <c r="E110" s="293"/>
      <c r="F110" s="293"/>
      <c r="G110" s="34"/>
      <c r="H110" s="34"/>
      <c r="I110" s="34"/>
      <c r="J110" s="162">
        <v>0</v>
      </c>
      <c r="K110" s="34"/>
      <c r="L110" s="163"/>
      <c r="M110" s="164"/>
      <c r="N110" s="165" t="s">
        <v>44</v>
      </c>
      <c r="O110" s="164"/>
      <c r="P110" s="164"/>
      <c r="Q110" s="164"/>
      <c r="R110" s="164"/>
      <c r="S110" s="166"/>
      <c r="T110" s="166"/>
      <c r="U110" s="166"/>
      <c r="V110" s="166"/>
      <c r="W110" s="166"/>
      <c r="X110" s="166"/>
      <c r="Y110" s="166"/>
      <c r="Z110" s="166"/>
      <c r="AA110" s="166"/>
      <c r="AB110" s="166"/>
      <c r="AC110" s="166"/>
      <c r="AD110" s="166"/>
      <c r="AE110" s="166"/>
      <c r="AF110" s="164"/>
      <c r="AG110" s="164"/>
      <c r="AH110" s="164"/>
      <c r="AI110" s="164"/>
      <c r="AJ110" s="164"/>
      <c r="AK110" s="164"/>
      <c r="AL110" s="164"/>
      <c r="AM110" s="164"/>
      <c r="AN110" s="164"/>
      <c r="AO110" s="164"/>
      <c r="AP110" s="164"/>
      <c r="AQ110" s="164"/>
      <c r="AR110" s="164"/>
      <c r="AS110" s="164"/>
      <c r="AT110" s="164"/>
      <c r="AU110" s="164"/>
      <c r="AV110" s="164"/>
      <c r="AW110" s="164"/>
      <c r="AX110" s="164"/>
      <c r="AY110" s="167" t="s">
        <v>113</v>
      </c>
      <c r="AZ110" s="164"/>
      <c r="BA110" s="164"/>
      <c r="BB110" s="164"/>
      <c r="BC110" s="164"/>
      <c r="BD110" s="164"/>
      <c r="BE110" s="168">
        <f t="shared" si="0"/>
        <v>0</v>
      </c>
      <c r="BF110" s="168">
        <f t="shared" si="1"/>
        <v>0</v>
      </c>
      <c r="BG110" s="168">
        <f t="shared" si="2"/>
        <v>0</v>
      </c>
      <c r="BH110" s="168">
        <f t="shared" si="3"/>
        <v>0</v>
      </c>
      <c r="BI110" s="168">
        <f t="shared" si="4"/>
        <v>0</v>
      </c>
      <c r="BJ110" s="167" t="s">
        <v>87</v>
      </c>
      <c r="BK110" s="164"/>
      <c r="BL110" s="164"/>
      <c r="BM110" s="164"/>
    </row>
    <row r="111" spans="1:65" s="2" customFormat="1" ht="18" customHeight="1">
      <c r="A111" s="32"/>
      <c r="B111" s="33"/>
      <c r="C111" s="34"/>
      <c r="D111" s="292" t="s">
        <v>117</v>
      </c>
      <c r="E111" s="293"/>
      <c r="F111" s="293"/>
      <c r="G111" s="34"/>
      <c r="H111" s="34"/>
      <c r="I111" s="34"/>
      <c r="J111" s="162">
        <v>0</v>
      </c>
      <c r="K111" s="34"/>
      <c r="L111" s="163"/>
      <c r="M111" s="164"/>
      <c r="N111" s="165" t="s">
        <v>44</v>
      </c>
      <c r="O111" s="164"/>
      <c r="P111" s="164"/>
      <c r="Q111" s="164"/>
      <c r="R111" s="164"/>
      <c r="S111" s="166"/>
      <c r="T111" s="166"/>
      <c r="U111" s="166"/>
      <c r="V111" s="166"/>
      <c r="W111" s="166"/>
      <c r="X111" s="166"/>
      <c r="Y111" s="166"/>
      <c r="Z111" s="166"/>
      <c r="AA111" s="166"/>
      <c r="AB111" s="166"/>
      <c r="AC111" s="166"/>
      <c r="AD111" s="166"/>
      <c r="AE111" s="166"/>
      <c r="AF111" s="164"/>
      <c r="AG111" s="164"/>
      <c r="AH111" s="164"/>
      <c r="AI111" s="164"/>
      <c r="AJ111" s="164"/>
      <c r="AK111" s="164"/>
      <c r="AL111" s="164"/>
      <c r="AM111" s="164"/>
      <c r="AN111" s="164"/>
      <c r="AO111" s="164"/>
      <c r="AP111" s="164"/>
      <c r="AQ111" s="164"/>
      <c r="AR111" s="164"/>
      <c r="AS111" s="164"/>
      <c r="AT111" s="164"/>
      <c r="AU111" s="164"/>
      <c r="AV111" s="164"/>
      <c r="AW111" s="164"/>
      <c r="AX111" s="164"/>
      <c r="AY111" s="167" t="s">
        <v>113</v>
      </c>
      <c r="AZ111" s="164"/>
      <c r="BA111" s="164"/>
      <c r="BB111" s="164"/>
      <c r="BC111" s="164"/>
      <c r="BD111" s="164"/>
      <c r="BE111" s="168">
        <f t="shared" si="0"/>
        <v>0</v>
      </c>
      <c r="BF111" s="168">
        <f t="shared" si="1"/>
        <v>0</v>
      </c>
      <c r="BG111" s="168">
        <f t="shared" si="2"/>
        <v>0</v>
      </c>
      <c r="BH111" s="168">
        <f t="shared" si="3"/>
        <v>0</v>
      </c>
      <c r="BI111" s="168">
        <f t="shared" si="4"/>
        <v>0</v>
      </c>
      <c r="BJ111" s="167" t="s">
        <v>87</v>
      </c>
      <c r="BK111" s="164"/>
      <c r="BL111" s="164"/>
      <c r="BM111" s="164"/>
    </row>
    <row r="112" spans="1:65" s="2" customFormat="1" ht="18" customHeight="1">
      <c r="A112" s="32"/>
      <c r="B112" s="33"/>
      <c r="C112" s="34"/>
      <c r="D112" s="161"/>
      <c r="E112" s="34"/>
      <c r="F112" s="34"/>
      <c r="G112" s="34"/>
      <c r="H112" s="34"/>
      <c r="I112" s="34"/>
      <c r="J112" s="294"/>
      <c r="K112" s="34"/>
      <c r="L112" s="163"/>
      <c r="M112" s="164"/>
      <c r="N112" s="165" t="s">
        <v>44</v>
      </c>
      <c r="O112" s="164"/>
      <c r="P112" s="164"/>
      <c r="Q112" s="164"/>
      <c r="R112" s="164"/>
      <c r="S112" s="166"/>
      <c r="T112" s="166"/>
      <c r="U112" s="166"/>
      <c r="V112" s="166"/>
      <c r="W112" s="166"/>
      <c r="X112" s="166"/>
      <c r="Y112" s="166"/>
      <c r="Z112" s="166"/>
      <c r="AA112" s="166"/>
      <c r="AB112" s="166"/>
      <c r="AC112" s="166"/>
      <c r="AD112" s="166"/>
      <c r="AE112" s="166"/>
      <c r="AF112" s="164"/>
      <c r="AG112" s="164"/>
      <c r="AH112" s="164"/>
      <c r="AI112" s="164"/>
      <c r="AJ112" s="164"/>
      <c r="AK112" s="164"/>
      <c r="AL112" s="164"/>
      <c r="AM112" s="164"/>
      <c r="AN112" s="164"/>
      <c r="AO112" s="164"/>
      <c r="AP112" s="164"/>
      <c r="AQ112" s="164"/>
      <c r="AR112" s="164"/>
      <c r="AS112" s="164"/>
      <c r="AT112" s="164"/>
      <c r="AU112" s="164"/>
      <c r="AV112" s="164"/>
      <c r="AW112" s="164"/>
      <c r="AX112" s="164"/>
      <c r="AY112" s="167" t="s">
        <v>118</v>
      </c>
      <c r="AZ112" s="164"/>
      <c r="BA112" s="164"/>
      <c r="BB112" s="164"/>
      <c r="BC112" s="164"/>
      <c r="BD112" s="164"/>
      <c r="BE112" s="168">
        <f t="shared" si="0"/>
        <v>0</v>
      </c>
      <c r="BF112" s="168">
        <f t="shared" si="1"/>
        <v>0</v>
      </c>
      <c r="BG112" s="168">
        <f t="shared" si="2"/>
        <v>0</v>
      </c>
      <c r="BH112" s="168">
        <f t="shared" si="3"/>
        <v>0</v>
      </c>
      <c r="BI112" s="168">
        <f t="shared" si="4"/>
        <v>0</v>
      </c>
      <c r="BJ112" s="167" t="s">
        <v>87</v>
      </c>
      <c r="BK112" s="164"/>
      <c r="BL112" s="164"/>
      <c r="BM112" s="164"/>
    </row>
    <row r="113" spans="1:31" s="2" customFormat="1" ht="11">
      <c r="A113" s="32"/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31" s="2" customFormat="1" ht="29.25" customHeight="1">
      <c r="A114" s="32"/>
      <c r="B114" s="33"/>
      <c r="C114" s="169" t="s">
        <v>119</v>
      </c>
      <c r="D114" s="144"/>
      <c r="E114" s="144"/>
      <c r="F114" s="144"/>
      <c r="G114" s="144"/>
      <c r="H114" s="144"/>
      <c r="I114" s="144"/>
      <c r="J114" s="170">
        <f>ROUND(J96+J106,2)</f>
        <v>0</v>
      </c>
      <c r="K114" s="144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31" s="2" customFormat="1" ht="7" customHeight="1">
      <c r="A115" s="32"/>
      <c r="B115" s="52"/>
      <c r="C115" s="53"/>
      <c r="D115" s="53"/>
      <c r="E115" s="53"/>
      <c r="F115" s="53"/>
      <c r="G115" s="53"/>
      <c r="H115" s="53"/>
      <c r="I115" s="53"/>
      <c r="J115" s="53"/>
      <c r="K115" s="53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9" spans="1:31" s="2" customFormat="1" ht="7" customHeight="1">
      <c r="A119" s="32"/>
      <c r="B119" s="54"/>
      <c r="C119" s="55"/>
      <c r="D119" s="55"/>
      <c r="E119" s="55"/>
      <c r="F119" s="55"/>
      <c r="G119" s="55"/>
      <c r="H119" s="55"/>
      <c r="I119" s="55"/>
      <c r="J119" s="55"/>
      <c r="K119" s="55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25" customHeight="1">
      <c r="A120" s="32"/>
      <c r="B120" s="33"/>
      <c r="C120" s="21" t="s">
        <v>120</v>
      </c>
      <c r="D120" s="34"/>
      <c r="E120" s="34"/>
      <c r="F120" s="34"/>
      <c r="G120" s="34"/>
      <c r="H120" s="34"/>
      <c r="I120" s="34"/>
      <c r="J120" s="34"/>
      <c r="K120" s="34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7" customHeight="1">
      <c r="A121" s="32"/>
      <c r="B121" s="33"/>
      <c r="C121" s="34"/>
      <c r="D121" s="34"/>
      <c r="E121" s="34"/>
      <c r="F121" s="34"/>
      <c r="G121" s="34"/>
      <c r="H121" s="34"/>
      <c r="I121" s="34"/>
      <c r="J121" s="34"/>
      <c r="K121" s="34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2" customHeight="1">
      <c r="A122" s="32"/>
      <c r="B122" s="33"/>
      <c r="C122" s="27" t="s">
        <v>16</v>
      </c>
      <c r="D122" s="34"/>
      <c r="E122" s="34"/>
      <c r="F122" s="34"/>
      <c r="G122" s="34"/>
      <c r="H122" s="34"/>
      <c r="I122" s="34"/>
      <c r="J122" s="34"/>
      <c r="K122" s="34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6.5" customHeight="1">
      <c r="A123" s="32"/>
      <c r="B123" s="33"/>
      <c r="C123" s="34"/>
      <c r="D123" s="34"/>
      <c r="E123" s="289" t="str">
        <f>E7</f>
        <v>Habartov, parkoviště Švermova</v>
      </c>
      <c r="F123" s="290"/>
      <c r="G123" s="290"/>
      <c r="H123" s="290"/>
      <c r="I123" s="34"/>
      <c r="J123" s="34"/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2" customHeight="1">
      <c r="A124" s="32"/>
      <c r="B124" s="33"/>
      <c r="C124" s="27" t="s">
        <v>94</v>
      </c>
      <c r="D124" s="34"/>
      <c r="E124" s="34"/>
      <c r="F124" s="34"/>
      <c r="G124" s="34"/>
      <c r="H124" s="34"/>
      <c r="I124" s="34"/>
      <c r="J124" s="34"/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6.5" customHeight="1">
      <c r="A125" s="32"/>
      <c r="B125" s="33"/>
      <c r="C125" s="34"/>
      <c r="D125" s="34"/>
      <c r="E125" s="260" t="str">
        <f>E9</f>
        <v>SO 101 - Komunikace a zpevněné plochy</v>
      </c>
      <c r="F125" s="291"/>
      <c r="G125" s="291"/>
      <c r="H125" s="291"/>
      <c r="I125" s="34"/>
      <c r="J125" s="34"/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7" customHeight="1">
      <c r="A126" s="32"/>
      <c r="B126" s="33"/>
      <c r="C126" s="34"/>
      <c r="D126" s="34"/>
      <c r="E126" s="34"/>
      <c r="F126" s="34"/>
      <c r="G126" s="34"/>
      <c r="H126" s="34"/>
      <c r="I126" s="34"/>
      <c r="J126" s="34"/>
      <c r="K126" s="34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2" customHeight="1">
      <c r="A127" s="32"/>
      <c r="B127" s="33"/>
      <c r="C127" s="27" t="s">
        <v>20</v>
      </c>
      <c r="D127" s="34"/>
      <c r="E127" s="34"/>
      <c r="F127" s="25" t="str">
        <f>F12</f>
        <v>Habartov</v>
      </c>
      <c r="G127" s="34"/>
      <c r="H127" s="34"/>
      <c r="I127" s="27" t="s">
        <v>22</v>
      </c>
      <c r="J127" s="64" t="str">
        <f>IF(J12="","",J12)</f>
        <v>19. 10. 2020</v>
      </c>
      <c r="K127" s="34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7" customHeight="1">
      <c r="A128" s="32"/>
      <c r="B128" s="33"/>
      <c r="C128" s="34"/>
      <c r="D128" s="34"/>
      <c r="E128" s="34"/>
      <c r="F128" s="34"/>
      <c r="G128" s="34"/>
      <c r="H128" s="34"/>
      <c r="I128" s="34"/>
      <c r="J128" s="34"/>
      <c r="K128" s="34"/>
      <c r="L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5.25" customHeight="1">
      <c r="A129" s="32"/>
      <c r="B129" s="33"/>
      <c r="C129" s="27" t="s">
        <v>24</v>
      </c>
      <c r="D129" s="34"/>
      <c r="E129" s="34"/>
      <c r="F129" s="25" t="str">
        <f>E15</f>
        <v>Město Habartov</v>
      </c>
      <c r="G129" s="34"/>
      <c r="H129" s="34"/>
      <c r="I129" s="27" t="s">
        <v>32</v>
      </c>
      <c r="J129" s="30" t="str">
        <f>E21</f>
        <v>GEOprojectKV s.r.o.</v>
      </c>
      <c r="K129" s="34"/>
      <c r="L129" s="49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5.25" customHeight="1">
      <c r="A130" s="32"/>
      <c r="B130" s="33"/>
      <c r="C130" s="27" t="s">
        <v>30</v>
      </c>
      <c r="D130" s="34"/>
      <c r="E130" s="34"/>
      <c r="F130" s="25" t="str">
        <f>IF(E18="","",E18)</f>
        <v>Vyplň údaj</v>
      </c>
      <c r="G130" s="34"/>
      <c r="H130" s="34"/>
      <c r="I130" s="27" t="s">
        <v>37</v>
      </c>
      <c r="J130" s="30" t="str">
        <f>E24</f>
        <v>GEOprojectKV s.r.o.</v>
      </c>
      <c r="K130" s="34"/>
      <c r="L130" s="49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0.25" customHeight="1">
      <c r="A131" s="32"/>
      <c r="B131" s="33"/>
      <c r="C131" s="34"/>
      <c r="D131" s="34"/>
      <c r="E131" s="34"/>
      <c r="F131" s="34"/>
      <c r="G131" s="34"/>
      <c r="H131" s="34"/>
      <c r="I131" s="34"/>
      <c r="J131" s="34"/>
      <c r="K131" s="34"/>
      <c r="L131" s="49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11" customFormat="1" ht="29.25" customHeight="1">
      <c r="A132" s="171"/>
      <c r="B132" s="172"/>
      <c r="C132" s="173" t="s">
        <v>121</v>
      </c>
      <c r="D132" s="174" t="s">
        <v>64</v>
      </c>
      <c r="E132" s="174" t="s">
        <v>60</v>
      </c>
      <c r="F132" s="174" t="s">
        <v>61</v>
      </c>
      <c r="G132" s="174" t="s">
        <v>122</v>
      </c>
      <c r="H132" s="174" t="s">
        <v>123</v>
      </c>
      <c r="I132" s="174" t="s">
        <v>124</v>
      </c>
      <c r="J132" s="174" t="s">
        <v>101</v>
      </c>
      <c r="K132" s="175" t="s">
        <v>125</v>
      </c>
      <c r="L132" s="176"/>
      <c r="M132" s="73" t="s">
        <v>1</v>
      </c>
      <c r="N132" s="74" t="s">
        <v>43</v>
      </c>
      <c r="O132" s="74" t="s">
        <v>126</v>
      </c>
      <c r="P132" s="74" t="s">
        <v>127</v>
      </c>
      <c r="Q132" s="74" t="s">
        <v>128</v>
      </c>
      <c r="R132" s="74" t="s">
        <v>129</v>
      </c>
      <c r="S132" s="74" t="s">
        <v>130</v>
      </c>
      <c r="T132" s="75" t="s">
        <v>131</v>
      </c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</row>
    <row r="133" spans="1:65" s="2" customFormat="1" ht="22.75" customHeight="1">
      <c r="A133" s="32"/>
      <c r="B133" s="33"/>
      <c r="C133" s="80" t="s">
        <v>132</v>
      </c>
      <c r="D133" s="34"/>
      <c r="E133" s="34"/>
      <c r="F133" s="34"/>
      <c r="G133" s="34"/>
      <c r="H133" s="34"/>
      <c r="I133" s="34"/>
      <c r="J133" s="177">
        <f>BK133</f>
        <v>0</v>
      </c>
      <c r="K133" s="34"/>
      <c r="L133" s="37"/>
      <c r="M133" s="76"/>
      <c r="N133" s="178"/>
      <c r="O133" s="77"/>
      <c r="P133" s="179">
        <f>P134</f>
        <v>0</v>
      </c>
      <c r="Q133" s="77"/>
      <c r="R133" s="179">
        <f>R134</f>
        <v>1601.8692484200001</v>
      </c>
      <c r="S133" s="77"/>
      <c r="T133" s="180">
        <f>T134</f>
        <v>393.55155999999999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5" t="s">
        <v>78</v>
      </c>
      <c r="AU133" s="15" t="s">
        <v>103</v>
      </c>
      <c r="BK133" s="181">
        <f>BK134</f>
        <v>0</v>
      </c>
    </row>
    <row r="134" spans="1:65" s="12" customFormat="1" ht="26" customHeight="1">
      <c r="B134" s="182"/>
      <c r="C134" s="183"/>
      <c r="D134" s="184" t="s">
        <v>78</v>
      </c>
      <c r="E134" s="185" t="s">
        <v>133</v>
      </c>
      <c r="F134" s="185" t="s">
        <v>134</v>
      </c>
      <c r="G134" s="183"/>
      <c r="H134" s="183"/>
      <c r="I134" s="186"/>
      <c r="J134" s="187">
        <f>BK134</f>
        <v>0</v>
      </c>
      <c r="K134" s="183"/>
      <c r="L134" s="188"/>
      <c r="M134" s="189"/>
      <c r="N134" s="190"/>
      <c r="O134" s="190"/>
      <c r="P134" s="191">
        <f>P135+P219+P258+P269+P306+P315</f>
        <v>0</v>
      </c>
      <c r="Q134" s="190"/>
      <c r="R134" s="191">
        <f>R135+R219+R258+R269+R306+R315</f>
        <v>1601.8692484200001</v>
      </c>
      <c r="S134" s="190"/>
      <c r="T134" s="192">
        <f>T135+T219+T258+T269+T306+T315</f>
        <v>393.55155999999999</v>
      </c>
      <c r="AR134" s="193" t="s">
        <v>87</v>
      </c>
      <c r="AT134" s="194" t="s">
        <v>78</v>
      </c>
      <c r="AU134" s="194" t="s">
        <v>79</v>
      </c>
      <c r="AY134" s="193" t="s">
        <v>135</v>
      </c>
      <c r="BK134" s="195">
        <f>BK135+BK219+BK258+BK269+BK306+BK315</f>
        <v>0</v>
      </c>
    </row>
    <row r="135" spans="1:65" s="12" customFormat="1" ht="22.75" customHeight="1">
      <c r="B135" s="182"/>
      <c r="C135" s="183"/>
      <c r="D135" s="184" t="s">
        <v>78</v>
      </c>
      <c r="E135" s="196" t="s">
        <v>87</v>
      </c>
      <c r="F135" s="196" t="s">
        <v>136</v>
      </c>
      <c r="G135" s="183"/>
      <c r="H135" s="183"/>
      <c r="I135" s="186"/>
      <c r="J135" s="197">
        <f>BK135</f>
        <v>0</v>
      </c>
      <c r="K135" s="183"/>
      <c r="L135" s="188"/>
      <c r="M135" s="189"/>
      <c r="N135" s="190"/>
      <c r="O135" s="190"/>
      <c r="P135" s="191">
        <f>SUM(P136:P218)</f>
        <v>0</v>
      </c>
      <c r="Q135" s="190"/>
      <c r="R135" s="191">
        <f>SUM(R136:R218)</f>
        <v>2.6205450999999997</v>
      </c>
      <c r="S135" s="190"/>
      <c r="T135" s="192">
        <f>SUM(T136:T218)</f>
        <v>388.815</v>
      </c>
      <c r="AR135" s="193" t="s">
        <v>87</v>
      </c>
      <c r="AT135" s="194" t="s">
        <v>78</v>
      </c>
      <c r="AU135" s="194" t="s">
        <v>87</v>
      </c>
      <c r="AY135" s="193" t="s">
        <v>135</v>
      </c>
      <c r="BK135" s="195">
        <f>SUM(BK136:BK218)</f>
        <v>0</v>
      </c>
    </row>
    <row r="136" spans="1:65" s="2" customFormat="1" ht="33" customHeight="1">
      <c r="A136" s="32"/>
      <c r="B136" s="33"/>
      <c r="C136" s="198" t="s">
        <v>87</v>
      </c>
      <c r="D136" s="198" t="s">
        <v>137</v>
      </c>
      <c r="E136" s="199" t="s">
        <v>138</v>
      </c>
      <c r="F136" s="200" t="s">
        <v>139</v>
      </c>
      <c r="G136" s="201" t="s">
        <v>140</v>
      </c>
      <c r="H136" s="202">
        <v>10</v>
      </c>
      <c r="I136" s="203"/>
      <c r="J136" s="204">
        <f t="shared" ref="J136:J144" si="5">ROUND(I136*H136,2)</f>
        <v>0</v>
      </c>
      <c r="K136" s="200" t="s">
        <v>141</v>
      </c>
      <c r="L136" s="37"/>
      <c r="M136" s="205" t="s">
        <v>1</v>
      </c>
      <c r="N136" s="206" t="s">
        <v>44</v>
      </c>
      <c r="O136" s="69"/>
      <c r="P136" s="207">
        <f t="shared" ref="P136:P144" si="6">O136*H136</f>
        <v>0</v>
      </c>
      <c r="Q136" s="207">
        <v>0</v>
      </c>
      <c r="R136" s="207">
        <f t="shared" ref="R136:R144" si="7">Q136*H136</f>
        <v>0</v>
      </c>
      <c r="S136" s="207">
        <v>0</v>
      </c>
      <c r="T136" s="208">
        <f t="shared" ref="T136:T144" si="8"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209" t="s">
        <v>142</v>
      </c>
      <c r="AT136" s="209" t="s">
        <v>137</v>
      </c>
      <c r="AU136" s="209" t="s">
        <v>89</v>
      </c>
      <c r="AY136" s="15" t="s">
        <v>135</v>
      </c>
      <c r="BE136" s="210">
        <f t="shared" ref="BE136:BE144" si="9">IF(N136="základní",J136,0)</f>
        <v>0</v>
      </c>
      <c r="BF136" s="210">
        <f t="shared" ref="BF136:BF144" si="10">IF(N136="snížená",J136,0)</f>
        <v>0</v>
      </c>
      <c r="BG136" s="210">
        <f t="shared" ref="BG136:BG144" si="11">IF(N136="zákl. přenesená",J136,0)</f>
        <v>0</v>
      </c>
      <c r="BH136" s="210">
        <f t="shared" ref="BH136:BH144" si="12">IF(N136="sníž. přenesená",J136,0)</f>
        <v>0</v>
      </c>
      <c r="BI136" s="210">
        <f t="shared" ref="BI136:BI144" si="13">IF(N136="nulová",J136,0)</f>
        <v>0</v>
      </c>
      <c r="BJ136" s="15" t="s">
        <v>87</v>
      </c>
      <c r="BK136" s="210">
        <f t="shared" ref="BK136:BK144" si="14">ROUND(I136*H136,2)</f>
        <v>0</v>
      </c>
      <c r="BL136" s="15" t="s">
        <v>142</v>
      </c>
      <c r="BM136" s="209" t="s">
        <v>143</v>
      </c>
    </row>
    <row r="137" spans="1:65" s="2" customFormat="1" ht="26">
      <c r="A137" s="32"/>
      <c r="B137" s="33"/>
      <c r="C137" s="198" t="s">
        <v>89</v>
      </c>
      <c r="D137" s="198" t="s">
        <v>137</v>
      </c>
      <c r="E137" s="199" t="s">
        <v>144</v>
      </c>
      <c r="F137" s="200" t="s">
        <v>145</v>
      </c>
      <c r="G137" s="201" t="s">
        <v>146</v>
      </c>
      <c r="H137" s="202">
        <v>25</v>
      </c>
      <c r="I137" s="203"/>
      <c r="J137" s="204">
        <f t="shared" si="5"/>
        <v>0</v>
      </c>
      <c r="K137" s="200" t="s">
        <v>141</v>
      </c>
      <c r="L137" s="37"/>
      <c r="M137" s="205" t="s">
        <v>1</v>
      </c>
      <c r="N137" s="206" t="s">
        <v>44</v>
      </c>
      <c r="O137" s="69"/>
      <c r="P137" s="207">
        <f t="shared" si="6"/>
        <v>0</v>
      </c>
      <c r="Q137" s="207">
        <v>0</v>
      </c>
      <c r="R137" s="207">
        <f t="shared" si="7"/>
        <v>0</v>
      </c>
      <c r="S137" s="207">
        <v>0</v>
      </c>
      <c r="T137" s="208">
        <f t="shared" si="8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209" t="s">
        <v>142</v>
      </c>
      <c r="AT137" s="209" t="s">
        <v>137</v>
      </c>
      <c r="AU137" s="209" t="s">
        <v>89</v>
      </c>
      <c r="AY137" s="15" t="s">
        <v>135</v>
      </c>
      <c r="BE137" s="210">
        <f t="shared" si="9"/>
        <v>0</v>
      </c>
      <c r="BF137" s="210">
        <f t="shared" si="10"/>
        <v>0</v>
      </c>
      <c r="BG137" s="210">
        <f t="shared" si="11"/>
        <v>0</v>
      </c>
      <c r="BH137" s="210">
        <f t="shared" si="12"/>
        <v>0</v>
      </c>
      <c r="BI137" s="210">
        <f t="shared" si="13"/>
        <v>0</v>
      </c>
      <c r="BJ137" s="15" t="s">
        <v>87</v>
      </c>
      <c r="BK137" s="210">
        <f t="shared" si="14"/>
        <v>0</v>
      </c>
      <c r="BL137" s="15" t="s">
        <v>142</v>
      </c>
      <c r="BM137" s="209" t="s">
        <v>147</v>
      </c>
    </row>
    <row r="138" spans="1:65" s="2" customFormat="1" ht="26">
      <c r="A138" s="32"/>
      <c r="B138" s="33"/>
      <c r="C138" s="198" t="s">
        <v>148</v>
      </c>
      <c r="D138" s="198" t="s">
        <v>137</v>
      </c>
      <c r="E138" s="199" t="s">
        <v>149</v>
      </c>
      <c r="F138" s="200" t="s">
        <v>150</v>
      </c>
      <c r="G138" s="201" t="s">
        <v>146</v>
      </c>
      <c r="H138" s="202">
        <v>2</v>
      </c>
      <c r="I138" s="203"/>
      <c r="J138" s="204">
        <f t="shared" si="5"/>
        <v>0</v>
      </c>
      <c r="K138" s="200" t="s">
        <v>141</v>
      </c>
      <c r="L138" s="37"/>
      <c r="M138" s="205" t="s">
        <v>1</v>
      </c>
      <c r="N138" s="206" t="s">
        <v>44</v>
      </c>
      <c r="O138" s="69"/>
      <c r="P138" s="207">
        <f t="shared" si="6"/>
        <v>0</v>
      </c>
      <c r="Q138" s="207">
        <v>0</v>
      </c>
      <c r="R138" s="207">
        <f t="shared" si="7"/>
        <v>0</v>
      </c>
      <c r="S138" s="207">
        <v>0</v>
      </c>
      <c r="T138" s="208">
        <f t="shared" si="8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209" t="s">
        <v>142</v>
      </c>
      <c r="AT138" s="209" t="s">
        <v>137</v>
      </c>
      <c r="AU138" s="209" t="s">
        <v>89</v>
      </c>
      <c r="AY138" s="15" t="s">
        <v>135</v>
      </c>
      <c r="BE138" s="210">
        <f t="shared" si="9"/>
        <v>0</v>
      </c>
      <c r="BF138" s="210">
        <f t="shared" si="10"/>
        <v>0</v>
      </c>
      <c r="BG138" s="210">
        <f t="shared" si="11"/>
        <v>0</v>
      </c>
      <c r="BH138" s="210">
        <f t="shared" si="12"/>
        <v>0</v>
      </c>
      <c r="BI138" s="210">
        <f t="shared" si="13"/>
        <v>0</v>
      </c>
      <c r="BJ138" s="15" t="s">
        <v>87</v>
      </c>
      <c r="BK138" s="210">
        <f t="shared" si="14"/>
        <v>0</v>
      </c>
      <c r="BL138" s="15" t="s">
        <v>142</v>
      </c>
      <c r="BM138" s="209" t="s">
        <v>151</v>
      </c>
    </row>
    <row r="139" spans="1:65" s="2" customFormat="1" ht="26">
      <c r="A139" s="32"/>
      <c r="B139" s="33"/>
      <c r="C139" s="198" t="s">
        <v>142</v>
      </c>
      <c r="D139" s="198" t="s">
        <v>137</v>
      </c>
      <c r="E139" s="199" t="s">
        <v>152</v>
      </c>
      <c r="F139" s="200" t="s">
        <v>153</v>
      </c>
      <c r="G139" s="201" t="s">
        <v>146</v>
      </c>
      <c r="H139" s="202">
        <v>1</v>
      </c>
      <c r="I139" s="203"/>
      <c r="J139" s="204">
        <f t="shared" si="5"/>
        <v>0</v>
      </c>
      <c r="K139" s="200" t="s">
        <v>141</v>
      </c>
      <c r="L139" s="37"/>
      <c r="M139" s="205" t="s">
        <v>1</v>
      </c>
      <c r="N139" s="206" t="s">
        <v>44</v>
      </c>
      <c r="O139" s="69"/>
      <c r="P139" s="207">
        <f t="shared" si="6"/>
        <v>0</v>
      </c>
      <c r="Q139" s="207">
        <v>0</v>
      </c>
      <c r="R139" s="207">
        <f t="shared" si="7"/>
        <v>0</v>
      </c>
      <c r="S139" s="207">
        <v>0</v>
      </c>
      <c r="T139" s="208">
        <f t="shared" si="8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209" t="s">
        <v>142</v>
      </c>
      <c r="AT139" s="209" t="s">
        <v>137</v>
      </c>
      <c r="AU139" s="209" t="s">
        <v>89</v>
      </c>
      <c r="AY139" s="15" t="s">
        <v>135</v>
      </c>
      <c r="BE139" s="210">
        <f t="shared" si="9"/>
        <v>0</v>
      </c>
      <c r="BF139" s="210">
        <f t="shared" si="10"/>
        <v>0</v>
      </c>
      <c r="BG139" s="210">
        <f t="shared" si="11"/>
        <v>0</v>
      </c>
      <c r="BH139" s="210">
        <f t="shared" si="12"/>
        <v>0</v>
      </c>
      <c r="BI139" s="210">
        <f t="shared" si="13"/>
        <v>0</v>
      </c>
      <c r="BJ139" s="15" t="s">
        <v>87</v>
      </c>
      <c r="BK139" s="210">
        <f t="shared" si="14"/>
        <v>0</v>
      </c>
      <c r="BL139" s="15" t="s">
        <v>142</v>
      </c>
      <c r="BM139" s="209" t="s">
        <v>154</v>
      </c>
    </row>
    <row r="140" spans="1:65" s="2" customFormat="1" ht="33" customHeight="1">
      <c r="A140" s="32"/>
      <c r="B140" s="33"/>
      <c r="C140" s="198" t="s">
        <v>155</v>
      </c>
      <c r="D140" s="198" t="s">
        <v>137</v>
      </c>
      <c r="E140" s="199" t="s">
        <v>156</v>
      </c>
      <c r="F140" s="200" t="s">
        <v>157</v>
      </c>
      <c r="G140" s="201" t="s">
        <v>146</v>
      </c>
      <c r="H140" s="202">
        <v>25</v>
      </c>
      <c r="I140" s="203"/>
      <c r="J140" s="204">
        <f t="shared" si="5"/>
        <v>0</v>
      </c>
      <c r="K140" s="200" t="s">
        <v>141</v>
      </c>
      <c r="L140" s="37"/>
      <c r="M140" s="205" t="s">
        <v>1</v>
      </c>
      <c r="N140" s="206" t="s">
        <v>44</v>
      </c>
      <c r="O140" s="69"/>
      <c r="P140" s="207">
        <f t="shared" si="6"/>
        <v>0</v>
      </c>
      <c r="Q140" s="207">
        <v>0</v>
      </c>
      <c r="R140" s="207">
        <f t="shared" si="7"/>
        <v>0</v>
      </c>
      <c r="S140" s="207">
        <v>0</v>
      </c>
      <c r="T140" s="208">
        <f t="shared" si="8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209" t="s">
        <v>142</v>
      </c>
      <c r="AT140" s="209" t="s">
        <v>137</v>
      </c>
      <c r="AU140" s="209" t="s">
        <v>89</v>
      </c>
      <c r="AY140" s="15" t="s">
        <v>135</v>
      </c>
      <c r="BE140" s="210">
        <f t="shared" si="9"/>
        <v>0</v>
      </c>
      <c r="BF140" s="210">
        <f t="shared" si="10"/>
        <v>0</v>
      </c>
      <c r="BG140" s="210">
        <f t="shared" si="11"/>
        <v>0</v>
      </c>
      <c r="BH140" s="210">
        <f t="shared" si="12"/>
        <v>0</v>
      </c>
      <c r="BI140" s="210">
        <f t="shared" si="13"/>
        <v>0</v>
      </c>
      <c r="BJ140" s="15" t="s">
        <v>87</v>
      </c>
      <c r="BK140" s="210">
        <f t="shared" si="14"/>
        <v>0</v>
      </c>
      <c r="BL140" s="15" t="s">
        <v>142</v>
      </c>
      <c r="BM140" s="209" t="s">
        <v>158</v>
      </c>
    </row>
    <row r="141" spans="1:65" s="2" customFormat="1" ht="33" customHeight="1">
      <c r="A141" s="32"/>
      <c r="B141" s="33"/>
      <c r="C141" s="198" t="s">
        <v>159</v>
      </c>
      <c r="D141" s="198" t="s">
        <v>137</v>
      </c>
      <c r="E141" s="199" t="s">
        <v>160</v>
      </c>
      <c r="F141" s="200" t="s">
        <v>161</v>
      </c>
      <c r="G141" s="201" t="s">
        <v>146</v>
      </c>
      <c r="H141" s="202">
        <v>2</v>
      </c>
      <c r="I141" s="203"/>
      <c r="J141" s="204">
        <f t="shared" si="5"/>
        <v>0</v>
      </c>
      <c r="K141" s="200" t="s">
        <v>141</v>
      </c>
      <c r="L141" s="37"/>
      <c r="M141" s="205" t="s">
        <v>1</v>
      </c>
      <c r="N141" s="206" t="s">
        <v>44</v>
      </c>
      <c r="O141" s="69"/>
      <c r="P141" s="207">
        <f t="shared" si="6"/>
        <v>0</v>
      </c>
      <c r="Q141" s="207">
        <v>0</v>
      </c>
      <c r="R141" s="207">
        <f t="shared" si="7"/>
        <v>0</v>
      </c>
      <c r="S141" s="207">
        <v>0</v>
      </c>
      <c r="T141" s="208">
        <f t="shared" si="8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209" t="s">
        <v>142</v>
      </c>
      <c r="AT141" s="209" t="s">
        <v>137</v>
      </c>
      <c r="AU141" s="209" t="s">
        <v>89</v>
      </c>
      <c r="AY141" s="15" t="s">
        <v>135</v>
      </c>
      <c r="BE141" s="210">
        <f t="shared" si="9"/>
        <v>0</v>
      </c>
      <c r="BF141" s="210">
        <f t="shared" si="10"/>
        <v>0</v>
      </c>
      <c r="BG141" s="210">
        <f t="shared" si="11"/>
        <v>0</v>
      </c>
      <c r="BH141" s="210">
        <f t="shared" si="12"/>
        <v>0</v>
      </c>
      <c r="BI141" s="210">
        <f t="shared" si="13"/>
        <v>0</v>
      </c>
      <c r="BJ141" s="15" t="s">
        <v>87</v>
      </c>
      <c r="BK141" s="210">
        <f t="shared" si="14"/>
        <v>0</v>
      </c>
      <c r="BL141" s="15" t="s">
        <v>142</v>
      </c>
      <c r="BM141" s="209" t="s">
        <v>162</v>
      </c>
    </row>
    <row r="142" spans="1:65" s="2" customFormat="1" ht="33" customHeight="1">
      <c r="A142" s="32"/>
      <c r="B142" s="33"/>
      <c r="C142" s="198" t="s">
        <v>163</v>
      </c>
      <c r="D142" s="198" t="s">
        <v>137</v>
      </c>
      <c r="E142" s="199" t="s">
        <v>164</v>
      </c>
      <c r="F142" s="200" t="s">
        <v>165</v>
      </c>
      <c r="G142" s="201" t="s">
        <v>146</v>
      </c>
      <c r="H142" s="202">
        <v>1</v>
      </c>
      <c r="I142" s="203"/>
      <c r="J142" s="204">
        <f t="shared" si="5"/>
        <v>0</v>
      </c>
      <c r="K142" s="200" t="s">
        <v>141</v>
      </c>
      <c r="L142" s="37"/>
      <c r="M142" s="205" t="s">
        <v>1</v>
      </c>
      <c r="N142" s="206" t="s">
        <v>44</v>
      </c>
      <c r="O142" s="69"/>
      <c r="P142" s="207">
        <f t="shared" si="6"/>
        <v>0</v>
      </c>
      <c r="Q142" s="207">
        <v>0</v>
      </c>
      <c r="R142" s="207">
        <f t="shared" si="7"/>
        <v>0</v>
      </c>
      <c r="S142" s="207">
        <v>0</v>
      </c>
      <c r="T142" s="208">
        <f t="shared" si="8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209" t="s">
        <v>142</v>
      </c>
      <c r="AT142" s="209" t="s">
        <v>137</v>
      </c>
      <c r="AU142" s="209" t="s">
        <v>89</v>
      </c>
      <c r="AY142" s="15" t="s">
        <v>135</v>
      </c>
      <c r="BE142" s="210">
        <f t="shared" si="9"/>
        <v>0</v>
      </c>
      <c r="BF142" s="210">
        <f t="shared" si="10"/>
        <v>0</v>
      </c>
      <c r="BG142" s="210">
        <f t="shared" si="11"/>
        <v>0</v>
      </c>
      <c r="BH142" s="210">
        <f t="shared" si="12"/>
        <v>0</v>
      </c>
      <c r="BI142" s="210">
        <f t="shared" si="13"/>
        <v>0</v>
      </c>
      <c r="BJ142" s="15" t="s">
        <v>87</v>
      </c>
      <c r="BK142" s="210">
        <f t="shared" si="14"/>
        <v>0</v>
      </c>
      <c r="BL142" s="15" t="s">
        <v>142</v>
      </c>
      <c r="BM142" s="209" t="s">
        <v>166</v>
      </c>
    </row>
    <row r="143" spans="1:65" s="2" customFormat="1" ht="26">
      <c r="A143" s="32"/>
      <c r="B143" s="33"/>
      <c r="C143" s="198" t="s">
        <v>167</v>
      </c>
      <c r="D143" s="198" t="s">
        <v>137</v>
      </c>
      <c r="E143" s="199" t="s">
        <v>168</v>
      </c>
      <c r="F143" s="200" t="s">
        <v>169</v>
      </c>
      <c r="G143" s="201" t="s">
        <v>146</v>
      </c>
      <c r="H143" s="202">
        <v>27</v>
      </c>
      <c r="I143" s="203"/>
      <c r="J143" s="204">
        <f t="shared" si="5"/>
        <v>0</v>
      </c>
      <c r="K143" s="200" t="s">
        <v>141</v>
      </c>
      <c r="L143" s="37"/>
      <c r="M143" s="205" t="s">
        <v>1</v>
      </c>
      <c r="N143" s="206" t="s">
        <v>44</v>
      </c>
      <c r="O143" s="69"/>
      <c r="P143" s="207">
        <f t="shared" si="6"/>
        <v>0</v>
      </c>
      <c r="Q143" s="207">
        <v>0</v>
      </c>
      <c r="R143" s="207">
        <f t="shared" si="7"/>
        <v>0</v>
      </c>
      <c r="S143" s="207">
        <v>0</v>
      </c>
      <c r="T143" s="208">
        <f t="shared" si="8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209" t="s">
        <v>142</v>
      </c>
      <c r="AT143" s="209" t="s">
        <v>137</v>
      </c>
      <c r="AU143" s="209" t="s">
        <v>89</v>
      </c>
      <c r="AY143" s="15" t="s">
        <v>135</v>
      </c>
      <c r="BE143" s="210">
        <f t="shared" si="9"/>
        <v>0</v>
      </c>
      <c r="BF143" s="210">
        <f t="shared" si="10"/>
        <v>0</v>
      </c>
      <c r="BG143" s="210">
        <f t="shared" si="11"/>
        <v>0</v>
      </c>
      <c r="BH143" s="210">
        <f t="shared" si="12"/>
        <v>0</v>
      </c>
      <c r="BI143" s="210">
        <f t="shared" si="13"/>
        <v>0</v>
      </c>
      <c r="BJ143" s="15" t="s">
        <v>87</v>
      </c>
      <c r="BK143" s="210">
        <f t="shared" si="14"/>
        <v>0</v>
      </c>
      <c r="BL143" s="15" t="s">
        <v>142</v>
      </c>
      <c r="BM143" s="209" t="s">
        <v>170</v>
      </c>
    </row>
    <row r="144" spans="1:65" s="2" customFormat="1" ht="33" customHeight="1">
      <c r="A144" s="32"/>
      <c r="B144" s="33"/>
      <c r="C144" s="198" t="s">
        <v>171</v>
      </c>
      <c r="D144" s="198" t="s">
        <v>137</v>
      </c>
      <c r="E144" s="199" t="s">
        <v>172</v>
      </c>
      <c r="F144" s="200" t="s">
        <v>173</v>
      </c>
      <c r="G144" s="201" t="s">
        <v>146</v>
      </c>
      <c r="H144" s="202">
        <v>243</v>
      </c>
      <c r="I144" s="203"/>
      <c r="J144" s="204">
        <f t="shared" si="5"/>
        <v>0</v>
      </c>
      <c r="K144" s="200" t="s">
        <v>141</v>
      </c>
      <c r="L144" s="37"/>
      <c r="M144" s="205" t="s">
        <v>1</v>
      </c>
      <c r="N144" s="206" t="s">
        <v>44</v>
      </c>
      <c r="O144" s="69"/>
      <c r="P144" s="207">
        <f t="shared" si="6"/>
        <v>0</v>
      </c>
      <c r="Q144" s="207">
        <v>0</v>
      </c>
      <c r="R144" s="207">
        <f t="shared" si="7"/>
        <v>0</v>
      </c>
      <c r="S144" s="207">
        <v>0</v>
      </c>
      <c r="T144" s="208">
        <f t="shared" si="8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209" t="s">
        <v>142</v>
      </c>
      <c r="AT144" s="209" t="s">
        <v>137</v>
      </c>
      <c r="AU144" s="209" t="s">
        <v>89</v>
      </c>
      <c r="AY144" s="15" t="s">
        <v>135</v>
      </c>
      <c r="BE144" s="210">
        <f t="shared" si="9"/>
        <v>0</v>
      </c>
      <c r="BF144" s="210">
        <f t="shared" si="10"/>
        <v>0</v>
      </c>
      <c r="BG144" s="210">
        <f t="shared" si="11"/>
        <v>0</v>
      </c>
      <c r="BH144" s="210">
        <f t="shared" si="12"/>
        <v>0</v>
      </c>
      <c r="BI144" s="210">
        <f t="shared" si="13"/>
        <v>0</v>
      </c>
      <c r="BJ144" s="15" t="s">
        <v>87</v>
      </c>
      <c r="BK144" s="210">
        <f t="shared" si="14"/>
        <v>0</v>
      </c>
      <c r="BL144" s="15" t="s">
        <v>142</v>
      </c>
      <c r="BM144" s="209" t="s">
        <v>174</v>
      </c>
    </row>
    <row r="145" spans="1:65" s="13" customFormat="1" ht="12">
      <c r="B145" s="211"/>
      <c r="C145" s="212"/>
      <c r="D145" s="213" t="s">
        <v>175</v>
      </c>
      <c r="E145" s="214" t="s">
        <v>1</v>
      </c>
      <c r="F145" s="215" t="s">
        <v>176</v>
      </c>
      <c r="G145" s="212"/>
      <c r="H145" s="216">
        <v>243</v>
      </c>
      <c r="I145" s="217"/>
      <c r="J145" s="212"/>
      <c r="K145" s="212"/>
      <c r="L145" s="218"/>
      <c r="M145" s="219"/>
      <c r="N145" s="220"/>
      <c r="O145" s="220"/>
      <c r="P145" s="220"/>
      <c r="Q145" s="220"/>
      <c r="R145" s="220"/>
      <c r="S145" s="220"/>
      <c r="T145" s="221"/>
      <c r="AT145" s="222" t="s">
        <v>175</v>
      </c>
      <c r="AU145" s="222" t="s">
        <v>89</v>
      </c>
      <c r="AV145" s="13" t="s">
        <v>89</v>
      </c>
      <c r="AW145" s="13" t="s">
        <v>36</v>
      </c>
      <c r="AX145" s="13" t="s">
        <v>87</v>
      </c>
      <c r="AY145" s="222" t="s">
        <v>135</v>
      </c>
    </row>
    <row r="146" spans="1:65" s="2" customFormat="1" ht="26">
      <c r="A146" s="32"/>
      <c r="B146" s="33"/>
      <c r="C146" s="198" t="s">
        <v>177</v>
      </c>
      <c r="D146" s="198" t="s">
        <v>137</v>
      </c>
      <c r="E146" s="199" t="s">
        <v>178</v>
      </c>
      <c r="F146" s="200" t="s">
        <v>179</v>
      </c>
      <c r="G146" s="201" t="s">
        <v>146</v>
      </c>
      <c r="H146" s="202">
        <v>1</v>
      </c>
      <c r="I146" s="203"/>
      <c r="J146" s="204">
        <f>ROUND(I146*H146,2)</f>
        <v>0</v>
      </c>
      <c r="K146" s="200" t="s">
        <v>141</v>
      </c>
      <c r="L146" s="37"/>
      <c r="M146" s="205" t="s">
        <v>1</v>
      </c>
      <c r="N146" s="206" t="s">
        <v>44</v>
      </c>
      <c r="O146" s="69"/>
      <c r="P146" s="207">
        <f>O146*H146</f>
        <v>0</v>
      </c>
      <c r="Q146" s="207">
        <v>0</v>
      </c>
      <c r="R146" s="207">
        <f>Q146*H146</f>
        <v>0</v>
      </c>
      <c r="S146" s="207">
        <v>0</v>
      </c>
      <c r="T146" s="208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209" t="s">
        <v>142</v>
      </c>
      <c r="AT146" s="209" t="s">
        <v>137</v>
      </c>
      <c r="AU146" s="209" t="s">
        <v>89</v>
      </c>
      <c r="AY146" s="15" t="s">
        <v>135</v>
      </c>
      <c r="BE146" s="210">
        <f>IF(N146="základní",J146,0)</f>
        <v>0</v>
      </c>
      <c r="BF146" s="210">
        <f>IF(N146="snížená",J146,0)</f>
        <v>0</v>
      </c>
      <c r="BG146" s="210">
        <f>IF(N146="zákl. přenesená",J146,0)</f>
        <v>0</v>
      </c>
      <c r="BH146" s="210">
        <f>IF(N146="sníž. přenesená",J146,0)</f>
        <v>0</v>
      </c>
      <c r="BI146" s="210">
        <f>IF(N146="nulová",J146,0)</f>
        <v>0</v>
      </c>
      <c r="BJ146" s="15" t="s">
        <v>87</v>
      </c>
      <c r="BK146" s="210">
        <f>ROUND(I146*H146,2)</f>
        <v>0</v>
      </c>
      <c r="BL146" s="15" t="s">
        <v>142</v>
      </c>
      <c r="BM146" s="209" t="s">
        <v>180</v>
      </c>
    </row>
    <row r="147" spans="1:65" s="2" customFormat="1" ht="33" customHeight="1">
      <c r="A147" s="32"/>
      <c r="B147" s="33"/>
      <c r="C147" s="198" t="s">
        <v>181</v>
      </c>
      <c r="D147" s="198" t="s">
        <v>137</v>
      </c>
      <c r="E147" s="199" t="s">
        <v>182</v>
      </c>
      <c r="F147" s="200" t="s">
        <v>183</v>
      </c>
      <c r="G147" s="201" t="s">
        <v>146</v>
      </c>
      <c r="H147" s="202">
        <v>9</v>
      </c>
      <c r="I147" s="203"/>
      <c r="J147" s="204">
        <f>ROUND(I147*H147,2)</f>
        <v>0</v>
      </c>
      <c r="K147" s="200" t="s">
        <v>141</v>
      </c>
      <c r="L147" s="37"/>
      <c r="M147" s="205" t="s">
        <v>1</v>
      </c>
      <c r="N147" s="206" t="s">
        <v>44</v>
      </c>
      <c r="O147" s="69"/>
      <c r="P147" s="207">
        <f>O147*H147</f>
        <v>0</v>
      </c>
      <c r="Q147" s="207">
        <v>0</v>
      </c>
      <c r="R147" s="207">
        <f>Q147*H147</f>
        <v>0</v>
      </c>
      <c r="S147" s="207">
        <v>0</v>
      </c>
      <c r="T147" s="208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209" t="s">
        <v>142</v>
      </c>
      <c r="AT147" s="209" t="s">
        <v>137</v>
      </c>
      <c r="AU147" s="209" t="s">
        <v>89</v>
      </c>
      <c r="AY147" s="15" t="s">
        <v>135</v>
      </c>
      <c r="BE147" s="210">
        <f>IF(N147="základní",J147,0)</f>
        <v>0</v>
      </c>
      <c r="BF147" s="210">
        <f>IF(N147="snížená",J147,0)</f>
        <v>0</v>
      </c>
      <c r="BG147" s="210">
        <f>IF(N147="zákl. přenesená",J147,0)</f>
        <v>0</v>
      </c>
      <c r="BH147" s="210">
        <f>IF(N147="sníž. přenesená",J147,0)</f>
        <v>0</v>
      </c>
      <c r="BI147" s="210">
        <f>IF(N147="nulová",J147,0)</f>
        <v>0</v>
      </c>
      <c r="BJ147" s="15" t="s">
        <v>87</v>
      </c>
      <c r="BK147" s="210">
        <f>ROUND(I147*H147,2)</f>
        <v>0</v>
      </c>
      <c r="BL147" s="15" t="s">
        <v>142</v>
      </c>
      <c r="BM147" s="209" t="s">
        <v>184</v>
      </c>
    </row>
    <row r="148" spans="1:65" s="13" customFormat="1" ht="12">
      <c r="B148" s="211"/>
      <c r="C148" s="212"/>
      <c r="D148" s="213" t="s">
        <v>175</v>
      </c>
      <c r="E148" s="214" t="s">
        <v>1</v>
      </c>
      <c r="F148" s="215" t="s">
        <v>185</v>
      </c>
      <c r="G148" s="212"/>
      <c r="H148" s="216">
        <v>9</v>
      </c>
      <c r="I148" s="217"/>
      <c r="J148" s="212"/>
      <c r="K148" s="212"/>
      <c r="L148" s="218"/>
      <c r="M148" s="219"/>
      <c r="N148" s="220"/>
      <c r="O148" s="220"/>
      <c r="P148" s="220"/>
      <c r="Q148" s="220"/>
      <c r="R148" s="220"/>
      <c r="S148" s="220"/>
      <c r="T148" s="221"/>
      <c r="AT148" s="222" t="s">
        <v>175</v>
      </c>
      <c r="AU148" s="222" t="s">
        <v>89</v>
      </c>
      <c r="AV148" s="13" t="s">
        <v>89</v>
      </c>
      <c r="AW148" s="13" t="s">
        <v>36</v>
      </c>
      <c r="AX148" s="13" t="s">
        <v>87</v>
      </c>
      <c r="AY148" s="222" t="s">
        <v>135</v>
      </c>
    </row>
    <row r="149" spans="1:65" s="2" customFormat="1" ht="21.75" customHeight="1">
      <c r="A149" s="32"/>
      <c r="B149" s="33"/>
      <c r="C149" s="198" t="s">
        <v>186</v>
      </c>
      <c r="D149" s="198" t="s">
        <v>137</v>
      </c>
      <c r="E149" s="199" t="s">
        <v>187</v>
      </c>
      <c r="F149" s="200" t="s">
        <v>188</v>
      </c>
      <c r="G149" s="201" t="s">
        <v>146</v>
      </c>
      <c r="H149" s="202">
        <v>27</v>
      </c>
      <c r="I149" s="203"/>
      <c r="J149" s="204">
        <f>ROUND(I149*H149,2)</f>
        <v>0</v>
      </c>
      <c r="K149" s="200" t="s">
        <v>141</v>
      </c>
      <c r="L149" s="37"/>
      <c r="M149" s="205" t="s">
        <v>1</v>
      </c>
      <c r="N149" s="206" t="s">
        <v>44</v>
      </c>
      <c r="O149" s="69"/>
      <c r="P149" s="207">
        <f>O149*H149</f>
        <v>0</v>
      </c>
      <c r="Q149" s="207">
        <v>0</v>
      </c>
      <c r="R149" s="207">
        <f>Q149*H149</f>
        <v>0</v>
      </c>
      <c r="S149" s="207">
        <v>0</v>
      </c>
      <c r="T149" s="208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209" t="s">
        <v>142</v>
      </c>
      <c r="AT149" s="209" t="s">
        <v>137</v>
      </c>
      <c r="AU149" s="209" t="s">
        <v>89</v>
      </c>
      <c r="AY149" s="15" t="s">
        <v>135</v>
      </c>
      <c r="BE149" s="210">
        <f>IF(N149="základní",J149,0)</f>
        <v>0</v>
      </c>
      <c r="BF149" s="210">
        <f>IF(N149="snížená",J149,0)</f>
        <v>0</v>
      </c>
      <c r="BG149" s="210">
        <f>IF(N149="zákl. přenesená",J149,0)</f>
        <v>0</v>
      </c>
      <c r="BH149" s="210">
        <f>IF(N149="sníž. přenesená",J149,0)</f>
        <v>0</v>
      </c>
      <c r="BI149" s="210">
        <f>IF(N149="nulová",J149,0)</f>
        <v>0</v>
      </c>
      <c r="BJ149" s="15" t="s">
        <v>87</v>
      </c>
      <c r="BK149" s="210">
        <f>ROUND(I149*H149,2)</f>
        <v>0</v>
      </c>
      <c r="BL149" s="15" t="s">
        <v>142</v>
      </c>
      <c r="BM149" s="209" t="s">
        <v>189</v>
      </c>
    </row>
    <row r="150" spans="1:65" s="2" customFormat="1" ht="26">
      <c r="A150" s="32"/>
      <c r="B150" s="33"/>
      <c r="C150" s="198" t="s">
        <v>190</v>
      </c>
      <c r="D150" s="198" t="s">
        <v>137</v>
      </c>
      <c r="E150" s="199" t="s">
        <v>191</v>
      </c>
      <c r="F150" s="200" t="s">
        <v>192</v>
      </c>
      <c r="G150" s="201" t="s">
        <v>146</v>
      </c>
      <c r="H150" s="202">
        <v>243</v>
      </c>
      <c r="I150" s="203"/>
      <c r="J150" s="204">
        <f>ROUND(I150*H150,2)</f>
        <v>0</v>
      </c>
      <c r="K150" s="200" t="s">
        <v>141</v>
      </c>
      <c r="L150" s="37"/>
      <c r="M150" s="205" t="s">
        <v>1</v>
      </c>
      <c r="N150" s="206" t="s">
        <v>44</v>
      </c>
      <c r="O150" s="69"/>
      <c r="P150" s="207">
        <f>O150*H150</f>
        <v>0</v>
      </c>
      <c r="Q150" s="207">
        <v>0</v>
      </c>
      <c r="R150" s="207">
        <f>Q150*H150</f>
        <v>0</v>
      </c>
      <c r="S150" s="207">
        <v>0</v>
      </c>
      <c r="T150" s="208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209" t="s">
        <v>142</v>
      </c>
      <c r="AT150" s="209" t="s">
        <v>137</v>
      </c>
      <c r="AU150" s="209" t="s">
        <v>89</v>
      </c>
      <c r="AY150" s="15" t="s">
        <v>135</v>
      </c>
      <c r="BE150" s="210">
        <f>IF(N150="základní",J150,0)</f>
        <v>0</v>
      </c>
      <c r="BF150" s="210">
        <f>IF(N150="snížená",J150,0)</f>
        <v>0</v>
      </c>
      <c r="BG150" s="210">
        <f>IF(N150="zákl. přenesená",J150,0)</f>
        <v>0</v>
      </c>
      <c r="BH150" s="210">
        <f>IF(N150="sníž. přenesená",J150,0)</f>
        <v>0</v>
      </c>
      <c r="BI150" s="210">
        <f>IF(N150="nulová",J150,0)</f>
        <v>0</v>
      </c>
      <c r="BJ150" s="15" t="s">
        <v>87</v>
      </c>
      <c r="BK150" s="210">
        <f>ROUND(I150*H150,2)</f>
        <v>0</v>
      </c>
      <c r="BL150" s="15" t="s">
        <v>142</v>
      </c>
      <c r="BM150" s="209" t="s">
        <v>193</v>
      </c>
    </row>
    <row r="151" spans="1:65" s="13" customFormat="1" ht="12">
      <c r="B151" s="211"/>
      <c r="C151" s="212"/>
      <c r="D151" s="213" t="s">
        <v>175</v>
      </c>
      <c r="E151" s="214" t="s">
        <v>1</v>
      </c>
      <c r="F151" s="215" t="s">
        <v>176</v>
      </c>
      <c r="G151" s="212"/>
      <c r="H151" s="216">
        <v>243</v>
      </c>
      <c r="I151" s="217"/>
      <c r="J151" s="212"/>
      <c r="K151" s="212"/>
      <c r="L151" s="218"/>
      <c r="M151" s="219"/>
      <c r="N151" s="220"/>
      <c r="O151" s="220"/>
      <c r="P151" s="220"/>
      <c r="Q151" s="220"/>
      <c r="R151" s="220"/>
      <c r="S151" s="220"/>
      <c r="T151" s="221"/>
      <c r="AT151" s="222" t="s">
        <v>175</v>
      </c>
      <c r="AU151" s="222" t="s">
        <v>89</v>
      </c>
      <c r="AV151" s="13" t="s">
        <v>89</v>
      </c>
      <c r="AW151" s="13" t="s">
        <v>36</v>
      </c>
      <c r="AX151" s="13" t="s">
        <v>87</v>
      </c>
      <c r="AY151" s="222" t="s">
        <v>135</v>
      </c>
    </row>
    <row r="152" spans="1:65" s="2" customFormat="1" ht="21.75" customHeight="1">
      <c r="A152" s="32"/>
      <c r="B152" s="33"/>
      <c r="C152" s="198" t="s">
        <v>194</v>
      </c>
      <c r="D152" s="198" t="s">
        <v>137</v>
      </c>
      <c r="E152" s="199" t="s">
        <v>195</v>
      </c>
      <c r="F152" s="200" t="s">
        <v>196</v>
      </c>
      <c r="G152" s="201" t="s">
        <v>146</v>
      </c>
      <c r="H152" s="202">
        <v>1</v>
      </c>
      <c r="I152" s="203"/>
      <c r="J152" s="204">
        <f>ROUND(I152*H152,2)</f>
        <v>0</v>
      </c>
      <c r="K152" s="200" t="s">
        <v>141</v>
      </c>
      <c r="L152" s="37"/>
      <c r="M152" s="205" t="s">
        <v>1</v>
      </c>
      <c r="N152" s="206" t="s">
        <v>44</v>
      </c>
      <c r="O152" s="69"/>
      <c r="P152" s="207">
        <f>O152*H152</f>
        <v>0</v>
      </c>
      <c r="Q152" s="207">
        <v>0</v>
      </c>
      <c r="R152" s="207">
        <f>Q152*H152</f>
        <v>0</v>
      </c>
      <c r="S152" s="207">
        <v>0</v>
      </c>
      <c r="T152" s="208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209" t="s">
        <v>142</v>
      </c>
      <c r="AT152" s="209" t="s">
        <v>137</v>
      </c>
      <c r="AU152" s="209" t="s">
        <v>89</v>
      </c>
      <c r="AY152" s="15" t="s">
        <v>135</v>
      </c>
      <c r="BE152" s="210">
        <f>IF(N152="základní",J152,0)</f>
        <v>0</v>
      </c>
      <c r="BF152" s="210">
        <f>IF(N152="snížená",J152,0)</f>
        <v>0</v>
      </c>
      <c r="BG152" s="210">
        <f>IF(N152="zákl. přenesená",J152,0)</f>
        <v>0</v>
      </c>
      <c r="BH152" s="210">
        <f>IF(N152="sníž. přenesená",J152,0)</f>
        <v>0</v>
      </c>
      <c r="BI152" s="210">
        <f>IF(N152="nulová",J152,0)</f>
        <v>0</v>
      </c>
      <c r="BJ152" s="15" t="s">
        <v>87</v>
      </c>
      <c r="BK152" s="210">
        <f>ROUND(I152*H152,2)</f>
        <v>0</v>
      </c>
      <c r="BL152" s="15" t="s">
        <v>142</v>
      </c>
      <c r="BM152" s="209" t="s">
        <v>197</v>
      </c>
    </row>
    <row r="153" spans="1:65" s="2" customFormat="1" ht="26">
      <c r="A153" s="32"/>
      <c r="B153" s="33"/>
      <c r="C153" s="198" t="s">
        <v>8</v>
      </c>
      <c r="D153" s="198" t="s">
        <v>137</v>
      </c>
      <c r="E153" s="199" t="s">
        <v>198</v>
      </c>
      <c r="F153" s="200" t="s">
        <v>199</v>
      </c>
      <c r="G153" s="201" t="s">
        <v>146</v>
      </c>
      <c r="H153" s="202">
        <v>9</v>
      </c>
      <c r="I153" s="203"/>
      <c r="J153" s="204">
        <f>ROUND(I153*H153,2)</f>
        <v>0</v>
      </c>
      <c r="K153" s="200" t="s">
        <v>141</v>
      </c>
      <c r="L153" s="37"/>
      <c r="M153" s="205" t="s">
        <v>1</v>
      </c>
      <c r="N153" s="206" t="s">
        <v>44</v>
      </c>
      <c r="O153" s="69"/>
      <c r="P153" s="207">
        <f>O153*H153</f>
        <v>0</v>
      </c>
      <c r="Q153" s="207">
        <v>0</v>
      </c>
      <c r="R153" s="207">
        <f>Q153*H153</f>
        <v>0</v>
      </c>
      <c r="S153" s="207">
        <v>0</v>
      </c>
      <c r="T153" s="208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209" t="s">
        <v>142</v>
      </c>
      <c r="AT153" s="209" t="s">
        <v>137</v>
      </c>
      <c r="AU153" s="209" t="s">
        <v>89</v>
      </c>
      <c r="AY153" s="15" t="s">
        <v>135</v>
      </c>
      <c r="BE153" s="210">
        <f>IF(N153="základní",J153,0)</f>
        <v>0</v>
      </c>
      <c r="BF153" s="210">
        <f>IF(N153="snížená",J153,0)</f>
        <v>0</v>
      </c>
      <c r="BG153" s="210">
        <f>IF(N153="zákl. přenesená",J153,0)</f>
        <v>0</v>
      </c>
      <c r="BH153" s="210">
        <f>IF(N153="sníž. přenesená",J153,0)</f>
        <v>0</v>
      </c>
      <c r="BI153" s="210">
        <f>IF(N153="nulová",J153,0)</f>
        <v>0</v>
      </c>
      <c r="BJ153" s="15" t="s">
        <v>87</v>
      </c>
      <c r="BK153" s="210">
        <f>ROUND(I153*H153,2)</f>
        <v>0</v>
      </c>
      <c r="BL153" s="15" t="s">
        <v>142</v>
      </c>
      <c r="BM153" s="209" t="s">
        <v>200</v>
      </c>
    </row>
    <row r="154" spans="1:65" s="13" customFormat="1" ht="12">
      <c r="B154" s="211"/>
      <c r="C154" s="212"/>
      <c r="D154" s="213" t="s">
        <v>175</v>
      </c>
      <c r="E154" s="214" t="s">
        <v>1</v>
      </c>
      <c r="F154" s="215" t="s">
        <v>185</v>
      </c>
      <c r="G154" s="212"/>
      <c r="H154" s="216">
        <v>9</v>
      </c>
      <c r="I154" s="217"/>
      <c r="J154" s="212"/>
      <c r="K154" s="212"/>
      <c r="L154" s="218"/>
      <c r="M154" s="219"/>
      <c r="N154" s="220"/>
      <c r="O154" s="220"/>
      <c r="P154" s="220"/>
      <c r="Q154" s="220"/>
      <c r="R154" s="220"/>
      <c r="S154" s="220"/>
      <c r="T154" s="221"/>
      <c r="AT154" s="222" t="s">
        <v>175</v>
      </c>
      <c r="AU154" s="222" t="s">
        <v>89</v>
      </c>
      <c r="AV154" s="13" t="s">
        <v>89</v>
      </c>
      <c r="AW154" s="13" t="s">
        <v>36</v>
      </c>
      <c r="AX154" s="13" t="s">
        <v>87</v>
      </c>
      <c r="AY154" s="222" t="s">
        <v>135</v>
      </c>
    </row>
    <row r="155" spans="1:65" s="2" customFormat="1" ht="26">
      <c r="A155" s="32"/>
      <c r="B155" s="33"/>
      <c r="C155" s="198" t="s">
        <v>201</v>
      </c>
      <c r="D155" s="198" t="s">
        <v>137</v>
      </c>
      <c r="E155" s="199" t="s">
        <v>202</v>
      </c>
      <c r="F155" s="200" t="s">
        <v>203</v>
      </c>
      <c r="G155" s="201" t="s">
        <v>140</v>
      </c>
      <c r="H155" s="202">
        <v>10</v>
      </c>
      <c r="I155" s="203"/>
      <c r="J155" s="204">
        <f>ROUND(I155*H155,2)</f>
        <v>0</v>
      </c>
      <c r="K155" s="200" t="s">
        <v>141</v>
      </c>
      <c r="L155" s="37"/>
      <c r="M155" s="205" t="s">
        <v>1</v>
      </c>
      <c r="N155" s="206" t="s">
        <v>44</v>
      </c>
      <c r="O155" s="69"/>
      <c r="P155" s="207">
        <f>O155*H155</f>
        <v>0</v>
      </c>
      <c r="Q155" s="207">
        <v>0</v>
      </c>
      <c r="R155" s="207">
        <f>Q155*H155</f>
        <v>0</v>
      </c>
      <c r="S155" s="207">
        <v>0</v>
      </c>
      <c r="T155" s="208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209" t="s">
        <v>142</v>
      </c>
      <c r="AT155" s="209" t="s">
        <v>137</v>
      </c>
      <c r="AU155" s="209" t="s">
        <v>89</v>
      </c>
      <c r="AY155" s="15" t="s">
        <v>135</v>
      </c>
      <c r="BE155" s="210">
        <f>IF(N155="základní",J155,0)</f>
        <v>0</v>
      </c>
      <c r="BF155" s="210">
        <f>IF(N155="snížená",J155,0)</f>
        <v>0</v>
      </c>
      <c r="BG155" s="210">
        <f>IF(N155="zákl. přenesená",J155,0)</f>
        <v>0</v>
      </c>
      <c r="BH155" s="210">
        <f>IF(N155="sníž. přenesená",J155,0)</f>
        <v>0</v>
      </c>
      <c r="BI155" s="210">
        <f>IF(N155="nulová",J155,0)</f>
        <v>0</v>
      </c>
      <c r="BJ155" s="15" t="s">
        <v>87</v>
      </c>
      <c r="BK155" s="210">
        <f>ROUND(I155*H155,2)</f>
        <v>0</v>
      </c>
      <c r="BL155" s="15" t="s">
        <v>142</v>
      </c>
      <c r="BM155" s="209" t="s">
        <v>204</v>
      </c>
    </row>
    <row r="156" spans="1:65" s="2" customFormat="1" ht="26">
      <c r="A156" s="32"/>
      <c r="B156" s="33"/>
      <c r="C156" s="198" t="s">
        <v>205</v>
      </c>
      <c r="D156" s="198" t="s">
        <v>137</v>
      </c>
      <c r="E156" s="199" t="s">
        <v>206</v>
      </c>
      <c r="F156" s="200" t="s">
        <v>207</v>
      </c>
      <c r="G156" s="201" t="s">
        <v>140</v>
      </c>
      <c r="H156" s="202">
        <v>50</v>
      </c>
      <c r="I156" s="203"/>
      <c r="J156" s="204">
        <f>ROUND(I156*H156,2)</f>
        <v>0</v>
      </c>
      <c r="K156" s="200" t="s">
        <v>141</v>
      </c>
      <c r="L156" s="37"/>
      <c r="M156" s="205" t="s">
        <v>1</v>
      </c>
      <c r="N156" s="206" t="s">
        <v>44</v>
      </c>
      <c r="O156" s="69"/>
      <c r="P156" s="207">
        <f>O156*H156</f>
        <v>0</v>
      </c>
      <c r="Q156" s="207">
        <v>0</v>
      </c>
      <c r="R156" s="207">
        <f>Q156*H156</f>
        <v>0</v>
      </c>
      <c r="S156" s="207">
        <v>0</v>
      </c>
      <c r="T156" s="208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209" t="s">
        <v>142</v>
      </c>
      <c r="AT156" s="209" t="s">
        <v>137</v>
      </c>
      <c r="AU156" s="209" t="s">
        <v>89</v>
      </c>
      <c r="AY156" s="15" t="s">
        <v>135</v>
      </c>
      <c r="BE156" s="210">
        <f>IF(N156="základní",J156,0)</f>
        <v>0</v>
      </c>
      <c r="BF156" s="210">
        <f>IF(N156="snížená",J156,0)</f>
        <v>0</v>
      </c>
      <c r="BG156" s="210">
        <f>IF(N156="zákl. přenesená",J156,0)</f>
        <v>0</v>
      </c>
      <c r="BH156" s="210">
        <f>IF(N156="sníž. přenesená",J156,0)</f>
        <v>0</v>
      </c>
      <c r="BI156" s="210">
        <f>IF(N156="nulová",J156,0)</f>
        <v>0</v>
      </c>
      <c r="BJ156" s="15" t="s">
        <v>87</v>
      </c>
      <c r="BK156" s="210">
        <f>ROUND(I156*H156,2)</f>
        <v>0</v>
      </c>
      <c r="BL156" s="15" t="s">
        <v>142</v>
      </c>
      <c r="BM156" s="209" t="s">
        <v>208</v>
      </c>
    </row>
    <row r="157" spans="1:65" s="13" customFormat="1" ht="12">
      <c r="B157" s="211"/>
      <c r="C157" s="212"/>
      <c r="D157" s="213" t="s">
        <v>175</v>
      </c>
      <c r="E157" s="214" t="s">
        <v>1</v>
      </c>
      <c r="F157" s="215" t="s">
        <v>209</v>
      </c>
      <c r="G157" s="212"/>
      <c r="H157" s="216">
        <v>50</v>
      </c>
      <c r="I157" s="217"/>
      <c r="J157" s="212"/>
      <c r="K157" s="212"/>
      <c r="L157" s="218"/>
      <c r="M157" s="219"/>
      <c r="N157" s="220"/>
      <c r="O157" s="220"/>
      <c r="P157" s="220"/>
      <c r="Q157" s="220"/>
      <c r="R157" s="220"/>
      <c r="S157" s="220"/>
      <c r="T157" s="221"/>
      <c r="AT157" s="222" t="s">
        <v>175</v>
      </c>
      <c r="AU157" s="222" t="s">
        <v>89</v>
      </c>
      <c r="AV157" s="13" t="s">
        <v>89</v>
      </c>
      <c r="AW157" s="13" t="s">
        <v>36</v>
      </c>
      <c r="AX157" s="13" t="s">
        <v>87</v>
      </c>
      <c r="AY157" s="222" t="s">
        <v>135</v>
      </c>
    </row>
    <row r="158" spans="1:65" s="2" customFormat="1" ht="33" customHeight="1">
      <c r="A158" s="32"/>
      <c r="B158" s="33"/>
      <c r="C158" s="198" t="s">
        <v>210</v>
      </c>
      <c r="D158" s="198" t="s">
        <v>137</v>
      </c>
      <c r="E158" s="199" t="s">
        <v>211</v>
      </c>
      <c r="F158" s="200" t="s">
        <v>212</v>
      </c>
      <c r="G158" s="201" t="s">
        <v>140</v>
      </c>
      <c r="H158" s="202">
        <v>67</v>
      </c>
      <c r="I158" s="203"/>
      <c r="J158" s="204">
        <f>ROUND(I158*H158,2)</f>
        <v>0</v>
      </c>
      <c r="K158" s="200" t="s">
        <v>141</v>
      </c>
      <c r="L158" s="37"/>
      <c r="M158" s="205" t="s">
        <v>1</v>
      </c>
      <c r="N158" s="206" t="s">
        <v>44</v>
      </c>
      <c r="O158" s="69"/>
      <c r="P158" s="207">
        <f>O158*H158</f>
        <v>0</v>
      </c>
      <c r="Q158" s="207">
        <v>0</v>
      </c>
      <c r="R158" s="207">
        <f>Q158*H158</f>
        <v>0</v>
      </c>
      <c r="S158" s="207">
        <v>0</v>
      </c>
      <c r="T158" s="208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209" t="s">
        <v>142</v>
      </c>
      <c r="AT158" s="209" t="s">
        <v>137</v>
      </c>
      <c r="AU158" s="209" t="s">
        <v>89</v>
      </c>
      <c r="AY158" s="15" t="s">
        <v>135</v>
      </c>
      <c r="BE158" s="210">
        <f>IF(N158="základní",J158,0)</f>
        <v>0</v>
      </c>
      <c r="BF158" s="210">
        <f>IF(N158="snížená",J158,0)</f>
        <v>0</v>
      </c>
      <c r="BG158" s="210">
        <f>IF(N158="zákl. přenesená",J158,0)</f>
        <v>0</v>
      </c>
      <c r="BH158" s="210">
        <f>IF(N158="sníž. přenesená",J158,0)</f>
        <v>0</v>
      </c>
      <c r="BI158" s="210">
        <f>IF(N158="nulová",J158,0)</f>
        <v>0</v>
      </c>
      <c r="BJ158" s="15" t="s">
        <v>87</v>
      </c>
      <c r="BK158" s="210">
        <f>ROUND(I158*H158,2)</f>
        <v>0</v>
      </c>
      <c r="BL158" s="15" t="s">
        <v>142</v>
      </c>
      <c r="BM158" s="209" t="s">
        <v>213</v>
      </c>
    </row>
    <row r="159" spans="1:65" s="2" customFormat="1" ht="33" customHeight="1">
      <c r="A159" s="32"/>
      <c r="B159" s="33"/>
      <c r="C159" s="198" t="s">
        <v>214</v>
      </c>
      <c r="D159" s="198" t="s">
        <v>137</v>
      </c>
      <c r="E159" s="199" t="s">
        <v>215</v>
      </c>
      <c r="F159" s="200" t="s">
        <v>216</v>
      </c>
      <c r="G159" s="201" t="s">
        <v>140</v>
      </c>
      <c r="H159" s="202">
        <v>67</v>
      </c>
      <c r="I159" s="203"/>
      <c r="J159" s="204">
        <f>ROUND(I159*H159,2)</f>
        <v>0</v>
      </c>
      <c r="K159" s="200" t="s">
        <v>141</v>
      </c>
      <c r="L159" s="37"/>
      <c r="M159" s="205" t="s">
        <v>1</v>
      </c>
      <c r="N159" s="206" t="s">
        <v>44</v>
      </c>
      <c r="O159" s="69"/>
      <c r="P159" s="207">
        <f>O159*H159</f>
        <v>0</v>
      </c>
      <c r="Q159" s="207">
        <v>0</v>
      </c>
      <c r="R159" s="207">
        <f>Q159*H159</f>
        <v>0</v>
      </c>
      <c r="S159" s="207">
        <v>0</v>
      </c>
      <c r="T159" s="208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209" t="s">
        <v>142</v>
      </c>
      <c r="AT159" s="209" t="s">
        <v>137</v>
      </c>
      <c r="AU159" s="209" t="s">
        <v>89</v>
      </c>
      <c r="AY159" s="15" t="s">
        <v>135</v>
      </c>
      <c r="BE159" s="210">
        <f>IF(N159="základní",J159,0)</f>
        <v>0</v>
      </c>
      <c r="BF159" s="210">
        <f>IF(N159="snížená",J159,0)</f>
        <v>0</v>
      </c>
      <c r="BG159" s="210">
        <f>IF(N159="zákl. přenesená",J159,0)</f>
        <v>0</v>
      </c>
      <c r="BH159" s="210">
        <f>IF(N159="sníž. přenesená",J159,0)</f>
        <v>0</v>
      </c>
      <c r="BI159" s="210">
        <f>IF(N159="nulová",J159,0)</f>
        <v>0</v>
      </c>
      <c r="BJ159" s="15" t="s">
        <v>87</v>
      </c>
      <c r="BK159" s="210">
        <f>ROUND(I159*H159,2)</f>
        <v>0</v>
      </c>
      <c r="BL159" s="15" t="s">
        <v>142</v>
      </c>
      <c r="BM159" s="209" t="s">
        <v>217</v>
      </c>
    </row>
    <row r="160" spans="1:65" s="2" customFormat="1" ht="24">
      <c r="A160" s="32"/>
      <c r="B160" s="33"/>
      <c r="C160" s="34"/>
      <c r="D160" s="213" t="s">
        <v>218</v>
      </c>
      <c r="E160" s="34"/>
      <c r="F160" s="223" t="s">
        <v>219</v>
      </c>
      <c r="G160" s="34"/>
      <c r="H160" s="34"/>
      <c r="I160" s="166"/>
      <c r="J160" s="34"/>
      <c r="K160" s="34"/>
      <c r="L160" s="37"/>
      <c r="M160" s="224"/>
      <c r="N160" s="225"/>
      <c r="O160" s="69"/>
      <c r="P160" s="69"/>
      <c r="Q160" s="69"/>
      <c r="R160" s="69"/>
      <c r="S160" s="69"/>
      <c r="T160" s="70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5" t="s">
        <v>218</v>
      </c>
      <c r="AU160" s="15" t="s">
        <v>89</v>
      </c>
    </row>
    <row r="161" spans="1:65" s="2" customFormat="1" ht="16.5" customHeight="1">
      <c r="A161" s="32"/>
      <c r="B161" s="33"/>
      <c r="C161" s="226" t="s">
        <v>220</v>
      </c>
      <c r="D161" s="226" t="s">
        <v>221</v>
      </c>
      <c r="E161" s="227" t="s">
        <v>222</v>
      </c>
      <c r="F161" s="228" t="s">
        <v>223</v>
      </c>
      <c r="G161" s="229" t="s">
        <v>224</v>
      </c>
      <c r="H161" s="230">
        <v>1.34</v>
      </c>
      <c r="I161" s="231"/>
      <c r="J161" s="232">
        <f>ROUND(I161*H161,2)</f>
        <v>0</v>
      </c>
      <c r="K161" s="228" t="s">
        <v>141</v>
      </c>
      <c r="L161" s="233"/>
      <c r="M161" s="234" t="s">
        <v>1</v>
      </c>
      <c r="N161" s="235" t="s">
        <v>44</v>
      </c>
      <c r="O161" s="69"/>
      <c r="P161" s="207">
        <f>O161*H161</f>
        <v>0</v>
      </c>
      <c r="Q161" s="207">
        <v>0.22</v>
      </c>
      <c r="R161" s="207">
        <f>Q161*H161</f>
        <v>0.29480000000000001</v>
      </c>
      <c r="S161" s="207">
        <v>0</v>
      </c>
      <c r="T161" s="208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209" t="s">
        <v>167</v>
      </c>
      <c r="AT161" s="209" t="s">
        <v>221</v>
      </c>
      <c r="AU161" s="209" t="s">
        <v>89</v>
      </c>
      <c r="AY161" s="15" t="s">
        <v>135</v>
      </c>
      <c r="BE161" s="210">
        <f>IF(N161="základní",J161,0)</f>
        <v>0</v>
      </c>
      <c r="BF161" s="210">
        <f>IF(N161="snížená",J161,0)</f>
        <v>0</v>
      </c>
      <c r="BG161" s="210">
        <f>IF(N161="zákl. přenesená",J161,0)</f>
        <v>0</v>
      </c>
      <c r="BH161" s="210">
        <f>IF(N161="sníž. přenesená",J161,0)</f>
        <v>0</v>
      </c>
      <c r="BI161" s="210">
        <f>IF(N161="nulová",J161,0)</f>
        <v>0</v>
      </c>
      <c r="BJ161" s="15" t="s">
        <v>87</v>
      </c>
      <c r="BK161" s="210">
        <f>ROUND(I161*H161,2)</f>
        <v>0</v>
      </c>
      <c r="BL161" s="15" t="s">
        <v>142</v>
      </c>
      <c r="BM161" s="209" t="s">
        <v>225</v>
      </c>
    </row>
    <row r="162" spans="1:65" s="2" customFormat="1" ht="33" customHeight="1">
      <c r="A162" s="32"/>
      <c r="B162" s="33"/>
      <c r="C162" s="198" t="s">
        <v>7</v>
      </c>
      <c r="D162" s="198" t="s">
        <v>137</v>
      </c>
      <c r="E162" s="199" t="s">
        <v>226</v>
      </c>
      <c r="F162" s="200" t="s">
        <v>227</v>
      </c>
      <c r="G162" s="201" t="s">
        <v>146</v>
      </c>
      <c r="H162" s="202">
        <v>200</v>
      </c>
      <c r="I162" s="203"/>
      <c r="J162" s="204">
        <f>ROUND(I162*H162,2)</f>
        <v>0</v>
      </c>
      <c r="K162" s="200" t="s">
        <v>141</v>
      </c>
      <c r="L162" s="37"/>
      <c r="M162" s="205" t="s">
        <v>1</v>
      </c>
      <c r="N162" s="206" t="s">
        <v>44</v>
      </c>
      <c r="O162" s="69"/>
      <c r="P162" s="207">
        <f>O162*H162</f>
        <v>0</v>
      </c>
      <c r="Q162" s="207">
        <v>0</v>
      </c>
      <c r="R162" s="207">
        <f>Q162*H162</f>
        <v>0</v>
      </c>
      <c r="S162" s="207">
        <v>0</v>
      </c>
      <c r="T162" s="208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209" t="s">
        <v>142</v>
      </c>
      <c r="AT162" s="209" t="s">
        <v>137</v>
      </c>
      <c r="AU162" s="209" t="s">
        <v>89</v>
      </c>
      <c r="AY162" s="15" t="s">
        <v>135</v>
      </c>
      <c r="BE162" s="210">
        <f>IF(N162="základní",J162,0)</f>
        <v>0</v>
      </c>
      <c r="BF162" s="210">
        <f>IF(N162="snížená",J162,0)</f>
        <v>0</v>
      </c>
      <c r="BG162" s="210">
        <f>IF(N162="zákl. přenesená",J162,0)</f>
        <v>0</v>
      </c>
      <c r="BH162" s="210">
        <f>IF(N162="sníž. přenesená",J162,0)</f>
        <v>0</v>
      </c>
      <c r="BI162" s="210">
        <f>IF(N162="nulová",J162,0)</f>
        <v>0</v>
      </c>
      <c r="BJ162" s="15" t="s">
        <v>87</v>
      </c>
      <c r="BK162" s="210">
        <f>ROUND(I162*H162,2)</f>
        <v>0</v>
      </c>
      <c r="BL162" s="15" t="s">
        <v>142</v>
      </c>
      <c r="BM162" s="209" t="s">
        <v>228</v>
      </c>
    </row>
    <row r="163" spans="1:65" s="2" customFormat="1" ht="16.5" customHeight="1">
      <c r="A163" s="32"/>
      <c r="B163" s="33"/>
      <c r="C163" s="226" t="s">
        <v>229</v>
      </c>
      <c r="D163" s="226" t="s">
        <v>221</v>
      </c>
      <c r="E163" s="227" t="s">
        <v>222</v>
      </c>
      <c r="F163" s="228" t="s">
        <v>223</v>
      </c>
      <c r="G163" s="229" t="s">
        <v>224</v>
      </c>
      <c r="H163" s="230">
        <v>1</v>
      </c>
      <c r="I163" s="231"/>
      <c r="J163" s="232">
        <f>ROUND(I163*H163,2)</f>
        <v>0</v>
      </c>
      <c r="K163" s="228" t="s">
        <v>141</v>
      </c>
      <c r="L163" s="233"/>
      <c r="M163" s="234" t="s">
        <v>1</v>
      </c>
      <c r="N163" s="235" t="s">
        <v>44</v>
      </c>
      <c r="O163" s="69"/>
      <c r="P163" s="207">
        <f>O163*H163</f>
        <v>0</v>
      </c>
      <c r="Q163" s="207">
        <v>0.22</v>
      </c>
      <c r="R163" s="207">
        <f>Q163*H163</f>
        <v>0.22</v>
      </c>
      <c r="S163" s="207">
        <v>0</v>
      </c>
      <c r="T163" s="208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209" t="s">
        <v>167</v>
      </c>
      <c r="AT163" s="209" t="s">
        <v>221</v>
      </c>
      <c r="AU163" s="209" t="s">
        <v>89</v>
      </c>
      <c r="AY163" s="15" t="s">
        <v>135</v>
      </c>
      <c r="BE163" s="210">
        <f>IF(N163="základní",J163,0)</f>
        <v>0</v>
      </c>
      <c r="BF163" s="210">
        <f>IF(N163="snížená",J163,0)</f>
        <v>0</v>
      </c>
      <c r="BG163" s="210">
        <f>IF(N163="zákl. přenesená",J163,0)</f>
        <v>0</v>
      </c>
      <c r="BH163" s="210">
        <f>IF(N163="sníž. přenesená",J163,0)</f>
        <v>0</v>
      </c>
      <c r="BI163" s="210">
        <f>IF(N163="nulová",J163,0)</f>
        <v>0</v>
      </c>
      <c r="BJ163" s="15" t="s">
        <v>87</v>
      </c>
      <c r="BK163" s="210">
        <f>ROUND(I163*H163,2)</f>
        <v>0</v>
      </c>
      <c r="BL163" s="15" t="s">
        <v>142</v>
      </c>
      <c r="BM163" s="209" t="s">
        <v>230</v>
      </c>
    </row>
    <row r="164" spans="1:65" s="2" customFormat="1" ht="33" customHeight="1">
      <c r="A164" s="32"/>
      <c r="B164" s="33"/>
      <c r="C164" s="198" t="s">
        <v>231</v>
      </c>
      <c r="D164" s="198" t="s">
        <v>137</v>
      </c>
      <c r="E164" s="199" t="s">
        <v>232</v>
      </c>
      <c r="F164" s="200" t="s">
        <v>233</v>
      </c>
      <c r="G164" s="201" t="s">
        <v>146</v>
      </c>
      <c r="H164" s="202">
        <v>5</v>
      </c>
      <c r="I164" s="203"/>
      <c r="J164" s="204">
        <f>ROUND(I164*H164,2)</f>
        <v>0</v>
      </c>
      <c r="K164" s="200" t="s">
        <v>141</v>
      </c>
      <c r="L164" s="37"/>
      <c r="M164" s="205" t="s">
        <v>1</v>
      </c>
      <c r="N164" s="206" t="s">
        <v>44</v>
      </c>
      <c r="O164" s="69"/>
      <c r="P164" s="207">
        <f>O164*H164</f>
        <v>0</v>
      </c>
      <c r="Q164" s="207">
        <v>0</v>
      </c>
      <c r="R164" s="207">
        <f>Q164*H164</f>
        <v>0</v>
      </c>
      <c r="S164" s="207">
        <v>0</v>
      </c>
      <c r="T164" s="208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209" t="s">
        <v>142</v>
      </c>
      <c r="AT164" s="209" t="s">
        <v>137</v>
      </c>
      <c r="AU164" s="209" t="s">
        <v>89</v>
      </c>
      <c r="AY164" s="15" t="s">
        <v>135</v>
      </c>
      <c r="BE164" s="210">
        <f>IF(N164="základní",J164,0)</f>
        <v>0</v>
      </c>
      <c r="BF164" s="210">
        <f>IF(N164="snížená",J164,0)</f>
        <v>0</v>
      </c>
      <c r="BG164" s="210">
        <f>IF(N164="zákl. přenesená",J164,0)</f>
        <v>0</v>
      </c>
      <c r="BH164" s="210">
        <f>IF(N164="sníž. přenesená",J164,0)</f>
        <v>0</v>
      </c>
      <c r="BI164" s="210">
        <f>IF(N164="nulová",J164,0)</f>
        <v>0</v>
      </c>
      <c r="BJ164" s="15" t="s">
        <v>87</v>
      </c>
      <c r="BK164" s="210">
        <f>ROUND(I164*H164,2)</f>
        <v>0</v>
      </c>
      <c r="BL164" s="15" t="s">
        <v>142</v>
      </c>
      <c r="BM164" s="209" t="s">
        <v>234</v>
      </c>
    </row>
    <row r="165" spans="1:65" s="2" customFormat="1" ht="24">
      <c r="A165" s="32"/>
      <c r="B165" s="33"/>
      <c r="C165" s="34"/>
      <c r="D165" s="213" t="s">
        <v>218</v>
      </c>
      <c r="E165" s="34"/>
      <c r="F165" s="223" t="s">
        <v>235</v>
      </c>
      <c r="G165" s="34"/>
      <c r="H165" s="34"/>
      <c r="I165" s="166"/>
      <c r="J165" s="34"/>
      <c r="K165" s="34"/>
      <c r="L165" s="37"/>
      <c r="M165" s="224"/>
      <c r="N165" s="225"/>
      <c r="O165" s="69"/>
      <c r="P165" s="69"/>
      <c r="Q165" s="69"/>
      <c r="R165" s="69"/>
      <c r="S165" s="69"/>
      <c r="T165" s="70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5" t="s">
        <v>218</v>
      </c>
      <c r="AU165" s="15" t="s">
        <v>89</v>
      </c>
    </row>
    <row r="166" spans="1:65" s="2" customFormat="1" ht="21.75" customHeight="1">
      <c r="A166" s="32"/>
      <c r="B166" s="33"/>
      <c r="C166" s="198" t="s">
        <v>236</v>
      </c>
      <c r="D166" s="198" t="s">
        <v>137</v>
      </c>
      <c r="E166" s="199" t="s">
        <v>237</v>
      </c>
      <c r="F166" s="200" t="s">
        <v>238</v>
      </c>
      <c r="G166" s="201" t="s">
        <v>140</v>
      </c>
      <c r="H166" s="202">
        <v>67</v>
      </c>
      <c r="I166" s="203"/>
      <c r="J166" s="204">
        <f>ROUND(I166*H166,2)</f>
        <v>0</v>
      </c>
      <c r="K166" s="200" t="s">
        <v>141</v>
      </c>
      <c r="L166" s="37"/>
      <c r="M166" s="205" t="s">
        <v>1</v>
      </c>
      <c r="N166" s="206" t="s">
        <v>44</v>
      </c>
      <c r="O166" s="69"/>
      <c r="P166" s="207">
        <f>O166*H166</f>
        <v>0</v>
      </c>
      <c r="Q166" s="207">
        <v>0</v>
      </c>
      <c r="R166" s="207">
        <f>Q166*H166</f>
        <v>0</v>
      </c>
      <c r="S166" s="207">
        <v>0</v>
      </c>
      <c r="T166" s="208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209" t="s">
        <v>142</v>
      </c>
      <c r="AT166" s="209" t="s">
        <v>137</v>
      </c>
      <c r="AU166" s="209" t="s">
        <v>89</v>
      </c>
      <c r="AY166" s="15" t="s">
        <v>135</v>
      </c>
      <c r="BE166" s="210">
        <f>IF(N166="základní",J166,0)</f>
        <v>0</v>
      </c>
      <c r="BF166" s="210">
        <f>IF(N166="snížená",J166,0)</f>
        <v>0</v>
      </c>
      <c r="BG166" s="210">
        <f>IF(N166="zákl. přenesená",J166,0)</f>
        <v>0</v>
      </c>
      <c r="BH166" s="210">
        <f>IF(N166="sníž. přenesená",J166,0)</f>
        <v>0</v>
      </c>
      <c r="BI166" s="210">
        <f>IF(N166="nulová",J166,0)</f>
        <v>0</v>
      </c>
      <c r="BJ166" s="15" t="s">
        <v>87</v>
      </c>
      <c r="BK166" s="210">
        <f>ROUND(I166*H166,2)</f>
        <v>0</v>
      </c>
      <c r="BL166" s="15" t="s">
        <v>142</v>
      </c>
      <c r="BM166" s="209" t="s">
        <v>239</v>
      </c>
    </row>
    <row r="167" spans="1:65" s="2" customFormat="1" ht="26">
      <c r="A167" s="32"/>
      <c r="B167" s="33"/>
      <c r="C167" s="198" t="s">
        <v>240</v>
      </c>
      <c r="D167" s="198" t="s">
        <v>137</v>
      </c>
      <c r="E167" s="199" t="s">
        <v>241</v>
      </c>
      <c r="F167" s="200" t="s">
        <v>242</v>
      </c>
      <c r="G167" s="201" t="s">
        <v>146</v>
      </c>
      <c r="H167" s="202">
        <v>200</v>
      </c>
      <c r="I167" s="203"/>
      <c r="J167" s="204">
        <f>ROUND(I167*H167,2)</f>
        <v>0</v>
      </c>
      <c r="K167" s="200" t="s">
        <v>141</v>
      </c>
      <c r="L167" s="37"/>
      <c r="M167" s="205" t="s">
        <v>1</v>
      </c>
      <c r="N167" s="206" t="s">
        <v>44</v>
      </c>
      <c r="O167" s="69"/>
      <c r="P167" s="207">
        <f>O167*H167</f>
        <v>0</v>
      </c>
      <c r="Q167" s="207">
        <v>0</v>
      </c>
      <c r="R167" s="207">
        <f>Q167*H167</f>
        <v>0</v>
      </c>
      <c r="S167" s="207">
        <v>0</v>
      </c>
      <c r="T167" s="208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209" t="s">
        <v>142</v>
      </c>
      <c r="AT167" s="209" t="s">
        <v>137</v>
      </c>
      <c r="AU167" s="209" t="s">
        <v>89</v>
      </c>
      <c r="AY167" s="15" t="s">
        <v>135</v>
      </c>
      <c r="BE167" s="210">
        <f>IF(N167="základní",J167,0)</f>
        <v>0</v>
      </c>
      <c r="BF167" s="210">
        <f>IF(N167="snížená",J167,0)</f>
        <v>0</v>
      </c>
      <c r="BG167" s="210">
        <f>IF(N167="zákl. přenesená",J167,0)</f>
        <v>0</v>
      </c>
      <c r="BH167" s="210">
        <f>IF(N167="sníž. přenesená",J167,0)</f>
        <v>0</v>
      </c>
      <c r="BI167" s="210">
        <f>IF(N167="nulová",J167,0)</f>
        <v>0</v>
      </c>
      <c r="BJ167" s="15" t="s">
        <v>87</v>
      </c>
      <c r="BK167" s="210">
        <f>ROUND(I167*H167,2)</f>
        <v>0</v>
      </c>
      <c r="BL167" s="15" t="s">
        <v>142</v>
      </c>
      <c r="BM167" s="209" t="s">
        <v>243</v>
      </c>
    </row>
    <row r="168" spans="1:65" s="2" customFormat="1" ht="26">
      <c r="A168" s="32"/>
      <c r="B168" s="33"/>
      <c r="C168" s="226" t="s">
        <v>244</v>
      </c>
      <c r="D168" s="226" t="s">
        <v>221</v>
      </c>
      <c r="E168" s="227" t="s">
        <v>245</v>
      </c>
      <c r="F168" s="228" t="s">
        <v>246</v>
      </c>
      <c r="G168" s="229" t="s">
        <v>146</v>
      </c>
      <c r="H168" s="230">
        <v>200</v>
      </c>
      <c r="I168" s="231"/>
      <c r="J168" s="232">
        <f>ROUND(I168*H168,2)</f>
        <v>0</v>
      </c>
      <c r="K168" s="228" t="s">
        <v>1</v>
      </c>
      <c r="L168" s="233"/>
      <c r="M168" s="234" t="s">
        <v>1</v>
      </c>
      <c r="N168" s="235" t="s">
        <v>44</v>
      </c>
      <c r="O168" s="69"/>
      <c r="P168" s="207">
        <f>O168*H168</f>
        <v>0</v>
      </c>
      <c r="Q168" s="207">
        <v>3.0000000000000001E-3</v>
      </c>
      <c r="R168" s="207">
        <f>Q168*H168</f>
        <v>0.6</v>
      </c>
      <c r="S168" s="207">
        <v>0</v>
      </c>
      <c r="T168" s="208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209" t="s">
        <v>167</v>
      </c>
      <c r="AT168" s="209" t="s">
        <v>221</v>
      </c>
      <c r="AU168" s="209" t="s">
        <v>89</v>
      </c>
      <c r="AY168" s="15" t="s">
        <v>135</v>
      </c>
      <c r="BE168" s="210">
        <f>IF(N168="základní",J168,0)</f>
        <v>0</v>
      </c>
      <c r="BF168" s="210">
        <f>IF(N168="snížená",J168,0)</f>
        <v>0</v>
      </c>
      <c r="BG168" s="210">
        <f>IF(N168="zákl. přenesená",J168,0)</f>
        <v>0</v>
      </c>
      <c r="BH168" s="210">
        <f>IF(N168="sníž. přenesená",J168,0)</f>
        <v>0</v>
      </c>
      <c r="BI168" s="210">
        <f>IF(N168="nulová",J168,0)</f>
        <v>0</v>
      </c>
      <c r="BJ168" s="15" t="s">
        <v>87</v>
      </c>
      <c r="BK168" s="210">
        <f>ROUND(I168*H168,2)</f>
        <v>0</v>
      </c>
      <c r="BL168" s="15" t="s">
        <v>142</v>
      </c>
      <c r="BM168" s="209" t="s">
        <v>247</v>
      </c>
    </row>
    <row r="169" spans="1:65" s="2" customFormat="1" ht="24">
      <c r="A169" s="32"/>
      <c r="B169" s="33"/>
      <c r="C169" s="34"/>
      <c r="D169" s="213" t="s">
        <v>218</v>
      </c>
      <c r="E169" s="34"/>
      <c r="F169" s="223" t="s">
        <v>248</v>
      </c>
      <c r="G169" s="34"/>
      <c r="H169" s="34"/>
      <c r="I169" s="166"/>
      <c r="J169" s="34"/>
      <c r="K169" s="34"/>
      <c r="L169" s="37"/>
      <c r="M169" s="224"/>
      <c r="N169" s="225"/>
      <c r="O169" s="69"/>
      <c r="P169" s="69"/>
      <c r="Q169" s="69"/>
      <c r="R169" s="69"/>
      <c r="S169" s="69"/>
      <c r="T169" s="70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T169" s="15" t="s">
        <v>218</v>
      </c>
      <c r="AU169" s="15" t="s">
        <v>89</v>
      </c>
    </row>
    <row r="170" spans="1:65" s="2" customFormat="1" ht="26">
      <c r="A170" s="32"/>
      <c r="B170" s="33"/>
      <c r="C170" s="198" t="s">
        <v>249</v>
      </c>
      <c r="D170" s="198" t="s">
        <v>137</v>
      </c>
      <c r="E170" s="199" t="s">
        <v>250</v>
      </c>
      <c r="F170" s="200" t="s">
        <v>251</v>
      </c>
      <c r="G170" s="201" t="s">
        <v>146</v>
      </c>
      <c r="H170" s="202">
        <v>5</v>
      </c>
      <c r="I170" s="203"/>
      <c r="J170" s="204">
        <f>ROUND(I170*H170,2)</f>
        <v>0</v>
      </c>
      <c r="K170" s="200" t="s">
        <v>141</v>
      </c>
      <c r="L170" s="37"/>
      <c r="M170" s="205" t="s">
        <v>1</v>
      </c>
      <c r="N170" s="206" t="s">
        <v>44</v>
      </c>
      <c r="O170" s="69"/>
      <c r="P170" s="207">
        <f>O170*H170</f>
        <v>0</v>
      </c>
      <c r="Q170" s="207">
        <v>0</v>
      </c>
      <c r="R170" s="207">
        <f>Q170*H170</f>
        <v>0</v>
      </c>
      <c r="S170" s="207">
        <v>0</v>
      </c>
      <c r="T170" s="208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209" t="s">
        <v>142</v>
      </c>
      <c r="AT170" s="209" t="s">
        <v>137</v>
      </c>
      <c r="AU170" s="209" t="s">
        <v>89</v>
      </c>
      <c r="AY170" s="15" t="s">
        <v>135</v>
      </c>
      <c r="BE170" s="210">
        <f>IF(N170="základní",J170,0)</f>
        <v>0</v>
      </c>
      <c r="BF170" s="210">
        <f>IF(N170="snížená",J170,0)</f>
        <v>0</v>
      </c>
      <c r="BG170" s="210">
        <f>IF(N170="zákl. přenesená",J170,0)</f>
        <v>0</v>
      </c>
      <c r="BH170" s="210">
        <f>IF(N170="sníž. přenesená",J170,0)</f>
        <v>0</v>
      </c>
      <c r="BI170" s="210">
        <f>IF(N170="nulová",J170,0)</f>
        <v>0</v>
      </c>
      <c r="BJ170" s="15" t="s">
        <v>87</v>
      </c>
      <c r="BK170" s="210">
        <f>ROUND(I170*H170,2)</f>
        <v>0</v>
      </c>
      <c r="BL170" s="15" t="s">
        <v>142</v>
      </c>
      <c r="BM170" s="209" t="s">
        <v>252</v>
      </c>
    </row>
    <row r="171" spans="1:65" s="2" customFormat="1" ht="24">
      <c r="A171" s="32"/>
      <c r="B171" s="33"/>
      <c r="C171" s="34"/>
      <c r="D171" s="213" t="s">
        <v>218</v>
      </c>
      <c r="E171" s="34"/>
      <c r="F171" s="223" t="s">
        <v>235</v>
      </c>
      <c r="G171" s="34"/>
      <c r="H171" s="34"/>
      <c r="I171" s="166"/>
      <c r="J171" s="34"/>
      <c r="K171" s="34"/>
      <c r="L171" s="37"/>
      <c r="M171" s="224"/>
      <c r="N171" s="225"/>
      <c r="O171" s="69"/>
      <c r="P171" s="69"/>
      <c r="Q171" s="69"/>
      <c r="R171" s="69"/>
      <c r="S171" s="69"/>
      <c r="T171" s="70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5" t="s">
        <v>218</v>
      </c>
      <c r="AU171" s="15" t="s">
        <v>89</v>
      </c>
    </row>
    <row r="172" spans="1:65" s="2" customFormat="1" ht="16.5" customHeight="1">
      <c r="A172" s="32"/>
      <c r="B172" s="33"/>
      <c r="C172" s="226" t="s">
        <v>253</v>
      </c>
      <c r="D172" s="226" t="s">
        <v>221</v>
      </c>
      <c r="E172" s="227" t="s">
        <v>254</v>
      </c>
      <c r="F172" s="228" t="s">
        <v>255</v>
      </c>
      <c r="G172" s="229" t="s">
        <v>146</v>
      </c>
      <c r="H172" s="230">
        <v>5</v>
      </c>
      <c r="I172" s="231"/>
      <c r="J172" s="232">
        <f>ROUND(I172*H172,2)</f>
        <v>0</v>
      </c>
      <c r="K172" s="228" t="s">
        <v>141</v>
      </c>
      <c r="L172" s="233"/>
      <c r="M172" s="234" t="s">
        <v>1</v>
      </c>
      <c r="N172" s="235" t="s">
        <v>44</v>
      </c>
      <c r="O172" s="69"/>
      <c r="P172" s="207">
        <f>O172*H172</f>
        <v>0</v>
      </c>
      <c r="Q172" s="207">
        <v>2.7E-2</v>
      </c>
      <c r="R172" s="207">
        <f>Q172*H172</f>
        <v>0.13500000000000001</v>
      </c>
      <c r="S172" s="207">
        <v>0</v>
      </c>
      <c r="T172" s="208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209" t="s">
        <v>167</v>
      </c>
      <c r="AT172" s="209" t="s">
        <v>221</v>
      </c>
      <c r="AU172" s="209" t="s">
        <v>89</v>
      </c>
      <c r="AY172" s="15" t="s">
        <v>135</v>
      </c>
      <c r="BE172" s="210">
        <f>IF(N172="základní",J172,0)</f>
        <v>0</v>
      </c>
      <c r="BF172" s="210">
        <f>IF(N172="snížená",J172,0)</f>
        <v>0</v>
      </c>
      <c r="BG172" s="210">
        <f>IF(N172="zákl. přenesená",J172,0)</f>
        <v>0</v>
      </c>
      <c r="BH172" s="210">
        <f>IF(N172="sníž. přenesená",J172,0)</f>
        <v>0</v>
      </c>
      <c r="BI172" s="210">
        <f>IF(N172="nulová",J172,0)</f>
        <v>0</v>
      </c>
      <c r="BJ172" s="15" t="s">
        <v>87</v>
      </c>
      <c r="BK172" s="210">
        <f>ROUND(I172*H172,2)</f>
        <v>0</v>
      </c>
      <c r="BL172" s="15" t="s">
        <v>142</v>
      </c>
      <c r="BM172" s="209" t="s">
        <v>256</v>
      </c>
    </row>
    <row r="173" spans="1:65" s="2" customFormat="1" ht="26">
      <c r="A173" s="32"/>
      <c r="B173" s="33"/>
      <c r="C173" s="198" t="s">
        <v>257</v>
      </c>
      <c r="D173" s="198" t="s">
        <v>137</v>
      </c>
      <c r="E173" s="199" t="s">
        <v>258</v>
      </c>
      <c r="F173" s="200" t="s">
        <v>259</v>
      </c>
      <c r="G173" s="201" t="s">
        <v>140</v>
      </c>
      <c r="H173" s="202">
        <v>70</v>
      </c>
      <c r="I173" s="203"/>
      <c r="J173" s="204">
        <f>ROUND(I173*H173,2)</f>
        <v>0</v>
      </c>
      <c r="K173" s="200" t="s">
        <v>141</v>
      </c>
      <c r="L173" s="37"/>
      <c r="M173" s="205" t="s">
        <v>1</v>
      </c>
      <c r="N173" s="206" t="s">
        <v>44</v>
      </c>
      <c r="O173" s="69"/>
      <c r="P173" s="207">
        <f>O173*H173</f>
        <v>0</v>
      </c>
      <c r="Q173" s="207">
        <v>0</v>
      </c>
      <c r="R173" s="207">
        <f>Q173*H173</f>
        <v>0</v>
      </c>
      <c r="S173" s="207">
        <v>0.26</v>
      </c>
      <c r="T173" s="208">
        <f>S173*H173</f>
        <v>18.2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209" t="s">
        <v>142</v>
      </c>
      <c r="AT173" s="209" t="s">
        <v>137</v>
      </c>
      <c r="AU173" s="209" t="s">
        <v>89</v>
      </c>
      <c r="AY173" s="15" t="s">
        <v>135</v>
      </c>
      <c r="BE173" s="210">
        <f>IF(N173="základní",J173,0)</f>
        <v>0</v>
      </c>
      <c r="BF173" s="210">
        <f>IF(N173="snížená",J173,0)</f>
        <v>0</v>
      </c>
      <c r="BG173" s="210">
        <f>IF(N173="zákl. přenesená",J173,0)</f>
        <v>0</v>
      </c>
      <c r="BH173" s="210">
        <f>IF(N173="sníž. přenesená",J173,0)</f>
        <v>0</v>
      </c>
      <c r="BI173" s="210">
        <f>IF(N173="nulová",J173,0)</f>
        <v>0</v>
      </c>
      <c r="BJ173" s="15" t="s">
        <v>87</v>
      </c>
      <c r="BK173" s="210">
        <f>ROUND(I173*H173,2)</f>
        <v>0</v>
      </c>
      <c r="BL173" s="15" t="s">
        <v>142</v>
      </c>
      <c r="BM173" s="209" t="s">
        <v>260</v>
      </c>
    </row>
    <row r="174" spans="1:65" s="2" customFormat="1" ht="39">
      <c r="A174" s="32"/>
      <c r="B174" s="33"/>
      <c r="C174" s="198" t="s">
        <v>261</v>
      </c>
      <c r="D174" s="198" t="s">
        <v>137</v>
      </c>
      <c r="E174" s="199" t="s">
        <v>262</v>
      </c>
      <c r="F174" s="200" t="s">
        <v>263</v>
      </c>
      <c r="G174" s="201" t="s">
        <v>140</v>
      </c>
      <c r="H174" s="202">
        <v>370</v>
      </c>
      <c r="I174" s="203"/>
      <c r="J174" s="204">
        <f>ROUND(I174*H174,2)</f>
        <v>0</v>
      </c>
      <c r="K174" s="200" t="s">
        <v>141</v>
      </c>
      <c r="L174" s="37"/>
      <c r="M174" s="205" t="s">
        <v>1</v>
      </c>
      <c r="N174" s="206" t="s">
        <v>44</v>
      </c>
      <c r="O174" s="69"/>
      <c r="P174" s="207">
        <f>O174*H174</f>
        <v>0</v>
      </c>
      <c r="Q174" s="207">
        <v>0</v>
      </c>
      <c r="R174" s="207">
        <f>Q174*H174</f>
        <v>0</v>
      </c>
      <c r="S174" s="207">
        <v>0.29499999999999998</v>
      </c>
      <c r="T174" s="208">
        <f>S174*H174</f>
        <v>109.14999999999999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209" t="s">
        <v>142</v>
      </c>
      <c r="AT174" s="209" t="s">
        <v>137</v>
      </c>
      <c r="AU174" s="209" t="s">
        <v>89</v>
      </c>
      <c r="AY174" s="15" t="s">
        <v>135</v>
      </c>
      <c r="BE174" s="210">
        <f>IF(N174="základní",J174,0)</f>
        <v>0</v>
      </c>
      <c r="BF174" s="210">
        <f>IF(N174="snížená",J174,0)</f>
        <v>0</v>
      </c>
      <c r="BG174" s="210">
        <f>IF(N174="zákl. přenesená",J174,0)</f>
        <v>0</v>
      </c>
      <c r="BH174" s="210">
        <f>IF(N174="sníž. přenesená",J174,0)</f>
        <v>0</v>
      </c>
      <c r="BI174" s="210">
        <f>IF(N174="nulová",J174,0)</f>
        <v>0</v>
      </c>
      <c r="BJ174" s="15" t="s">
        <v>87</v>
      </c>
      <c r="BK174" s="210">
        <f>ROUND(I174*H174,2)</f>
        <v>0</v>
      </c>
      <c r="BL174" s="15" t="s">
        <v>142</v>
      </c>
      <c r="BM174" s="209" t="s">
        <v>264</v>
      </c>
    </row>
    <row r="175" spans="1:65" s="2" customFormat="1" ht="26">
      <c r="A175" s="32"/>
      <c r="B175" s="33"/>
      <c r="C175" s="198" t="s">
        <v>265</v>
      </c>
      <c r="D175" s="198" t="s">
        <v>137</v>
      </c>
      <c r="E175" s="199" t="s">
        <v>266</v>
      </c>
      <c r="F175" s="200" t="s">
        <v>267</v>
      </c>
      <c r="G175" s="201" t="s">
        <v>140</v>
      </c>
      <c r="H175" s="202">
        <v>350</v>
      </c>
      <c r="I175" s="203"/>
      <c r="J175" s="204">
        <f>ROUND(I175*H175,2)</f>
        <v>0</v>
      </c>
      <c r="K175" s="200" t="s">
        <v>141</v>
      </c>
      <c r="L175" s="37"/>
      <c r="M175" s="205" t="s">
        <v>1</v>
      </c>
      <c r="N175" s="206" t="s">
        <v>44</v>
      </c>
      <c r="O175" s="69"/>
      <c r="P175" s="207">
        <f>O175*H175</f>
        <v>0</v>
      </c>
      <c r="Q175" s="207">
        <v>0</v>
      </c>
      <c r="R175" s="207">
        <f>Q175*H175</f>
        <v>0</v>
      </c>
      <c r="S175" s="207">
        <v>0.17</v>
      </c>
      <c r="T175" s="208">
        <f>S175*H175</f>
        <v>59.500000000000007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209" t="s">
        <v>142</v>
      </c>
      <c r="AT175" s="209" t="s">
        <v>137</v>
      </c>
      <c r="AU175" s="209" t="s">
        <v>89</v>
      </c>
      <c r="AY175" s="15" t="s">
        <v>135</v>
      </c>
      <c r="BE175" s="210">
        <f>IF(N175="základní",J175,0)</f>
        <v>0</v>
      </c>
      <c r="BF175" s="210">
        <f>IF(N175="snížená",J175,0)</f>
        <v>0</v>
      </c>
      <c r="BG175" s="210">
        <f>IF(N175="zákl. přenesená",J175,0)</f>
        <v>0</v>
      </c>
      <c r="BH175" s="210">
        <f>IF(N175="sníž. přenesená",J175,0)</f>
        <v>0</v>
      </c>
      <c r="BI175" s="210">
        <f>IF(N175="nulová",J175,0)</f>
        <v>0</v>
      </c>
      <c r="BJ175" s="15" t="s">
        <v>87</v>
      </c>
      <c r="BK175" s="210">
        <f>ROUND(I175*H175,2)</f>
        <v>0</v>
      </c>
      <c r="BL175" s="15" t="s">
        <v>142</v>
      </c>
      <c r="BM175" s="209" t="s">
        <v>268</v>
      </c>
    </row>
    <row r="176" spans="1:65" s="13" customFormat="1" ht="12">
      <c r="B176" s="211"/>
      <c r="C176" s="212"/>
      <c r="D176" s="213" t="s">
        <v>175</v>
      </c>
      <c r="E176" s="214" t="s">
        <v>1</v>
      </c>
      <c r="F176" s="215" t="s">
        <v>269</v>
      </c>
      <c r="G176" s="212"/>
      <c r="H176" s="216">
        <v>350</v>
      </c>
      <c r="I176" s="217"/>
      <c r="J176" s="212"/>
      <c r="K176" s="212"/>
      <c r="L176" s="218"/>
      <c r="M176" s="219"/>
      <c r="N176" s="220"/>
      <c r="O176" s="220"/>
      <c r="P176" s="220"/>
      <c r="Q176" s="220"/>
      <c r="R176" s="220"/>
      <c r="S176" s="220"/>
      <c r="T176" s="221"/>
      <c r="AT176" s="222" t="s">
        <v>175</v>
      </c>
      <c r="AU176" s="222" t="s">
        <v>89</v>
      </c>
      <c r="AV176" s="13" t="s">
        <v>89</v>
      </c>
      <c r="AW176" s="13" t="s">
        <v>36</v>
      </c>
      <c r="AX176" s="13" t="s">
        <v>87</v>
      </c>
      <c r="AY176" s="222" t="s">
        <v>135</v>
      </c>
    </row>
    <row r="177" spans="1:65" s="2" customFormat="1" ht="26">
      <c r="A177" s="32"/>
      <c r="B177" s="33"/>
      <c r="C177" s="198" t="s">
        <v>270</v>
      </c>
      <c r="D177" s="198" t="s">
        <v>137</v>
      </c>
      <c r="E177" s="199" t="s">
        <v>271</v>
      </c>
      <c r="F177" s="200" t="s">
        <v>272</v>
      </c>
      <c r="G177" s="201" t="s">
        <v>140</v>
      </c>
      <c r="H177" s="202">
        <v>460</v>
      </c>
      <c r="I177" s="203"/>
      <c r="J177" s="204">
        <f>ROUND(I177*H177,2)</f>
        <v>0</v>
      </c>
      <c r="K177" s="200" t="s">
        <v>141</v>
      </c>
      <c r="L177" s="37"/>
      <c r="M177" s="205" t="s">
        <v>1</v>
      </c>
      <c r="N177" s="206" t="s">
        <v>44</v>
      </c>
      <c r="O177" s="69"/>
      <c r="P177" s="207">
        <f>O177*H177</f>
        <v>0</v>
      </c>
      <c r="Q177" s="207">
        <v>0</v>
      </c>
      <c r="R177" s="207">
        <f>Q177*H177</f>
        <v>0</v>
      </c>
      <c r="S177" s="207">
        <v>0.28999999999999998</v>
      </c>
      <c r="T177" s="208">
        <f>S177*H177</f>
        <v>133.39999999999998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209" t="s">
        <v>142</v>
      </c>
      <c r="AT177" s="209" t="s">
        <v>137</v>
      </c>
      <c r="AU177" s="209" t="s">
        <v>89</v>
      </c>
      <c r="AY177" s="15" t="s">
        <v>135</v>
      </c>
      <c r="BE177" s="210">
        <f>IF(N177="základní",J177,0)</f>
        <v>0</v>
      </c>
      <c r="BF177" s="210">
        <f>IF(N177="snížená",J177,0)</f>
        <v>0</v>
      </c>
      <c r="BG177" s="210">
        <f>IF(N177="zákl. přenesená",J177,0)</f>
        <v>0</v>
      </c>
      <c r="BH177" s="210">
        <f>IF(N177="sníž. přenesená",J177,0)</f>
        <v>0</v>
      </c>
      <c r="BI177" s="210">
        <f>IF(N177="nulová",J177,0)</f>
        <v>0</v>
      </c>
      <c r="BJ177" s="15" t="s">
        <v>87</v>
      </c>
      <c r="BK177" s="210">
        <f>ROUND(I177*H177,2)</f>
        <v>0</v>
      </c>
      <c r="BL177" s="15" t="s">
        <v>142</v>
      </c>
      <c r="BM177" s="209" t="s">
        <v>273</v>
      </c>
    </row>
    <row r="178" spans="1:65" s="13" customFormat="1" ht="12">
      <c r="B178" s="211"/>
      <c r="C178" s="212"/>
      <c r="D178" s="213" t="s">
        <v>175</v>
      </c>
      <c r="E178" s="214" t="s">
        <v>1</v>
      </c>
      <c r="F178" s="215" t="s">
        <v>274</v>
      </c>
      <c r="G178" s="212"/>
      <c r="H178" s="216">
        <v>460</v>
      </c>
      <c r="I178" s="217"/>
      <c r="J178" s="212"/>
      <c r="K178" s="212"/>
      <c r="L178" s="218"/>
      <c r="M178" s="219"/>
      <c r="N178" s="220"/>
      <c r="O178" s="220"/>
      <c r="P178" s="220"/>
      <c r="Q178" s="220"/>
      <c r="R178" s="220"/>
      <c r="S178" s="220"/>
      <c r="T178" s="221"/>
      <c r="AT178" s="222" t="s">
        <v>175</v>
      </c>
      <c r="AU178" s="222" t="s">
        <v>89</v>
      </c>
      <c r="AV178" s="13" t="s">
        <v>89</v>
      </c>
      <c r="AW178" s="13" t="s">
        <v>36</v>
      </c>
      <c r="AX178" s="13" t="s">
        <v>87</v>
      </c>
      <c r="AY178" s="222" t="s">
        <v>135</v>
      </c>
    </row>
    <row r="179" spans="1:65" s="2" customFormat="1" ht="26">
      <c r="A179" s="32"/>
      <c r="B179" s="33"/>
      <c r="C179" s="198" t="s">
        <v>275</v>
      </c>
      <c r="D179" s="198" t="s">
        <v>137</v>
      </c>
      <c r="E179" s="199" t="s">
        <v>276</v>
      </c>
      <c r="F179" s="200" t="s">
        <v>277</v>
      </c>
      <c r="G179" s="201" t="s">
        <v>140</v>
      </c>
      <c r="H179" s="202">
        <v>90</v>
      </c>
      <c r="I179" s="203"/>
      <c r="J179" s="204">
        <f t="shared" ref="J179:J184" si="15">ROUND(I179*H179,2)</f>
        <v>0</v>
      </c>
      <c r="K179" s="200" t="s">
        <v>141</v>
      </c>
      <c r="L179" s="37"/>
      <c r="M179" s="205" t="s">
        <v>1</v>
      </c>
      <c r="N179" s="206" t="s">
        <v>44</v>
      </c>
      <c r="O179" s="69"/>
      <c r="P179" s="207">
        <f t="shared" ref="P179:P184" si="16">O179*H179</f>
        <v>0</v>
      </c>
      <c r="Q179" s="207">
        <v>0</v>
      </c>
      <c r="R179" s="207">
        <f t="shared" ref="R179:R184" si="17">Q179*H179</f>
        <v>0</v>
      </c>
      <c r="S179" s="207">
        <v>0.316</v>
      </c>
      <c r="T179" s="208">
        <f t="shared" ref="T179:T184" si="18">S179*H179</f>
        <v>28.44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209" t="s">
        <v>142</v>
      </c>
      <c r="AT179" s="209" t="s">
        <v>137</v>
      </c>
      <c r="AU179" s="209" t="s">
        <v>89</v>
      </c>
      <c r="AY179" s="15" t="s">
        <v>135</v>
      </c>
      <c r="BE179" s="210">
        <f t="shared" ref="BE179:BE184" si="19">IF(N179="základní",J179,0)</f>
        <v>0</v>
      </c>
      <c r="BF179" s="210">
        <f t="shared" ref="BF179:BF184" si="20">IF(N179="snížená",J179,0)</f>
        <v>0</v>
      </c>
      <c r="BG179" s="210">
        <f t="shared" ref="BG179:BG184" si="21">IF(N179="zákl. přenesená",J179,0)</f>
        <v>0</v>
      </c>
      <c r="BH179" s="210">
        <f t="shared" ref="BH179:BH184" si="22">IF(N179="sníž. přenesená",J179,0)</f>
        <v>0</v>
      </c>
      <c r="BI179" s="210">
        <f t="shared" ref="BI179:BI184" si="23">IF(N179="nulová",J179,0)</f>
        <v>0</v>
      </c>
      <c r="BJ179" s="15" t="s">
        <v>87</v>
      </c>
      <c r="BK179" s="210">
        <f t="shared" ref="BK179:BK184" si="24">ROUND(I179*H179,2)</f>
        <v>0</v>
      </c>
      <c r="BL179" s="15" t="s">
        <v>142</v>
      </c>
      <c r="BM179" s="209" t="s">
        <v>278</v>
      </c>
    </row>
    <row r="180" spans="1:65" s="2" customFormat="1" ht="16.5" customHeight="1">
      <c r="A180" s="32"/>
      <c r="B180" s="33"/>
      <c r="C180" s="198" t="s">
        <v>279</v>
      </c>
      <c r="D180" s="198" t="s">
        <v>137</v>
      </c>
      <c r="E180" s="199" t="s">
        <v>280</v>
      </c>
      <c r="F180" s="200" t="s">
        <v>281</v>
      </c>
      <c r="G180" s="201" t="s">
        <v>282</v>
      </c>
      <c r="H180" s="202">
        <v>105</v>
      </c>
      <c r="I180" s="203"/>
      <c r="J180" s="204">
        <f t="shared" si="15"/>
        <v>0</v>
      </c>
      <c r="K180" s="200" t="s">
        <v>141</v>
      </c>
      <c r="L180" s="37"/>
      <c r="M180" s="205" t="s">
        <v>1</v>
      </c>
      <c r="N180" s="206" t="s">
        <v>44</v>
      </c>
      <c r="O180" s="69"/>
      <c r="P180" s="207">
        <f t="shared" si="16"/>
        <v>0</v>
      </c>
      <c r="Q180" s="207">
        <v>0</v>
      </c>
      <c r="R180" s="207">
        <f t="shared" si="17"/>
        <v>0</v>
      </c>
      <c r="S180" s="207">
        <v>0.20499999999999999</v>
      </c>
      <c r="T180" s="208">
        <f t="shared" si="18"/>
        <v>21.524999999999999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209" t="s">
        <v>142</v>
      </c>
      <c r="AT180" s="209" t="s">
        <v>137</v>
      </c>
      <c r="AU180" s="209" t="s">
        <v>89</v>
      </c>
      <c r="AY180" s="15" t="s">
        <v>135</v>
      </c>
      <c r="BE180" s="210">
        <f t="shared" si="19"/>
        <v>0</v>
      </c>
      <c r="BF180" s="210">
        <f t="shared" si="20"/>
        <v>0</v>
      </c>
      <c r="BG180" s="210">
        <f t="shared" si="21"/>
        <v>0</v>
      </c>
      <c r="BH180" s="210">
        <f t="shared" si="22"/>
        <v>0</v>
      </c>
      <c r="BI180" s="210">
        <f t="shared" si="23"/>
        <v>0</v>
      </c>
      <c r="BJ180" s="15" t="s">
        <v>87</v>
      </c>
      <c r="BK180" s="210">
        <f t="shared" si="24"/>
        <v>0</v>
      </c>
      <c r="BL180" s="15" t="s">
        <v>142</v>
      </c>
      <c r="BM180" s="209" t="s">
        <v>283</v>
      </c>
    </row>
    <row r="181" spans="1:65" s="2" customFormat="1" ht="16.5" customHeight="1">
      <c r="A181" s="32"/>
      <c r="B181" s="33"/>
      <c r="C181" s="198" t="s">
        <v>284</v>
      </c>
      <c r="D181" s="198" t="s">
        <v>137</v>
      </c>
      <c r="E181" s="199" t="s">
        <v>285</v>
      </c>
      <c r="F181" s="200" t="s">
        <v>286</v>
      </c>
      <c r="G181" s="201" t="s">
        <v>282</v>
      </c>
      <c r="H181" s="202">
        <v>465</v>
      </c>
      <c r="I181" s="203"/>
      <c r="J181" s="204">
        <f t="shared" si="15"/>
        <v>0</v>
      </c>
      <c r="K181" s="200" t="s">
        <v>141</v>
      </c>
      <c r="L181" s="37"/>
      <c r="M181" s="205" t="s">
        <v>1</v>
      </c>
      <c r="N181" s="206" t="s">
        <v>44</v>
      </c>
      <c r="O181" s="69"/>
      <c r="P181" s="207">
        <f t="shared" si="16"/>
        <v>0</v>
      </c>
      <c r="Q181" s="207">
        <v>0</v>
      </c>
      <c r="R181" s="207">
        <f t="shared" si="17"/>
        <v>0</v>
      </c>
      <c r="S181" s="207">
        <v>0.04</v>
      </c>
      <c r="T181" s="208">
        <f t="shared" si="18"/>
        <v>18.600000000000001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209" t="s">
        <v>142</v>
      </c>
      <c r="AT181" s="209" t="s">
        <v>137</v>
      </c>
      <c r="AU181" s="209" t="s">
        <v>89</v>
      </c>
      <c r="AY181" s="15" t="s">
        <v>135</v>
      </c>
      <c r="BE181" s="210">
        <f t="shared" si="19"/>
        <v>0</v>
      </c>
      <c r="BF181" s="210">
        <f t="shared" si="20"/>
        <v>0</v>
      </c>
      <c r="BG181" s="210">
        <f t="shared" si="21"/>
        <v>0</v>
      </c>
      <c r="BH181" s="210">
        <f t="shared" si="22"/>
        <v>0</v>
      </c>
      <c r="BI181" s="210">
        <f t="shared" si="23"/>
        <v>0</v>
      </c>
      <c r="BJ181" s="15" t="s">
        <v>87</v>
      </c>
      <c r="BK181" s="210">
        <f t="shared" si="24"/>
        <v>0</v>
      </c>
      <c r="BL181" s="15" t="s">
        <v>142</v>
      </c>
      <c r="BM181" s="209" t="s">
        <v>287</v>
      </c>
    </row>
    <row r="182" spans="1:65" s="2" customFormat="1" ht="26">
      <c r="A182" s="32"/>
      <c r="B182" s="33"/>
      <c r="C182" s="198" t="s">
        <v>288</v>
      </c>
      <c r="D182" s="198" t="s">
        <v>137</v>
      </c>
      <c r="E182" s="199" t="s">
        <v>289</v>
      </c>
      <c r="F182" s="200" t="s">
        <v>290</v>
      </c>
      <c r="G182" s="201" t="s">
        <v>140</v>
      </c>
      <c r="H182" s="202">
        <v>2520</v>
      </c>
      <c r="I182" s="203"/>
      <c r="J182" s="204">
        <f t="shared" si="15"/>
        <v>0</v>
      </c>
      <c r="K182" s="200" t="s">
        <v>141</v>
      </c>
      <c r="L182" s="37"/>
      <c r="M182" s="205" t="s">
        <v>1</v>
      </c>
      <c r="N182" s="206" t="s">
        <v>44</v>
      </c>
      <c r="O182" s="69"/>
      <c r="P182" s="207">
        <f t="shared" si="16"/>
        <v>0</v>
      </c>
      <c r="Q182" s="207">
        <v>0</v>
      </c>
      <c r="R182" s="207">
        <f t="shared" si="17"/>
        <v>0</v>
      </c>
      <c r="S182" s="207">
        <v>0</v>
      </c>
      <c r="T182" s="208">
        <f t="shared" si="18"/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209" t="s">
        <v>142</v>
      </c>
      <c r="AT182" s="209" t="s">
        <v>137</v>
      </c>
      <c r="AU182" s="209" t="s">
        <v>89</v>
      </c>
      <c r="AY182" s="15" t="s">
        <v>135</v>
      </c>
      <c r="BE182" s="210">
        <f t="shared" si="19"/>
        <v>0</v>
      </c>
      <c r="BF182" s="210">
        <f t="shared" si="20"/>
        <v>0</v>
      </c>
      <c r="BG182" s="210">
        <f t="shared" si="21"/>
        <v>0</v>
      </c>
      <c r="BH182" s="210">
        <f t="shared" si="22"/>
        <v>0</v>
      </c>
      <c r="BI182" s="210">
        <f t="shared" si="23"/>
        <v>0</v>
      </c>
      <c r="BJ182" s="15" t="s">
        <v>87</v>
      </c>
      <c r="BK182" s="210">
        <f t="shared" si="24"/>
        <v>0</v>
      </c>
      <c r="BL182" s="15" t="s">
        <v>142</v>
      </c>
      <c r="BM182" s="209" t="s">
        <v>291</v>
      </c>
    </row>
    <row r="183" spans="1:65" s="2" customFormat="1" ht="39">
      <c r="A183" s="32"/>
      <c r="B183" s="33"/>
      <c r="C183" s="198" t="s">
        <v>292</v>
      </c>
      <c r="D183" s="198" t="s">
        <v>137</v>
      </c>
      <c r="E183" s="199" t="s">
        <v>293</v>
      </c>
      <c r="F183" s="200" t="s">
        <v>294</v>
      </c>
      <c r="G183" s="201" t="s">
        <v>224</v>
      </c>
      <c r="H183" s="202">
        <v>375</v>
      </c>
      <c r="I183" s="203"/>
      <c r="J183" s="204">
        <f t="shared" si="15"/>
        <v>0</v>
      </c>
      <c r="K183" s="200" t="s">
        <v>141</v>
      </c>
      <c r="L183" s="37"/>
      <c r="M183" s="205" t="s">
        <v>1</v>
      </c>
      <c r="N183" s="206" t="s">
        <v>44</v>
      </c>
      <c r="O183" s="69"/>
      <c r="P183" s="207">
        <f t="shared" si="16"/>
        <v>0</v>
      </c>
      <c r="Q183" s="207">
        <v>0</v>
      </c>
      <c r="R183" s="207">
        <f t="shared" si="17"/>
        <v>0</v>
      </c>
      <c r="S183" s="207">
        <v>0</v>
      </c>
      <c r="T183" s="208">
        <f t="shared" si="18"/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209" t="s">
        <v>142</v>
      </c>
      <c r="AT183" s="209" t="s">
        <v>137</v>
      </c>
      <c r="AU183" s="209" t="s">
        <v>89</v>
      </c>
      <c r="AY183" s="15" t="s">
        <v>135</v>
      </c>
      <c r="BE183" s="210">
        <f t="shared" si="19"/>
        <v>0</v>
      </c>
      <c r="BF183" s="210">
        <f t="shared" si="20"/>
        <v>0</v>
      </c>
      <c r="BG183" s="210">
        <f t="shared" si="21"/>
        <v>0</v>
      </c>
      <c r="BH183" s="210">
        <f t="shared" si="22"/>
        <v>0</v>
      </c>
      <c r="BI183" s="210">
        <f t="shared" si="23"/>
        <v>0</v>
      </c>
      <c r="BJ183" s="15" t="s">
        <v>87</v>
      </c>
      <c r="BK183" s="210">
        <f t="shared" si="24"/>
        <v>0</v>
      </c>
      <c r="BL183" s="15" t="s">
        <v>142</v>
      </c>
      <c r="BM183" s="209" t="s">
        <v>295</v>
      </c>
    </row>
    <row r="184" spans="1:65" s="2" customFormat="1" ht="33" customHeight="1">
      <c r="A184" s="32"/>
      <c r="B184" s="33"/>
      <c r="C184" s="198" t="s">
        <v>296</v>
      </c>
      <c r="D184" s="198" t="s">
        <v>137</v>
      </c>
      <c r="E184" s="199" t="s">
        <v>297</v>
      </c>
      <c r="F184" s="200" t="s">
        <v>298</v>
      </c>
      <c r="G184" s="201" t="s">
        <v>224</v>
      </c>
      <c r="H184" s="202">
        <v>355.5</v>
      </c>
      <c r="I184" s="203"/>
      <c r="J184" s="204">
        <f t="shared" si="15"/>
        <v>0</v>
      </c>
      <c r="K184" s="200" t="s">
        <v>141</v>
      </c>
      <c r="L184" s="37"/>
      <c r="M184" s="205" t="s">
        <v>1</v>
      </c>
      <c r="N184" s="206" t="s">
        <v>44</v>
      </c>
      <c r="O184" s="69"/>
      <c r="P184" s="207">
        <f t="shared" si="16"/>
        <v>0</v>
      </c>
      <c r="Q184" s="207">
        <v>0</v>
      </c>
      <c r="R184" s="207">
        <f t="shared" si="17"/>
        <v>0</v>
      </c>
      <c r="S184" s="207">
        <v>0</v>
      </c>
      <c r="T184" s="208">
        <f t="shared" si="18"/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209" t="s">
        <v>142</v>
      </c>
      <c r="AT184" s="209" t="s">
        <v>137</v>
      </c>
      <c r="AU184" s="209" t="s">
        <v>89</v>
      </c>
      <c r="AY184" s="15" t="s">
        <v>135</v>
      </c>
      <c r="BE184" s="210">
        <f t="shared" si="19"/>
        <v>0</v>
      </c>
      <c r="BF184" s="210">
        <f t="shared" si="20"/>
        <v>0</v>
      </c>
      <c r="BG184" s="210">
        <f t="shared" si="21"/>
        <v>0</v>
      </c>
      <c r="BH184" s="210">
        <f t="shared" si="22"/>
        <v>0</v>
      </c>
      <c r="BI184" s="210">
        <f t="shared" si="23"/>
        <v>0</v>
      </c>
      <c r="BJ184" s="15" t="s">
        <v>87</v>
      </c>
      <c r="BK184" s="210">
        <f t="shared" si="24"/>
        <v>0</v>
      </c>
      <c r="BL184" s="15" t="s">
        <v>142</v>
      </c>
      <c r="BM184" s="209" t="s">
        <v>299</v>
      </c>
    </row>
    <row r="185" spans="1:65" s="13" customFormat="1" ht="12">
      <c r="B185" s="211"/>
      <c r="C185" s="212"/>
      <c r="D185" s="213" t="s">
        <v>175</v>
      </c>
      <c r="E185" s="214" t="s">
        <v>1</v>
      </c>
      <c r="F185" s="215" t="s">
        <v>300</v>
      </c>
      <c r="G185" s="212"/>
      <c r="H185" s="216">
        <v>355.5</v>
      </c>
      <c r="I185" s="217"/>
      <c r="J185" s="212"/>
      <c r="K185" s="212"/>
      <c r="L185" s="218"/>
      <c r="M185" s="219"/>
      <c r="N185" s="220"/>
      <c r="O185" s="220"/>
      <c r="P185" s="220"/>
      <c r="Q185" s="220"/>
      <c r="R185" s="220"/>
      <c r="S185" s="220"/>
      <c r="T185" s="221"/>
      <c r="AT185" s="222" t="s">
        <v>175</v>
      </c>
      <c r="AU185" s="222" t="s">
        <v>89</v>
      </c>
      <c r="AV185" s="13" t="s">
        <v>89</v>
      </c>
      <c r="AW185" s="13" t="s">
        <v>36</v>
      </c>
      <c r="AX185" s="13" t="s">
        <v>87</v>
      </c>
      <c r="AY185" s="222" t="s">
        <v>135</v>
      </c>
    </row>
    <row r="186" spans="1:65" s="2" customFormat="1" ht="26">
      <c r="A186" s="32"/>
      <c r="B186" s="33"/>
      <c r="C186" s="198" t="s">
        <v>301</v>
      </c>
      <c r="D186" s="198" t="s">
        <v>137</v>
      </c>
      <c r="E186" s="199" t="s">
        <v>302</v>
      </c>
      <c r="F186" s="200" t="s">
        <v>303</v>
      </c>
      <c r="G186" s="201" t="s">
        <v>224</v>
      </c>
      <c r="H186" s="202">
        <v>627</v>
      </c>
      <c r="I186" s="203"/>
      <c r="J186" s="204">
        <f>ROUND(I186*H186,2)</f>
        <v>0</v>
      </c>
      <c r="K186" s="200" t="s">
        <v>141</v>
      </c>
      <c r="L186" s="37"/>
      <c r="M186" s="205" t="s">
        <v>1</v>
      </c>
      <c r="N186" s="206" t="s">
        <v>44</v>
      </c>
      <c r="O186" s="69"/>
      <c r="P186" s="207">
        <f>O186*H186</f>
        <v>0</v>
      </c>
      <c r="Q186" s="207">
        <v>0</v>
      </c>
      <c r="R186" s="207">
        <f>Q186*H186</f>
        <v>0</v>
      </c>
      <c r="S186" s="207">
        <v>0</v>
      </c>
      <c r="T186" s="208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209" t="s">
        <v>142</v>
      </c>
      <c r="AT186" s="209" t="s">
        <v>137</v>
      </c>
      <c r="AU186" s="209" t="s">
        <v>89</v>
      </c>
      <c r="AY186" s="15" t="s">
        <v>135</v>
      </c>
      <c r="BE186" s="210">
        <f>IF(N186="základní",J186,0)</f>
        <v>0</v>
      </c>
      <c r="BF186" s="210">
        <f>IF(N186="snížená",J186,0)</f>
        <v>0</v>
      </c>
      <c r="BG186" s="210">
        <f>IF(N186="zákl. přenesená",J186,0)</f>
        <v>0</v>
      </c>
      <c r="BH186" s="210">
        <f>IF(N186="sníž. přenesená",J186,0)</f>
        <v>0</v>
      </c>
      <c r="BI186" s="210">
        <f>IF(N186="nulová",J186,0)</f>
        <v>0</v>
      </c>
      <c r="BJ186" s="15" t="s">
        <v>87</v>
      </c>
      <c r="BK186" s="210">
        <f>ROUND(I186*H186,2)</f>
        <v>0</v>
      </c>
      <c r="BL186" s="15" t="s">
        <v>142</v>
      </c>
      <c r="BM186" s="209" t="s">
        <v>304</v>
      </c>
    </row>
    <row r="187" spans="1:65" s="13" customFormat="1" ht="12">
      <c r="B187" s="211"/>
      <c r="C187" s="212"/>
      <c r="D187" s="213" t="s">
        <v>175</v>
      </c>
      <c r="E187" s="214" t="s">
        <v>1</v>
      </c>
      <c r="F187" s="215" t="s">
        <v>305</v>
      </c>
      <c r="G187" s="212"/>
      <c r="H187" s="216">
        <v>627</v>
      </c>
      <c r="I187" s="217"/>
      <c r="J187" s="212"/>
      <c r="K187" s="212"/>
      <c r="L187" s="218"/>
      <c r="M187" s="219"/>
      <c r="N187" s="220"/>
      <c r="O187" s="220"/>
      <c r="P187" s="220"/>
      <c r="Q187" s="220"/>
      <c r="R187" s="220"/>
      <c r="S187" s="220"/>
      <c r="T187" s="221"/>
      <c r="AT187" s="222" t="s">
        <v>175</v>
      </c>
      <c r="AU187" s="222" t="s">
        <v>89</v>
      </c>
      <c r="AV187" s="13" t="s">
        <v>89</v>
      </c>
      <c r="AW187" s="13" t="s">
        <v>36</v>
      </c>
      <c r="AX187" s="13" t="s">
        <v>87</v>
      </c>
      <c r="AY187" s="222" t="s">
        <v>135</v>
      </c>
    </row>
    <row r="188" spans="1:65" s="2" customFormat="1" ht="33" customHeight="1">
      <c r="A188" s="32"/>
      <c r="B188" s="33"/>
      <c r="C188" s="198" t="s">
        <v>306</v>
      </c>
      <c r="D188" s="198" t="s">
        <v>137</v>
      </c>
      <c r="E188" s="199" t="s">
        <v>307</v>
      </c>
      <c r="F188" s="200" t="s">
        <v>308</v>
      </c>
      <c r="G188" s="201" t="s">
        <v>224</v>
      </c>
      <c r="H188" s="202">
        <v>271.5</v>
      </c>
      <c r="I188" s="203"/>
      <c r="J188" s="204">
        <f>ROUND(I188*H188,2)</f>
        <v>0</v>
      </c>
      <c r="K188" s="200" t="s">
        <v>141</v>
      </c>
      <c r="L188" s="37"/>
      <c r="M188" s="205" t="s">
        <v>1</v>
      </c>
      <c r="N188" s="206" t="s">
        <v>44</v>
      </c>
      <c r="O188" s="69"/>
      <c r="P188" s="207">
        <f>O188*H188</f>
        <v>0</v>
      </c>
      <c r="Q188" s="207">
        <v>0</v>
      </c>
      <c r="R188" s="207">
        <f>Q188*H188</f>
        <v>0</v>
      </c>
      <c r="S188" s="207">
        <v>0</v>
      </c>
      <c r="T188" s="208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209" t="s">
        <v>142</v>
      </c>
      <c r="AT188" s="209" t="s">
        <v>137</v>
      </c>
      <c r="AU188" s="209" t="s">
        <v>89</v>
      </c>
      <c r="AY188" s="15" t="s">
        <v>135</v>
      </c>
      <c r="BE188" s="210">
        <f>IF(N188="základní",J188,0)</f>
        <v>0</v>
      </c>
      <c r="BF188" s="210">
        <f>IF(N188="snížená",J188,0)</f>
        <v>0</v>
      </c>
      <c r="BG188" s="210">
        <f>IF(N188="zákl. přenesená",J188,0)</f>
        <v>0</v>
      </c>
      <c r="BH188" s="210">
        <f>IF(N188="sníž. přenesená",J188,0)</f>
        <v>0</v>
      </c>
      <c r="BI188" s="210">
        <f>IF(N188="nulová",J188,0)</f>
        <v>0</v>
      </c>
      <c r="BJ188" s="15" t="s">
        <v>87</v>
      </c>
      <c r="BK188" s="210">
        <f>ROUND(I188*H188,2)</f>
        <v>0</v>
      </c>
      <c r="BL188" s="15" t="s">
        <v>142</v>
      </c>
      <c r="BM188" s="209" t="s">
        <v>309</v>
      </c>
    </row>
    <row r="189" spans="1:65" s="13" customFormat="1" ht="12">
      <c r="B189" s="211"/>
      <c r="C189" s="212"/>
      <c r="D189" s="213" t="s">
        <v>175</v>
      </c>
      <c r="E189" s="214" t="s">
        <v>1</v>
      </c>
      <c r="F189" s="215" t="s">
        <v>310</v>
      </c>
      <c r="G189" s="212"/>
      <c r="H189" s="216">
        <v>271.5</v>
      </c>
      <c r="I189" s="217"/>
      <c r="J189" s="212"/>
      <c r="K189" s="212"/>
      <c r="L189" s="218"/>
      <c r="M189" s="219"/>
      <c r="N189" s="220"/>
      <c r="O189" s="220"/>
      <c r="P189" s="220"/>
      <c r="Q189" s="220"/>
      <c r="R189" s="220"/>
      <c r="S189" s="220"/>
      <c r="T189" s="221"/>
      <c r="AT189" s="222" t="s">
        <v>175</v>
      </c>
      <c r="AU189" s="222" t="s">
        <v>89</v>
      </c>
      <c r="AV189" s="13" t="s">
        <v>89</v>
      </c>
      <c r="AW189" s="13" t="s">
        <v>36</v>
      </c>
      <c r="AX189" s="13" t="s">
        <v>87</v>
      </c>
      <c r="AY189" s="222" t="s">
        <v>135</v>
      </c>
    </row>
    <row r="190" spans="1:65" s="2" customFormat="1" ht="39">
      <c r="A190" s="32"/>
      <c r="B190" s="33"/>
      <c r="C190" s="198" t="s">
        <v>311</v>
      </c>
      <c r="D190" s="198" t="s">
        <v>137</v>
      </c>
      <c r="E190" s="199" t="s">
        <v>312</v>
      </c>
      <c r="F190" s="200" t="s">
        <v>313</v>
      </c>
      <c r="G190" s="201" t="s">
        <v>224</v>
      </c>
      <c r="H190" s="202">
        <v>1629</v>
      </c>
      <c r="I190" s="203"/>
      <c r="J190" s="204">
        <f>ROUND(I190*H190,2)</f>
        <v>0</v>
      </c>
      <c r="K190" s="200" t="s">
        <v>141</v>
      </c>
      <c r="L190" s="37"/>
      <c r="M190" s="205" t="s">
        <v>1</v>
      </c>
      <c r="N190" s="206" t="s">
        <v>44</v>
      </c>
      <c r="O190" s="69"/>
      <c r="P190" s="207">
        <f>O190*H190</f>
        <v>0</v>
      </c>
      <c r="Q190" s="207">
        <v>0</v>
      </c>
      <c r="R190" s="207">
        <f>Q190*H190</f>
        <v>0</v>
      </c>
      <c r="S190" s="207">
        <v>0</v>
      </c>
      <c r="T190" s="208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209" t="s">
        <v>142</v>
      </c>
      <c r="AT190" s="209" t="s">
        <v>137</v>
      </c>
      <c r="AU190" s="209" t="s">
        <v>89</v>
      </c>
      <c r="AY190" s="15" t="s">
        <v>135</v>
      </c>
      <c r="BE190" s="210">
        <f>IF(N190="základní",J190,0)</f>
        <v>0</v>
      </c>
      <c r="BF190" s="210">
        <f>IF(N190="snížená",J190,0)</f>
        <v>0</v>
      </c>
      <c r="BG190" s="210">
        <f>IF(N190="zákl. přenesená",J190,0)</f>
        <v>0</v>
      </c>
      <c r="BH190" s="210">
        <f>IF(N190="sníž. přenesená",J190,0)</f>
        <v>0</v>
      </c>
      <c r="BI190" s="210">
        <f>IF(N190="nulová",J190,0)</f>
        <v>0</v>
      </c>
      <c r="BJ190" s="15" t="s">
        <v>87</v>
      </c>
      <c r="BK190" s="210">
        <f>ROUND(I190*H190,2)</f>
        <v>0</v>
      </c>
      <c r="BL190" s="15" t="s">
        <v>142</v>
      </c>
      <c r="BM190" s="209" t="s">
        <v>314</v>
      </c>
    </row>
    <row r="191" spans="1:65" s="13" customFormat="1" ht="12">
      <c r="B191" s="211"/>
      <c r="C191" s="212"/>
      <c r="D191" s="213" t="s">
        <v>175</v>
      </c>
      <c r="E191" s="214" t="s">
        <v>1</v>
      </c>
      <c r="F191" s="215" t="s">
        <v>315</v>
      </c>
      <c r="G191" s="212"/>
      <c r="H191" s="216">
        <v>1629</v>
      </c>
      <c r="I191" s="217"/>
      <c r="J191" s="212"/>
      <c r="K191" s="212"/>
      <c r="L191" s="218"/>
      <c r="M191" s="219"/>
      <c r="N191" s="220"/>
      <c r="O191" s="220"/>
      <c r="P191" s="220"/>
      <c r="Q191" s="220"/>
      <c r="R191" s="220"/>
      <c r="S191" s="220"/>
      <c r="T191" s="221"/>
      <c r="AT191" s="222" t="s">
        <v>175</v>
      </c>
      <c r="AU191" s="222" t="s">
        <v>89</v>
      </c>
      <c r="AV191" s="13" t="s">
        <v>89</v>
      </c>
      <c r="AW191" s="13" t="s">
        <v>36</v>
      </c>
      <c r="AX191" s="13" t="s">
        <v>87</v>
      </c>
      <c r="AY191" s="222" t="s">
        <v>135</v>
      </c>
    </row>
    <row r="192" spans="1:65" s="2" customFormat="1" ht="16.5" customHeight="1">
      <c r="A192" s="32"/>
      <c r="B192" s="33"/>
      <c r="C192" s="198" t="s">
        <v>316</v>
      </c>
      <c r="D192" s="198" t="s">
        <v>137</v>
      </c>
      <c r="E192" s="199" t="s">
        <v>317</v>
      </c>
      <c r="F192" s="200" t="s">
        <v>318</v>
      </c>
      <c r="G192" s="201" t="s">
        <v>140</v>
      </c>
      <c r="H192" s="202">
        <v>755</v>
      </c>
      <c r="I192" s="203"/>
      <c r="J192" s="204">
        <f>ROUND(I192*H192,2)</f>
        <v>0</v>
      </c>
      <c r="K192" s="200" t="s">
        <v>141</v>
      </c>
      <c r="L192" s="37"/>
      <c r="M192" s="205" t="s">
        <v>1</v>
      </c>
      <c r="N192" s="206" t="s">
        <v>44</v>
      </c>
      <c r="O192" s="69"/>
      <c r="P192" s="207">
        <f>O192*H192</f>
        <v>0</v>
      </c>
      <c r="Q192" s="207">
        <v>0</v>
      </c>
      <c r="R192" s="207">
        <f>Q192*H192</f>
        <v>0</v>
      </c>
      <c r="S192" s="207">
        <v>0</v>
      </c>
      <c r="T192" s="208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209" t="s">
        <v>142</v>
      </c>
      <c r="AT192" s="209" t="s">
        <v>137</v>
      </c>
      <c r="AU192" s="209" t="s">
        <v>89</v>
      </c>
      <c r="AY192" s="15" t="s">
        <v>135</v>
      </c>
      <c r="BE192" s="210">
        <f>IF(N192="základní",J192,0)</f>
        <v>0</v>
      </c>
      <c r="BF192" s="210">
        <f>IF(N192="snížená",J192,0)</f>
        <v>0</v>
      </c>
      <c r="BG192" s="210">
        <f>IF(N192="zákl. přenesená",J192,0)</f>
        <v>0</v>
      </c>
      <c r="BH192" s="210">
        <f>IF(N192="sníž. přenesená",J192,0)</f>
        <v>0</v>
      </c>
      <c r="BI192" s="210">
        <f>IF(N192="nulová",J192,0)</f>
        <v>0</v>
      </c>
      <c r="BJ192" s="15" t="s">
        <v>87</v>
      </c>
      <c r="BK192" s="210">
        <f>ROUND(I192*H192,2)</f>
        <v>0</v>
      </c>
      <c r="BL192" s="15" t="s">
        <v>142</v>
      </c>
      <c r="BM192" s="209" t="s">
        <v>319</v>
      </c>
    </row>
    <row r="193" spans="1:65" s="2" customFormat="1" ht="24">
      <c r="A193" s="32"/>
      <c r="B193" s="33"/>
      <c r="C193" s="34"/>
      <c r="D193" s="213" t="s">
        <v>218</v>
      </c>
      <c r="E193" s="34"/>
      <c r="F193" s="223" t="s">
        <v>320</v>
      </c>
      <c r="G193" s="34"/>
      <c r="H193" s="34"/>
      <c r="I193" s="166"/>
      <c r="J193" s="34"/>
      <c r="K193" s="34"/>
      <c r="L193" s="37"/>
      <c r="M193" s="224"/>
      <c r="N193" s="225"/>
      <c r="O193" s="69"/>
      <c r="P193" s="69"/>
      <c r="Q193" s="69"/>
      <c r="R193" s="69"/>
      <c r="S193" s="69"/>
      <c r="T193" s="70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T193" s="15" t="s">
        <v>218</v>
      </c>
      <c r="AU193" s="15" t="s">
        <v>89</v>
      </c>
    </row>
    <row r="194" spans="1:65" s="2" customFormat="1" ht="33" customHeight="1">
      <c r="A194" s="32"/>
      <c r="B194" s="33"/>
      <c r="C194" s="198" t="s">
        <v>321</v>
      </c>
      <c r="D194" s="198" t="s">
        <v>137</v>
      </c>
      <c r="E194" s="199" t="s">
        <v>322</v>
      </c>
      <c r="F194" s="200" t="s">
        <v>323</v>
      </c>
      <c r="G194" s="201" t="s">
        <v>224</v>
      </c>
      <c r="H194" s="202">
        <v>280</v>
      </c>
      <c r="I194" s="203"/>
      <c r="J194" s="204">
        <f>ROUND(I194*H194,2)</f>
        <v>0</v>
      </c>
      <c r="K194" s="200" t="s">
        <v>141</v>
      </c>
      <c r="L194" s="37"/>
      <c r="M194" s="205" t="s">
        <v>1</v>
      </c>
      <c r="N194" s="206" t="s">
        <v>44</v>
      </c>
      <c r="O194" s="69"/>
      <c r="P194" s="207">
        <f>O194*H194</f>
        <v>0</v>
      </c>
      <c r="Q194" s="207">
        <v>0</v>
      </c>
      <c r="R194" s="207">
        <f>Q194*H194</f>
        <v>0</v>
      </c>
      <c r="S194" s="207">
        <v>0</v>
      </c>
      <c r="T194" s="208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209" t="s">
        <v>142</v>
      </c>
      <c r="AT194" s="209" t="s">
        <v>137</v>
      </c>
      <c r="AU194" s="209" t="s">
        <v>89</v>
      </c>
      <c r="AY194" s="15" t="s">
        <v>135</v>
      </c>
      <c r="BE194" s="210">
        <f>IF(N194="základní",J194,0)</f>
        <v>0</v>
      </c>
      <c r="BF194" s="210">
        <f>IF(N194="snížená",J194,0)</f>
        <v>0</v>
      </c>
      <c r="BG194" s="210">
        <f>IF(N194="zákl. přenesená",J194,0)</f>
        <v>0</v>
      </c>
      <c r="BH194" s="210">
        <f>IF(N194="sníž. přenesená",J194,0)</f>
        <v>0</v>
      </c>
      <c r="BI194" s="210">
        <f>IF(N194="nulová",J194,0)</f>
        <v>0</v>
      </c>
      <c r="BJ194" s="15" t="s">
        <v>87</v>
      </c>
      <c r="BK194" s="210">
        <f>ROUND(I194*H194,2)</f>
        <v>0</v>
      </c>
      <c r="BL194" s="15" t="s">
        <v>142</v>
      </c>
      <c r="BM194" s="209" t="s">
        <v>324</v>
      </c>
    </row>
    <row r="195" spans="1:65" s="2" customFormat="1" ht="26">
      <c r="A195" s="32"/>
      <c r="B195" s="33"/>
      <c r="C195" s="198" t="s">
        <v>325</v>
      </c>
      <c r="D195" s="198" t="s">
        <v>137</v>
      </c>
      <c r="E195" s="199" t="s">
        <v>326</v>
      </c>
      <c r="F195" s="200" t="s">
        <v>327</v>
      </c>
      <c r="G195" s="201" t="s">
        <v>224</v>
      </c>
      <c r="H195" s="202">
        <v>2</v>
      </c>
      <c r="I195" s="203"/>
      <c r="J195" s="204">
        <f>ROUND(I195*H195,2)</f>
        <v>0</v>
      </c>
      <c r="K195" s="200" t="s">
        <v>141</v>
      </c>
      <c r="L195" s="37"/>
      <c r="M195" s="205" t="s">
        <v>1</v>
      </c>
      <c r="N195" s="206" t="s">
        <v>44</v>
      </c>
      <c r="O195" s="69"/>
      <c r="P195" s="207">
        <f>O195*H195</f>
        <v>0</v>
      </c>
      <c r="Q195" s="207">
        <v>0</v>
      </c>
      <c r="R195" s="207">
        <f>Q195*H195</f>
        <v>0</v>
      </c>
      <c r="S195" s="207">
        <v>0</v>
      </c>
      <c r="T195" s="208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209" t="s">
        <v>142</v>
      </c>
      <c r="AT195" s="209" t="s">
        <v>137</v>
      </c>
      <c r="AU195" s="209" t="s">
        <v>89</v>
      </c>
      <c r="AY195" s="15" t="s">
        <v>135</v>
      </c>
      <c r="BE195" s="210">
        <f>IF(N195="základní",J195,0)</f>
        <v>0</v>
      </c>
      <c r="BF195" s="210">
        <f>IF(N195="snížená",J195,0)</f>
        <v>0</v>
      </c>
      <c r="BG195" s="210">
        <f>IF(N195="zákl. přenesená",J195,0)</f>
        <v>0</v>
      </c>
      <c r="BH195" s="210">
        <f>IF(N195="sníž. přenesená",J195,0)</f>
        <v>0</v>
      </c>
      <c r="BI195" s="210">
        <f>IF(N195="nulová",J195,0)</f>
        <v>0</v>
      </c>
      <c r="BJ195" s="15" t="s">
        <v>87</v>
      </c>
      <c r="BK195" s="210">
        <f>ROUND(I195*H195,2)</f>
        <v>0</v>
      </c>
      <c r="BL195" s="15" t="s">
        <v>142</v>
      </c>
      <c r="BM195" s="209" t="s">
        <v>328</v>
      </c>
    </row>
    <row r="196" spans="1:65" s="2" customFormat="1" ht="16.5" customHeight="1">
      <c r="A196" s="32"/>
      <c r="B196" s="33"/>
      <c r="C196" s="198" t="s">
        <v>329</v>
      </c>
      <c r="D196" s="198" t="s">
        <v>137</v>
      </c>
      <c r="E196" s="199" t="s">
        <v>330</v>
      </c>
      <c r="F196" s="200" t="s">
        <v>331</v>
      </c>
      <c r="G196" s="201" t="s">
        <v>224</v>
      </c>
      <c r="H196" s="202">
        <v>271.5</v>
      </c>
      <c r="I196" s="203"/>
      <c r="J196" s="204">
        <f>ROUND(I196*H196,2)</f>
        <v>0</v>
      </c>
      <c r="K196" s="200" t="s">
        <v>141</v>
      </c>
      <c r="L196" s="37"/>
      <c r="M196" s="205" t="s">
        <v>1</v>
      </c>
      <c r="N196" s="206" t="s">
        <v>44</v>
      </c>
      <c r="O196" s="69"/>
      <c r="P196" s="207">
        <f>O196*H196</f>
        <v>0</v>
      </c>
      <c r="Q196" s="207">
        <v>0</v>
      </c>
      <c r="R196" s="207">
        <f>Q196*H196</f>
        <v>0</v>
      </c>
      <c r="S196" s="207">
        <v>0</v>
      </c>
      <c r="T196" s="208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209" t="s">
        <v>142</v>
      </c>
      <c r="AT196" s="209" t="s">
        <v>137</v>
      </c>
      <c r="AU196" s="209" t="s">
        <v>89</v>
      </c>
      <c r="AY196" s="15" t="s">
        <v>135</v>
      </c>
      <c r="BE196" s="210">
        <f>IF(N196="základní",J196,0)</f>
        <v>0</v>
      </c>
      <c r="BF196" s="210">
        <f>IF(N196="snížená",J196,0)</f>
        <v>0</v>
      </c>
      <c r="BG196" s="210">
        <f>IF(N196="zákl. přenesená",J196,0)</f>
        <v>0</v>
      </c>
      <c r="BH196" s="210">
        <f>IF(N196="sníž. přenesená",J196,0)</f>
        <v>0</v>
      </c>
      <c r="BI196" s="210">
        <f>IF(N196="nulová",J196,0)</f>
        <v>0</v>
      </c>
      <c r="BJ196" s="15" t="s">
        <v>87</v>
      </c>
      <c r="BK196" s="210">
        <f>ROUND(I196*H196,2)</f>
        <v>0</v>
      </c>
      <c r="BL196" s="15" t="s">
        <v>142</v>
      </c>
      <c r="BM196" s="209" t="s">
        <v>332</v>
      </c>
    </row>
    <row r="197" spans="1:65" s="13" customFormat="1" ht="12">
      <c r="B197" s="211"/>
      <c r="C197" s="212"/>
      <c r="D197" s="213" t="s">
        <v>175</v>
      </c>
      <c r="E197" s="214" t="s">
        <v>1</v>
      </c>
      <c r="F197" s="215" t="s">
        <v>310</v>
      </c>
      <c r="G197" s="212"/>
      <c r="H197" s="216">
        <v>271.5</v>
      </c>
      <c r="I197" s="217"/>
      <c r="J197" s="212"/>
      <c r="K197" s="212"/>
      <c r="L197" s="218"/>
      <c r="M197" s="219"/>
      <c r="N197" s="220"/>
      <c r="O197" s="220"/>
      <c r="P197" s="220"/>
      <c r="Q197" s="220"/>
      <c r="R197" s="220"/>
      <c r="S197" s="220"/>
      <c r="T197" s="221"/>
      <c r="AT197" s="222" t="s">
        <v>175</v>
      </c>
      <c r="AU197" s="222" t="s">
        <v>89</v>
      </c>
      <c r="AV197" s="13" t="s">
        <v>89</v>
      </c>
      <c r="AW197" s="13" t="s">
        <v>36</v>
      </c>
      <c r="AX197" s="13" t="s">
        <v>87</v>
      </c>
      <c r="AY197" s="222" t="s">
        <v>135</v>
      </c>
    </row>
    <row r="198" spans="1:65" s="2" customFormat="1" ht="26">
      <c r="A198" s="32"/>
      <c r="B198" s="33"/>
      <c r="C198" s="198" t="s">
        <v>333</v>
      </c>
      <c r="D198" s="198" t="s">
        <v>137</v>
      </c>
      <c r="E198" s="199" t="s">
        <v>334</v>
      </c>
      <c r="F198" s="200" t="s">
        <v>335</v>
      </c>
      <c r="G198" s="201" t="s">
        <v>336</v>
      </c>
      <c r="H198" s="202">
        <v>434.4</v>
      </c>
      <c r="I198" s="203"/>
      <c r="J198" s="204">
        <f>ROUND(I198*H198,2)</f>
        <v>0</v>
      </c>
      <c r="K198" s="200" t="s">
        <v>141</v>
      </c>
      <c r="L198" s="37"/>
      <c r="M198" s="205" t="s">
        <v>1</v>
      </c>
      <c r="N198" s="206" t="s">
        <v>44</v>
      </c>
      <c r="O198" s="69"/>
      <c r="P198" s="207">
        <f>O198*H198</f>
        <v>0</v>
      </c>
      <c r="Q198" s="207">
        <v>0</v>
      </c>
      <c r="R198" s="207">
        <f>Q198*H198</f>
        <v>0</v>
      </c>
      <c r="S198" s="207">
        <v>0</v>
      </c>
      <c r="T198" s="208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209" t="s">
        <v>142</v>
      </c>
      <c r="AT198" s="209" t="s">
        <v>137</v>
      </c>
      <c r="AU198" s="209" t="s">
        <v>89</v>
      </c>
      <c r="AY198" s="15" t="s">
        <v>135</v>
      </c>
      <c r="BE198" s="210">
        <f>IF(N198="základní",J198,0)</f>
        <v>0</v>
      </c>
      <c r="BF198" s="210">
        <f>IF(N198="snížená",J198,0)</f>
        <v>0</v>
      </c>
      <c r="BG198" s="210">
        <f>IF(N198="zákl. přenesená",J198,0)</f>
        <v>0</v>
      </c>
      <c r="BH198" s="210">
        <f>IF(N198="sníž. přenesená",J198,0)</f>
        <v>0</v>
      </c>
      <c r="BI198" s="210">
        <f>IF(N198="nulová",J198,0)</f>
        <v>0</v>
      </c>
      <c r="BJ198" s="15" t="s">
        <v>87</v>
      </c>
      <c r="BK198" s="210">
        <f>ROUND(I198*H198,2)</f>
        <v>0</v>
      </c>
      <c r="BL198" s="15" t="s">
        <v>142</v>
      </c>
      <c r="BM198" s="209" t="s">
        <v>337</v>
      </c>
    </row>
    <row r="199" spans="1:65" s="13" customFormat="1" ht="12">
      <c r="B199" s="211"/>
      <c r="C199" s="212"/>
      <c r="D199" s="213" t="s">
        <v>175</v>
      </c>
      <c r="E199" s="214" t="s">
        <v>1</v>
      </c>
      <c r="F199" s="215" t="s">
        <v>338</v>
      </c>
      <c r="G199" s="212"/>
      <c r="H199" s="216">
        <v>434.4</v>
      </c>
      <c r="I199" s="217"/>
      <c r="J199" s="212"/>
      <c r="K199" s="212"/>
      <c r="L199" s="218"/>
      <c r="M199" s="219"/>
      <c r="N199" s="220"/>
      <c r="O199" s="220"/>
      <c r="P199" s="220"/>
      <c r="Q199" s="220"/>
      <c r="R199" s="220"/>
      <c r="S199" s="220"/>
      <c r="T199" s="221"/>
      <c r="AT199" s="222" t="s">
        <v>175</v>
      </c>
      <c r="AU199" s="222" t="s">
        <v>89</v>
      </c>
      <c r="AV199" s="13" t="s">
        <v>89</v>
      </c>
      <c r="AW199" s="13" t="s">
        <v>36</v>
      </c>
      <c r="AX199" s="13" t="s">
        <v>87</v>
      </c>
      <c r="AY199" s="222" t="s">
        <v>135</v>
      </c>
    </row>
    <row r="200" spans="1:65" s="2" customFormat="1" ht="26">
      <c r="A200" s="32"/>
      <c r="B200" s="33"/>
      <c r="C200" s="198" t="s">
        <v>339</v>
      </c>
      <c r="D200" s="198" t="s">
        <v>137</v>
      </c>
      <c r="E200" s="199" t="s">
        <v>340</v>
      </c>
      <c r="F200" s="200" t="s">
        <v>341</v>
      </c>
      <c r="G200" s="201" t="s">
        <v>140</v>
      </c>
      <c r="H200" s="202">
        <v>2758</v>
      </c>
      <c r="I200" s="203"/>
      <c r="J200" s="204">
        <f>ROUND(I200*H200,2)</f>
        <v>0</v>
      </c>
      <c r="K200" s="200" t="s">
        <v>141</v>
      </c>
      <c r="L200" s="37"/>
      <c r="M200" s="205" t="s">
        <v>1</v>
      </c>
      <c r="N200" s="206" t="s">
        <v>44</v>
      </c>
      <c r="O200" s="69"/>
      <c r="P200" s="207">
        <f>O200*H200</f>
        <v>0</v>
      </c>
      <c r="Q200" s="207">
        <v>0</v>
      </c>
      <c r="R200" s="207">
        <f>Q200*H200</f>
        <v>0</v>
      </c>
      <c r="S200" s="207">
        <v>0</v>
      </c>
      <c r="T200" s="208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209" t="s">
        <v>142</v>
      </c>
      <c r="AT200" s="209" t="s">
        <v>137</v>
      </c>
      <c r="AU200" s="209" t="s">
        <v>89</v>
      </c>
      <c r="AY200" s="15" t="s">
        <v>135</v>
      </c>
      <c r="BE200" s="210">
        <f>IF(N200="základní",J200,0)</f>
        <v>0</v>
      </c>
      <c r="BF200" s="210">
        <f>IF(N200="snížená",J200,0)</f>
        <v>0</v>
      </c>
      <c r="BG200" s="210">
        <f>IF(N200="zákl. přenesená",J200,0)</f>
        <v>0</v>
      </c>
      <c r="BH200" s="210">
        <f>IF(N200="sníž. přenesená",J200,0)</f>
        <v>0</v>
      </c>
      <c r="BI200" s="210">
        <f>IF(N200="nulová",J200,0)</f>
        <v>0</v>
      </c>
      <c r="BJ200" s="15" t="s">
        <v>87</v>
      </c>
      <c r="BK200" s="210">
        <f>ROUND(I200*H200,2)</f>
        <v>0</v>
      </c>
      <c r="BL200" s="15" t="s">
        <v>142</v>
      </c>
      <c r="BM200" s="209" t="s">
        <v>342</v>
      </c>
    </row>
    <row r="201" spans="1:65" s="13" customFormat="1" ht="12">
      <c r="B201" s="211"/>
      <c r="C201" s="212"/>
      <c r="D201" s="213" t="s">
        <v>175</v>
      </c>
      <c r="E201" s="214" t="s">
        <v>1</v>
      </c>
      <c r="F201" s="215" t="s">
        <v>343</v>
      </c>
      <c r="G201" s="212"/>
      <c r="H201" s="216">
        <v>2758</v>
      </c>
      <c r="I201" s="217"/>
      <c r="J201" s="212"/>
      <c r="K201" s="212"/>
      <c r="L201" s="218"/>
      <c r="M201" s="219"/>
      <c r="N201" s="220"/>
      <c r="O201" s="220"/>
      <c r="P201" s="220"/>
      <c r="Q201" s="220"/>
      <c r="R201" s="220"/>
      <c r="S201" s="220"/>
      <c r="T201" s="221"/>
      <c r="AT201" s="222" t="s">
        <v>175</v>
      </c>
      <c r="AU201" s="222" t="s">
        <v>89</v>
      </c>
      <c r="AV201" s="13" t="s">
        <v>89</v>
      </c>
      <c r="AW201" s="13" t="s">
        <v>36</v>
      </c>
      <c r="AX201" s="13" t="s">
        <v>87</v>
      </c>
      <c r="AY201" s="222" t="s">
        <v>135</v>
      </c>
    </row>
    <row r="202" spans="1:65" s="2" customFormat="1" ht="33" customHeight="1">
      <c r="A202" s="32"/>
      <c r="B202" s="33"/>
      <c r="C202" s="198" t="s">
        <v>344</v>
      </c>
      <c r="D202" s="198" t="s">
        <v>137</v>
      </c>
      <c r="E202" s="199" t="s">
        <v>345</v>
      </c>
      <c r="F202" s="200" t="s">
        <v>346</v>
      </c>
      <c r="G202" s="201" t="s">
        <v>140</v>
      </c>
      <c r="H202" s="202">
        <v>755</v>
      </c>
      <c r="I202" s="203"/>
      <c r="J202" s="204">
        <f>ROUND(I202*H202,2)</f>
        <v>0</v>
      </c>
      <c r="K202" s="200" t="s">
        <v>141</v>
      </c>
      <c r="L202" s="37"/>
      <c r="M202" s="205" t="s">
        <v>1</v>
      </c>
      <c r="N202" s="206" t="s">
        <v>44</v>
      </c>
      <c r="O202" s="69"/>
      <c r="P202" s="207">
        <f>O202*H202</f>
        <v>0</v>
      </c>
      <c r="Q202" s="207">
        <v>0</v>
      </c>
      <c r="R202" s="207">
        <f>Q202*H202</f>
        <v>0</v>
      </c>
      <c r="S202" s="207">
        <v>0</v>
      </c>
      <c r="T202" s="208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209" t="s">
        <v>142</v>
      </c>
      <c r="AT202" s="209" t="s">
        <v>137</v>
      </c>
      <c r="AU202" s="209" t="s">
        <v>89</v>
      </c>
      <c r="AY202" s="15" t="s">
        <v>135</v>
      </c>
      <c r="BE202" s="210">
        <f>IF(N202="základní",J202,0)</f>
        <v>0</v>
      </c>
      <c r="BF202" s="210">
        <f>IF(N202="snížená",J202,0)</f>
        <v>0</v>
      </c>
      <c r="BG202" s="210">
        <f>IF(N202="zákl. přenesená",J202,0)</f>
        <v>0</v>
      </c>
      <c r="BH202" s="210">
        <f>IF(N202="sníž. přenesená",J202,0)</f>
        <v>0</v>
      </c>
      <c r="BI202" s="210">
        <f>IF(N202="nulová",J202,0)</f>
        <v>0</v>
      </c>
      <c r="BJ202" s="15" t="s">
        <v>87</v>
      </c>
      <c r="BK202" s="210">
        <f>ROUND(I202*H202,2)</f>
        <v>0</v>
      </c>
      <c r="BL202" s="15" t="s">
        <v>142</v>
      </c>
      <c r="BM202" s="209" t="s">
        <v>347</v>
      </c>
    </row>
    <row r="203" spans="1:65" s="2" customFormat="1" ht="26">
      <c r="A203" s="32"/>
      <c r="B203" s="33"/>
      <c r="C203" s="198" t="s">
        <v>348</v>
      </c>
      <c r="D203" s="198" t="s">
        <v>137</v>
      </c>
      <c r="E203" s="199" t="s">
        <v>349</v>
      </c>
      <c r="F203" s="200" t="s">
        <v>350</v>
      </c>
      <c r="G203" s="201" t="s">
        <v>140</v>
      </c>
      <c r="H203" s="202">
        <v>755</v>
      </c>
      <c r="I203" s="203"/>
      <c r="J203" s="204">
        <f>ROUND(I203*H203,2)</f>
        <v>0</v>
      </c>
      <c r="K203" s="200" t="s">
        <v>141</v>
      </c>
      <c r="L203" s="37"/>
      <c r="M203" s="205" t="s">
        <v>1</v>
      </c>
      <c r="N203" s="206" t="s">
        <v>44</v>
      </c>
      <c r="O203" s="69"/>
      <c r="P203" s="207">
        <f>O203*H203</f>
        <v>0</v>
      </c>
      <c r="Q203" s="207">
        <v>0</v>
      </c>
      <c r="R203" s="207">
        <f>Q203*H203</f>
        <v>0</v>
      </c>
      <c r="S203" s="207">
        <v>0</v>
      </c>
      <c r="T203" s="208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209" t="s">
        <v>142</v>
      </c>
      <c r="AT203" s="209" t="s">
        <v>137</v>
      </c>
      <c r="AU203" s="209" t="s">
        <v>89</v>
      </c>
      <c r="AY203" s="15" t="s">
        <v>135</v>
      </c>
      <c r="BE203" s="210">
        <f>IF(N203="základní",J203,0)</f>
        <v>0</v>
      </c>
      <c r="BF203" s="210">
        <f>IF(N203="snížená",J203,0)</f>
        <v>0</v>
      </c>
      <c r="BG203" s="210">
        <f>IF(N203="zákl. přenesená",J203,0)</f>
        <v>0</v>
      </c>
      <c r="BH203" s="210">
        <f>IF(N203="sníž. přenesená",J203,0)</f>
        <v>0</v>
      </c>
      <c r="BI203" s="210">
        <f>IF(N203="nulová",J203,0)</f>
        <v>0</v>
      </c>
      <c r="BJ203" s="15" t="s">
        <v>87</v>
      </c>
      <c r="BK203" s="210">
        <f>ROUND(I203*H203,2)</f>
        <v>0</v>
      </c>
      <c r="BL203" s="15" t="s">
        <v>142</v>
      </c>
      <c r="BM203" s="209" t="s">
        <v>351</v>
      </c>
    </row>
    <row r="204" spans="1:65" s="2" customFormat="1" ht="16.5" customHeight="1">
      <c r="A204" s="32"/>
      <c r="B204" s="33"/>
      <c r="C204" s="226" t="s">
        <v>352</v>
      </c>
      <c r="D204" s="226" t="s">
        <v>221</v>
      </c>
      <c r="E204" s="227" t="s">
        <v>353</v>
      </c>
      <c r="F204" s="228" t="s">
        <v>354</v>
      </c>
      <c r="G204" s="229" t="s">
        <v>355</v>
      </c>
      <c r="H204" s="230">
        <v>11.324999999999999</v>
      </c>
      <c r="I204" s="231"/>
      <c r="J204" s="232">
        <f>ROUND(I204*H204,2)</f>
        <v>0</v>
      </c>
      <c r="K204" s="228" t="s">
        <v>141</v>
      </c>
      <c r="L204" s="233"/>
      <c r="M204" s="234" t="s">
        <v>1</v>
      </c>
      <c r="N204" s="235" t="s">
        <v>44</v>
      </c>
      <c r="O204" s="69"/>
      <c r="P204" s="207">
        <f>O204*H204</f>
        <v>0</v>
      </c>
      <c r="Q204" s="207">
        <v>1E-3</v>
      </c>
      <c r="R204" s="207">
        <f>Q204*H204</f>
        <v>1.1325E-2</v>
      </c>
      <c r="S204" s="207">
        <v>0</v>
      </c>
      <c r="T204" s="208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209" t="s">
        <v>167</v>
      </c>
      <c r="AT204" s="209" t="s">
        <v>221</v>
      </c>
      <c r="AU204" s="209" t="s">
        <v>89</v>
      </c>
      <c r="AY204" s="15" t="s">
        <v>135</v>
      </c>
      <c r="BE204" s="210">
        <f>IF(N204="základní",J204,0)</f>
        <v>0</v>
      </c>
      <c r="BF204" s="210">
        <f>IF(N204="snížená",J204,0)</f>
        <v>0</v>
      </c>
      <c r="BG204" s="210">
        <f>IF(N204="zákl. přenesená",J204,0)</f>
        <v>0</v>
      </c>
      <c r="BH204" s="210">
        <f>IF(N204="sníž. přenesená",J204,0)</f>
        <v>0</v>
      </c>
      <c r="BI204" s="210">
        <f>IF(N204="nulová",J204,0)</f>
        <v>0</v>
      </c>
      <c r="BJ204" s="15" t="s">
        <v>87</v>
      </c>
      <c r="BK204" s="210">
        <f>ROUND(I204*H204,2)</f>
        <v>0</v>
      </c>
      <c r="BL204" s="15" t="s">
        <v>142</v>
      </c>
      <c r="BM204" s="209" t="s">
        <v>356</v>
      </c>
    </row>
    <row r="205" spans="1:65" s="13" customFormat="1" ht="12">
      <c r="B205" s="211"/>
      <c r="C205" s="212"/>
      <c r="D205" s="213" t="s">
        <v>175</v>
      </c>
      <c r="E205" s="212"/>
      <c r="F205" s="215" t="s">
        <v>357</v>
      </c>
      <c r="G205" s="212"/>
      <c r="H205" s="216">
        <v>11.324999999999999</v>
      </c>
      <c r="I205" s="217"/>
      <c r="J205" s="212"/>
      <c r="K205" s="212"/>
      <c r="L205" s="218"/>
      <c r="M205" s="219"/>
      <c r="N205" s="220"/>
      <c r="O205" s="220"/>
      <c r="P205" s="220"/>
      <c r="Q205" s="220"/>
      <c r="R205" s="220"/>
      <c r="S205" s="220"/>
      <c r="T205" s="221"/>
      <c r="AT205" s="222" t="s">
        <v>175</v>
      </c>
      <c r="AU205" s="222" t="s">
        <v>89</v>
      </c>
      <c r="AV205" s="13" t="s">
        <v>89</v>
      </c>
      <c r="AW205" s="13" t="s">
        <v>4</v>
      </c>
      <c r="AX205" s="13" t="s">
        <v>87</v>
      </c>
      <c r="AY205" s="222" t="s">
        <v>135</v>
      </c>
    </row>
    <row r="206" spans="1:65" s="2" customFormat="1" ht="33" customHeight="1">
      <c r="A206" s="32"/>
      <c r="B206" s="33"/>
      <c r="C206" s="198" t="s">
        <v>358</v>
      </c>
      <c r="D206" s="198" t="s">
        <v>137</v>
      </c>
      <c r="E206" s="199" t="s">
        <v>359</v>
      </c>
      <c r="F206" s="200" t="s">
        <v>360</v>
      </c>
      <c r="G206" s="201" t="s">
        <v>140</v>
      </c>
      <c r="H206" s="202">
        <v>67</v>
      </c>
      <c r="I206" s="203"/>
      <c r="J206" s="204">
        <f>ROUND(I206*H206,2)</f>
        <v>0</v>
      </c>
      <c r="K206" s="200" t="s">
        <v>141</v>
      </c>
      <c r="L206" s="37"/>
      <c r="M206" s="205" t="s">
        <v>1</v>
      </c>
      <c r="N206" s="206" t="s">
        <v>44</v>
      </c>
      <c r="O206" s="69"/>
      <c r="P206" s="207">
        <f>O206*H206</f>
        <v>0</v>
      </c>
      <c r="Q206" s="207">
        <v>2.9999999999999999E-7</v>
      </c>
      <c r="R206" s="207">
        <f>Q206*H206</f>
        <v>2.0100000000000001E-5</v>
      </c>
      <c r="S206" s="207">
        <v>0</v>
      </c>
      <c r="T206" s="208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209" t="s">
        <v>142</v>
      </c>
      <c r="AT206" s="209" t="s">
        <v>137</v>
      </c>
      <c r="AU206" s="209" t="s">
        <v>89</v>
      </c>
      <c r="AY206" s="15" t="s">
        <v>135</v>
      </c>
      <c r="BE206" s="210">
        <f>IF(N206="základní",J206,0)</f>
        <v>0</v>
      </c>
      <c r="BF206" s="210">
        <f>IF(N206="snížená",J206,0)</f>
        <v>0</v>
      </c>
      <c r="BG206" s="210">
        <f>IF(N206="zákl. přenesená",J206,0)</f>
        <v>0</v>
      </c>
      <c r="BH206" s="210">
        <f>IF(N206="sníž. přenesená",J206,0)</f>
        <v>0</v>
      </c>
      <c r="BI206" s="210">
        <f>IF(N206="nulová",J206,0)</f>
        <v>0</v>
      </c>
      <c r="BJ206" s="15" t="s">
        <v>87</v>
      </c>
      <c r="BK206" s="210">
        <f>ROUND(I206*H206,2)</f>
        <v>0</v>
      </c>
      <c r="BL206" s="15" t="s">
        <v>142</v>
      </c>
      <c r="BM206" s="209" t="s">
        <v>361</v>
      </c>
    </row>
    <row r="207" spans="1:65" s="2" customFormat="1" ht="26">
      <c r="A207" s="32"/>
      <c r="B207" s="33"/>
      <c r="C207" s="198" t="s">
        <v>362</v>
      </c>
      <c r="D207" s="198" t="s">
        <v>137</v>
      </c>
      <c r="E207" s="199" t="s">
        <v>363</v>
      </c>
      <c r="F207" s="200" t="s">
        <v>364</v>
      </c>
      <c r="G207" s="201" t="s">
        <v>140</v>
      </c>
      <c r="H207" s="202">
        <v>67</v>
      </c>
      <c r="I207" s="203"/>
      <c r="J207" s="204">
        <f>ROUND(I207*H207,2)</f>
        <v>0</v>
      </c>
      <c r="K207" s="200" t="s">
        <v>141</v>
      </c>
      <c r="L207" s="37"/>
      <c r="M207" s="205" t="s">
        <v>1</v>
      </c>
      <c r="N207" s="206" t="s">
        <v>44</v>
      </c>
      <c r="O207" s="69"/>
      <c r="P207" s="207">
        <f>O207*H207</f>
        <v>0</v>
      </c>
      <c r="Q207" s="207">
        <v>0</v>
      </c>
      <c r="R207" s="207">
        <f>Q207*H207</f>
        <v>0</v>
      </c>
      <c r="S207" s="207">
        <v>0</v>
      </c>
      <c r="T207" s="208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209" t="s">
        <v>142</v>
      </c>
      <c r="AT207" s="209" t="s">
        <v>137</v>
      </c>
      <c r="AU207" s="209" t="s">
        <v>89</v>
      </c>
      <c r="AY207" s="15" t="s">
        <v>135</v>
      </c>
      <c r="BE207" s="210">
        <f>IF(N207="základní",J207,0)</f>
        <v>0</v>
      </c>
      <c r="BF207" s="210">
        <f>IF(N207="snížená",J207,0)</f>
        <v>0</v>
      </c>
      <c r="BG207" s="210">
        <f>IF(N207="zákl. přenesená",J207,0)</f>
        <v>0</v>
      </c>
      <c r="BH207" s="210">
        <f>IF(N207="sníž. přenesená",J207,0)</f>
        <v>0</v>
      </c>
      <c r="BI207" s="210">
        <f>IF(N207="nulová",J207,0)</f>
        <v>0</v>
      </c>
      <c r="BJ207" s="15" t="s">
        <v>87</v>
      </c>
      <c r="BK207" s="210">
        <f>ROUND(I207*H207,2)</f>
        <v>0</v>
      </c>
      <c r="BL207" s="15" t="s">
        <v>142</v>
      </c>
      <c r="BM207" s="209" t="s">
        <v>365</v>
      </c>
    </row>
    <row r="208" spans="1:65" s="2" customFormat="1" ht="16.5" customHeight="1">
      <c r="A208" s="32"/>
      <c r="B208" s="33"/>
      <c r="C208" s="226" t="s">
        <v>366</v>
      </c>
      <c r="D208" s="226" t="s">
        <v>221</v>
      </c>
      <c r="E208" s="227" t="s">
        <v>367</v>
      </c>
      <c r="F208" s="228" t="s">
        <v>368</v>
      </c>
      <c r="G208" s="229" t="s">
        <v>224</v>
      </c>
      <c r="H208" s="230">
        <v>6.7</v>
      </c>
      <c r="I208" s="231"/>
      <c r="J208" s="232">
        <f>ROUND(I208*H208,2)</f>
        <v>0</v>
      </c>
      <c r="K208" s="228" t="s">
        <v>141</v>
      </c>
      <c r="L208" s="233"/>
      <c r="M208" s="234" t="s">
        <v>1</v>
      </c>
      <c r="N208" s="235" t="s">
        <v>44</v>
      </c>
      <c r="O208" s="69"/>
      <c r="P208" s="207">
        <f>O208*H208</f>
        <v>0</v>
      </c>
      <c r="Q208" s="207">
        <v>0.2</v>
      </c>
      <c r="R208" s="207">
        <f>Q208*H208</f>
        <v>1.34</v>
      </c>
      <c r="S208" s="207">
        <v>0</v>
      </c>
      <c r="T208" s="208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209" t="s">
        <v>167</v>
      </c>
      <c r="AT208" s="209" t="s">
        <v>221</v>
      </c>
      <c r="AU208" s="209" t="s">
        <v>89</v>
      </c>
      <c r="AY208" s="15" t="s">
        <v>135</v>
      </c>
      <c r="BE208" s="210">
        <f>IF(N208="základní",J208,0)</f>
        <v>0</v>
      </c>
      <c r="BF208" s="210">
        <f>IF(N208="snížená",J208,0)</f>
        <v>0</v>
      </c>
      <c r="BG208" s="210">
        <f>IF(N208="zákl. přenesená",J208,0)</f>
        <v>0</v>
      </c>
      <c r="BH208" s="210">
        <f>IF(N208="sníž. přenesená",J208,0)</f>
        <v>0</v>
      </c>
      <c r="BI208" s="210">
        <f>IF(N208="nulová",J208,0)</f>
        <v>0</v>
      </c>
      <c r="BJ208" s="15" t="s">
        <v>87</v>
      </c>
      <c r="BK208" s="210">
        <f>ROUND(I208*H208,2)</f>
        <v>0</v>
      </c>
      <c r="BL208" s="15" t="s">
        <v>142</v>
      </c>
      <c r="BM208" s="209" t="s">
        <v>369</v>
      </c>
    </row>
    <row r="209" spans="1:65" s="2" customFormat="1" ht="21.75" customHeight="1">
      <c r="A209" s="32"/>
      <c r="B209" s="33"/>
      <c r="C209" s="198" t="s">
        <v>370</v>
      </c>
      <c r="D209" s="198" t="s">
        <v>137</v>
      </c>
      <c r="E209" s="199" t="s">
        <v>371</v>
      </c>
      <c r="F209" s="200" t="s">
        <v>372</v>
      </c>
      <c r="G209" s="201" t="s">
        <v>140</v>
      </c>
      <c r="H209" s="202">
        <v>67</v>
      </c>
      <c r="I209" s="203"/>
      <c r="J209" s="204">
        <f>ROUND(I209*H209,2)</f>
        <v>0</v>
      </c>
      <c r="K209" s="200" t="s">
        <v>141</v>
      </c>
      <c r="L209" s="37"/>
      <c r="M209" s="205" t="s">
        <v>1</v>
      </c>
      <c r="N209" s="206" t="s">
        <v>44</v>
      </c>
      <c r="O209" s="69"/>
      <c r="P209" s="207">
        <f>O209*H209</f>
        <v>0</v>
      </c>
      <c r="Q209" s="207">
        <v>0</v>
      </c>
      <c r="R209" s="207">
        <f>Q209*H209</f>
        <v>0</v>
      </c>
      <c r="S209" s="207">
        <v>0</v>
      </c>
      <c r="T209" s="208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209" t="s">
        <v>142</v>
      </c>
      <c r="AT209" s="209" t="s">
        <v>137</v>
      </c>
      <c r="AU209" s="209" t="s">
        <v>89</v>
      </c>
      <c r="AY209" s="15" t="s">
        <v>135</v>
      </c>
      <c r="BE209" s="210">
        <f>IF(N209="základní",J209,0)</f>
        <v>0</v>
      </c>
      <c r="BF209" s="210">
        <f>IF(N209="snížená",J209,0)</f>
        <v>0</v>
      </c>
      <c r="BG209" s="210">
        <f>IF(N209="zákl. přenesená",J209,0)</f>
        <v>0</v>
      </c>
      <c r="BH209" s="210">
        <f>IF(N209="sníž. přenesená",J209,0)</f>
        <v>0</v>
      </c>
      <c r="BI209" s="210">
        <f>IF(N209="nulová",J209,0)</f>
        <v>0</v>
      </c>
      <c r="BJ209" s="15" t="s">
        <v>87</v>
      </c>
      <c r="BK209" s="210">
        <f>ROUND(I209*H209,2)</f>
        <v>0</v>
      </c>
      <c r="BL209" s="15" t="s">
        <v>142</v>
      </c>
      <c r="BM209" s="209" t="s">
        <v>373</v>
      </c>
    </row>
    <row r="210" spans="1:65" s="2" customFormat="1" ht="24">
      <c r="A210" s="32"/>
      <c r="B210" s="33"/>
      <c r="C210" s="34"/>
      <c r="D210" s="213" t="s">
        <v>218</v>
      </c>
      <c r="E210" s="34"/>
      <c r="F210" s="223" t="s">
        <v>374</v>
      </c>
      <c r="G210" s="34"/>
      <c r="H210" s="34"/>
      <c r="I210" s="166"/>
      <c r="J210" s="34"/>
      <c r="K210" s="34"/>
      <c r="L210" s="37"/>
      <c r="M210" s="224"/>
      <c r="N210" s="225"/>
      <c r="O210" s="69"/>
      <c r="P210" s="69"/>
      <c r="Q210" s="69"/>
      <c r="R210" s="69"/>
      <c r="S210" s="69"/>
      <c r="T210" s="70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T210" s="15" t="s">
        <v>218</v>
      </c>
      <c r="AU210" s="15" t="s">
        <v>89</v>
      </c>
    </row>
    <row r="211" spans="1:65" s="2" customFormat="1" ht="26">
      <c r="A211" s="32"/>
      <c r="B211" s="33"/>
      <c r="C211" s="226" t="s">
        <v>375</v>
      </c>
      <c r="D211" s="226" t="s">
        <v>221</v>
      </c>
      <c r="E211" s="227" t="s">
        <v>376</v>
      </c>
      <c r="F211" s="228" t="s">
        <v>377</v>
      </c>
      <c r="G211" s="229" t="s">
        <v>140</v>
      </c>
      <c r="H211" s="230">
        <v>67</v>
      </c>
      <c r="I211" s="231"/>
      <c r="J211" s="232">
        <f>ROUND(I211*H211,2)</f>
        <v>0</v>
      </c>
      <c r="K211" s="228" t="s">
        <v>141</v>
      </c>
      <c r="L211" s="233"/>
      <c r="M211" s="234" t="s">
        <v>1</v>
      </c>
      <c r="N211" s="235" t="s">
        <v>44</v>
      </c>
      <c r="O211" s="69"/>
      <c r="P211" s="207">
        <f>O211*H211</f>
        <v>0</v>
      </c>
      <c r="Q211" s="207">
        <v>1E-4</v>
      </c>
      <c r="R211" s="207">
        <f>Q211*H211</f>
        <v>6.7000000000000002E-3</v>
      </c>
      <c r="S211" s="207">
        <v>0</v>
      </c>
      <c r="T211" s="208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209" t="s">
        <v>167</v>
      </c>
      <c r="AT211" s="209" t="s">
        <v>221</v>
      </c>
      <c r="AU211" s="209" t="s">
        <v>89</v>
      </c>
      <c r="AY211" s="15" t="s">
        <v>135</v>
      </c>
      <c r="BE211" s="210">
        <f>IF(N211="základní",J211,0)</f>
        <v>0</v>
      </c>
      <c r="BF211" s="210">
        <f>IF(N211="snížená",J211,0)</f>
        <v>0</v>
      </c>
      <c r="BG211" s="210">
        <f>IF(N211="zákl. přenesená",J211,0)</f>
        <v>0</v>
      </c>
      <c r="BH211" s="210">
        <f>IF(N211="sníž. přenesená",J211,0)</f>
        <v>0</v>
      </c>
      <c r="BI211" s="210">
        <f>IF(N211="nulová",J211,0)</f>
        <v>0</v>
      </c>
      <c r="BJ211" s="15" t="s">
        <v>87</v>
      </c>
      <c r="BK211" s="210">
        <f>ROUND(I211*H211,2)</f>
        <v>0</v>
      </c>
      <c r="BL211" s="15" t="s">
        <v>142</v>
      </c>
      <c r="BM211" s="209" t="s">
        <v>378</v>
      </c>
    </row>
    <row r="212" spans="1:65" s="2" customFormat="1" ht="24">
      <c r="A212" s="32"/>
      <c r="B212" s="33"/>
      <c r="C212" s="34"/>
      <c r="D212" s="213" t="s">
        <v>218</v>
      </c>
      <c r="E212" s="34"/>
      <c r="F212" s="223" t="s">
        <v>379</v>
      </c>
      <c r="G212" s="34"/>
      <c r="H212" s="34"/>
      <c r="I212" s="166"/>
      <c r="J212" s="34"/>
      <c r="K212" s="34"/>
      <c r="L212" s="37"/>
      <c r="M212" s="224"/>
      <c r="N212" s="225"/>
      <c r="O212" s="69"/>
      <c r="P212" s="69"/>
      <c r="Q212" s="69"/>
      <c r="R212" s="69"/>
      <c r="S212" s="69"/>
      <c r="T212" s="70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T212" s="15" t="s">
        <v>218</v>
      </c>
      <c r="AU212" s="15" t="s">
        <v>89</v>
      </c>
    </row>
    <row r="213" spans="1:65" s="2" customFormat="1" ht="26">
      <c r="A213" s="32"/>
      <c r="B213" s="33"/>
      <c r="C213" s="198" t="s">
        <v>380</v>
      </c>
      <c r="D213" s="198" t="s">
        <v>137</v>
      </c>
      <c r="E213" s="199" t="s">
        <v>381</v>
      </c>
      <c r="F213" s="200" t="s">
        <v>382</v>
      </c>
      <c r="G213" s="201" t="s">
        <v>336</v>
      </c>
      <c r="H213" s="202">
        <v>6.0000000000000001E-3</v>
      </c>
      <c r="I213" s="203"/>
      <c r="J213" s="204">
        <f t="shared" ref="J213:J218" si="25">ROUND(I213*H213,2)</f>
        <v>0</v>
      </c>
      <c r="K213" s="200" t="s">
        <v>141</v>
      </c>
      <c r="L213" s="37"/>
      <c r="M213" s="205" t="s">
        <v>1</v>
      </c>
      <c r="N213" s="206" t="s">
        <v>44</v>
      </c>
      <c r="O213" s="69"/>
      <c r="P213" s="207">
        <f t="shared" ref="P213:P218" si="26">O213*H213</f>
        <v>0</v>
      </c>
      <c r="Q213" s="207">
        <v>0</v>
      </c>
      <c r="R213" s="207">
        <f t="shared" ref="R213:R218" si="27">Q213*H213</f>
        <v>0</v>
      </c>
      <c r="S213" s="207">
        <v>0</v>
      </c>
      <c r="T213" s="208">
        <f t="shared" ref="T213:T218" si="28"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209" t="s">
        <v>142</v>
      </c>
      <c r="AT213" s="209" t="s">
        <v>137</v>
      </c>
      <c r="AU213" s="209" t="s">
        <v>89</v>
      </c>
      <c r="AY213" s="15" t="s">
        <v>135</v>
      </c>
      <c r="BE213" s="210">
        <f t="shared" ref="BE213:BE218" si="29">IF(N213="základní",J213,0)</f>
        <v>0</v>
      </c>
      <c r="BF213" s="210">
        <f t="shared" ref="BF213:BF218" si="30">IF(N213="snížená",J213,0)</f>
        <v>0</v>
      </c>
      <c r="BG213" s="210">
        <f t="shared" ref="BG213:BG218" si="31">IF(N213="zákl. přenesená",J213,0)</f>
        <v>0</v>
      </c>
      <c r="BH213" s="210">
        <f t="shared" ref="BH213:BH218" si="32">IF(N213="sníž. přenesená",J213,0)</f>
        <v>0</v>
      </c>
      <c r="BI213" s="210">
        <f t="shared" ref="BI213:BI218" si="33">IF(N213="nulová",J213,0)</f>
        <v>0</v>
      </c>
      <c r="BJ213" s="15" t="s">
        <v>87</v>
      </c>
      <c r="BK213" s="210">
        <f t="shared" ref="BK213:BK218" si="34">ROUND(I213*H213,2)</f>
        <v>0</v>
      </c>
      <c r="BL213" s="15" t="s">
        <v>142</v>
      </c>
      <c r="BM213" s="209" t="s">
        <v>383</v>
      </c>
    </row>
    <row r="214" spans="1:65" s="2" customFormat="1" ht="16.5" customHeight="1">
      <c r="A214" s="32"/>
      <c r="B214" s="33"/>
      <c r="C214" s="226" t="s">
        <v>384</v>
      </c>
      <c r="D214" s="226" t="s">
        <v>221</v>
      </c>
      <c r="E214" s="227" t="s">
        <v>385</v>
      </c>
      <c r="F214" s="228" t="s">
        <v>386</v>
      </c>
      <c r="G214" s="229" t="s">
        <v>355</v>
      </c>
      <c r="H214" s="230">
        <v>6</v>
      </c>
      <c r="I214" s="231"/>
      <c r="J214" s="232">
        <f t="shared" si="25"/>
        <v>0</v>
      </c>
      <c r="K214" s="228" t="s">
        <v>1</v>
      </c>
      <c r="L214" s="233"/>
      <c r="M214" s="234" t="s">
        <v>1</v>
      </c>
      <c r="N214" s="235" t="s">
        <v>44</v>
      </c>
      <c r="O214" s="69"/>
      <c r="P214" s="207">
        <f t="shared" si="26"/>
        <v>0</v>
      </c>
      <c r="Q214" s="207">
        <v>1E-3</v>
      </c>
      <c r="R214" s="207">
        <f t="shared" si="27"/>
        <v>6.0000000000000001E-3</v>
      </c>
      <c r="S214" s="207">
        <v>0</v>
      </c>
      <c r="T214" s="208">
        <f t="shared" si="28"/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209" t="s">
        <v>167</v>
      </c>
      <c r="AT214" s="209" t="s">
        <v>221</v>
      </c>
      <c r="AU214" s="209" t="s">
        <v>89</v>
      </c>
      <c r="AY214" s="15" t="s">
        <v>135</v>
      </c>
      <c r="BE214" s="210">
        <f t="shared" si="29"/>
        <v>0</v>
      </c>
      <c r="BF214" s="210">
        <f t="shared" si="30"/>
        <v>0</v>
      </c>
      <c r="BG214" s="210">
        <f t="shared" si="31"/>
        <v>0</v>
      </c>
      <c r="BH214" s="210">
        <f t="shared" si="32"/>
        <v>0</v>
      </c>
      <c r="BI214" s="210">
        <f t="shared" si="33"/>
        <v>0</v>
      </c>
      <c r="BJ214" s="15" t="s">
        <v>87</v>
      </c>
      <c r="BK214" s="210">
        <f t="shared" si="34"/>
        <v>0</v>
      </c>
      <c r="BL214" s="15" t="s">
        <v>142</v>
      </c>
      <c r="BM214" s="209" t="s">
        <v>387</v>
      </c>
    </row>
    <row r="215" spans="1:65" s="2" customFormat="1" ht="16.5" customHeight="1">
      <c r="A215" s="32"/>
      <c r="B215" s="33"/>
      <c r="C215" s="226" t="s">
        <v>388</v>
      </c>
      <c r="D215" s="226" t="s">
        <v>221</v>
      </c>
      <c r="E215" s="227" t="s">
        <v>389</v>
      </c>
      <c r="F215" s="228" t="s">
        <v>390</v>
      </c>
      <c r="G215" s="229" t="s">
        <v>355</v>
      </c>
      <c r="H215" s="230">
        <v>6.7</v>
      </c>
      <c r="I215" s="231"/>
      <c r="J215" s="232">
        <f t="shared" si="25"/>
        <v>0</v>
      </c>
      <c r="K215" s="228" t="s">
        <v>1</v>
      </c>
      <c r="L215" s="233"/>
      <c r="M215" s="234" t="s">
        <v>1</v>
      </c>
      <c r="N215" s="235" t="s">
        <v>44</v>
      </c>
      <c r="O215" s="69"/>
      <c r="P215" s="207">
        <f t="shared" si="26"/>
        <v>0</v>
      </c>
      <c r="Q215" s="207">
        <v>1E-3</v>
      </c>
      <c r="R215" s="207">
        <f t="shared" si="27"/>
        <v>6.7000000000000002E-3</v>
      </c>
      <c r="S215" s="207">
        <v>0</v>
      </c>
      <c r="T215" s="208">
        <f t="shared" si="28"/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209" t="s">
        <v>167</v>
      </c>
      <c r="AT215" s="209" t="s">
        <v>221</v>
      </c>
      <c r="AU215" s="209" t="s">
        <v>89</v>
      </c>
      <c r="AY215" s="15" t="s">
        <v>135</v>
      </c>
      <c r="BE215" s="210">
        <f t="shared" si="29"/>
        <v>0</v>
      </c>
      <c r="BF215" s="210">
        <f t="shared" si="30"/>
        <v>0</v>
      </c>
      <c r="BG215" s="210">
        <f t="shared" si="31"/>
        <v>0</v>
      </c>
      <c r="BH215" s="210">
        <f t="shared" si="32"/>
        <v>0</v>
      </c>
      <c r="BI215" s="210">
        <f t="shared" si="33"/>
        <v>0</v>
      </c>
      <c r="BJ215" s="15" t="s">
        <v>87</v>
      </c>
      <c r="BK215" s="210">
        <f t="shared" si="34"/>
        <v>0</v>
      </c>
      <c r="BL215" s="15" t="s">
        <v>142</v>
      </c>
      <c r="BM215" s="209" t="s">
        <v>391</v>
      </c>
    </row>
    <row r="216" spans="1:65" s="2" customFormat="1" ht="16.5" customHeight="1">
      <c r="A216" s="32"/>
      <c r="B216" s="33"/>
      <c r="C216" s="198" t="s">
        <v>392</v>
      </c>
      <c r="D216" s="198" t="s">
        <v>137</v>
      </c>
      <c r="E216" s="199" t="s">
        <v>393</v>
      </c>
      <c r="F216" s="200" t="s">
        <v>394</v>
      </c>
      <c r="G216" s="201" t="s">
        <v>224</v>
      </c>
      <c r="H216" s="202">
        <v>1</v>
      </c>
      <c r="I216" s="203"/>
      <c r="J216" s="204">
        <f t="shared" si="25"/>
        <v>0</v>
      </c>
      <c r="K216" s="200" t="s">
        <v>141</v>
      </c>
      <c r="L216" s="37"/>
      <c r="M216" s="205" t="s">
        <v>1</v>
      </c>
      <c r="N216" s="206" t="s">
        <v>44</v>
      </c>
      <c r="O216" s="69"/>
      <c r="P216" s="207">
        <f t="shared" si="26"/>
        <v>0</v>
      </c>
      <c r="Q216" s="207">
        <v>0</v>
      </c>
      <c r="R216" s="207">
        <f t="shared" si="27"/>
        <v>0</v>
      </c>
      <c r="S216" s="207">
        <v>0</v>
      </c>
      <c r="T216" s="208">
        <f t="shared" si="28"/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209" t="s">
        <v>142</v>
      </c>
      <c r="AT216" s="209" t="s">
        <v>137</v>
      </c>
      <c r="AU216" s="209" t="s">
        <v>89</v>
      </c>
      <c r="AY216" s="15" t="s">
        <v>135</v>
      </c>
      <c r="BE216" s="210">
        <f t="shared" si="29"/>
        <v>0</v>
      </c>
      <c r="BF216" s="210">
        <f t="shared" si="30"/>
        <v>0</v>
      </c>
      <c r="BG216" s="210">
        <f t="shared" si="31"/>
        <v>0</v>
      </c>
      <c r="BH216" s="210">
        <f t="shared" si="32"/>
        <v>0</v>
      </c>
      <c r="BI216" s="210">
        <f t="shared" si="33"/>
        <v>0</v>
      </c>
      <c r="BJ216" s="15" t="s">
        <v>87</v>
      </c>
      <c r="BK216" s="210">
        <f t="shared" si="34"/>
        <v>0</v>
      </c>
      <c r="BL216" s="15" t="s">
        <v>142</v>
      </c>
      <c r="BM216" s="209" t="s">
        <v>395</v>
      </c>
    </row>
    <row r="217" spans="1:65" s="2" customFormat="1" ht="21.75" customHeight="1">
      <c r="A217" s="32"/>
      <c r="B217" s="33"/>
      <c r="C217" s="198" t="s">
        <v>396</v>
      </c>
      <c r="D217" s="198" t="s">
        <v>137</v>
      </c>
      <c r="E217" s="199" t="s">
        <v>397</v>
      </c>
      <c r="F217" s="200" t="s">
        <v>398</v>
      </c>
      <c r="G217" s="201" t="s">
        <v>224</v>
      </c>
      <c r="H217" s="202">
        <v>1</v>
      </c>
      <c r="I217" s="203"/>
      <c r="J217" s="204">
        <f t="shared" si="25"/>
        <v>0</v>
      </c>
      <c r="K217" s="200" t="s">
        <v>141</v>
      </c>
      <c r="L217" s="37"/>
      <c r="M217" s="205" t="s">
        <v>1</v>
      </c>
      <c r="N217" s="206" t="s">
        <v>44</v>
      </c>
      <c r="O217" s="69"/>
      <c r="P217" s="207">
        <f t="shared" si="26"/>
        <v>0</v>
      </c>
      <c r="Q217" s="207">
        <v>0</v>
      </c>
      <c r="R217" s="207">
        <f t="shared" si="27"/>
        <v>0</v>
      </c>
      <c r="S217" s="207">
        <v>0</v>
      </c>
      <c r="T217" s="208">
        <f t="shared" si="28"/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209" t="s">
        <v>142</v>
      </c>
      <c r="AT217" s="209" t="s">
        <v>137</v>
      </c>
      <c r="AU217" s="209" t="s">
        <v>89</v>
      </c>
      <c r="AY217" s="15" t="s">
        <v>135</v>
      </c>
      <c r="BE217" s="210">
        <f t="shared" si="29"/>
        <v>0</v>
      </c>
      <c r="BF217" s="210">
        <f t="shared" si="30"/>
        <v>0</v>
      </c>
      <c r="BG217" s="210">
        <f t="shared" si="31"/>
        <v>0</v>
      </c>
      <c r="BH217" s="210">
        <f t="shared" si="32"/>
        <v>0</v>
      </c>
      <c r="BI217" s="210">
        <f t="shared" si="33"/>
        <v>0</v>
      </c>
      <c r="BJ217" s="15" t="s">
        <v>87</v>
      </c>
      <c r="BK217" s="210">
        <f t="shared" si="34"/>
        <v>0</v>
      </c>
      <c r="BL217" s="15" t="s">
        <v>142</v>
      </c>
      <c r="BM217" s="209" t="s">
        <v>399</v>
      </c>
    </row>
    <row r="218" spans="1:65" s="2" customFormat="1" ht="16.5" customHeight="1">
      <c r="A218" s="32"/>
      <c r="B218" s="33"/>
      <c r="C218" s="226" t="s">
        <v>400</v>
      </c>
      <c r="D218" s="226" t="s">
        <v>221</v>
      </c>
      <c r="E218" s="227" t="s">
        <v>401</v>
      </c>
      <c r="F218" s="228" t="s">
        <v>402</v>
      </c>
      <c r="G218" s="229" t="s">
        <v>224</v>
      </c>
      <c r="H218" s="230">
        <v>1</v>
      </c>
      <c r="I218" s="231"/>
      <c r="J218" s="232">
        <f t="shared" si="25"/>
        <v>0</v>
      </c>
      <c r="K218" s="228" t="s">
        <v>1</v>
      </c>
      <c r="L218" s="233"/>
      <c r="M218" s="234" t="s">
        <v>1</v>
      </c>
      <c r="N218" s="235" t="s">
        <v>44</v>
      </c>
      <c r="O218" s="69"/>
      <c r="P218" s="207">
        <f t="shared" si="26"/>
        <v>0</v>
      </c>
      <c r="Q218" s="207">
        <v>0</v>
      </c>
      <c r="R218" s="207">
        <f t="shared" si="27"/>
        <v>0</v>
      </c>
      <c r="S218" s="207">
        <v>0</v>
      </c>
      <c r="T218" s="208">
        <f t="shared" si="28"/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209" t="s">
        <v>167</v>
      </c>
      <c r="AT218" s="209" t="s">
        <v>221</v>
      </c>
      <c r="AU218" s="209" t="s">
        <v>89</v>
      </c>
      <c r="AY218" s="15" t="s">
        <v>135</v>
      </c>
      <c r="BE218" s="210">
        <f t="shared" si="29"/>
        <v>0</v>
      </c>
      <c r="BF218" s="210">
        <f t="shared" si="30"/>
        <v>0</v>
      </c>
      <c r="BG218" s="210">
        <f t="shared" si="31"/>
        <v>0</v>
      </c>
      <c r="BH218" s="210">
        <f t="shared" si="32"/>
        <v>0</v>
      </c>
      <c r="BI218" s="210">
        <f t="shared" si="33"/>
        <v>0</v>
      </c>
      <c r="BJ218" s="15" t="s">
        <v>87</v>
      </c>
      <c r="BK218" s="210">
        <f t="shared" si="34"/>
        <v>0</v>
      </c>
      <c r="BL218" s="15" t="s">
        <v>142</v>
      </c>
      <c r="BM218" s="209" t="s">
        <v>403</v>
      </c>
    </row>
    <row r="219" spans="1:65" s="12" customFormat="1" ht="22.75" customHeight="1">
      <c r="B219" s="182"/>
      <c r="C219" s="183"/>
      <c r="D219" s="184" t="s">
        <v>78</v>
      </c>
      <c r="E219" s="196" t="s">
        <v>155</v>
      </c>
      <c r="F219" s="196" t="s">
        <v>404</v>
      </c>
      <c r="G219" s="183"/>
      <c r="H219" s="183"/>
      <c r="I219" s="186"/>
      <c r="J219" s="197">
        <f>BK219</f>
        <v>0</v>
      </c>
      <c r="K219" s="183"/>
      <c r="L219" s="188"/>
      <c r="M219" s="189"/>
      <c r="N219" s="190"/>
      <c r="O219" s="190"/>
      <c r="P219" s="191">
        <f>SUM(P220:P257)</f>
        <v>0</v>
      </c>
      <c r="Q219" s="190"/>
      <c r="R219" s="191">
        <f>SUM(R220:R257)</f>
        <v>1391.18866</v>
      </c>
      <c r="S219" s="190"/>
      <c r="T219" s="192">
        <f>SUM(T220:T257)</f>
        <v>0</v>
      </c>
      <c r="AR219" s="193" t="s">
        <v>87</v>
      </c>
      <c r="AT219" s="194" t="s">
        <v>78</v>
      </c>
      <c r="AU219" s="194" t="s">
        <v>87</v>
      </c>
      <c r="AY219" s="193" t="s">
        <v>135</v>
      </c>
      <c r="BK219" s="195">
        <f>SUM(BK220:BK257)</f>
        <v>0</v>
      </c>
    </row>
    <row r="220" spans="1:65" s="2" customFormat="1" ht="16.5" customHeight="1">
      <c r="A220" s="32"/>
      <c r="B220" s="33"/>
      <c r="C220" s="198" t="s">
        <v>405</v>
      </c>
      <c r="D220" s="198" t="s">
        <v>137</v>
      </c>
      <c r="E220" s="199" t="s">
        <v>406</v>
      </c>
      <c r="F220" s="200" t="s">
        <v>407</v>
      </c>
      <c r="G220" s="201" t="s">
        <v>140</v>
      </c>
      <c r="H220" s="202">
        <v>2000</v>
      </c>
      <c r="I220" s="203"/>
      <c r="J220" s="204">
        <f>ROUND(I220*H220,2)</f>
        <v>0</v>
      </c>
      <c r="K220" s="200" t="s">
        <v>1</v>
      </c>
      <c r="L220" s="37"/>
      <c r="M220" s="205" t="s">
        <v>1</v>
      </c>
      <c r="N220" s="206" t="s">
        <v>44</v>
      </c>
      <c r="O220" s="69"/>
      <c r="P220" s="207">
        <f>O220*H220</f>
        <v>0</v>
      </c>
      <c r="Q220" s="207">
        <v>0</v>
      </c>
      <c r="R220" s="207">
        <f>Q220*H220</f>
        <v>0</v>
      </c>
      <c r="S220" s="207">
        <v>0</v>
      </c>
      <c r="T220" s="208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209" t="s">
        <v>142</v>
      </c>
      <c r="AT220" s="209" t="s">
        <v>137</v>
      </c>
      <c r="AU220" s="209" t="s">
        <v>89</v>
      </c>
      <c r="AY220" s="15" t="s">
        <v>135</v>
      </c>
      <c r="BE220" s="210">
        <f>IF(N220="základní",J220,0)</f>
        <v>0</v>
      </c>
      <c r="BF220" s="210">
        <f>IF(N220="snížená",J220,0)</f>
        <v>0</v>
      </c>
      <c r="BG220" s="210">
        <f>IF(N220="zákl. přenesená",J220,0)</f>
        <v>0</v>
      </c>
      <c r="BH220" s="210">
        <f>IF(N220="sníž. přenesená",J220,0)</f>
        <v>0</v>
      </c>
      <c r="BI220" s="210">
        <f>IF(N220="nulová",J220,0)</f>
        <v>0</v>
      </c>
      <c r="BJ220" s="15" t="s">
        <v>87</v>
      </c>
      <c r="BK220" s="210">
        <f>ROUND(I220*H220,2)</f>
        <v>0</v>
      </c>
      <c r="BL220" s="15" t="s">
        <v>142</v>
      </c>
      <c r="BM220" s="209" t="s">
        <v>408</v>
      </c>
    </row>
    <row r="221" spans="1:65" s="2" customFormat="1" ht="72">
      <c r="A221" s="32"/>
      <c r="B221" s="33"/>
      <c r="C221" s="34"/>
      <c r="D221" s="213" t="s">
        <v>218</v>
      </c>
      <c r="E221" s="34"/>
      <c r="F221" s="223" t="s">
        <v>409</v>
      </c>
      <c r="G221" s="34"/>
      <c r="H221" s="34"/>
      <c r="I221" s="166"/>
      <c r="J221" s="34"/>
      <c r="K221" s="34"/>
      <c r="L221" s="37"/>
      <c r="M221" s="224"/>
      <c r="N221" s="225"/>
      <c r="O221" s="69"/>
      <c r="P221" s="69"/>
      <c r="Q221" s="69"/>
      <c r="R221" s="69"/>
      <c r="S221" s="69"/>
      <c r="T221" s="70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T221" s="15" t="s">
        <v>218</v>
      </c>
      <c r="AU221" s="15" t="s">
        <v>89</v>
      </c>
    </row>
    <row r="222" spans="1:65" s="2" customFormat="1" ht="16.5" customHeight="1">
      <c r="A222" s="32"/>
      <c r="B222" s="33"/>
      <c r="C222" s="198" t="s">
        <v>410</v>
      </c>
      <c r="D222" s="198" t="s">
        <v>137</v>
      </c>
      <c r="E222" s="199" t="s">
        <v>411</v>
      </c>
      <c r="F222" s="200" t="s">
        <v>412</v>
      </c>
      <c r="G222" s="201" t="s">
        <v>140</v>
      </c>
      <c r="H222" s="202">
        <v>1328</v>
      </c>
      <c r="I222" s="203"/>
      <c r="J222" s="204">
        <f>ROUND(I222*H222,2)</f>
        <v>0</v>
      </c>
      <c r="K222" s="200" t="s">
        <v>141</v>
      </c>
      <c r="L222" s="37"/>
      <c r="M222" s="205" t="s">
        <v>1</v>
      </c>
      <c r="N222" s="206" t="s">
        <v>44</v>
      </c>
      <c r="O222" s="69"/>
      <c r="P222" s="207">
        <f>O222*H222</f>
        <v>0</v>
      </c>
      <c r="Q222" s="207">
        <v>0.34499999999999997</v>
      </c>
      <c r="R222" s="207">
        <f>Q222*H222</f>
        <v>458.15999999999997</v>
      </c>
      <c r="S222" s="207">
        <v>0</v>
      </c>
      <c r="T222" s="208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209" t="s">
        <v>142</v>
      </c>
      <c r="AT222" s="209" t="s">
        <v>137</v>
      </c>
      <c r="AU222" s="209" t="s">
        <v>89</v>
      </c>
      <c r="AY222" s="15" t="s">
        <v>135</v>
      </c>
      <c r="BE222" s="210">
        <f>IF(N222="základní",J222,0)</f>
        <v>0</v>
      </c>
      <c r="BF222" s="210">
        <f>IF(N222="snížená",J222,0)</f>
        <v>0</v>
      </c>
      <c r="BG222" s="210">
        <f>IF(N222="zákl. přenesená",J222,0)</f>
        <v>0</v>
      </c>
      <c r="BH222" s="210">
        <f>IF(N222="sníž. přenesená",J222,0)</f>
        <v>0</v>
      </c>
      <c r="BI222" s="210">
        <f>IF(N222="nulová",J222,0)</f>
        <v>0</v>
      </c>
      <c r="BJ222" s="15" t="s">
        <v>87</v>
      </c>
      <c r="BK222" s="210">
        <f>ROUND(I222*H222,2)</f>
        <v>0</v>
      </c>
      <c r="BL222" s="15" t="s">
        <v>142</v>
      </c>
      <c r="BM222" s="209" t="s">
        <v>413</v>
      </c>
    </row>
    <row r="223" spans="1:65" s="2" customFormat="1" ht="24">
      <c r="A223" s="32"/>
      <c r="B223" s="33"/>
      <c r="C223" s="34"/>
      <c r="D223" s="213" t="s">
        <v>218</v>
      </c>
      <c r="E223" s="34"/>
      <c r="F223" s="223" t="s">
        <v>414</v>
      </c>
      <c r="G223" s="34"/>
      <c r="H223" s="34"/>
      <c r="I223" s="166"/>
      <c r="J223" s="34"/>
      <c r="K223" s="34"/>
      <c r="L223" s="37"/>
      <c r="M223" s="224"/>
      <c r="N223" s="225"/>
      <c r="O223" s="69"/>
      <c r="P223" s="69"/>
      <c r="Q223" s="69"/>
      <c r="R223" s="69"/>
      <c r="S223" s="69"/>
      <c r="T223" s="70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T223" s="15" t="s">
        <v>218</v>
      </c>
      <c r="AU223" s="15" t="s">
        <v>89</v>
      </c>
    </row>
    <row r="224" spans="1:65" s="13" customFormat="1" ht="12">
      <c r="B224" s="211"/>
      <c r="C224" s="212"/>
      <c r="D224" s="213" t="s">
        <v>175</v>
      </c>
      <c r="E224" s="214" t="s">
        <v>1</v>
      </c>
      <c r="F224" s="215" t="s">
        <v>415</v>
      </c>
      <c r="G224" s="212"/>
      <c r="H224" s="216">
        <v>1328</v>
      </c>
      <c r="I224" s="217"/>
      <c r="J224" s="212"/>
      <c r="K224" s="212"/>
      <c r="L224" s="218"/>
      <c r="M224" s="219"/>
      <c r="N224" s="220"/>
      <c r="O224" s="220"/>
      <c r="P224" s="220"/>
      <c r="Q224" s="220"/>
      <c r="R224" s="220"/>
      <c r="S224" s="220"/>
      <c r="T224" s="221"/>
      <c r="AT224" s="222" t="s">
        <v>175</v>
      </c>
      <c r="AU224" s="222" t="s">
        <v>89</v>
      </c>
      <c r="AV224" s="13" t="s">
        <v>89</v>
      </c>
      <c r="AW224" s="13" t="s">
        <v>36</v>
      </c>
      <c r="AX224" s="13" t="s">
        <v>87</v>
      </c>
      <c r="AY224" s="222" t="s">
        <v>135</v>
      </c>
    </row>
    <row r="225" spans="1:65" s="2" customFormat="1" ht="16.5" customHeight="1">
      <c r="A225" s="32"/>
      <c r="B225" s="33"/>
      <c r="C225" s="198" t="s">
        <v>416</v>
      </c>
      <c r="D225" s="198" t="s">
        <v>137</v>
      </c>
      <c r="E225" s="199" t="s">
        <v>417</v>
      </c>
      <c r="F225" s="200" t="s">
        <v>418</v>
      </c>
      <c r="G225" s="201" t="s">
        <v>140</v>
      </c>
      <c r="H225" s="202">
        <v>1430</v>
      </c>
      <c r="I225" s="203"/>
      <c r="J225" s="204">
        <f>ROUND(I225*H225,2)</f>
        <v>0</v>
      </c>
      <c r="K225" s="200" t="s">
        <v>141</v>
      </c>
      <c r="L225" s="37"/>
      <c r="M225" s="205" t="s">
        <v>1</v>
      </c>
      <c r="N225" s="206" t="s">
        <v>44</v>
      </c>
      <c r="O225" s="69"/>
      <c r="P225" s="207">
        <f>O225*H225</f>
        <v>0</v>
      </c>
      <c r="Q225" s="207">
        <v>0.57499999999999996</v>
      </c>
      <c r="R225" s="207">
        <f>Q225*H225</f>
        <v>822.24999999999989</v>
      </c>
      <c r="S225" s="207">
        <v>0</v>
      </c>
      <c r="T225" s="208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209" t="s">
        <v>142</v>
      </c>
      <c r="AT225" s="209" t="s">
        <v>137</v>
      </c>
      <c r="AU225" s="209" t="s">
        <v>89</v>
      </c>
      <c r="AY225" s="15" t="s">
        <v>135</v>
      </c>
      <c r="BE225" s="210">
        <f>IF(N225="základní",J225,0)</f>
        <v>0</v>
      </c>
      <c r="BF225" s="210">
        <f>IF(N225="snížená",J225,0)</f>
        <v>0</v>
      </c>
      <c r="BG225" s="210">
        <f>IF(N225="zákl. přenesená",J225,0)</f>
        <v>0</v>
      </c>
      <c r="BH225" s="210">
        <f>IF(N225="sníž. přenesená",J225,0)</f>
        <v>0</v>
      </c>
      <c r="BI225" s="210">
        <f>IF(N225="nulová",J225,0)</f>
        <v>0</v>
      </c>
      <c r="BJ225" s="15" t="s">
        <v>87</v>
      </c>
      <c r="BK225" s="210">
        <f>ROUND(I225*H225,2)</f>
        <v>0</v>
      </c>
      <c r="BL225" s="15" t="s">
        <v>142</v>
      </c>
      <c r="BM225" s="209" t="s">
        <v>419</v>
      </c>
    </row>
    <row r="226" spans="1:65" s="2" customFormat="1" ht="36">
      <c r="A226" s="32"/>
      <c r="B226" s="33"/>
      <c r="C226" s="34"/>
      <c r="D226" s="213" t="s">
        <v>218</v>
      </c>
      <c r="E226" s="34"/>
      <c r="F226" s="223" t="s">
        <v>420</v>
      </c>
      <c r="G226" s="34"/>
      <c r="H226" s="34"/>
      <c r="I226" s="166"/>
      <c r="J226" s="34"/>
      <c r="K226" s="34"/>
      <c r="L226" s="37"/>
      <c r="M226" s="224"/>
      <c r="N226" s="225"/>
      <c r="O226" s="69"/>
      <c r="P226" s="69"/>
      <c r="Q226" s="69"/>
      <c r="R226" s="69"/>
      <c r="S226" s="69"/>
      <c r="T226" s="70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T226" s="15" t="s">
        <v>218</v>
      </c>
      <c r="AU226" s="15" t="s">
        <v>89</v>
      </c>
    </row>
    <row r="227" spans="1:65" s="13" customFormat="1" ht="12">
      <c r="B227" s="211"/>
      <c r="C227" s="212"/>
      <c r="D227" s="213" t="s">
        <v>175</v>
      </c>
      <c r="E227" s="214" t="s">
        <v>1</v>
      </c>
      <c r="F227" s="215" t="s">
        <v>421</v>
      </c>
      <c r="G227" s="212"/>
      <c r="H227" s="216">
        <v>1430</v>
      </c>
      <c r="I227" s="217"/>
      <c r="J227" s="212"/>
      <c r="K227" s="212"/>
      <c r="L227" s="218"/>
      <c r="M227" s="219"/>
      <c r="N227" s="220"/>
      <c r="O227" s="220"/>
      <c r="P227" s="220"/>
      <c r="Q227" s="220"/>
      <c r="R227" s="220"/>
      <c r="S227" s="220"/>
      <c r="T227" s="221"/>
      <c r="AT227" s="222" t="s">
        <v>175</v>
      </c>
      <c r="AU227" s="222" t="s">
        <v>89</v>
      </c>
      <c r="AV227" s="13" t="s">
        <v>89</v>
      </c>
      <c r="AW227" s="13" t="s">
        <v>36</v>
      </c>
      <c r="AX227" s="13" t="s">
        <v>87</v>
      </c>
      <c r="AY227" s="222" t="s">
        <v>135</v>
      </c>
    </row>
    <row r="228" spans="1:65" s="2" customFormat="1" ht="26">
      <c r="A228" s="32"/>
      <c r="B228" s="33"/>
      <c r="C228" s="198" t="s">
        <v>422</v>
      </c>
      <c r="D228" s="198" t="s">
        <v>137</v>
      </c>
      <c r="E228" s="199" t="s">
        <v>423</v>
      </c>
      <c r="F228" s="200" t="s">
        <v>424</v>
      </c>
      <c r="G228" s="201" t="s">
        <v>140</v>
      </c>
      <c r="H228" s="202">
        <v>1190</v>
      </c>
      <c r="I228" s="203"/>
      <c r="J228" s="204">
        <f>ROUND(I228*H228,2)</f>
        <v>0</v>
      </c>
      <c r="K228" s="200" t="s">
        <v>141</v>
      </c>
      <c r="L228" s="37"/>
      <c r="M228" s="205" t="s">
        <v>1</v>
      </c>
      <c r="N228" s="206" t="s">
        <v>44</v>
      </c>
      <c r="O228" s="69"/>
      <c r="P228" s="207">
        <f>O228*H228</f>
        <v>0</v>
      </c>
      <c r="Q228" s="207">
        <v>0</v>
      </c>
      <c r="R228" s="207">
        <f>Q228*H228</f>
        <v>0</v>
      </c>
      <c r="S228" s="207">
        <v>0</v>
      </c>
      <c r="T228" s="208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209" t="s">
        <v>142</v>
      </c>
      <c r="AT228" s="209" t="s">
        <v>137</v>
      </c>
      <c r="AU228" s="209" t="s">
        <v>89</v>
      </c>
      <c r="AY228" s="15" t="s">
        <v>135</v>
      </c>
      <c r="BE228" s="210">
        <f>IF(N228="základní",J228,0)</f>
        <v>0</v>
      </c>
      <c r="BF228" s="210">
        <f>IF(N228="snížená",J228,0)</f>
        <v>0</v>
      </c>
      <c r="BG228" s="210">
        <f>IF(N228="zákl. přenesená",J228,0)</f>
        <v>0</v>
      </c>
      <c r="BH228" s="210">
        <f>IF(N228="sníž. přenesená",J228,0)</f>
        <v>0</v>
      </c>
      <c r="BI228" s="210">
        <f>IF(N228="nulová",J228,0)</f>
        <v>0</v>
      </c>
      <c r="BJ228" s="15" t="s">
        <v>87</v>
      </c>
      <c r="BK228" s="210">
        <f>ROUND(I228*H228,2)</f>
        <v>0</v>
      </c>
      <c r="BL228" s="15" t="s">
        <v>142</v>
      </c>
      <c r="BM228" s="209" t="s">
        <v>425</v>
      </c>
    </row>
    <row r="229" spans="1:65" s="2" customFormat="1" ht="24">
      <c r="A229" s="32"/>
      <c r="B229" s="33"/>
      <c r="C229" s="34"/>
      <c r="D229" s="213" t="s">
        <v>218</v>
      </c>
      <c r="E229" s="34"/>
      <c r="F229" s="223" t="s">
        <v>426</v>
      </c>
      <c r="G229" s="34"/>
      <c r="H229" s="34"/>
      <c r="I229" s="166"/>
      <c r="J229" s="34"/>
      <c r="K229" s="34"/>
      <c r="L229" s="37"/>
      <c r="M229" s="224"/>
      <c r="N229" s="225"/>
      <c r="O229" s="69"/>
      <c r="P229" s="69"/>
      <c r="Q229" s="69"/>
      <c r="R229" s="69"/>
      <c r="S229" s="69"/>
      <c r="T229" s="70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T229" s="15" t="s">
        <v>218</v>
      </c>
      <c r="AU229" s="15" t="s">
        <v>89</v>
      </c>
    </row>
    <row r="230" spans="1:65" s="2" customFormat="1" ht="33" customHeight="1">
      <c r="A230" s="32"/>
      <c r="B230" s="33"/>
      <c r="C230" s="198" t="s">
        <v>427</v>
      </c>
      <c r="D230" s="198" t="s">
        <v>137</v>
      </c>
      <c r="E230" s="199" t="s">
        <v>428</v>
      </c>
      <c r="F230" s="200" t="s">
        <v>429</v>
      </c>
      <c r="G230" s="201" t="s">
        <v>140</v>
      </c>
      <c r="H230" s="202">
        <v>1190</v>
      </c>
      <c r="I230" s="203"/>
      <c r="J230" s="204">
        <f>ROUND(I230*H230,2)</f>
        <v>0</v>
      </c>
      <c r="K230" s="200" t="s">
        <v>141</v>
      </c>
      <c r="L230" s="37"/>
      <c r="M230" s="205" t="s">
        <v>1</v>
      </c>
      <c r="N230" s="206" t="s">
        <v>44</v>
      </c>
      <c r="O230" s="69"/>
      <c r="P230" s="207">
        <f>O230*H230</f>
        <v>0</v>
      </c>
      <c r="Q230" s="207">
        <v>0</v>
      </c>
      <c r="R230" s="207">
        <f>Q230*H230</f>
        <v>0</v>
      </c>
      <c r="S230" s="207">
        <v>0</v>
      </c>
      <c r="T230" s="208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209" t="s">
        <v>142</v>
      </c>
      <c r="AT230" s="209" t="s">
        <v>137</v>
      </c>
      <c r="AU230" s="209" t="s">
        <v>89</v>
      </c>
      <c r="AY230" s="15" t="s">
        <v>135</v>
      </c>
      <c r="BE230" s="210">
        <f>IF(N230="základní",J230,0)</f>
        <v>0</v>
      </c>
      <c r="BF230" s="210">
        <f>IF(N230="snížená",J230,0)</f>
        <v>0</v>
      </c>
      <c r="BG230" s="210">
        <f>IF(N230="zákl. přenesená",J230,0)</f>
        <v>0</v>
      </c>
      <c r="BH230" s="210">
        <f>IF(N230="sníž. přenesená",J230,0)</f>
        <v>0</v>
      </c>
      <c r="BI230" s="210">
        <f>IF(N230="nulová",J230,0)</f>
        <v>0</v>
      </c>
      <c r="BJ230" s="15" t="s">
        <v>87</v>
      </c>
      <c r="BK230" s="210">
        <f>ROUND(I230*H230,2)</f>
        <v>0</v>
      </c>
      <c r="BL230" s="15" t="s">
        <v>142</v>
      </c>
      <c r="BM230" s="209" t="s">
        <v>430</v>
      </c>
    </row>
    <row r="231" spans="1:65" s="2" customFormat="1" ht="24">
      <c r="A231" s="32"/>
      <c r="B231" s="33"/>
      <c r="C231" s="34"/>
      <c r="D231" s="213" t="s">
        <v>218</v>
      </c>
      <c r="E231" s="34"/>
      <c r="F231" s="223" t="s">
        <v>426</v>
      </c>
      <c r="G231" s="34"/>
      <c r="H231" s="34"/>
      <c r="I231" s="166"/>
      <c r="J231" s="34"/>
      <c r="K231" s="34"/>
      <c r="L231" s="37"/>
      <c r="M231" s="224"/>
      <c r="N231" s="225"/>
      <c r="O231" s="69"/>
      <c r="P231" s="69"/>
      <c r="Q231" s="69"/>
      <c r="R231" s="69"/>
      <c r="S231" s="69"/>
      <c r="T231" s="70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T231" s="15" t="s">
        <v>218</v>
      </c>
      <c r="AU231" s="15" t="s">
        <v>89</v>
      </c>
    </row>
    <row r="232" spans="1:65" s="2" customFormat="1" ht="33" customHeight="1">
      <c r="A232" s="32"/>
      <c r="B232" s="33"/>
      <c r="C232" s="198" t="s">
        <v>431</v>
      </c>
      <c r="D232" s="198" t="s">
        <v>137</v>
      </c>
      <c r="E232" s="199" t="s">
        <v>432</v>
      </c>
      <c r="F232" s="200" t="s">
        <v>433</v>
      </c>
      <c r="G232" s="201" t="s">
        <v>140</v>
      </c>
      <c r="H232" s="202">
        <v>1190</v>
      </c>
      <c r="I232" s="203"/>
      <c r="J232" s="204">
        <f>ROUND(I232*H232,2)</f>
        <v>0</v>
      </c>
      <c r="K232" s="200" t="s">
        <v>141</v>
      </c>
      <c r="L232" s="37"/>
      <c r="M232" s="205" t="s">
        <v>1</v>
      </c>
      <c r="N232" s="206" t="s">
        <v>44</v>
      </c>
      <c r="O232" s="69"/>
      <c r="P232" s="207">
        <f>O232*H232</f>
        <v>0</v>
      </c>
      <c r="Q232" s="207">
        <v>0</v>
      </c>
      <c r="R232" s="207">
        <f>Q232*H232</f>
        <v>0</v>
      </c>
      <c r="S232" s="207">
        <v>0</v>
      </c>
      <c r="T232" s="208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209" t="s">
        <v>142</v>
      </c>
      <c r="AT232" s="209" t="s">
        <v>137</v>
      </c>
      <c r="AU232" s="209" t="s">
        <v>89</v>
      </c>
      <c r="AY232" s="15" t="s">
        <v>135</v>
      </c>
      <c r="BE232" s="210">
        <f>IF(N232="základní",J232,0)</f>
        <v>0</v>
      </c>
      <c r="BF232" s="210">
        <f>IF(N232="snížená",J232,0)</f>
        <v>0</v>
      </c>
      <c r="BG232" s="210">
        <f>IF(N232="zákl. přenesená",J232,0)</f>
        <v>0</v>
      </c>
      <c r="BH232" s="210">
        <f>IF(N232="sníž. přenesená",J232,0)</f>
        <v>0</v>
      </c>
      <c r="BI232" s="210">
        <f>IF(N232="nulová",J232,0)</f>
        <v>0</v>
      </c>
      <c r="BJ232" s="15" t="s">
        <v>87</v>
      </c>
      <c r="BK232" s="210">
        <f>ROUND(I232*H232,2)</f>
        <v>0</v>
      </c>
      <c r="BL232" s="15" t="s">
        <v>142</v>
      </c>
      <c r="BM232" s="209" t="s">
        <v>434</v>
      </c>
    </row>
    <row r="233" spans="1:65" s="2" customFormat="1" ht="24">
      <c r="A233" s="32"/>
      <c r="B233" s="33"/>
      <c r="C233" s="34"/>
      <c r="D233" s="213" t="s">
        <v>218</v>
      </c>
      <c r="E233" s="34"/>
      <c r="F233" s="223" t="s">
        <v>426</v>
      </c>
      <c r="G233" s="34"/>
      <c r="H233" s="34"/>
      <c r="I233" s="166"/>
      <c r="J233" s="34"/>
      <c r="K233" s="34"/>
      <c r="L233" s="37"/>
      <c r="M233" s="224"/>
      <c r="N233" s="225"/>
      <c r="O233" s="69"/>
      <c r="P233" s="69"/>
      <c r="Q233" s="69"/>
      <c r="R233" s="69"/>
      <c r="S233" s="69"/>
      <c r="T233" s="70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T233" s="15" t="s">
        <v>218</v>
      </c>
      <c r="AU233" s="15" t="s">
        <v>89</v>
      </c>
    </row>
    <row r="234" spans="1:65" s="2" customFormat="1" ht="21.75" customHeight="1">
      <c r="A234" s="32"/>
      <c r="B234" s="33"/>
      <c r="C234" s="198" t="s">
        <v>435</v>
      </c>
      <c r="D234" s="198" t="s">
        <v>137</v>
      </c>
      <c r="E234" s="199" t="s">
        <v>436</v>
      </c>
      <c r="F234" s="200" t="s">
        <v>437</v>
      </c>
      <c r="G234" s="201" t="s">
        <v>140</v>
      </c>
      <c r="H234" s="202">
        <v>2380</v>
      </c>
      <c r="I234" s="203"/>
      <c r="J234" s="204">
        <f>ROUND(I234*H234,2)</f>
        <v>0</v>
      </c>
      <c r="K234" s="200" t="s">
        <v>141</v>
      </c>
      <c r="L234" s="37"/>
      <c r="M234" s="205" t="s">
        <v>1</v>
      </c>
      <c r="N234" s="206" t="s">
        <v>44</v>
      </c>
      <c r="O234" s="69"/>
      <c r="P234" s="207">
        <f>O234*H234</f>
        <v>0</v>
      </c>
      <c r="Q234" s="207">
        <v>0</v>
      </c>
      <c r="R234" s="207">
        <f>Q234*H234</f>
        <v>0</v>
      </c>
      <c r="S234" s="207">
        <v>0</v>
      </c>
      <c r="T234" s="208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209" t="s">
        <v>142</v>
      </c>
      <c r="AT234" s="209" t="s">
        <v>137</v>
      </c>
      <c r="AU234" s="209" t="s">
        <v>89</v>
      </c>
      <c r="AY234" s="15" t="s">
        <v>135</v>
      </c>
      <c r="BE234" s="210">
        <f>IF(N234="základní",J234,0)</f>
        <v>0</v>
      </c>
      <c r="BF234" s="210">
        <f>IF(N234="snížená",J234,0)</f>
        <v>0</v>
      </c>
      <c r="BG234" s="210">
        <f>IF(N234="zákl. přenesená",J234,0)</f>
        <v>0</v>
      </c>
      <c r="BH234" s="210">
        <f>IF(N234="sníž. přenesená",J234,0)</f>
        <v>0</v>
      </c>
      <c r="BI234" s="210">
        <f>IF(N234="nulová",J234,0)</f>
        <v>0</v>
      </c>
      <c r="BJ234" s="15" t="s">
        <v>87</v>
      </c>
      <c r="BK234" s="210">
        <f>ROUND(I234*H234,2)</f>
        <v>0</v>
      </c>
      <c r="BL234" s="15" t="s">
        <v>142</v>
      </c>
      <c r="BM234" s="209" t="s">
        <v>438</v>
      </c>
    </row>
    <row r="235" spans="1:65" s="2" customFormat="1" ht="24">
      <c r="A235" s="32"/>
      <c r="B235" s="33"/>
      <c r="C235" s="34"/>
      <c r="D235" s="213" t="s">
        <v>218</v>
      </c>
      <c r="E235" s="34"/>
      <c r="F235" s="223" t="s">
        <v>426</v>
      </c>
      <c r="G235" s="34"/>
      <c r="H235" s="34"/>
      <c r="I235" s="166"/>
      <c r="J235" s="34"/>
      <c r="K235" s="34"/>
      <c r="L235" s="37"/>
      <c r="M235" s="224"/>
      <c r="N235" s="225"/>
      <c r="O235" s="69"/>
      <c r="P235" s="69"/>
      <c r="Q235" s="69"/>
      <c r="R235" s="69"/>
      <c r="S235" s="69"/>
      <c r="T235" s="70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T235" s="15" t="s">
        <v>218</v>
      </c>
      <c r="AU235" s="15" t="s">
        <v>89</v>
      </c>
    </row>
    <row r="236" spans="1:65" s="13" customFormat="1" ht="12">
      <c r="B236" s="211"/>
      <c r="C236" s="212"/>
      <c r="D236" s="213" t="s">
        <v>175</v>
      </c>
      <c r="E236" s="214" t="s">
        <v>1</v>
      </c>
      <c r="F236" s="215" t="s">
        <v>439</v>
      </c>
      <c r="G236" s="212"/>
      <c r="H236" s="216">
        <v>2380</v>
      </c>
      <c r="I236" s="217"/>
      <c r="J236" s="212"/>
      <c r="K236" s="212"/>
      <c r="L236" s="218"/>
      <c r="M236" s="219"/>
      <c r="N236" s="220"/>
      <c r="O236" s="220"/>
      <c r="P236" s="220"/>
      <c r="Q236" s="220"/>
      <c r="R236" s="220"/>
      <c r="S236" s="220"/>
      <c r="T236" s="221"/>
      <c r="AT236" s="222" t="s">
        <v>175</v>
      </c>
      <c r="AU236" s="222" t="s">
        <v>89</v>
      </c>
      <c r="AV236" s="13" t="s">
        <v>89</v>
      </c>
      <c r="AW236" s="13" t="s">
        <v>36</v>
      </c>
      <c r="AX236" s="13" t="s">
        <v>87</v>
      </c>
      <c r="AY236" s="222" t="s">
        <v>135</v>
      </c>
    </row>
    <row r="237" spans="1:65" s="2" customFormat="1" ht="39">
      <c r="A237" s="32"/>
      <c r="B237" s="33"/>
      <c r="C237" s="198" t="s">
        <v>440</v>
      </c>
      <c r="D237" s="198" t="s">
        <v>137</v>
      </c>
      <c r="E237" s="199" t="s">
        <v>441</v>
      </c>
      <c r="F237" s="200" t="s">
        <v>442</v>
      </c>
      <c r="G237" s="201" t="s">
        <v>140</v>
      </c>
      <c r="H237" s="202">
        <v>1095</v>
      </c>
      <c r="I237" s="203"/>
      <c r="J237" s="204">
        <f>ROUND(I237*H237,2)</f>
        <v>0</v>
      </c>
      <c r="K237" s="200" t="s">
        <v>141</v>
      </c>
      <c r="L237" s="37"/>
      <c r="M237" s="205" t="s">
        <v>1</v>
      </c>
      <c r="N237" s="206" t="s">
        <v>44</v>
      </c>
      <c r="O237" s="69"/>
      <c r="P237" s="207">
        <f>O237*H237</f>
        <v>0</v>
      </c>
      <c r="Q237" s="207">
        <v>0.04</v>
      </c>
      <c r="R237" s="207">
        <f>Q237*H237</f>
        <v>43.800000000000004</v>
      </c>
      <c r="S237" s="207">
        <v>0</v>
      </c>
      <c r="T237" s="208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209" t="s">
        <v>142</v>
      </c>
      <c r="AT237" s="209" t="s">
        <v>137</v>
      </c>
      <c r="AU237" s="209" t="s">
        <v>89</v>
      </c>
      <c r="AY237" s="15" t="s">
        <v>135</v>
      </c>
      <c r="BE237" s="210">
        <f>IF(N237="základní",J237,0)</f>
        <v>0</v>
      </c>
      <c r="BF237" s="210">
        <f>IF(N237="snížená",J237,0)</f>
        <v>0</v>
      </c>
      <c r="BG237" s="210">
        <f>IF(N237="zákl. přenesená",J237,0)</f>
        <v>0</v>
      </c>
      <c r="BH237" s="210">
        <f>IF(N237="sníž. přenesená",J237,0)</f>
        <v>0</v>
      </c>
      <c r="BI237" s="210">
        <f>IF(N237="nulová",J237,0)</f>
        <v>0</v>
      </c>
      <c r="BJ237" s="15" t="s">
        <v>87</v>
      </c>
      <c r="BK237" s="210">
        <f>ROUND(I237*H237,2)</f>
        <v>0</v>
      </c>
      <c r="BL237" s="15" t="s">
        <v>142</v>
      </c>
      <c r="BM237" s="209" t="s">
        <v>443</v>
      </c>
    </row>
    <row r="238" spans="1:65" s="2" customFormat="1" ht="24">
      <c r="A238" s="32"/>
      <c r="B238" s="33"/>
      <c r="C238" s="34"/>
      <c r="D238" s="213" t="s">
        <v>218</v>
      </c>
      <c r="E238" s="34"/>
      <c r="F238" s="223" t="s">
        <v>444</v>
      </c>
      <c r="G238" s="34"/>
      <c r="H238" s="34"/>
      <c r="I238" s="166"/>
      <c r="J238" s="34"/>
      <c r="K238" s="34"/>
      <c r="L238" s="37"/>
      <c r="M238" s="224"/>
      <c r="N238" s="225"/>
      <c r="O238" s="69"/>
      <c r="P238" s="69"/>
      <c r="Q238" s="69"/>
      <c r="R238" s="69"/>
      <c r="S238" s="69"/>
      <c r="T238" s="70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T238" s="15" t="s">
        <v>218</v>
      </c>
      <c r="AU238" s="15" t="s">
        <v>89</v>
      </c>
    </row>
    <row r="239" spans="1:65" s="2" customFormat="1" ht="26">
      <c r="A239" s="32"/>
      <c r="B239" s="33"/>
      <c r="C239" s="226" t="s">
        <v>445</v>
      </c>
      <c r="D239" s="226" t="s">
        <v>221</v>
      </c>
      <c r="E239" s="227" t="s">
        <v>446</v>
      </c>
      <c r="F239" s="228" t="s">
        <v>447</v>
      </c>
      <c r="G239" s="229" t="s">
        <v>140</v>
      </c>
      <c r="H239" s="230">
        <v>666.6</v>
      </c>
      <c r="I239" s="231"/>
      <c r="J239" s="232">
        <f>ROUND(I239*H239,2)</f>
        <v>0</v>
      </c>
      <c r="K239" s="228" t="s">
        <v>1</v>
      </c>
      <c r="L239" s="233"/>
      <c r="M239" s="234" t="s">
        <v>1</v>
      </c>
      <c r="N239" s="235" t="s">
        <v>44</v>
      </c>
      <c r="O239" s="69"/>
      <c r="P239" s="207">
        <f>O239*H239</f>
        <v>0</v>
      </c>
      <c r="Q239" s="207">
        <v>1.0800000000000001E-2</v>
      </c>
      <c r="R239" s="207">
        <f>Q239*H239</f>
        <v>7.1992800000000008</v>
      </c>
      <c r="S239" s="207">
        <v>0</v>
      </c>
      <c r="T239" s="208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209" t="s">
        <v>167</v>
      </c>
      <c r="AT239" s="209" t="s">
        <v>221</v>
      </c>
      <c r="AU239" s="209" t="s">
        <v>89</v>
      </c>
      <c r="AY239" s="15" t="s">
        <v>135</v>
      </c>
      <c r="BE239" s="210">
        <f>IF(N239="základní",J239,0)</f>
        <v>0</v>
      </c>
      <c r="BF239" s="210">
        <f>IF(N239="snížená",J239,0)</f>
        <v>0</v>
      </c>
      <c r="BG239" s="210">
        <f>IF(N239="zákl. přenesená",J239,0)</f>
        <v>0</v>
      </c>
      <c r="BH239" s="210">
        <f>IF(N239="sníž. přenesená",J239,0)</f>
        <v>0</v>
      </c>
      <c r="BI239" s="210">
        <f>IF(N239="nulová",J239,0)</f>
        <v>0</v>
      </c>
      <c r="BJ239" s="15" t="s">
        <v>87</v>
      </c>
      <c r="BK239" s="210">
        <f>ROUND(I239*H239,2)</f>
        <v>0</v>
      </c>
      <c r="BL239" s="15" t="s">
        <v>142</v>
      </c>
      <c r="BM239" s="209" t="s">
        <v>448</v>
      </c>
    </row>
    <row r="240" spans="1:65" s="2" customFormat="1" ht="24">
      <c r="A240" s="32"/>
      <c r="B240" s="33"/>
      <c r="C240" s="34"/>
      <c r="D240" s="213" t="s">
        <v>218</v>
      </c>
      <c r="E240" s="34"/>
      <c r="F240" s="223" t="s">
        <v>444</v>
      </c>
      <c r="G240" s="34"/>
      <c r="H240" s="34"/>
      <c r="I240" s="166"/>
      <c r="J240" s="34"/>
      <c r="K240" s="34"/>
      <c r="L240" s="37"/>
      <c r="M240" s="224"/>
      <c r="N240" s="225"/>
      <c r="O240" s="69"/>
      <c r="P240" s="69"/>
      <c r="Q240" s="69"/>
      <c r="R240" s="69"/>
      <c r="S240" s="69"/>
      <c r="T240" s="70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T240" s="15" t="s">
        <v>218</v>
      </c>
      <c r="AU240" s="15" t="s">
        <v>89</v>
      </c>
    </row>
    <row r="241" spans="1:65" s="13" customFormat="1" ht="12">
      <c r="B241" s="211"/>
      <c r="C241" s="212"/>
      <c r="D241" s="213" t="s">
        <v>175</v>
      </c>
      <c r="E241" s="212"/>
      <c r="F241" s="215" t="s">
        <v>449</v>
      </c>
      <c r="G241" s="212"/>
      <c r="H241" s="216">
        <v>666.6</v>
      </c>
      <c r="I241" s="217"/>
      <c r="J241" s="212"/>
      <c r="K241" s="212"/>
      <c r="L241" s="218"/>
      <c r="M241" s="219"/>
      <c r="N241" s="220"/>
      <c r="O241" s="220"/>
      <c r="P241" s="220"/>
      <c r="Q241" s="220"/>
      <c r="R241" s="220"/>
      <c r="S241" s="220"/>
      <c r="T241" s="221"/>
      <c r="AT241" s="222" t="s">
        <v>175</v>
      </c>
      <c r="AU241" s="222" t="s">
        <v>89</v>
      </c>
      <c r="AV241" s="13" t="s">
        <v>89</v>
      </c>
      <c r="AW241" s="13" t="s">
        <v>4</v>
      </c>
      <c r="AX241" s="13" t="s">
        <v>87</v>
      </c>
      <c r="AY241" s="222" t="s">
        <v>135</v>
      </c>
    </row>
    <row r="242" spans="1:65" s="2" customFormat="1" ht="26">
      <c r="A242" s="32"/>
      <c r="B242" s="33"/>
      <c r="C242" s="226" t="s">
        <v>450</v>
      </c>
      <c r="D242" s="226" t="s">
        <v>221</v>
      </c>
      <c r="E242" s="227" t="s">
        <v>451</v>
      </c>
      <c r="F242" s="228" t="s">
        <v>452</v>
      </c>
      <c r="G242" s="229" t="s">
        <v>140</v>
      </c>
      <c r="H242" s="230">
        <v>318.14999999999998</v>
      </c>
      <c r="I242" s="231"/>
      <c r="J242" s="232">
        <f>ROUND(I242*H242,2)</f>
        <v>0</v>
      </c>
      <c r="K242" s="228" t="s">
        <v>1</v>
      </c>
      <c r="L242" s="233"/>
      <c r="M242" s="234" t="s">
        <v>1</v>
      </c>
      <c r="N242" s="235" t="s">
        <v>44</v>
      </c>
      <c r="O242" s="69"/>
      <c r="P242" s="207">
        <f>O242*H242</f>
        <v>0</v>
      </c>
      <c r="Q242" s="207">
        <v>1.0800000000000001E-2</v>
      </c>
      <c r="R242" s="207">
        <f>Q242*H242</f>
        <v>3.4360200000000001</v>
      </c>
      <c r="S242" s="207">
        <v>0</v>
      </c>
      <c r="T242" s="208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209" t="s">
        <v>167</v>
      </c>
      <c r="AT242" s="209" t="s">
        <v>221</v>
      </c>
      <c r="AU242" s="209" t="s">
        <v>89</v>
      </c>
      <c r="AY242" s="15" t="s">
        <v>135</v>
      </c>
      <c r="BE242" s="210">
        <f>IF(N242="základní",J242,0)</f>
        <v>0</v>
      </c>
      <c r="BF242" s="210">
        <f>IF(N242="snížená",J242,0)</f>
        <v>0</v>
      </c>
      <c r="BG242" s="210">
        <f>IF(N242="zákl. přenesená",J242,0)</f>
        <v>0</v>
      </c>
      <c r="BH242" s="210">
        <f>IF(N242="sníž. přenesená",J242,0)</f>
        <v>0</v>
      </c>
      <c r="BI242" s="210">
        <f>IF(N242="nulová",J242,0)</f>
        <v>0</v>
      </c>
      <c r="BJ242" s="15" t="s">
        <v>87</v>
      </c>
      <c r="BK242" s="210">
        <f>ROUND(I242*H242,2)</f>
        <v>0</v>
      </c>
      <c r="BL242" s="15" t="s">
        <v>142</v>
      </c>
      <c r="BM242" s="209" t="s">
        <v>453</v>
      </c>
    </row>
    <row r="243" spans="1:65" s="2" customFormat="1" ht="36">
      <c r="A243" s="32"/>
      <c r="B243" s="33"/>
      <c r="C243" s="34"/>
      <c r="D243" s="213" t="s">
        <v>218</v>
      </c>
      <c r="E243" s="34"/>
      <c r="F243" s="223" t="s">
        <v>454</v>
      </c>
      <c r="G243" s="34"/>
      <c r="H243" s="34"/>
      <c r="I243" s="166"/>
      <c r="J243" s="34"/>
      <c r="K243" s="34"/>
      <c r="L243" s="37"/>
      <c r="M243" s="224"/>
      <c r="N243" s="225"/>
      <c r="O243" s="69"/>
      <c r="P243" s="69"/>
      <c r="Q243" s="69"/>
      <c r="R243" s="69"/>
      <c r="S243" s="69"/>
      <c r="T243" s="70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T243" s="15" t="s">
        <v>218</v>
      </c>
      <c r="AU243" s="15" t="s">
        <v>89</v>
      </c>
    </row>
    <row r="244" spans="1:65" s="13" customFormat="1" ht="12">
      <c r="B244" s="211"/>
      <c r="C244" s="212"/>
      <c r="D244" s="213" t="s">
        <v>175</v>
      </c>
      <c r="E244" s="212"/>
      <c r="F244" s="215" t="s">
        <v>455</v>
      </c>
      <c r="G244" s="212"/>
      <c r="H244" s="216">
        <v>318.14999999999998</v>
      </c>
      <c r="I244" s="217"/>
      <c r="J244" s="212"/>
      <c r="K244" s="212"/>
      <c r="L244" s="218"/>
      <c r="M244" s="219"/>
      <c r="N244" s="220"/>
      <c r="O244" s="220"/>
      <c r="P244" s="220"/>
      <c r="Q244" s="220"/>
      <c r="R244" s="220"/>
      <c r="S244" s="220"/>
      <c r="T244" s="221"/>
      <c r="AT244" s="222" t="s">
        <v>175</v>
      </c>
      <c r="AU244" s="222" t="s">
        <v>89</v>
      </c>
      <c r="AV244" s="13" t="s">
        <v>89</v>
      </c>
      <c r="AW244" s="13" t="s">
        <v>4</v>
      </c>
      <c r="AX244" s="13" t="s">
        <v>87</v>
      </c>
      <c r="AY244" s="222" t="s">
        <v>135</v>
      </c>
    </row>
    <row r="245" spans="1:65" s="2" customFormat="1" ht="39">
      <c r="A245" s="32"/>
      <c r="B245" s="33"/>
      <c r="C245" s="226" t="s">
        <v>456</v>
      </c>
      <c r="D245" s="226" t="s">
        <v>221</v>
      </c>
      <c r="E245" s="227" t="s">
        <v>457</v>
      </c>
      <c r="F245" s="228" t="s">
        <v>458</v>
      </c>
      <c r="G245" s="229" t="s">
        <v>140</v>
      </c>
      <c r="H245" s="230">
        <v>121.2</v>
      </c>
      <c r="I245" s="231"/>
      <c r="J245" s="232">
        <f>ROUND(I245*H245,2)</f>
        <v>0</v>
      </c>
      <c r="K245" s="228" t="s">
        <v>1</v>
      </c>
      <c r="L245" s="233"/>
      <c r="M245" s="234" t="s">
        <v>1</v>
      </c>
      <c r="N245" s="235" t="s">
        <v>44</v>
      </c>
      <c r="O245" s="69"/>
      <c r="P245" s="207">
        <f>O245*H245</f>
        <v>0</v>
      </c>
      <c r="Q245" s="207">
        <v>1.0800000000000001E-2</v>
      </c>
      <c r="R245" s="207">
        <f>Q245*H245</f>
        <v>1.3089600000000001</v>
      </c>
      <c r="S245" s="207">
        <v>0</v>
      </c>
      <c r="T245" s="208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209" t="s">
        <v>167</v>
      </c>
      <c r="AT245" s="209" t="s">
        <v>221</v>
      </c>
      <c r="AU245" s="209" t="s">
        <v>89</v>
      </c>
      <c r="AY245" s="15" t="s">
        <v>135</v>
      </c>
      <c r="BE245" s="210">
        <f>IF(N245="základní",J245,0)</f>
        <v>0</v>
      </c>
      <c r="BF245" s="210">
        <f>IF(N245="snížená",J245,0)</f>
        <v>0</v>
      </c>
      <c r="BG245" s="210">
        <f>IF(N245="zákl. přenesená",J245,0)</f>
        <v>0</v>
      </c>
      <c r="BH245" s="210">
        <f>IF(N245="sníž. přenesená",J245,0)</f>
        <v>0</v>
      </c>
      <c r="BI245" s="210">
        <f>IF(N245="nulová",J245,0)</f>
        <v>0</v>
      </c>
      <c r="BJ245" s="15" t="s">
        <v>87</v>
      </c>
      <c r="BK245" s="210">
        <f>ROUND(I245*H245,2)</f>
        <v>0</v>
      </c>
      <c r="BL245" s="15" t="s">
        <v>142</v>
      </c>
      <c r="BM245" s="209" t="s">
        <v>459</v>
      </c>
    </row>
    <row r="246" spans="1:65" s="2" customFormat="1" ht="24">
      <c r="A246" s="32"/>
      <c r="B246" s="33"/>
      <c r="C246" s="34"/>
      <c r="D246" s="213" t="s">
        <v>218</v>
      </c>
      <c r="E246" s="34"/>
      <c r="F246" s="223" t="s">
        <v>460</v>
      </c>
      <c r="G246" s="34"/>
      <c r="H246" s="34"/>
      <c r="I246" s="166"/>
      <c r="J246" s="34"/>
      <c r="K246" s="34"/>
      <c r="L246" s="37"/>
      <c r="M246" s="224"/>
      <c r="N246" s="225"/>
      <c r="O246" s="69"/>
      <c r="P246" s="69"/>
      <c r="Q246" s="69"/>
      <c r="R246" s="69"/>
      <c r="S246" s="69"/>
      <c r="T246" s="70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T246" s="15" t="s">
        <v>218</v>
      </c>
      <c r="AU246" s="15" t="s">
        <v>89</v>
      </c>
    </row>
    <row r="247" spans="1:65" s="13" customFormat="1" ht="12">
      <c r="B247" s="211"/>
      <c r="C247" s="212"/>
      <c r="D247" s="213" t="s">
        <v>175</v>
      </c>
      <c r="E247" s="212"/>
      <c r="F247" s="215" t="s">
        <v>461</v>
      </c>
      <c r="G247" s="212"/>
      <c r="H247" s="216">
        <v>121.2</v>
      </c>
      <c r="I247" s="217"/>
      <c r="J247" s="212"/>
      <c r="K247" s="212"/>
      <c r="L247" s="218"/>
      <c r="M247" s="219"/>
      <c r="N247" s="220"/>
      <c r="O247" s="220"/>
      <c r="P247" s="220"/>
      <c r="Q247" s="220"/>
      <c r="R247" s="220"/>
      <c r="S247" s="220"/>
      <c r="T247" s="221"/>
      <c r="AT247" s="222" t="s">
        <v>175</v>
      </c>
      <c r="AU247" s="222" t="s">
        <v>89</v>
      </c>
      <c r="AV247" s="13" t="s">
        <v>89</v>
      </c>
      <c r="AW247" s="13" t="s">
        <v>4</v>
      </c>
      <c r="AX247" s="13" t="s">
        <v>87</v>
      </c>
      <c r="AY247" s="222" t="s">
        <v>135</v>
      </c>
    </row>
    <row r="248" spans="1:65" s="2" customFormat="1" ht="26">
      <c r="A248" s="32"/>
      <c r="B248" s="33"/>
      <c r="C248" s="198" t="s">
        <v>462</v>
      </c>
      <c r="D248" s="198" t="s">
        <v>137</v>
      </c>
      <c r="E248" s="199" t="s">
        <v>463</v>
      </c>
      <c r="F248" s="200" t="s">
        <v>464</v>
      </c>
      <c r="G248" s="201" t="s">
        <v>140</v>
      </c>
      <c r="H248" s="202">
        <v>138</v>
      </c>
      <c r="I248" s="203"/>
      <c r="J248" s="204">
        <f>ROUND(I248*H248,2)</f>
        <v>0</v>
      </c>
      <c r="K248" s="200" t="s">
        <v>141</v>
      </c>
      <c r="L248" s="37"/>
      <c r="M248" s="205" t="s">
        <v>1</v>
      </c>
      <c r="N248" s="206" t="s">
        <v>44</v>
      </c>
      <c r="O248" s="69"/>
      <c r="P248" s="207">
        <f>O248*H248</f>
        <v>0</v>
      </c>
      <c r="Q248" s="207">
        <v>8.4250000000000005E-2</v>
      </c>
      <c r="R248" s="207">
        <f>Q248*H248</f>
        <v>11.6265</v>
      </c>
      <c r="S248" s="207">
        <v>0</v>
      </c>
      <c r="T248" s="208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209" t="s">
        <v>142</v>
      </c>
      <c r="AT248" s="209" t="s">
        <v>137</v>
      </c>
      <c r="AU248" s="209" t="s">
        <v>89</v>
      </c>
      <c r="AY248" s="15" t="s">
        <v>135</v>
      </c>
      <c r="BE248" s="210">
        <f>IF(N248="základní",J248,0)</f>
        <v>0</v>
      </c>
      <c r="BF248" s="210">
        <f>IF(N248="snížená",J248,0)</f>
        <v>0</v>
      </c>
      <c r="BG248" s="210">
        <f>IF(N248="zákl. přenesená",J248,0)</f>
        <v>0</v>
      </c>
      <c r="BH248" s="210">
        <f>IF(N248="sníž. přenesená",J248,0)</f>
        <v>0</v>
      </c>
      <c r="BI248" s="210">
        <f>IF(N248="nulová",J248,0)</f>
        <v>0</v>
      </c>
      <c r="BJ248" s="15" t="s">
        <v>87</v>
      </c>
      <c r="BK248" s="210">
        <f>ROUND(I248*H248,2)</f>
        <v>0</v>
      </c>
      <c r="BL248" s="15" t="s">
        <v>142</v>
      </c>
      <c r="BM248" s="209" t="s">
        <v>465</v>
      </c>
    </row>
    <row r="249" spans="1:65" s="2" customFormat="1" ht="24">
      <c r="A249" s="32"/>
      <c r="B249" s="33"/>
      <c r="C249" s="34"/>
      <c r="D249" s="213" t="s">
        <v>218</v>
      </c>
      <c r="E249" s="34"/>
      <c r="F249" s="223" t="s">
        <v>466</v>
      </c>
      <c r="G249" s="34"/>
      <c r="H249" s="34"/>
      <c r="I249" s="166"/>
      <c r="J249" s="34"/>
      <c r="K249" s="34"/>
      <c r="L249" s="37"/>
      <c r="M249" s="224"/>
      <c r="N249" s="225"/>
      <c r="O249" s="69"/>
      <c r="P249" s="69"/>
      <c r="Q249" s="69"/>
      <c r="R249" s="69"/>
      <c r="S249" s="69"/>
      <c r="T249" s="70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T249" s="15" t="s">
        <v>218</v>
      </c>
      <c r="AU249" s="15" t="s">
        <v>89</v>
      </c>
    </row>
    <row r="250" spans="1:65" s="2" customFormat="1" ht="21.75" customHeight="1">
      <c r="A250" s="32"/>
      <c r="B250" s="33"/>
      <c r="C250" s="226" t="s">
        <v>467</v>
      </c>
      <c r="D250" s="226" t="s">
        <v>221</v>
      </c>
      <c r="E250" s="227" t="s">
        <v>468</v>
      </c>
      <c r="F250" s="228" t="s">
        <v>469</v>
      </c>
      <c r="G250" s="229" t="s">
        <v>140</v>
      </c>
      <c r="H250" s="230">
        <v>120</v>
      </c>
      <c r="I250" s="231"/>
      <c r="J250" s="232">
        <f>ROUND(I250*H250,2)</f>
        <v>0</v>
      </c>
      <c r="K250" s="228" t="s">
        <v>141</v>
      </c>
      <c r="L250" s="233"/>
      <c r="M250" s="234" t="s">
        <v>1</v>
      </c>
      <c r="N250" s="235" t="s">
        <v>44</v>
      </c>
      <c r="O250" s="69"/>
      <c r="P250" s="207">
        <f>O250*H250</f>
        <v>0</v>
      </c>
      <c r="Q250" s="207">
        <v>0.13100000000000001</v>
      </c>
      <c r="R250" s="207">
        <f>Q250*H250</f>
        <v>15.72</v>
      </c>
      <c r="S250" s="207">
        <v>0</v>
      </c>
      <c r="T250" s="208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209" t="s">
        <v>167</v>
      </c>
      <c r="AT250" s="209" t="s">
        <v>221</v>
      </c>
      <c r="AU250" s="209" t="s">
        <v>89</v>
      </c>
      <c r="AY250" s="15" t="s">
        <v>135</v>
      </c>
      <c r="BE250" s="210">
        <f>IF(N250="základní",J250,0)</f>
        <v>0</v>
      </c>
      <c r="BF250" s="210">
        <f>IF(N250="snížená",J250,0)</f>
        <v>0</v>
      </c>
      <c r="BG250" s="210">
        <f>IF(N250="zákl. přenesená",J250,0)</f>
        <v>0</v>
      </c>
      <c r="BH250" s="210">
        <f>IF(N250="sníž. přenesená",J250,0)</f>
        <v>0</v>
      </c>
      <c r="BI250" s="210">
        <f>IF(N250="nulová",J250,0)</f>
        <v>0</v>
      </c>
      <c r="BJ250" s="15" t="s">
        <v>87</v>
      </c>
      <c r="BK250" s="210">
        <f>ROUND(I250*H250,2)</f>
        <v>0</v>
      </c>
      <c r="BL250" s="15" t="s">
        <v>142</v>
      </c>
      <c r="BM250" s="209" t="s">
        <v>470</v>
      </c>
    </row>
    <row r="251" spans="1:65" s="2" customFormat="1" ht="24">
      <c r="A251" s="32"/>
      <c r="B251" s="33"/>
      <c r="C251" s="34"/>
      <c r="D251" s="213" t="s">
        <v>218</v>
      </c>
      <c r="E251" s="34"/>
      <c r="F251" s="223" t="s">
        <v>466</v>
      </c>
      <c r="G251" s="34"/>
      <c r="H251" s="34"/>
      <c r="I251" s="166"/>
      <c r="J251" s="34"/>
      <c r="K251" s="34"/>
      <c r="L251" s="37"/>
      <c r="M251" s="224"/>
      <c r="N251" s="225"/>
      <c r="O251" s="69"/>
      <c r="P251" s="69"/>
      <c r="Q251" s="69"/>
      <c r="R251" s="69"/>
      <c r="S251" s="69"/>
      <c r="T251" s="70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T251" s="15" t="s">
        <v>218</v>
      </c>
      <c r="AU251" s="15" t="s">
        <v>89</v>
      </c>
    </row>
    <row r="252" spans="1:65" s="2" customFormat="1" ht="26">
      <c r="A252" s="32"/>
      <c r="B252" s="33"/>
      <c r="C252" s="226" t="s">
        <v>471</v>
      </c>
      <c r="D252" s="226" t="s">
        <v>221</v>
      </c>
      <c r="E252" s="227" t="s">
        <v>472</v>
      </c>
      <c r="F252" s="228" t="s">
        <v>473</v>
      </c>
      <c r="G252" s="229" t="s">
        <v>140</v>
      </c>
      <c r="H252" s="230">
        <v>18</v>
      </c>
      <c r="I252" s="231"/>
      <c r="J252" s="232">
        <f>ROUND(I252*H252,2)</f>
        <v>0</v>
      </c>
      <c r="K252" s="228" t="s">
        <v>141</v>
      </c>
      <c r="L252" s="233"/>
      <c r="M252" s="234" t="s">
        <v>1</v>
      </c>
      <c r="N252" s="235" t="s">
        <v>44</v>
      </c>
      <c r="O252" s="69"/>
      <c r="P252" s="207">
        <f>O252*H252</f>
        <v>0</v>
      </c>
      <c r="Q252" s="207">
        <v>0.13100000000000001</v>
      </c>
      <c r="R252" s="207">
        <f>Q252*H252</f>
        <v>2.3580000000000001</v>
      </c>
      <c r="S252" s="207">
        <v>0</v>
      </c>
      <c r="T252" s="208">
        <f>S252*H252</f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209" t="s">
        <v>167</v>
      </c>
      <c r="AT252" s="209" t="s">
        <v>221</v>
      </c>
      <c r="AU252" s="209" t="s">
        <v>89</v>
      </c>
      <c r="AY252" s="15" t="s">
        <v>135</v>
      </c>
      <c r="BE252" s="210">
        <f>IF(N252="základní",J252,0)</f>
        <v>0</v>
      </c>
      <c r="BF252" s="210">
        <f>IF(N252="snížená",J252,0)</f>
        <v>0</v>
      </c>
      <c r="BG252" s="210">
        <f>IF(N252="zákl. přenesená",J252,0)</f>
        <v>0</v>
      </c>
      <c r="BH252" s="210">
        <f>IF(N252="sníž. přenesená",J252,0)</f>
        <v>0</v>
      </c>
      <c r="BI252" s="210">
        <f>IF(N252="nulová",J252,0)</f>
        <v>0</v>
      </c>
      <c r="BJ252" s="15" t="s">
        <v>87</v>
      </c>
      <c r="BK252" s="210">
        <f>ROUND(I252*H252,2)</f>
        <v>0</v>
      </c>
      <c r="BL252" s="15" t="s">
        <v>142</v>
      </c>
      <c r="BM252" s="209" t="s">
        <v>474</v>
      </c>
    </row>
    <row r="253" spans="1:65" s="2" customFormat="1" ht="24">
      <c r="A253" s="32"/>
      <c r="B253" s="33"/>
      <c r="C253" s="34"/>
      <c r="D253" s="213" t="s">
        <v>218</v>
      </c>
      <c r="E253" s="34"/>
      <c r="F253" s="223" t="s">
        <v>466</v>
      </c>
      <c r="G253" s="34"/>
      <c r="H253" s="34"/>
      <c r="I253" s="166"/>
      <c r="J253" s="34"/>
      <c r="K253" s="34"/>
      <c r="L253" s="37"/>
      <c r="M253" s="224"/>
      <c r="N253" s="225"/>
      <c r="O253" s="69"/>
      <c r="P253" s="69"/>
      <c r="Q253" s="69"/>
      <c r="R253" s="69"/>
      <c r="S253" s="69"/>
      <c r="T253" s="70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T253" s="15" t="s">
        <v>218</v>
      </c>
      <c r="AU253" s="15" t="s">
        <v>89</v>
      </c>
    </row>
    <row r="254" spans="1:65" s="2" customFormat="1" ht="26">
      <c r="A254" s="32"/>
      <c r="B254" s="33"/>
      <c r="C254" s="198" t="s">
        <v>475</v>
      </c>
      <c r="D254" s="198" t="s">
        <v>137</v>
      </c>
      <c r="E254" s="199" t="s">
        <v>476</v>
      </c>
      <c r="F254" s="200" t="s">
        <v>477</v>
      </c>
      <c r="G254" s="201" t="s">
        <v>140</v>
      </c>
      <c r="H254" s="202">
        <v>55</v>
      </c>
      <c r="I254" s="203"/>
      <c r="J254" s="204">
        <f>ROUND(I254*H254,2)</f>
        <v>0</v>
      </c>
      <c r="K254" s="200" t="s">
        <v>141</v>
      </c>
      <c r="L254" s="37"/>
      <c r="M254" s="205" t="s">
        <v>1</v>
      </c>
      <c r="N254" s="206" t="s">
        <v>44</v>
      </c>
      <c r="O254" s="69"/>
      <c r="P254" s="207">
        <f>O254*H254</f>
        <v>0</v>
      </c>
      <c r="Q254" s="207">
        <v>0.10362</v>
      </c>
      <c r="R254" s="207">
        <f>Q254*H254</f>
        <v>5.6991000000000005</v>
      </c>
      <c r="S254" s="207">
        <v>0</v>
      </c>
      <c r="T254" s="208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209" t="s">
        <v>142</v>
      </c>
      <c r="AT254" s="209" t="s">
        <v>137</v>
      </c>
      <c r="AU254" s="209" t="s">
        <v>89</v>
      </c>
      <c r="AY254" s="15" t="s">
        <v>135</v>
      </c>
      <c r="BE254" s="210">
        <f>IF(N254="základní",J254,0)</f>
        <v>0</v>
      </c>
      <c r="BF254" s="210">
        <f>IF(N254="snížená",J254,0)</f>
        <v>0</v>
      </c>
      <c r="BG254" s="210">
        <f>IF(N254="zákl. přenesená",J254,0)</f>
        <v>0</v>
      </c>
      <c r="BH254" s="210">
        <f>IF(N254="sníž. přenesená",J254,0)</f>
        <v>0</v>
      </c>
      <c r="BI254" s="210">
        <f>IF(N254="nulová",J254,0)</f>
        <v>0</v>
      </c>
      <c r="BJ254" s="15" t="s">
        <v>87</v>
      </c>
      <c r="BK254" s="210">
        <f>ROUND(I254*H254,2)</f>
        <v>0</v>
      </c>
      <c r="BL254" s="15" t="s">
        <v>142</v>
      </c>
      <c r="BM254" s="209" t="s">
        <v>478</v>
      </c>
    </row>
    <row r="255" spans="1:65" s="2" customFormat="1" ht="36">
      <c r="A255" s="32"/>
      <c r="B255" s="33"/>
      <c r="C255" s="34"/>
      <c r="D255" s="213" t="s">
        <v>218</v>
      </c>
      <c r="E255" s="34"/>
      <c r="F255" s="223" t="s">
        <v>479</v>
      </c>
      <c r="G255" s="34"/>
      <c r="H255" s="34"/>
      <c r="I255" s="166"/>
      <c r="J255" s="34"/>
      <c r="K255" s="34"/>
      <c r="L255" s="37"/>
      <c r="M255" s="224"/>
      <c r="N255" s="225"/>
      <c r="O255" s="69"/>
      <c r="P255" s="69"/>
      <c r="Q255" s="69"/>
      <c r="R255" s="69"/>
      <c r="S255" s="69"/>
      <c r="T255" s="70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T255" s="15" t="s">
        <v>218</v>
      </c>
      <c r="AU255" s="15" t="s">
        <v>89</v>
      </c>
    </row>
    <row r="256" spans="1:65" s="2" customFormat="1" ht="26">
      <c r="A256" s="32"/>
      <c r="B256" s="33"/>
      <c r="C256" s="198" t="s">
        <v>480</v>
      </c>
      <c r="D256" s="198" t="s">
        <v>137</v>
      </c>
      <c r="E256" s="199" t="s">
        <v>481</v>
      </c>
      <c r="F256" s="200" t="s">
        <v>482</v>
      </c>
      <c r="G256" s="201" t="s">
        <v>140</v>
      </c>
      <c r="H256" s="202">
        <v>280</v>
      </c>
      <c r="I256" s="203"/>
      <c r="J256" s="204">
        <f>ROUND(I256*H256,2)</f>
        <v>0</v>
      </c>
      <c r="K256" s="200" t="s">
        <v>141</v>
      </c>
      <c r="L256" s="37"/>
      <c r="M256" s="205" t="s">
        <v>1</v>
      </c>
      <c r="N256" s="206" t="s">
        <v>44</v>
      </c>
      <c r="O256" s="69"/>
      <c r="P256" s="207">
        <f>O256*H256</f>
        <v>0</v>
      </c>
      <c r="Q256" s="207">
        <v>7.0110000000000006E-2</v>
      </c>
      <c r="R256" s="207">
        <f>Q256*H256</f>
        <v>19.630800000000001</v>
      </c>
      <c r="S256" s="207">
        <v>0</v>
      </c>
      <c r="T256" s="208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209" t="s">
        <v>142</v>
      </c>
      <c r="AT256" s="209" t="s">
        <v>137</v>
      </c>
      <c r="AU256" s="209" t="s">
        <v>89</v>
      </c>
      <c r="AY256" s="15" t="s">
        <v>135</v>
      </c>
      <c r="BE256" s="210">
        <f>IF(N256="základní",J256,0)</f>
        <v>0</v>
      </c>
      <c r="BF256" s="210">
        <f>IF(N256="snížená",J256,0)</f>
        <v>0</v>
      </c>
      <c r="BG256" s="210">
        <f>IF(N256="zákl. přenesená",J256,0)</f>
        <v>0</v>
      </c>
      <c r="BH256" s="210">
        <f>IF(N256="sníž. přenesená",J256,0)</f>
        <v>0</v>
      </c>
      <c r="BI256" s="210">
        <f>IF(N256="nulová",J256,0)</f>
        <v>0</v>
      </c>
      <c r="BJ256" s="15" t="s">
        <v>87</v>
      </c>
      <c r="BK256" s="210">
        <f>ROUND(I256*H256,2)</f>
        <v>0</v>
      </c>
      <c r="BL256" s="15" t="s">
        <v>142</v>
      </c>
      <c r="BM256" s="209" t="s">
        <v>483</v>
      </c>
    </row>
    <row r="257" spans="1:65" s="2" customFormat="1" ht="24">
      <c r="A257" s="32"/>
      <c r="B257" s="33"/>
      <c r="C257" s="34"/>
      <c r="D257" s="213" t="s">
        <v>218</v>
      </c>
      <c r="E257" s="34"/>
      <c r="F257" s="223" t="s">
        <v>484</v>
      </c>
      <c r="G257" s="34"/>
      <c r="H257" s="34"/>
      <c r="I257" s="166"/>
      <c r="J257" s="34"/>
      <c r="K257" s="34"/>
      <c r="L257" s="37"/>
      <c r="M257" s="224"/>
      <c r="N257" s="225"/>
      <c r="O257" s="69"/>
      <c r="P257" s="69"/>
      <c r="Q257" s="69"/>
      <c r="R257" s="69"/>
      <c r="S257" s="69"/>
      <c r="T257" s="70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T257" s="15" t="s">
        <v>218</v>
      </c>
      <c r="AU257" s="15" t="s">
        <v>89</v>
      </c>
    </row>
    <row r="258" spans="1:65" s="12" customFormat="1" ht="22.75" customHeight="1">
      <c r="B258" s="182"/>
      <c r="C258" s="183"/>
      <c r="D258" s="184" t="s">
        <v>78</v>
      </c>
      <c r="E258" s="196" t="s">
        <v>167</v>
      </c>
      <c r="F258" s="196" t="s">
        <v>485</v>
      </c>
      <c r="G258" s="183"/>
      <c r="H258" s="183"/>
      <c r="I258" s="186"/>
      <c r="J258" s="197">
        <f>BK258</f>
        <v>0</v>
      </c>
      <c r="K258" s="183"/>
      <c r="L258" s="188"/>
      <c r="M258" s="189"/>
      <c r="N258" s="190"/>
      <c r="O258" s="190"/>
      <c r="P258" s="191">
        <f>SUM(P259:P268)</f>
        <v>0</v>
      </c>
      <c r="Q258" s="190"/>
      <c r="R258" s="191">
        <f>SUM(R259:R268)</f>
        <v>1.5345783</v>
      </c>
      <c r="S258" s="190"/>
      <c r="T258" s="192">
        <f>SUM(T259:T268)</f>
        <v>4.04</v>
      </c>
      <c r="AR258" s="193" t="s">
        <v>87</v>
      </c>
      <c r="AT258" s="194" t="s">
        <v>78</v>
      </c>
      <c r="AU258" s="194" t="s">
        <v>87</v>
      </c>
      <c r="AY258" s="193" t="s">
        <v>135</v>
      </c>
      <c r="BK258" s="195">
        <f>SUM(BK259:BK268)</f>
        <v>0</v>
      </c>
    </row>
    <row r="259" spans="1:65" s="2" customFormat="1" ht="26">
      <c r="A259" s="32"/>
      <c r="B259" s="33"/>
      <c r="C259" s="198" t="s">
        <v>486</v>
      </c>
      <c r="D259" s="198" t="s">
        <v>137</v>
      </c>
      <c r="E259" s="199" t="s">
        <v>487</v>
      </c>
      <c r="F259" s="200" t="s">
        <v>488</v>
      </c>
      <c r="G259" s="201" t="s">
        <v>146</v>
      </c>
      <c r="H259" s="202">
        <v>2</v>
      </c>
      <c r="I259" s="203"/>
      <c r="J259" s="204">
        <f>ROUND(I259*H259,2)</f>
        <v>0</v>
      </c>
      <c r="K259" s="200" t="s">
        <v>141</v>
      </c>
      <c r="L259" s="37"/>
      <c r="M259" s="205" t="s">
        <v>1</v>
      </c>
      <c r="N259" s="206" t="s">
        <v>44</v>
      </c>
      <c r="O259" s="69"/>
      <c r="P259" s="207">
        <f>O259*H259</f>
        <v>0</v>
      </c>
      <c r="Q259" s="207">
        <v>0.42080000000000001</v>
      </c>
      <c r="R259" s="207">
        <f>Q259*H259</f>
        <v>0.84160000000000001</v>
      </c>
      <c r="S259" s="207">
        <v>0</v>
      </c>
      <c r="T259" s="208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209" t="s">
        <v>142</v>
      </c>
      <c r="AT259" s="209" t="s">
        <v>137</v>
      </c>
      <c r="AU259" s="209" t="s">
        <v>89</v>
      </c>
      <c r="AY259" s="15" t="s">
        <v>135</v>
      </c>
      <c r="BE259" s="210">
        <f>IF(N259="základní",J259,0)</f>
        <v>0</v>
      </c>
      <c r="BF259" s="210">
        <f>IF(N259="snížená",J259,0)</f>
        <v>0</v>
      </c>
      <c r="BG259" s="210">
        <f>IF(N259="zákl. přenesená",J259,0)</f>
        <v>0</v>
      </c>
      <c r="BH259" s="210">
        <f>IF(N259="sníž. přenesená",J259,0)</f>
        <v>0</v>
      </c>
      <c r="BI259" s="210">
        <f>IF(N259="nulová",J259,0)</f>
        <v>0</v>
      </c>
      <c r="BJ259" s="15" t="s">
        <v>87</v>
      </c>
      <c r="BK259" s="210">
        <f>ROUND(I259*H259,2)</f>
        <v>0</v>
      </c>
      <c r="BL259" s="15" t="s">
        <v>142</v>
      </c>
      <c r="BM259" s="209" t="s">
        <v>489</v>
      </c>
    </row>
    <row r="260" spans="1:65" s="2" customFormat="1" ht="26">
      <c r="A260" s="32"/>
      <c r="B260" s="33"/>
      <c r="C260" s="198" t="s">
        <v>490</v>
      </c>
      <c r="D260" s="198" t="s">
        <v>137</v>
      </c>
      <c r="E260" s="199" t="s">
        <v>491</v>
      </c>
      <c r="F260" s="200" t="s">
        <v>492</v>
      </c>
      <c r="G260" s="201" t="s">
        <v>282</v>
      </c>
      <c r="H260" s="202">
        <v>3</v>
      </c>
      <c r="I260" s="203"/>
      <c r="J260" s="204">
        <f>ROUND(I260*H260,2)</f>
        <v>0</v>
      </c>
      <c r="K260" s="200" t="s">
        <v>141</v>
      </c>
      <c r="L260" s="37"/>
      <c r="M260" s="205" t="s">
        <v>1</v>
      </c>
      <c r="N260" s="206" t="s">
        <v>44</v>
      </c>
      <c r="O260" s="69"/>
      <c r="P260" s="207">
        <f>O260*H260</f>
        <v>0</v>
      </c>
      <c r="Q260" s="207">
        <v>2.7610999999999998E-3</v>
      </c>
      <c r="R260" s="207">
        <f>Q260*H260</f>
        <v>8.2833000000000004E-3</v>
      </c>
      <c r="S260" s="207">
        <v>0</v>
      </c>
      <c r="T260" s="208">
        <f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209" t="s">
        <v>142</v>
      </c>
      <c r="AT260" s="209" t="s">
        <v>137</v>
      </c>
      <c r="AU260" s="209" t="s">
        <v>89</v>
      </c>
      <c r="AY260" s="15" t="s">
        <v>135</v>
      </c>
      <c r="BE260" s="210">
        <f>IF(N260="základní",J260,0)</f>
        <v>0</v>
      </c>
      <c r="BF260" s="210">
        <f>IF(N260="snížená",J260,0)</f>
        <v>0</v>
      </c>
      <c r="BG260" s="210">
        <f>IF(N260="zákl. přenesená",J260,0)</f>
        <v>0</v>
      </c>
      <c r="BH260" s="210">
        <f>IF(N260="sníž. přenesená",J260,0)</f>
        <v>0</v>
      </c>
      <c r="BI260" s="210">
        <f>IF(N260="nulová",J260,0)</f>
        <v>0</v>
      </c>
      <c r="BJ260" s="15" t="s">
        <v>87</v>
      </c>
      <c r="BK260" s="210">
        <f>ROUND(I260*H260,2)</f>
        <v>0</v>
      </c>
      <c r="BL260" s="15" t="s">
        <v>142</v>
      </c>
      <c r="BM260" s="209" t="s">
        <v>493</v>
      </c>
    </row>
    <row r="261" spans="1:65" s="2" customFormat="1" ht="33" customHeight="1">
      <c r="A261" s="32"/>
      <c r="B261" s="33"/>
      <c r="C261" s="198" t="s">
        <v>494</v>
      </c>
      <c r="D261" s="198" t="s">
        <v>137</v>
      </c>
      <c r="E261" s="199" t="s">
        <v>495</v>
      </c>
      <c r="F261" s="200" t="s">
        <v>496</v>
      </c>
      <c r="G261" s="201" t="s">
        <v>146</v>
      </c>
      <c r="H261" s="202">
        <v>4</v>
      </c>
      <c r="I261" s="203"/>
      <c r="J261" s="204">
        <f>ROUND(I261*H261,2)</f>
        <v>0</v>
      </c>
      <c r="K261" s="200" t="s">
        <v>141</v>
      </c>
      <c r="L261" s="37"/>
      <c r="M261" s="205" t="s">
        <v>1</v>
      </c>
      <c r="N261" s="206" t="s">
        <v>44</v>
      </c>
      <c r="O261" s="69"/>
      <c r="P261" s="207">
        <f>O261*H261</f>
        <v>0</v>
      </c>
      <c r="Q261" s="207">
        <v>3.7500000000000001E-6</v>
      </c>
      <c r="R261" s="207">
        <f>Q261*H261</f>
        <v>1.5E-5</v>
      </c>
      <c r="S261" s="207">
        <v>0</v>
      </c>
      <c r="T261" s="208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209" t="s">
        <v>142</v>
      </c>
      <c r="AT261" s="209" t="s">
        <v>137</v>
      </c>
      <c r="AU261" s="209" t="s">
        <v>89</v>
      </c>
      <c r="AY261" s="15" t="s">
        <v>135</v>
      </c>
      <c r="BE261" s="210">
        <f>IF(N261="základní",J261,0)</f>
        <v>0</v>
      </c>
      <c r="BF261" s="210">
        <f>IF(N261="snížená",J261,0)</f>
        <v>0</v>
      </c>
      <c r="BG261" s="210">
        <f>IF(N261="zákl. přenesená",J261,0)</f>
        <v>0</v>
      </c>
      <c r="BH261" s="210">
        <f>IF(N261="sníž. přenesená",J261,0)</f>
        <v>0</v>
      </c>
      <c r="BI261" s="210">
        <f>IF(N261="nulová",J261,0)</f>
        <v>0</v>
      </c>
      <c r="BJ261" s="15" t="s">
        <v>87</v>
      </c>
      <c r="BK261" s="210">
        <f>ROUND(I261*H261,2)</f>
        <v>0</v>
      </c>
      <c r="BL261" s="15" t="s">
        <v>142</v>
      </c>
      <c r="BM261" s="209" t="s">
        <v>497</v>
      </c>
    </row>
    <row r="262" spans="1:65" s="2" customFormat="1" ht="16.5" customHeight="1">
      <c r="A262" s="32"/>
      <c r="B262" s="33"/>
      <c r="C262" s="226" t="s">
        <v>498</v>
      </c>
      <c r="D262" s="226" t="s">
        <v>221</v>
      </c>
      <c r="E262" s="227" t="s">
        <v>499</v>
      </c>
      <c r="F262" s="228" t="s">
        <v>500</v>
      </c>
      <c r="G262" s="229" t="s">
        <v>146</v>
      </c>
      <c r="H262" s="230">
        <v>4</v>
      </c>
      <c r="I262" s="231"/>
      <c r="J262" s="232">
        <f>ROUND(I262*H262,2)</f>
        <v>0</v>
      </c>
      <c r="K262" s="228" t="s">
        <v>141</v>
      </c>
      <c r="L262" s="233"/>
      <c r="M262" s="234" t="s">
        <v>1</v>
      </c>
      <c r="N262" s="235" t="s">
        <v>44</v>
      </c>
      <c r="O262" s="69"/>
      <c r="P262" s="207">
        <f>O262*H262</f>
        <v>0</v>
      </c>
      <c r="Q262" s="207">
        <v>7.2000000000000005E-4</v>
      </c>
      <c r="R262" s="207">
        <f>Q262*H262</f>
        <v>2.8800000000000002E-3</v>
      </c>
      <c r="S262" s="207">
        <v>0</v>
      </c>
      <c r="T262" s="208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209" t="s">
        <v>167</v>
      </c>
      <c r="AT262" s="209" t="s">
        <v>221</v>
      </c>
      <c r="AU262" s="209" t="s">
        <v>89</v>
      </c>
      <c r="AY262" s="15" t="s">
        <v>135</v>
      </c>
      <c r="BE262" s="210">
        <f>IF(N262="základní",J262,0)</f>
        <v>0</v>
      </c>
      <c r="BF262" s="210">
        <f>IF(N262="snížená",J262,0)</f>
        <v>0</v>
      </c>
      <c r="BG262" s="210">
        <f>IF(N262="zákl. přenesená",J262,0)</f>
        <v>0</v>
      </c>
      <c r="BH262" s="210">
        <f>IF(N262="sníž. přenesená",J262,0)</f>
        <v>0</v>
      </c>
      <c r="BI262" s="210">
        <f>IF(N262="nulová",J262,0)</f>
        <v>0</v>
      </c>
      <c r="BJ262" s="15" t="s">
        <v>87</v>
      </c>
      <c r="BK262" s="210">
        <f>ROUND(I262*H262,2)</f>
        <v>0</v>
      </c>
      <c r="BL262" s="15" t="s">
        <v>142</v>
      </c>
      <c r="BM262" s="209" t="s">
        <v>501</v>
      </c>
    </row>
    <row r="263" spans="1:65" s="2" customFormat="1" ht="26">
      <c r="A263" s="32"/>
      <c r="B263" s="33"/>
      <c r="C263" s="198" t="s">
        <v>502</v>
      </c>
      <c r="D263" s="198" t="s">
        <v>137</v>
      </c>
      <c r="E263" s="199" t="s">
        <v>503</v>
      </c>
      <c r="F263" s="200" t="s">
        <v>504</v>
      </c>
      <c r="G263" s="201" t="s">
        <v>224</v>
      </c>
      <c r="H263" s="202">
        <v>2</v>
      </c>
      <c r="I263" s="203"/>
      <c r="J263" s="204">
        <f>ROUND(I263*H263,2)</f>
        <v>0</v>
      </c>
      <c r="K263" s="200" t="s">
        <v>141</v>
      </c>
      <c r="L263" s="37"/>
      <c r="M263" s="205" t="s">
        <v>1</v>
      </c>
      <c r="N263" s="206" t="s">
        <v>44</v>
      </c>
      <c r="O263" s="69"/>
      <c r="P263" s="207">
        <f>O263*H263</f>
        <v>0</v>
      </c>
      <c r="Q263" s="207">
        <v>0</v>
      </c>
      <c r="R263" s="207">
        <f>Q263*H263</f>
        <v>0</v>
      </c>
      <c r="S263" s="207">
        <v>1.92</v>
      </c>
      <c r="T263" s="208">
        <f>S263*H263</f>
        <v>3.84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209" t="s">
        <v>142</v>
      </c>
      <c r="AT263" s="209" t="s">
        <v>137</v>
      </c>
      <c r="AU263" s="209" t="s">
        <v>89</v>
      </c>
      <c r="AY263" s="15" t="s">
        <v>135</v>
      </c>
      <c r="BE263" s="210">
        <f>IF(N263="základní",J263,0)</f>
        <v>0</v>
      </c>
      <c r="BF263" s="210">
        <f>IF(N263="snížená",J263,0)</f>
        <v>0</v>
      </c>
      <c r="BG263" s="210">
        <f>IF(N263="zákl. přenesená",J263,0)</f>
        <v>0</v>
      </c>
      <c r="BH263" s="210">
        <f>IF(N263="sníž. přenesená",J263,0)</f>
        <v>0</v>
      </c>
      <c r="BI263" s="210">
        <f>IF(N263="nulová",J263,0)</f>
        <v>0</v>
      </c>
      <c r="BJ263" s="15" t="s">
        <v>87</v>
      </c>
      <c r="BK263" s="210">
        <f>ROUND(I263*H263,2)</f>
        <v>0</v>
      </c>
      <c r="BL263" s="15" t="s">
        <v>142</v>
      </c>
      <c r="BM263" s="209" t="s">
        <v>505</v>
      </c>
    </row>
    <row r="264" spans="1:65" s="2" customFormat="1" ht="24">
      <c r="A264" s="32"/>
      <c r="B264" s="33"/>
      <c r="C264" s="34"/>
      <c r="D264" s="213" t="s">
        <v>218</v>
      </c>
      <c r="E264" s="34"/>
      <c r="F264" s="223" t="s">
        <v>506</v>
      </c>
      <c r="G264" s="34"/>
      <c r="H264" s="34"/>
      <c r="I264" s="166"/>
      <c r="J264" s="34"/>
      <c r="K264" s="34"/>
      <c r="L264" s="37"/>
      <c r="M264" s="224"/>
      <c r="N264" s="225"/>
      <c r="O264" s="69"/>
      <c r="P264" s="69"/>
      <c r="Q264" s="69"/>
      <c r="R264" s="69"/>
      <c r="S264" s="69"/>
      <c r="T264" s="70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T264" s="15" t="s">
        <v>218</v>
      </c>
      <c r="AU264" s="15" t="s">
        <v>89</v>
      </c>
    </row>
    <row r="265" spans="1:65" s="2" customFormat="1" ht="26">
      <c r="A265" s="32"/>
      <c r="B265" s="33"/>
      <c r="C265" s="198" t="s">
        <v>507</v>
      </c>
      <c r="D265" s="198" t="s">
        <v>137</v>
      </c>
      <c r="E265" s="199" t="s">
        <v>508</v>
      </c>
      <c r="F265" s="200" t="s">
        <v>509</v>
      </c>
      <c r="G265" s="201" t="s">
        <v>146</v>
      </c>
      <c r="H265" s="202">
        <v>2</v>
      </c>
      <c r="I265" s="203"/>
      <c r="J265" s="204">
        <f>ROUND(I265*H265,2)</f>
        <v>0</v>
      </c>
      <c r="K265" s="200" t="s">
        <v>141</v>
      </c>
      <c r="L265" s="37"/>
      <c r="M265" s="205" t="s">
        <v>1</v>
      </c>
      <c r="N265" s="206" t="s">
        <v>44</v>
      </c>
      <c r="O265" s="69"/>
      <c r="P265" s="207">
        <f>O265*H265</f>
        <v>0</v>
      </c>
      <c r="Q265" s="207">
        <v>0</v>
      </c>
      <c r="R265" s="207">
        <f>Q265*H265</f>
        <v>0</v>
      </c>
      <c r="S265" s="207">
        <v>0.1</v>
      </c>
      <c r="T265" s="208">
        <f>S265*H265</f>
        <v>0.2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209" t="s">
        <v>142</v>
      </c>
      <c r="AT265" s="209" t="s">
        <v>137</v>
      </c>
      <c r="AU265" s="209" t="s">
        <v>89</v>
      </c>
      <c r="AY265" s="15" t="s">
        <v>135</v>
      </c>
      <c r="BE265" s="210">
        <f>IF(N265="základní",J265,0)</f>
        <v>0</v>
      </c>
      <c r="BF265" s="210">
        <f>IF(N265="snížená",J265,0)</f>
        <v>0</v>
      </c>
      <c r="BG265" s="210">
        <f>IF(N265="zákl. přenesená",J265,0)</f>
        <v>0</v>
      </c>
      <c r="BH265" s="210">
        <f>IF(N265="sníž. přenesená",J265,0)</f>
        <v>0</v>
      </c>
      <c r="BI265" s="210">
        <f>IF(N265="nulová",J265,0)</f>
        <v>0</v>
      </c>
      <c r="BJ265" s="15" t="s">
        <v>87</v>
      </c>
      <c r="BK265" s="210">
        <f>ROUND(I265*H265,2)</f>
        <v>0</v>
      </c>
      <c r="BL265" s="15" t="s">
        <v>142</v>
      </c>
      <c r="BM265" s="209" t="s">
        <v>510</v>
      </c>
    </row>
    <row r="266" spans="1:65" s="2" customFormat="1" ht="24">
      <c r="A266" s="32"/>
      <c r="B266" s="33"/>
      <c r="C266" s="34"/>
      <c r="D266" s="213" t="s">
        <v>218</v>
      </c>
      <c r="E266" s="34"/>
      <c r="F266" s="223" t="s">
        <v>506</v>
      </c>
      <c r="G266" s="34"/>
      <c r="H266" s="34"/>
      <c r="I266" s="166"/>
      <c r="J266" s="34"/>
      <c r="K266" s="34"/>
      <c r="L266" s="37"/>
      <c r="M266" s="224"/>
      <c r="N266" s="225"/>
      <c r="O266" s="69"/>
      <c r="P266" s="69"/>
      <c r="Q266" s="69"/>
      <c r="R266" s="69"/>
      <c r="S266" s="69"/>
      <c r="T266" s="70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T266" s="15" t="s">
        <v>218</v>
      </c>
      <c r="AU266" s="15" t="s">
        <v>89</v>
      </c>
    </row>
    <row r="267" spans="1:65" s="2" customFormat="1" ht="26">
      <c r="A267" s="32"/>
      <c r="B267" s="33"/>
      <c r="C267" s="198" t="s">
        <v>511</v>
      </c>
      <c r="D267" s="198" t="s">
        <v>137</v>
      </c>
      <c r="E267" s="199" t="s">
        <v>512</v>
      </c>
      <c r="F267" s="200" t="s">
        <v>513</v>
      </c>
      <c r="G267" s="201" t="s">
        <v>146</v>
      </c>
      <c r="H267" s="202">
        <v>2</v>
      </c>
      <c r="I267" s="203"/>
      <c r="J267" s="204">
        <f>ROUND(I267*H267,2)</f>
        <v>0</v>
      </c>
      <c r="K267" s="200" t="s">
        <v>1</v>
      </c>
      <c r="L267" s="37"/>
      <c r="M267" s="205" t="s">
        <v>1</v>
      </c>
      <c r="N267" s="206" t="s">
        <v>44</v>
      </c>
      <c r="O267" s="69"/>
      <c r="P267" s="207">
        <f>O267*H267</f>
        <v>0</v>
      </c>
      <c r="Q267" s="207">
        <v>0.34089999999999998</v>
      </c>
      <c r="R267" s="207">
        <f>Q267*H267</f>
        <v>0.68179999999999996</v>
      </c>
      <c r="S267" s="207">
        <v>0</v>
      </c>
      <c r="T267" s="208">
        <f>S267*H267</f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209" t="s">
        <v>142</v>
      </c>
      <c r="AT267" s="209" t="s">
        <v>137</v>
      </c>
      <c r="AU267" s="209" t="s">
        <v>89</v>
      </c>
      <c r="AY267" s="15" t="s">
        <v>135</v>
      </c>
      <c r="BE267" s="210">
        <f>IF(N267="základní",J267,0)</f>
        <v>0</v>
      </c>
      <c r="BF267" s="210">
        <f>IF(N267="snížená",J267,0)</f>
        <v>0</v>
      </c>
      <c r="BG267" s="210">
        <f>IF(N267="zákl. přenesená",J267,0)</f>
        <v>0</v>
      </c>
      <c r="BH267" s="210">
        <f>IF(N267="sníž. přenesená",J267,0)</f>
        <v>0</v>
      </c>
      <c r="BI267" s="210">
        <f>IF(N267="nulová",J267,0)</f>
        <v>0</v>
      </c>
      <c r="BJ267" s="15" t="s">
        <v>87</v>
      </c>
      <c r="BK267" s="210">
        <f>ROUND(I267*H267,2)</f>
        <v>0</v>
      </c>
      <c r="BL267" s="15" t="s">
        <v>142</v>
      </c>
      <c r="BM267" s="209" t="s">
        <v>514</v>
      </c>
    </row>
    <row r="268" spans="1:65" s="2" customFormat="1" ht="24">
      <c r="A268" s="32"/>
      <c r="B268" s="33"/>
      <c r="C268" s="34"/>
      <c r="D268" s="213" t="s">
        <v>218</v>
      </c>
      <c r="E268" s="34"/>
      <c r="F268" s="223" t="s">
        <v>506</v>
      </c>
      <c r="G268" s="34"/>
      <c r="H268" s="34"/>
      <c r="I268" s="166"/>
      <c r="J268" s="34"/>
      <c r="K268" s="34"/>
      <c r="L268" s="37"/>
      <c r="M268" s="224"/>
      <c r="N268" s="225"/>
      <c r="O268" s="69"/>
      <c r="P268" s="69"/>
      <c r="Q268" s="69"/>
      <c r="R268" s="69"/>
      <c r="S268" s="69"/>
      <c r="T268" s="70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T268" s="15" t="s">
        <v>218</v>
      </c>
      <c r="AU268" s="15" t="s">
        <v>89</v>
      </c>
    </row>
    <row r="269" spans="1:65" s="12" customFormat="1" ht="22.75" customHeight="1">
      <c r="B269" s="182"/>
      <c r="C269" s="183"/>
      <c r="D269" s="184" t="s">
        <v>78</v>
      </c>
      <c r="E269" s="196" t="s">
        <v>171</v>
      </c>
      <c r="F269" s="196" t="s">
        <v>515</v>
      </c>
      <c r="G269" s="183"/>
      <c r="H269" s="183"/>
      <c r="I269" s="186"/>
      <c r="J269" s="197">
        <f>BK269</f>
        <v>0</v>
      </c>
      <c r="K269" s="183"/>
      <c r="L269" s="188"/>
      <c r="M269" s="189"/>
      <c r="N269" s="190"/>
      <c r="O269" s="190"/>
      <c r="P269" s="191">
        <f>SUM(P270:P305)</f>
        <v>0</v>
      </c>
      <c r="Q269" s="190"/>
      <c r="R269" s="191">
        <f>SUM(R270:R305)</f>
        <v>206.52546501999998</v>
      </c>
      <c r="S269" s="190"/>
      <c r="T269" s="192">
        <f>SUM(T270:T305)</f>
        <v>0.69656000000000007</v>
      </c>
      <c r="AR269" s="193" t="s">
        <v>87</v>
      </c>
      <c r="AT269" s="194" t="s">
        <v>78</v>
      </c>
      <c r="AU269" s="194" t="s">
        <v>87</v>
      </c>
      <c r="AY269" s="193" t="s">
        <v>135</v>
      </c>
      <c r="BK269" s="195">
        <f>SUM(BK270:BK305)</f>
        <v>0</v>
      </c>
    </row>
    <row r="270" spans="1:65" s="2" customFormat="1" ht="33" customHeight="1">
      <c r="A270" s="32"/>
      <c r="B270" s="33"/>
      <c r="C270" s="198" t="s">
        <v>516</v>
      </c>
      <c r="D270" s="198" t="s">
        <v>137</v>
      </c>
      <c r="E270" s="199" t="s">
        <v>517</v>
      </c>
      <c r="F270" s="200" t="s">
        <v>518</v>
      </c>
      <c r="G270" s="201" t="s">
        <v>282</v>
      </c>
      <c r="H270" s="202">
        <v>220</v>
      </c>
      <c r="I270" s="203"/>
      <c r="J270" s="204">
        <f t="shared" ref="J270:J297" si="35">ROUND(I270*H270,2)</f>
        <v>0</v>
      </c>
      <c r="K270" s="200" t="s">
        <v>141</v>
      </c>
      <c r="L270" s="37"/>
      <c r="M270" s="205" t="s">
        <v>1</v>
      </c>
      <c r="N270" s="206" t="s">
        <v>44</v>
      </c>
      <c r="O270" s="69"/>
      <c r="P270" s="207">
        <f t="shared" ref="P270:P297" si="36">O270*H270</f>
        <v>0</v>
      </c>
      <c r="Q270" s="207">
        <v>0.15539952000000001</v>
      </c>
      <c r="R270" s="207">
        <f t="shared" ref="R270:R297" si="37">Q270*H270</f>
        <v>34.187894400000005</v>
      </c>
      <c r="S270" s="207">
        <v>0</v>
      </c>
      <c r="T270" s="208">
        <f t="shared" ref="T270:T297" si="38"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209" t="s">
        <v>142</v>
      </c>
      <c r="AT270" s="209" t="s">
        <v>137</v>
      </c>
      <c r="AU270" s="209" t="s">
        <v>89</v>
      </c>
      <c r="AY270" s="15" t="s">
        <v>135</v>
      </c>
      <c r="BE270" s="210">
        <f t="shared" ref="BE270:BE297" si="39">IF(N270="základní",J270,0)</f>
        <v>0</v>
      </c>
      <c r="BF270" s="210">
        <f t="shared" ref="BF270:BF297" si="40">IF(N270="snížená",J270,0)</f>
        <v>0</v>
      </c>
      <c r="BG270" s="210">
        <f t="shared" ref="BG270:BG297" si="41">IF(N270="zákl. přenesená",J270,0)</f>
        <v>0</v>
      </c>
      <c r="BH270" s="210">
        <f t="shared" ref="BH270:BH297" si="42">IF(N270="sníž. přenesená",J270,0)</f>
        <v>0</v>
      </c>
      <c r="BI270" s="210">
        <f t="shared" ref="BI270:BI297" si="43">IF(N270="nulová",J270,0)</f>
        <v>0</v>
      </c>
      <c r="BJ270" s="15" t="s">
        <v>87</v>
      </c>
      <c r="BK270" s="210">
        <f t="shared" ref="BK270:BK297" si="44">ROUND(I270*H270,2)</f>
        <v>0</v>
      </c>
      <c r="BL270" s="15" t="s">
        <v>142</v>
      </c>
      <c r="BM270" s="209" t="s">
        <v>519</v>
      </c>
    </row>
    <row r="271" spans="1:65" s="2" customFormat="1" ht="16.5" customHeight="1">
      <c r="A271" s="32"/>
      <c r="B271" s="33"/>
      <c r="C271" s="226" t="s">
        <v>520</v>
      </c>
      <c r="D271" s="226" t="s">
        <v>221</v>
      </c>
      <c r="E271" s="227" t="s">
        <v>521</v>
      </c>
      <c r="F271" s="228" t="s">
        <v>522</v>
      </c>
      <c r="G271" s="229" t="s">
        <v>282</v>
      </c>
      <c r="H271" s="230">
        <v>140</v>
      </c>
      <c r="I271" s="231"/>
      <c r="J271" s="232">
        <f t="shared" si="35"/>
        <v>0</v>
      </c>
      <c r="K271" s="228" t="s">
        <v>141</v>
      </c>
      <c r="L271" s="233"/>
      <c r="M271" s="234" t="s">
        <v>1</v>
      </c>
      <c r="N271" s="235" t="s">
        <v>44</v>
      </c>
      <c r="O271" s="69"/>
      <c r="P271" s="207">
        <f t="shared" si="36"/>
        <v>0</v>
      </c>
      <c r="Q271" s="207">
        <v>0.08</v>
      </c>
      <c r="R271" s="207">
        <f t="shared" si="37"/>
        <v>11.200000000000001</v>
      </c>
      <c r="S271" s="207">
        <v>0</v>
      </c>
      <c r="T271" s="208">
        <f t="shared" si="38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209" t="s">
        <v>167</v>
      </c>
      <c r="AT271" s="209" t="s">
        <v>221</v>
      </c>
      <c r="AU271" s="209" t="s">
        <v>89</v>
      </c>
      <c r="AY271" s="15" t="s">
        <v>135</v>
      </c>
      <c r="BE271" s="210">
        <f t="shared" si="39"/>
        <v>0</v>
      </c>
      <c r="BF271" s="210">
        <f t="shared" si="40"/>
        <v>0</v>
      </c>
      <c r="BG271" s="210">
        <f t="shared" si="41"/>
        <v>0</v>
      </c>
      <c r="BH271" s="210">
        <f t="shared" si="42"/>
        <v>0</v>
      </c>
      <c r="BI271" s="210">
        <f t="shared" si="43"/>
        <v>0</v>
      </c>
      <c r="BJ271" s="15" t="s">
        <v>87</v>
      </c>
      <c r="BK271" s="210">
        <f t="shared" si="44"/>
        <v>0</v>
      </c>
      <c r="BL271" s="15" t="s">
        <v>142</v>
      </c>
      <c r="BM271" s="209" t="s">
        <v>523</v>
      </c>
    </row>
    <row r="272" spans="1:65" s="2" customFormat="1" ht="16.5" customHeight="1">
      <c r="A272" s="32"/>
      <c r="B272" s="33"/>
      <c r="C272" s="226" t="s">
        <v>524</v>
      </c>
      <c r="D272" s="226" t="s">
        <v>221</v>
      </c>
      <c r="E272" s="227" t="s">
        <v>525</v>
      </c>
      <c r="F272" s="228" t="s">
        <v>526</v>
      </c>
      <c r="G272" s="229" t="s">
        <v>282</v>
      </c>
      <c r="H272" s="230">
        <v>30</v>
      </c>
      <c r="I272" s="231"/>
      <c r="J272" s="232">
        <f t="shared" si="35"/>
        <v>0</v>
      </c>
      <c r="K272" s="228" t="s">
        <v>141</v>
      </c>
      <c r="L272" s="233"/>
      <c r="M272" s="234" t="s">
        <v>1</v>
      </c>
      <c r="N272" s="235" t="s">
        <v>44</v>
      </c>
      <c r="O272" s="69"/>
      <c r="P272" s="207">
        <f t="shared" si="36"/>
        <v>0</v>
      </c>
      <c r="Q272" s="207">
        <v>0.04</v>
      </c>
      <c r="R272" s="207">
        <f t="shared" si="37"/>
        <v>1.2</v>
      </c>
      <c r="S272" s="207">
        <v>0</v>
      </c>
      <c r="T272" s="208">
        <f t="shared" si="38"/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209" t="s">
        <v>167</v>
      </c>
      <c r="AT272" s="209" t="s">
        <v>221</v>
      </c>
      <c r="AU272" s="209" t="s">
        <v>89</v>
      </c>
      <c r="AY272" s="15" t="s">
        <v>135</v>
      </c>
      <c r="BE272" s="210">
        <f t="shared" si="39"/>
        <v>0</v>
      </c>
      <c r="BF272" s="210">
        <f t="shared" si="40"/>
        <v>0</v>
      </c>
      <c r="BG272" s="210">
        <f t="shared" si="41"/>
        <v>0</v>
      </c>
      <c r="BH272" s="210">
        <f t="shared" si="42"/>
        <v>0</v>
      </c>
      <c r="BI272" s="210">
        <f t="shared" si="43"/>
        <v>0</v>
      </c>
      <c r="BJ272" s="15" t="s">
        <v>87</v>
      </c>
      <c r="BK272" s="210">
        <f t="shared" si="44"/>
        <v>0</v>
      </c>
      <c r="BL272" s="15" t="s">
        <v>142</v>
      </c>
      <c r="BM272" s="209" t="s">
        <v>527</v>
      </c>
    </row>
    <row r="273" spans="1:65" s="2" customFormat="1" ht="26">
      <c r="A273" s="32"/>
      <c r="B273" s="33"/>
      <c r="C273" s="226" t="s">
        <v>528</v>
      </c>
      <c r="D273" s="226" t="s">
        <v>221</v>
      </c>
      <c r="E273" s="227" t="s">
        <v>529</v>
      </c>
      <c r="F273" s="228" t="s">
        <v>530</v>
      </c>
      <c r="G273" s="229" t="s">
        <v>531</v>
      </c>
      <c r="H273" s="230">
        <v>13</v>
      </c>
      <c r="I273" s="231"/>
      <c r="J273" s="232">
        <f t="shared" si="35"/>
        <v>0</v>
      </c>
      <c r="K273" s="228" t="s">
        <v>1</v>
      </c>
      <c r="L273" s="233"/>
      <c r="M273" s="234" t="s">
        <v>1</v>
      </c>
      <c r="N273" s="235" t="s">
        <v>44</v>
      </c>
      <c r="O273" s="69"/>
      <c r="P273" s="207">
        <f t="shared" si="36"/>
        <v>0</v>
      </c>
      <c r="Q273" s="207">
        <v>7.8200000000000006E-2</v>
      </c>
      <c r="R273" s="207">
        <f t="shared" si="37"/>
        <v>1.0166000000000002</v>
      </c>
      <c r="S273" s="207">
        <v>0</v>
      </c>
      <c r="T273" s="208">
        <f t="shared" si="38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209" t="s">
        <v>167</v>
      </c>
      <c r="AT273" s="209" t="s">
        <v>221</v>
      </c>
      <c r="AU273" s="209" t="s">
        <v>89</v>
      </c>
      <c r="AY273" s="15" t="s">
        <v>135</v>
      </c>
      <c r="BE273" s="210">
        <f t="shared" si="39"/>
        <v>0</v>
      </c>
      <c r="BF273" s="210">
        <f t="shared" si="40"/>
        <v>0</v>
      </c>
      <c r="BG273" s="210">
        <f t="shared" si="41"/>
        <v>0</v>
      </c>
      <c r="BH273" s="210">
        <f t="shared" si="42"/>
        <v>0</v>
      </c>
      <c r="BI273" s="210">
        <f t="shared" si="43"/>
        <v>0</v>
      </c>
      <c r="BJ273" s="15" t="s">
        <v>87</v>
      </c>
      <c r="BK273" s="210">
        <f t="shared" si="44"/>
        <v>0</v>
      </c>
      <c r="BL273" s="15" t="s">
        <v>142</v>
      </c>
      <c r="BM273" s="209" t="s">
        <v>532</v>
      </c>
    </row>
    <row r="274" spans="1:65" s="2" customFormat="1" ht="26">
      <c r="A274" s="32"/>
      <c r="B274" s="33"/>
      <c r="C274" s="226" t="s">
        <v>533</v>
      </c>
      <c r="D274" s="226" t="s">
        <v>221</v>
      </c>
      <c r="E274" s="227" t="s">
        <v>534</v>
      </c>
      <c r="F274" s="228" t="s">
        <v>535</v>
      </c>
      <c r="G274" s="229" t="s">
        <v>531</v>
      </c>
      <c r="H274" s="230">
        <v>5</v>
      </c>
      <c r="I274" s="231"/>
      <c r="J274" s="232">
        <f t="shared" si="35"/>
        <v>0</v>
      </c>
      <c r="K274" s="228" t="s">
        <v>1</v>
      </c>
      <c r="L274" s="233"/>
      <c r="M274" s="234" t="s">
        <v>1</v>
      </c>
      <c r="N274" s="235" t="s">
        <v>44</v>
      </c>
      <c r="O274" s="69"/>
      <c r="P274" s="207">
        <f t="shared" si="36"/>
        <v>0</v>
      </c>
      <c r="Q274" s="207">
        <v>7.8200000000000006E-2</v>
      </c>
      <c r="R274" s="207">
        <f t="shared" si="37"/>
        <v>0.39100000000000001</v>
      </c>
      <c r="S274" s="207">
        <v>0</v>
      </c>
      <c r="T274" s="208">
        <f t="shared" si="38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209" t="s">
        <v>167</v>
      </c>
      <c r="AT274" s="209" t="s">
        <v>221</v>
      </c>
      <c r="AU274" s="209" t="s">
        <v>89</v>
      </c>
      <c r="AY274" s="15" t="s">
        <v>135</v>
      </c>
      <c r="BE274" s="210">
        <f t="shared" si="39"/>
        <v>0</v>
      </c>
      <c r="BF274" s="210">
        <f t="shared" si="40"/>
        <v>0</v>
      </c>
      <c r="BG274" s="210">
        <f t="shared" si="41"/>
        <v>0</v>
      </c>
      <c r="BH274" s="210">
        <f t="shared" si="42"/>
        <v>0</v>
      </c>
      <c r="BI274" s="210">
        <f t="shared" si="43"/>
        <v>0</v>
      </c>
      <c r="BJ274" s="15" t="s">
        <v>87</v>
      </c>
      <c r="BK274" s="210">
        <f t="shared" si="44"/>
        <v>0</v>
      </c>
      <c r="BL274" s="15" t="s">
        <v>142</v>
      </c>
      <c r="BM274" s="209" t="s">
        <v>536</v>
      </c>
    </row>
    <row r="275" spans="1:65" s="2" customFormat="1" ht="21.75" customHeight="1">
      <c r="A275" s="32"/>
      <c r="B275" s="33"/>
      <c r="C275" s="226" t="s">
        <v>537</v>
      </c>
      <c r="D275" s="226" t="s">
        <v>221</v>
      </c>
      <c r="E275" s="227" t="s">
        <v>538</v>
      </c>
      <c r="F275" s="228" t="s">
        <v>539</v>
      </c>
      <c r="G275" s="229" t="s">
        <v>531</v>
      </c>
      <c r="H275" s="230">
        <v>4</v>
      </c>
      <c r="I275" s="231"/>
      <c r="J275" s="232">
        <f t="shared" si="35"/>
        <v>0</v>
      </c>
      <c r="K275" s="228" t="s">
        <v>1</v>
      </c>
      <c r="L275" s="233"/>
      <c r="M275" s="234" t="s">
        <v>1</v>
      </c>
      <c r="N275" s="235" t="s">
        <v>44</v>
      </c>
      <c r="O275" s="69"/>
      <c r="P275" s="207">
        <f t="shared" si="36"/>
        <v>0</v>
      </c>
      <c r="Q275" s="207">
        <v>0</v>
      </c>
      <c r="R275" s="207">
        <f t="shared" si="37"/>
        <v>0</v>
      </c>
      <c r="S275" s="207">
        <v>0</v>
      </c>
      <c r="T275" s="208">
        <f t="shared" si="38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209" t="s">
        <v>167</v>
      </c>
      <c r="AT275" s="209" t="s">
        <v>221</v>
      </c>
      <c r="AU275" s="209" t="s">
        <v>89</v>
      </c>
      <c r="AY275" s="15" t="s">
        <v>135</v>
      </c>
      <c r="BE275" s="210">
        <f t="shared" si="39"/>
        <v>0</v>
      </c>
      <c r="BF275" s="210">
        <f t="shared" si="40"/>
        <v>0</v>
      </c>
      <c r="BG275" s="210">
        <f t="shared" si="41"/>
        <v>0</v>
      </c>
      <c r="BH275" s="210">
        <f t="shared" si="42"/>
        <v>0</v>
      </c>
      <c r="BI275" s="210">
        <f t="shared" si="43"/>
        <v>0</v>
      </c>
      <c r="BJ275" s="15" t="s">
        <v>87</v>
      </c>
      <c r="BK275" s="210">
        <f t="shared" si="44"/>
        <v>0</v>
      </c>
      <c r="BL275" s="15" t="s">
        <v>142</v>
      </c>
      <c r="BM275" s="209" t="s">
        <v>540</v>
      </c>
    </row>
    <row r="276" spans="1:65" s="2" customFormat="1" ht="26">
      <c r="A276" s="32"/>
      <c r="B276" s="33"/>
      <c r="C276" s="226" t="s">
        <v>541</v>
      </c>
      <c r="D276" s="226" t="s">
        <v>221</v>
      </c>
      <c r="E276" s="227" t="s">
        <v>542</v>
      </c>
      <c r="F276" s="228" t="s">
        <v>543</v>
      </c>
      <c r="G276" s="229" t="s">
        <v>282</v>
      </c>
      <c r="H276" s="230">
        <v>16</v>
      </c>
      <c r="I276" s="231"/>
      <c r="J276" s="232">
        <f t="shared" si="35"/>
        <v>0</v>
      </c>
      <c r="K276" s="228" t="s">
        <v>141</v>
      </c>
      <c r="L276" s="233"/>
      <c r="M276" s="234" t="s">
        <v>1</v>
      </c>
      <c r="N276" s="235" t="s">
        <v>44</v>
      </c>
      <c r="O276" s="69"/>
      <c r="P276" s="207">
        <f t="shared" si="36"/>
        <v>0</v>
      </c>
      <c r="Q276" s="207">
        <v>4.8300000000000003E-2</v>
      </c>
      <c r="R276" s="207">
        <f t="shared" si="37"/>
        <v>0.77280000000000004</v>
      </c>
      <c r="S276" s="207">
        <v>0</v>
      </c>
      <c r="T276" s="208">
        <f t="shared" si="38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209" t="s">
        <v>167</v>
      </c>
      <c r="AT276" s="209" t="s">
        <v>221</v>
      </c>
      <c r="AU276" s="209" t="s">
        <v>89</v>
      </c>
      <c r="AY276" s="15" t="s">
        <v>135</v>
      </c>
      <c r="BE276" s="210">
        <f t="shared" si="39"/>
        <v>0</v>
      </c>
      <c r="BF276" s="210">
        <f t="shared" si="40"/>
        <v>0</v>
      </c>
      <c r="BG276" s="210">
        <f t="shared" si="41"/>
        <v>0</v>
      </c>
      <c r="BH276" s="210">
        <f t="shared" si="42"/>
        <v>0</v>
      </c>
      <c r="BI276" s="210">
        <f t="shared" si="43"/>
        <v>0</v>
      </c>
      <c r="BJ276" s="15" t="s">
        <v>87</v>
      </c>
      <c r="BK276" s="210">
        <f t="shared" si="44"/>
        <v>0</v>
      </c>
      <c r="BL276" s="15" t="s">
        <v>142</v>
      </c>
      <c r="BM276" s="209" t="s">
        <v>544</v>
      </c>
    </row>
    <row r="277" spans="1:65" s="2" customFormat="1" ht="26">
      <c r="A277" s="32"/>
      <c r="B277" s="33"/>
      <c r="C277" s="226" t="s">
        <v>545</v>
      </c>
      <c r="D277" s="226" t="s">
        <v>221</v>
      </c>
      <c r="E277" s="227" t="s">
        <v>546</v>
      </c>
      <c r="F277" s="228" t="s">
        <v>547</v>
      </c>
      <c r="G277" s="229" t="s">
        <v>282</v>
      </c>
      <c r="H277" s="230">
        <v>12</v>
      </c>
      <c r="I277" s="231"/>
      <c r="J277" s="232">
        <f t="shared" si="35"/>
        <v>0</v>
      </c>
      <c r="K277" s="228" t="s">
        <v>141</v>
      </c>
      <c r="L277" s="233"/>
      <c r="M277" s="234" t="s">
        <v>1</v>
      </c>
      <c r="N277" s="235" t="s">
        <v>44</v>
      </c>
      <c r="O277" s="69"/>
      <c r="P277" s="207">
        <f t="shared" si="36"/>
        <v>0</v>
      </c>
      <c r="Q277" s="207">
        <v>6.5670000000000006E-2</v>
      </c>
      <c r="R277" s="207">
        <f t="shared" si="37"/>
        <v>0.78804000000000007</v>
      </c>
      <c r="S277" s="207">
        <v>0</v>
      </c>
      <c r="T277" s="208">
        <f t="shared" si="38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209" t="s">
        <v>167</v>
      </c>
      <c r="AT277" s="209" t="s">
        <v>221</v>
      </c>
      <c r="AU277" s="209" t="s">
        <v>89</v>
      </c>
      <c r="AY277" s="15" t="s">
        <v>135</v>
      </c>
      <c r="BE277" s="210">
        <f t="shared" si="39"/>
        <v>0</v>
      </c>
      <c r="BF277" s="210">
        <f t="shared" si="40"/>
        <v>0</v>
      </c>
      <c r="BG277" s="210">
        <f t="shared" si="41"/>
        <v>0</v>
      </c>
      <c r="BH277" s="210">
        <f t="shared" si="42"/>
        <v>0</v>
      </c>
      <c r="BI277" s="210">
        <f t="shared" si="43"/>
        <v>0</v>
      </c>
      <c r="BJ277" s="15" t="s">
        <v>87</v>
      </c>
      <c r="BK277" s="210">
        <f t="shared" si="44"/>
        <v>0</v>
      </c>
      <c r="BL277" s="15" t="s">
        <v>142</v>
      </c>
      <c r="BM277" s="209" t="s">
        <v>548</v>
      </c>
    </row>
    <row r="278" spans="1:65" s="2" customFormat="1" ht="33" customHeight="1">
      <c r="A278" s="32"/>
      <c r="B278" s="33"/>
      <c r="C278" s="198" t="s">
        <v>549</v>
      </c>
      <c r="D278" s="198" t="s">
        <v>137</v>
      </c>
      <c r="E278" s="199" t="s">
        <v>550</v>
      </c>
      <c r="F278" s="200" t="s">
        <v>551</v>
      </c>
      <c r="G278" s="201" t="s">
        <v>282</v>
      </c>
      <c r="H278" s="202">
        <v>892</v>
      </c>
      <c r="I278" s="203"/>
      <c r="J278" s="204">
        <f t="shared" si="35"/>
        <v>0</v>
      </c>
      <c r="K278" s="200" t="s">
        <v>141</v>
      </c>
      <c r="L278" s="37"/>
      <c r="M278" s="205" t="s">
        <v>1</v>
      </c>
      <c r="N278" s="206" t="s">
        <v>44</v>
      </c>
      <c r="O278" s="69"/>
      <c r="P278" s="207">
        <f t="shared" si="36"/>
        <v>0</v>
      </c>
      <c r="Q278" s="207">
        <v>0.12949959999999999</v>
      </c>
      <c r="R278" s="207">
        <f t="shared" si="37"/>
        <v>115.51364319999999</v>
      </c>
      <c r="S278" s="207">
        <v>0</v>
      </c>
      <c r="T278" s="208">
        <f t="shared" si="38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209" t="s">
        <v>142</v>
      </c>
      <c r="AT278" s="209" t="s">
        <v>137</v>
      </c>
      <c r="AU278" s="209" t="s">
        <v>89</v>
      </c>
      <c r="AY278" s="15" t="s">
        <v>135</v>
      </c>
      <c r="BE278" s="210">
        <f t="shared" si="39"/>
        <v>0</v>
      </c>
      <c r="BF278" s="210">
        <f t="shared" si="40"/>
        <v>0</v>
      </c>
      <c r="BG278" s="210">
        <f t="shared" si="41"/>
        <v>0</v>
      </c>
      <c r="BH278" s="210">
        <f t="shared" si="42"/>
        <v>0</v>
      </c>
      <c r="BI278" s="210">
        <f t="shared" si="43"/>
        <v>0</v>
      </c>
      <c r="BJ278" s="15" t="s">
        <v>87</v>
      </c>
      <c r="BK278" s="210">
        <f t="shared" si="44"/>
        <v>0</v>
      </c>
      <c r="BL278" s="15" t="s">
        <v>142</v>
      </c>
      <c r="BM278" s="209" t="s">
        <v>552</v>
      </c>
    </row>
    <row r="279" spans="1:65" s="2" customFormat="1" ht="16.5" customHeight="1">
      <c r="A279" s="32"/>
      <c r="B279" s="33"/>
      <c r="C279" s="226" t="s">
        <v>553</v>
      </c>
      <c r="D279" s="226" t="s">
        <v>221</v>
      </c>
      <c r="E279" s="227" t="s">
        <v>554</v>
      </c>
      <c r="F279" s="228" t="s">
        <v>555</v>
      </c>
      <c r="G279" s="229" t="s">
        <v>282</v>
      </c>
      <c r="H279" s="230">
        <v>825</v>
      </c>
      <c r="I279" s="231"/>
      <c r="J279" s="232">
        <f t="shared" si="35"/>
        <v>0</v>
      </c>
      <c r="K279" s="228" t="s">
        <v>141</v>
      </c>
      <c r="L279" s="233"/>
      <c r="M279" s="234" t="s">
        <v>1</v>
      </c>
      <c r="N279" s="235" t="s">
        <v>44</v>
      </c>
      <c r="O279" s="69"/>
      <c r="P279" s="207">
        <f t="shared" si="36"/>
        <v>0</v>
      </c>
      <c r="Q279" s="207">
        <v>4.4999999999999998E-2</v>
      </c>
      <c r="R279" s="207">
        <f t="shared" si="37"/>
        <v>37.125</v>
      </c>
      <c r="S279" s="207">
        <v>0</v>
      </c>
      <c r="T279" s="208">
        <f t="shared" si="38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209" t="s">
        <v>167</v>
      </c>
      <c r="AT279" s="209" t="s">
        <v>221</v>
      </c>
      <c r="AU279" s="209" t="s">
        <v>89</v>
      </c>
      <c r="AY279" s="15" t="s">
        <v>135</v>
      </c>
      <c r="BE279" s="210">
        <f t="shared" si="39"/>
        <v>0</v>
      </c>
      <c r="BF279" s="210">
        <f t="shared" si="40"/>
        <v>0</v>
      </c>
      <c r="BG279" s="210">
        <f t="shared" si="41"/>
        <v>0</v>
      </c>
      <c r="BH279" s="210">
        <f t="shared" si="42"/>
        <v>0</v>
      </c>
      <c r="BI279" s="210">
        <f t="shared" si="43"/>
        <v>0</v>
      </c>
      <c r="BJ279" s="15" t="s">
        <v>87</v>
      </c>
      <c r="BK279" s="210">
        <f t="shared" si="44"/>
        <v>0</v>
      </c>
      <c r="BL279" s="15" t="s">
        <v>142</v>
      </c>
      <c r="BM279" s="209" t="s">
        <v>556</v>
      </c>
    </row>
    <row r="280" spans="1:65" s="2" customFormat="1" ht="21.75" customHeight="1">
      <c r="A280" s="32"/>
      <c r="B280" s="33"/>
      <c r="C280" s="226" t="s">
        <v>557</v>
      </c>
      <c r="D280" s="226" t="s">
        <v>221</v>
      </c>
      <c r="E280" s="227" t="s">
        <v>558</v>
      </c>
      <c r="F280" s="228" t="s">
        <v>559</v>
      </c>
      <c r="G280" s="229" t="s">
        <v>282</v>
      </c>
      <c r="H280" s="230">
        <v>45</v>
      </c>
      <c r="I280" s="231"/>
      <c r="J280" s="232">
        <f t="shared" si="35"/>
        <v>0</v>
      </c>
      <c r="K280" s="228" t="s">
        <v>141</v>
      </c>
      <c r="L280" s="233"/>
      <c r="M280" s="234" t="s">
        <v>1</v>
      </c>
      <c r="N280" s="235" t="s">
        <v>44</v>
      </c>
      <c r="O280" s="69"/>
      <c r="P280" s="207">
        <f t="shared" si="36"/>
        <v>0</v>
      </c>
      <c r="Q280" s="207">
        <v>4.8000000000000001E-2</v>
      </c>
      <c r="R280" s="207">
        <f t="shared" si="37"/>
        <v>2.16</v>
      </c>
      <c r="S280" s="207">
        <v>0</v>
      </c>
      <c r="T280" s="208">
        <f t="shared" si="38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209" t="s">
        <v>167</v>
      </c>
      <c r="AT280" s="209" t="s">
        <v>221</v>
      </c>
      <c r="AU280" s="209" t="s">
        <v>89</v>
      </c>
      <c r="AY280" s="15" t="s">
        <v>135</v>
      </c>
      <c r="BE280" s="210">
        <f t="shared" si="39"/>
        <v>0</v>
      </c>
      <c r="BF280" s="210">
        <f t="shared" si="40"/>
        <v>0</v>
      </c>
      <c r="BG280" s="210">
        <f t="shared" si="41"/>
        <v>0</v>
      </c>
      <c r="BH280" s="210">
        <f t="shared" si="42"/>
        <v>0</v>
      </c>
      <c r="BI280" s="210">
        <f t="shared" si="43"/>
        <v>0</v>
      </c>
      <c r="BJ280" s="15" t="s">
        <v>87</v>
      </c>
      <c r="BK280" s="210">
        <f t="shared" si="44"/>
        <v>0</v>
      </c>
      <c r="BL280" s="15" t="s">
        <v>142</v>
      </c>
      <c r="BM280" s="209" t="s">
        <v>560</v>
      </c>
    </row>
    <row r="281" spans="1:65" s="2" customFormat="1" ht="26">
      <c r="A281" s="32"/>
      <c r="B281" s="33"/>
      <c r="C281" s="226" t="s">
        <v>561</v>
      </c>
      <c r="D281" s="226" t="s">
        <v>221</v>
      </c>
      <c r="E281" s="227" t="s">
        <v>562</v>
      </c>
      <c r="F281" s="228" t="s">
        <v>563</v>
      </c>
      <c r="G281" s="229" t="s">
        <v>531</v>
      </c>
      <c r="H281" s="230">
        <v>18</v>
      </c>
      <c r="I281" s="231"/>
      <c r="J281" s="232">
        <f t="shared" si="35"/>
        <v>0</v>
      </c>
      <c r="K281" s="228" t="s">
        <v>1</v>
      </c>
      <c r="L281" s="233"/>
      <c r="M281" s="234" t="s">
        <v>1</v>
      </c>
      <c r="N281" s="235" t="s">
        <v>44</v>
      </c>
      <c r="O281" s="69"/>
      <c r="P281" s="207">
        <f t="shared" si="36"/>
        <v>0</v>
      </c>
      <c r="Q281" s="207">
        <v>0</v>
      </c>
      <c r="R281" s="207">
        <f t="shared" si="37"/>
        <v>0</v>
      </c>
      <c r="S281" s="207">
        <v>0</v>
      </c>
      <c r="T281" s="208">
        <f t="shared" si="38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209" t="s">
        <v>167</v>
      </c>
      <c r="AT281" s="209" t="s">
        <v>221</v>
      </c>
      <c r="AU281" s="209" t="s">
        <v>89</v>
      </c>
      <c r="AY281" s="15" t="s">
        <v>135</v>
      </c>
      <c r="BE281" s="210">
        <f t="shared" si="39"/>
        <v>0</v>
      </c>
      <c r="BF281" s="210">
        <f t="shared" si="40"/>
        <v>0</v>
      </c>
      <c r="BG281" s="210">
        <f t="shared" si="41"/>
        <v>0</v>
      </c>
      <c r="BH281" s="210">
        <f t="shared" si="42"/>
        <v>0</v>
      </c>
      <c r="BI281" s="210">
        <f t="shared" si="43"/>
        <v>0</v>
      </c>
      <c r="BJ281" s="15" t="s">
        <v>87</v>
      </c>
      <c r="BK281" s="210">
        <f t="shared" si="44"/>
        <v>0</v>
      </c>
      <c r="BL281" s="15" t="s">
        <v>142</v>
      </c>
      <c r="BM281" s="209" t="s">
        <v>564</v>
      </c>
    </row>
    <row r="282" spans="1:65" s="2" customFormat="1" ht="16.5" customHeight="1">
      <c r="A282" s="32"/>
      <c r="B282" s="33"/>
      <c r="C282" s="226" t="s">
        <v>565</v>
      </c>
      <c r="D282" s="226" t="s">
        <v>221</v>
      </c>
      <c r="E282" s="227" t="s">
        <v>566</v>
      </c>
      <c r="F282" s="228" t="s">
        <v>567</v>
      </c>
      <c r="G282" s="229" t="s">
        <v>531</v>
      </c>
      <c r="H282" s="230">
        <v>1</v>
      </c>
      <c r="I282" s="231"/>
      <c r="J282" s="232">
        <f t="shared" si="35"/>
        <v>0</v>
      </c>
      <c r="K282" s="228" t="s">
        <v>1</v>
      </c>
      <c r="L282" s="233"/>
      <c r="M282" s="234" t="s">
        <v>1</v>
      </c>
      <c r="N282" s="235" t="s">
        <v>44</v>
      </c>
      <c r="O282" s="69"/>
      <c r="P282" s="207">
        <f t="shared" si="36"/>
        <v>0</v>
      </c>
      <c r="Q282" s="207">
        <v>0</v>
      </c>
      <c r="R282" s="207">
        <f t="shared" si="37"/>
        <v>0</v>
      </c>
      <c r="S282" s="207">
        <v>0</v>
      </c>
      <c r="T282" s="208">
        <f t="shared" si="38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209" t="s">
        <v>167</v>
      </c>
      <c r="AT282" s="209" t="s">
        <v>221</v>
      </c>
      <c r="AU282" s="209" t="s">
        <v>89</v>
      </c>
      <c r="AY282" s="15" t="s">
        <v>135</v>
      </c>
      <c r="BE282" s="210">
        <f t="shared" si="39"/>
        <v>0</v>
      </c>
      <c r="BF282" s="210">
        <f t="shared" si="40"/>
        <v>0</v>
      </c>
      <c r="BG282" s="210">
        <f t="shared" si="41"/>
        <v>0</v>
      </c>
      <c r="BH282" s="210">
        <f t="shared" si="42"/>
        <v>0</v>
      </c>
      <c r="BI282" s="210">
        <f t="shared" si="43"/>
        <v>0</v>
      </c>
      <c r="BJ282" s="15" t="s">
        <v>87</v>
      </c>
      <c r="BK282" s="210">
        <f t="shared" si="44"/>
        <v>0</v>
      </c>
      <c r="BL282" s="15" t="s">
        <v>142</v>
      </c>
      <c r="BM282" s="209" t="s">
        <v>568</v>
      </c>
    </row>
    <row r="283" spans="1:65" s="2" customFormat="1" ht="16.5" customHeight="1">
      <c r="A283" s="32"/>
      <c r="B283" s="33"/>
      <c r="C283" s="226" t="s">
        <v>569</v>
      </c>
      <c r="D283" s="226" t="s">
        <v>221</v>
      </c>
      <c r="E283" s="227" t="s">
        <v>570</v>
      </c>
      <c r="F283" s="228" t="s">
        <v>571</v>
      </c>
      <c r="G283" s="229" t="s">
        <v>531</v>
      </c>
      <c r="H283" s="230">
        <v>3</v>
      </c>
      <c r="I283" s="231"/>
      <c r="J283" s="232">
        <f t="shared" si="35"/>
        <v>0</v>
      </c>
      <c r="K283" s="228" t="s">
        <v>1</v>
      </c>
      <c r="L283" s="233"/>
      <c r="M283" s="234" t="s">
        <v>1</v>
      </c>
      <c r="N283" s="235" t="s">
        <v>44</v>
      </c>
      <c r="O283" s="69"/>
      <c r="P283" s="207">
        <f t="shared" si="36"/>
        <v>0</v>
      </c>
      <c r="Q283" s="207">
        <v>0</v>
      </c>
      <c r="R283" s="207">
        <f t="shared" si="37"/>
        <v>0</v>
      </c>
      <c r="S283" s="207">
        <v>0</v>
      </c>
      <c r="T283" s="208">
        <f t="shared" si="38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209" t="s">
        <v>167</v>
      </c>
      <c r="AT283" s="209" t="s">
        <v>221</v>
      </c>
      <c r="AU283" s="209" t="s">
        <v>89</v>
      </c>
      <c r="AY283" s="15" t="s">
        <v>135</v>
      </c>
      <c r="BE283" s="210">
        <f t="shared" si="39"/>
        <v>0</v>
      </c>
      <c r="BF283" s="210">
        <f t="shared" si="40"/>
        <v>0</v>
      </c>
      <c r="BG283" s="210">
        <f t="shared" si="41"/>
        <v>0</v>
      </c>
      <c r="BH283" s="210">
        <f t="shared" si="42"/>
        <v>0</v>
      </c>
      <c r="BI283" s="210">
        <f t="shared" si="43"/>
        <v>0</v>
      </c>
      <c r="BJ283" s="15" t="s">
        <v>87</v>
      </c>
      <c r="BK283" s="210">
        <f t="shared" si="44"/>
        <v>0</v>
      </c>
      <c r="BL283" s="15" t="s">
        <v>142</v>
      </c>
      <c r="BM283" s="209" t="s">
        <v>572</v>
      </c>
    </row>
    <row r="284" spans="1:65" s="2" customFormat="1" ht="26">
      <c r="A284" s="32"/>
      <c r="B284" s="33"/>
      <c r="C284" s="198" t="s">
        <v>573</v>
      </c>
      <c r="D284" s="198" t="s">
        <v>137</v>
      </c>
      <c r="E284" s="199" t="s">
        <v>574</v>
      </c>
      <c r="F284" s="200" t="s">
        <v>575</v>
      </c>
      <c r="G284" s="201" t="s">
        <v>146</v>
      </c>
      <c r="H284" s="202">
        <v>14</v>
      </c>
      <c r="I284" s="203"/>
      <c r="J284" s="204">
        <f t="shared" si="35"/>
        <v>0</v>
      </c>
      <c r="K284" s="200" t="s">
        <v>141</v>
      </c>
      <c r="L284" s="37"/>
      <c r="M284" s="205" t="s">
        <v>1</v>
      </c>
      <c r="N284" s="206" t="s">
        <v>44</v>
      </c>
      <c r="O284" s="69"/>
      <c r="P284" s="207">
        <f t="shared" si="36"/>
        <v>0</v>
      </c>
      <c r="Q284" s="207">
        <v>6.9999999999999999E-4</v>
      </c>
      <c r="R284" s="207">
        <f t="shared" si="37"/>
        <v>9.7999999999999997E-3</v>
      </c>
      <c r="S284" s="207">
        <v>0</v>
      </c>
      <c r="T284" s="208">
        <f t="shared" si="38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209" t="s">
        <v>142</v>
      </c>
      <c r="AT284" s="209" t="s">
        <v>137</v>
      </c>
      <c r="AU284" s="209" t="s">
        <v>89</v>
      </c>
      <c r="AY284" s="15" t="s">
        <v>135</v>
      </c>
      <c r="BE284" s="210">
        <f t="shared" si="39"/>
        <v>0</v>
      </c>
      <c r="BF284" s="210">
        <f t="shared" si="40"/>
        <v>0</v>
      </c>
      <c r="BG284" s="210">
        <f t="shared" si="41"/>
        <v>0</v>
      </c>
      <c r="BH284" s="210">
        <f t="shared" si="42"/>
        <v>0</v>
      </c>
      <c r="BI284" s="210">
        <f t="shared" si="43"/>
        <v>0</v>
      </c>
      <c r="BJ284" s="15" t="s">
        <v>87</v>
      </c>
      <c r="BK284" s="210">
        <f t="shared" si="44"/>
        <v>0</v>
      </c>
      <c r="BL284" s="15" t="s">
        <v>142</v>
      </c>
      <c r="BM284" s="209" t="s">
        <v>576</v>
      </c>
    </row>
    <row r="285" spans="1:65" s="2" customFormat="1" ht="26">
      <c r="A285" s="32"/>
      <c r="B285" s="33"/>
      <c r="C285" s="226" t="s">
        <v>577</v>
      </c>
      <c r="D285" s="226" t="s">
        <v>221</v>
      </c>
      <c r="E285" s="227" t="s">
        <v>578</v>
      </c>
      <c r="F285" s="228" t="s">
        <v>579</v>
      </c>
      <c r="G285" s="229" t="s">
        <v>146</v>
      </c>
      <c r="H285" s="230">
        <v>3</v>
      </c>
      <c r="I285" s="231"/>
      <c r="J285" s="232">
        <f t="shared" si="35"/>
        <v>0</v>
      </c>
      <c r="K285" s="228" t="s">
        <v>141</v>
      </c>
      <c r="L285" s="233"/>
      <c r="M285" s="234" t="s">
        <v>1</v>
      </c>
      <c r="N285" s="235" t="s">
        <v>44</v>
      </c>
      <c r="O285" s="69"/>
      <c r="P285" s="207">
        <f t="shared" si="36"/>
        <v>0</v>
      </c>
      <c r="Q285" s="207">
        <v>3.5000000000000001E-3</v>
      </c>
      <c r="R285" s="207">
        <f t="shared" si="37"/>
        <v>1.0500000000000001E-2</v>
      </c>
      <c r="S285" s="207">
        <v>0</v>
      </c>
      <c r="T285" s="208">
        <f t="shared" si="38"/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209" t="s">
        <v>167</v>
      </c>
      <c r="AT285" s="209" t="s">
        <v>221</v>
      </c>
      <c r="AU285" s="209" t="s">
        <v>89</v>
      </c>
      <c r="AY285" s="15" t="s">
        <v>135</v>
      </c>
      <c r="BE285" s="210">
        <f t="shared" si="39"/>
        <v>0</v>
      </c>
      <c r="BF285" s="210">
        <f t="shared" si="40"/>
        <v>0</v>
      </c>
      <c r="BG285" s="210">
        <f t="shared" si="41"/>
        <v>0</v>
      </c>
      <c r="BH285" s="210">
        <f t="shared" si="42"/>
        <v>0</v>
      </c>
      <c r="BI285" s="210">
        <f t="shared" si="43"/>
        <v>0</v>
      </c>
      <c r="BJ285" s="15" t="s">
        <v>87</v>
      </c>
      <c r="BK285" s="210">
        <f t="shared" si="44"/>
        <v>0</v>
      </c>
      <c r="BL285" s="15" t="s">
        <v>142</v>
      </c>
      <c r="BM285" s="209" t="s">
        <v>580</v>
      </c>
    </row>
    <row r="286" spans="1:65" s="2" customFormat="1" ht="16.5" customHeight="1">
      <c r="A286" s="32"/>
      <c r="B286" s="33"/>
      <c r="C286" s="226" t="s">
        <v>581</v>
      </c>
      <c r="D286" s="226" t="s">
        <v>221</v>
      </c>
      <c r="E286" s="227" t="s">
        <v>582</v>
      </c>
      <c r="F286" s="228" t="s">
        <v>583</v>
      </c>
      <c r="G286" s="229" t="s">
        <v>146</v>
      </c>
      <c r="H286" s="230">
        <v>1</v>
      </c>
      <c r="I286" s="231"/>
      <c r="J286" s="232">
        <f t="shared" si="35"/>
        <v>0</v>
      </c>
      <c r="K286" s="228" t="s">
        <v>141</v>
      </c>
      <c r="L286" s="233"/>
      <c r="M286" s="234" t="s">
        <v>1</v>
      </c>
      <c r="N286" s="235" t="s">
        <v>44</v>
      </c>
      <c r="O286" s="69"/>
      <c r="P286" s="207">
        <f t="shared" si="36"/>
        <v>0</v>
      </c>
      <c r="Q286" s="207">
        <v>5.0000000000000001E-3</v>
      </c>
      <c r="R286" s="207">
        <f t="shared" si="37"/>
        <v>5.0000000000000001E-3</v>
      </c>
      <c r="S286" s="207">
        <v>0</v>
      </c>
      <c r="T286" s="208">
        <f t="shared" si="38"/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209" t="s">
        <v>167</v>
      </c>
      <c r="AT286" s="209" t="s">
        <v>221</v>
      </c>
      <c r="AU286" s="209" t="s">
        <v>89</v>
      </c>
      <c r="AY286" s="15" t="s">
        <v>135</v>
      </c>
      <c r="BE286" s="210">
        <f t="shared" si="39"/>
        <v>0</v>
      </c>
      <c r="BF286" s="210">
        <f t="shared" si="40"/>
        <v>0</v>
      </c>
      <c r="BG286" s="210">
        <f t="shared" si="41"/>
        <v>0</v>
      </c>
      <c r="BH286" s="210">
        <f t="shared" si="42"/>
        <v>0</v>
      </c>
      <c r="BI286" s="210">
        <f t="shared" si="43"/>
        <v>0</v>
      </c>
      <c r="BJ286" s="15" t="s">
        <v>87</v>
      </c>
      <c r="BK286" s="210">
        <f t="shared" si="44"/>
        <v>0</v>
      </c>
      <c r="BL286" s="15" t="s">
        <v>142</v>
      </c>
      <c r="BM286" s="209" t="s">
        <v>584</v>
      </c>
    </row>
    <row r="287" spans="1:65" s="2" customFormat="1" ht="16.5" customHeight="1">
      <c r="A287" s="32"/>
      <c r="B287" s="33"/>
      <c r="C287" s="226" t="s">
        <v>585</v>
      </c>
      <c r="D287" s="226" t="s">
        <v>221</v>
      </c>
      <c r="E287" s="227" t="s">
        <v>586</v>
      </c>
      <c r="F287" s="228" t="s">
        <v>587</v>
      </c>
      <c r="G287" s="229" t="s">
        <v>146</v>
      </c>
      <c r="H287" s="230">
        <v>2</v>
      </c>
      <c r="I287" s="231"/>
      <c r="J287" s="232">
        <f t="shared" si="35"/>
        <v>0</v>
      </c>
      <c r="K287" s="228" t="s">
        <v>141</v>
      </c>
      <c r="L287" s="233"/>
      <c r="M287" s="234" t="s">
        <v>1</v>
      </c>
      <c r="N287" s="235" t="s">
        <v>44</v>
      </c>
      <c r="O287" s="69"/>
      <c r="P287" s="207">
        <f t="shared" si="36"/>
        <v>0</v>
      </c>
      <c r="Q287" s="207">
        <v>2.5000000000000001E-3</v>
      </c>
      <c r="R287" s="207">
        <f t="shared" si="37"/>
        <v>5.0000000000000001E-3</v>
      </c>
      <c r="S287" s="207">
        <v>0</v>
      </c>
      <c r="T287" s="208">
        <f t="shared" si="38"/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209" t="s">
        <v>167</v>
      </c>
      <c r="AT287" s="209" t="s">
        <v>221</v>
      </c>
      <c r="AU287" s="209" t="s">
        <v>89</v>
      </c>
      <c r="AY287" s="15" t="s">
        <v>135</v>
      </c>
      <c r="BE287" s="210">
        <f t="shared" si="39"/>
        <v>0</v>
      </c>
      <c r="BF287" s="210">
        <f t="shared" si="40"/>
        <v>0</v>
      </c>
      <c r="BG287" s="210">
        <f t="shared" si="41"/>
        <v>0</v>
      </c>
      <c r="BH287" s="210">
        <f t="shared" si="42"/>
        <v>0</v>
      </c>
      <c r="BI287" s="210">
        <f t="shared" si="43"/>
        <v>0</v>
      </c>
      <c r="BJ287" s="15" t="s">
        <v>87</v>
      </c>
      <c r="BK287" s="210">
        <f t="shared" si="44"/>
        <v>0</v>
      </c>
      <c r="BL287" s="15" t="s">
        <v>142</v>
      </c>
      <c r="BM287" s="209" t="s">
        <v>588</v>
      </c>
    </row>
    <row r="288" spans="1:65" s="2" customFormat="1" ht="16.5" customHeight="1">
      <c r="A288" s="32"/>
      <c r="B288" s="33"/>
      <c r="C288" s="226" t="s">
        <v>589</v>
      </c>
      <c r="D288" s="226" t="s">
        <v>221</v>
      </c>
      <c r="E288" s="227" t="s">
        <v>590</v>
      </c>
      <c r="F288" s="228" t="s">
        <v>591</v>
      </c>
      <c r="G288" s="229" t="s">
        <v>146</v>
      </c>
      <c r="H288" s="230">
        <v>1</v>
      </c>
      <c r="I288" s="231"/>
      <c r="J288" s="232">
        <f t="shared" si="35"/>
        <v>0</v>
      </c>
      <c r="K288" s="228" t="s">
        <v>141</v>
      </c>
      <c r="L288" s="233"/>
      <c r="M288" s="234" t="s">
        <v>1</v>
      </c>
      <c r="N288" s="235" t="s">
        <v>44</v>
      </c>
      <c r="O288" s="69"/>
      <c r="P288" s="207">
        <f t="shared" si="36"/>
        <v>0</v>
      </c>
      <c r="Q288" s="207">
        <v>5.0000000000000001E-3</v>
      </c>
      <c r="R288" s="207">
        <f t="shared" si="37"/>
        <v>5.0000000000000001E-3</v>
      </c>
      <c r="S288" s="207">
        <v>0</v>
      </c>
      <c r="T288" s="208">
        <f t="shared" si="38"/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209" t="s">
        <v>167</v>
      </c>
      <c r="AT288" s="209" t="s">
        <v>221</v>
      </c>
      <c r="AU288" s="209" t="s">
        <v>89</v>
      </c>
      <c r="AY288" s="15" t="s">
        <v>135</v>
      </c>
      <c r="BE288" s="210">
        <f t="shared" si="39"/>
        <v>0</v>
      </c>
      <c r="BF288" s="210">
        <f t="shared" si="40"/>
        <v>0</v>
      </c>
      <c r="BG288" s="210">
        <f t="shared" si="41"/>
        <v>0</v>
      </c>
      <c r="BH288" s="210">
        <f t="shared" si="42"/>
        <v>0</v>
      </c>
      <c r="BI288" s="210">
        <f t="shared" si="43"/>
        <v>0</v>
      </c>
      <c r="BJ288" s="15" t="s">
        <v>87</v>
      </c>
      <c r="BK288" s="210">
        <f t="shared" si="44"/>
        <v>0</v>
      </c>
      <c r="BL288" s="15" t="s">
        <v>142</v>
      </c>
      <c r="BM288" s="209" t="s">
        <v>592</v>
      </c>
    </row>
    <row r="289" spans="1:65" s="2" customFormat="1" ht="26">
      <c r="A289" s="32"/>
      <c r="B289" s="33"/>
      <c r="C289" s="226" t="s">
        <v>593</v>
      </c>
      <c r="D289" s="226" t="s">
        <v>221</v>
      </c>
      <c r="E289" s="227" t="s">
        <v>594</v>
      </c>
      <c r="F289" s="228" t="s">
        <v>595</v>
      </c>
      <c r="G289" s="229" t="s">
        <v>146</v>
      </c>
      <c r="H289" s="230">
        <v>1</v>
      </c>
      <c r="I289" s="231"/>
      <c r="J289" s="232">
        <f t="shared" si="35"/>
        <v>0</v>
      </c>
      <c r="K289" s="228" t="s">
        <v>141</v>
      </c>
      <c r="L289" s="233"/>
      <c r="M289" s="234" t="s">
        <v>1</v>
      </c>
      <c r="N289" s="235" t="s">
        <v>44</v>
      </c>
      <c r="O289" s="69"/>
      <c r="P289" s="207">
        <f t="shared" si="36"/>
        <v>0</v>
      </c>
      <c r="Q289" s="207">
        <v>2.5000000000000001E-3</v>
      </c>
      <c r="R289" s="207">
        <f t="shared" si="37"/>
        <v>2.5000000000000001E-3</v>
      </c>
      <c r="S289" s="207">
        <v>0</v>
      </c>
      <c r="T289" s="208">
        <f t="shared" si="38"/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209" t="s">
        <v>167</v>
      </c>
      <c r="AT289" s="209" t="s">
        <v>221</v>
      </c>
      <c r="AU289" s="209" t="s">
        <v>89</v>
      </c>
      <c r="AY289" s="15" t="s">
        <v>135</v>
      </c>
      <c r="BE289" s="210">
        <f t="shared" si="39"/>
        <v>0</v>
      </c>
      <c r="BF289" s="210">
        <f t="shared" si="40"/>
        <v>0</v>
      </c>
      <c r="BG289" s="210">
        <f t="shared" si="41"/>
        <v>0</v>
      </c>
      <c r="BH289" s="210">
        <f t="shared" si="42"/>
        <v>0</v>
      </c>
      <c r="BI289" s="210">
        <f t="shared" si="43"/>
        <v>0</v>
      </c>
      <c r="BJ289" s="15" t="s">
        <v>87</v>
      </c>
      <c r="BK289" s="210">
        <f t="shared" si="44"/>
        <v>0</v>
      </c>
      <c r="BL289" s="15" t="s">
        <v>142</v>
      </c>
      <c r="BM289" s="209" t="s">
        <v>596</v>
      </c>
    </row>
    <row r="290" spans="1:65" s="2" customFormat="1" ht="21.75" customHeight="1">
      <c r="A290" s="32"/>
      <c r="B290" s="33"/>
      <c r="C290" s="226" t="s">
        <v>597</v>
      </c>
      <c r="D290" s="226" t="s">
        <v>221</v>
      </c>
      <c r="E290" s="227" t="s">
        <v>598</v>
      </c>
      <c r="F290" s="228" t="s">
        <v>599</v>
      </c>
      <c r="G290" s="229" t="s">
        <v>146</v>
      </c>
      <c r="H290" s="230">
        <v>2</v>
      </c>
      <c r="I290" s="231"/>
      <c r="J290" s="232">
        <f t="shared" si="35"/>
        <v>0</v>
      </c>
      <c r="K290" s="228" t="s">
        <v>141</v>
      </c>
      <c r="L290" s="233"/>
      <c r="M290" s="234" t="s">
        <v>1</v>
      </c>
      <c r="N290" s="235" t="s">
        <v>44</v>
      </c>
      <c r="O290" s="69"/>
      <c r="P290" s="207">
        <f t="shared" si="36"/>
        <v>0</v>
      </c>
      <c r="Q290" s="207">
        <v>8.9999999999999998E-4</v>
      </c>
      <c r="R290" s="207">
        <f t="shared" si="37"/>
        <v>1.8E-3</v>
      </c>
      <c r="S290" s="207">
        <v>0</v>
      </c>
      <c r="T290" s="208">
        <f t="shared" si="38"/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209" t="s">
        <v>167</v>
      </c>
      <c r="AT290" s="209" t="s">
        <v>221</v>
      </c>
      <c r="AU290" s="209" t="s">
        <v>89</v>
      </c>
      <c r="AY290" s="15" t="s">
        <v>135</v>
      </c>
      <c r="BE290" s="210">
        <f t="shared" si="39"/>
        <v>0</v>
      </c>
      <c r="BF290" s="210">
        <f t="shared" si="40"/>
        <v>0</v>
      </c>
      <c r="BG290" s="210">
        <f t="shared" si="41"/>
        <v>0</v>
      </c>
      <c r="BH290" s="210">
        <f t="shared" si="42"/>
        <v>0</v>
      </c>
      <c r="BI290" s="210">
        <f t="shared" si="43"/>
        <v>0</v>
      </c>
      <c r="BJ290" s="15" t="s">
        <v>87</v>
      </c>
      <c r="BK290" s="210">
        <f t="shared" si="44"/>
        <v>0</v>
      </c>
      <c r="BL290" s="15" t="s">
        <v>142</v>
      </c>
      <c r="BM290" s="209" t="s">
        <v>600</v>
      </c>
    </row>
    <row r="291" spans="1:65" s="2" customFormat="1" ht="16.5" customHeight="1">
      <c r="A291" s="32"/>
      <c r="B291" s="33"/>
      <c r="C291" s="226" t="s">
        <v>601</v>
      </c>
      <c r="D291" s="226" t="s">
        <v>221</v>
      </c>
      <c r="E291" s="227" t="s">
        <v>602</v>
      </c>
      <c r="F291" s="228" t="s">
        <v>603</v>
      </c>
      <c r="G291" s="229" t="s">
        <v>146</v>
      </c>
      <c r="H291" s="230">
        <v>1</v>
      </c>
      <c r="I291" s="231"/>
      <c r="J291" s="232">
        <f t="shared" si="35"/>
        <v>0</v>
      </c>
      <c r="K291" s="228" t="s">
        <v>141</v>
      </c>
      <c r="L291" s="233"/>
      <c r="M291" s="234" t="s">
        <v>1</v>
      </c>
      <c r="N291" s="235" t="s">
        <v>44</v>
      </c>
      <c r="O291" s="69"/>
      <c r="P291" s="207">
        <f t="shared" si="36"/>
        <v>0</v>
      </c>
      <c r="Q291" s="207">
        <v>1.6999999999999999E-3</v>
      </c>
      <c r="R291" s="207">
        <f t="shared" si="37"/>
        <v>1.6999999999999999E-3</v>
      </c>
      <c r="S291" s="207">
        <v>0</v>
      </c>
      <c r="T291" s="208">
        <f t="shared" si="38"/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209" t="s">
        <v>167</v>
      </c>
      <c r="AT291" s="209" t="s">
        <v>221</v>
      </c>
      <c r="AU291" s="209" t="s">
        <v>89</v>
      </c>
      <c r="AY291" s="15" t="s">
        <v>135</v>
      </c>
      <c r="BE291" s="210">
        <f t="shared" si="39"/>
        <v>0</v>
      </c>
      <c r="BF291" s="210">
        <f t="shared" si="40"/>
        <v>0</v>
      </c>
      <c r="BG291" s="210">
        <f t="shared" si="41"/>
        <v>0</v>
      </c>
      <c r="BH291" s="210">
        <f t="shared" si="42"/>
        <v>0</v>
      </c>
      <c r="BI291" s="210">
        <f t="shared" si="43"/>
        <v>0</v>
      </c>
      <c r="BJ291" s="15" t="s">
        <v>87</v>
      </c>
      <c r="BK291" s="210">
        <f t="shared" si="44"/>
        <v>0</v>
      </c>
      <c r="BL291" s="15" t="s">
        <v>142</v>
      </c>
      <c r="BM291" s="209" t="s">
        <v>604</v>
      </c>
    </row>
    <row r="292" spans="1:65" s="2" customFormat="1" ht="26">
      <c r="A292" s="32"/>
      <c r="B292" s="33"/>
      <c r="C292" s="226" t="s">
        <v>605</v>
      </c>
      <c r="D292" s="226" t="s">
        <v>221</v>
      </c>
      <c r="E292" s="227" t="s">
        <v>606</v>
      </c>
      <c r="F292" s="228" t="s">
        <v>607</v>
      </c>
      <c r="G292" s="229" t="s">
        <v>146</v>
      </c>
      <c r="H292" s="230">
        <v>3</v>
      </c>
      <c r="I292" s="231"/>
      <c r="J292" s="232">
        <f t="shared" si="35"/>
        <v>0</v>
      </c>
      <c r="K292" s="228" t="s">
        <v>141</v>
      </c>
      <c r="L292" s="233"/>
      <c r="M292" s="234" t="s">
        <v>1</v>
      </c>
      <c r="N292" s="235" t="s">
        <v>44</v>
      </c>
      <c r="O292" s="69"/>
      <c r="P292" s="207">
        <f t="shared" si="36"/>
        <v>0</v>
      </c>
      <c r="Q292" s="207">
        <v>2.5000000000000001E-3</v>
      </c>
      <c r="R292" s="207">
        <f t="shared" si="37"/>
        <v>7.4999999999999997E-3</v>
      </c>
      <c r="S292" s="207">
        <v>0</v>
      </c>
      <c r="T292" s="208">
        <f t="shared" si="38"/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209" t="s">
        <v>167</v>
      </c>
      <c r="AT292" s="209" t="s">
        <v>221</v>
      </c>
      <c r="AU292" s="209" t="s">
        <v>89</v>
      </c>
      <c r="AY292" s="15" t="s">
        <v>135</v>
      </c>
      <c r="BE292" s="210">
        <f t="shared" si="39"/>
        <v>0</v>
      </c>
      <c r="BF292" s="210">
        <f t="shared" si="40"/>
        <v>0</v>
      </c>
      <c r="BG292" s="210">
        <f t="shared" si="41"/>
        <v>0</v>
      </c>
      <c r="BH292" s="210">
        <f t="shared" si="42"/>
        <v>0</v>
      </c>
      <c r="BI292" s="210">
        <f t="shared" si="43"/>
        <v>0</v>
      </c>
      <c r="BJ292" s="15" t="s">
        <v>87</v>
      </c>
      <c r="BK292" s="210">
        <f t="shared" si="44"/>
        <v>0</v>
      </c>
      <c r="BL292" s="15" t="s">
        <v>142</v>
      </c>
      <c r="BM292" s="209" t="s">
        <v>608</v>
      </c>
    </row>
    <row r="293" spans="1:65" s="2" customFormat="1" ht="26">
      <c r="A293" s="32"/>
      <c r="B293" s="33"/>
      <c r="C293" s="198" t="s">
        <v>609</v>
      </c>
      <c r="D293" s="198" t="s">
        <v>137</v>
      </c>
      <c r="E293" s="199" t="s">
        <v>610</v>
      </c>
      <c r="F293" s="200" t="s">
        <v>611</v>
      </c>
      <c r="G293" s="201" t="s">
        <v>146</v>
      </c>
      <c r="H293" s="202">
        <v>12</v>
      </c>
      <c r="I293" s="203"/>
      <c r="J293" s="204">
        <f t="shared" si="35"/>
        <v>0</v>
      </c>
      <c r="K293" s="200" t="s">
        <v>141</v>
      </c>
      <c r="L293" s="37"/>
      <c r="M293" s="205" t="s">
        <v>1</v>
      </c>
      <c r="N293" s="206" t="s">
        <v>44</v>
      </c>
      <c r="O293" s="69"/>
      <c r="P293" s="207">
        <f t="shared" si="36"/>
        <v>0</v>
      </c>
      <c r="Q293" s="207">
        <v>0.109405</v>
      </c>
      <c r="R293" s="207">
        <f t="shared" si="37"/>
        <v>1.3128600000000001</v>
      </c>
      <c r="S293" s="207">
        <v>0</v>
      </c>
      <c r="T293" s="208">
        <f t="shared" si="38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209" t="s">
        <v>142</v>
      </c>
      <c r="AT293" s="209" t="s">
        <v>137</v>
      </c>
      <c r="AU293" s="209" t="s">
        <v>89</v>
      </c>
      <c r="AY293" s="15" t="s">
        <v>135</v>
      </c>
      <c r="BE293" s="210">
        <f t="shared" si="39"/>
        <v>0</v>
      </c>
      <c r="BF293" s="210">
        <f t="shared" si="40"/>
        <v>0</v>
      </c>
      <c r="BG293" s="210">
        <f t="shared" si="41"/>
        <v>0</v>
      </c>
      <c r="BH293" s="210">
        <f t="shared" si="42"/>
        <v>0</v>
      </c>
      <c r="BI293" s="210">
        <f t="shared" si="43"/>
        <v>0</v>
      </c>
      <c r="BJ293" s="15" t="s">
        <v>87</v>
      </c>
      <c r="BK293" s="210">
        <f t="shared" si="44"/>
        <v>0</v>
      </c>
      <c r="BL293" s="15" t="s">
        <v>142</v>
      </c>
      <c r="BM293" s="209" t="s">
        <v>612</v>
      </c>
    </row>
    <row r="294" spans="1:65" s="2" customFormat="1" ht="21.75" customHeight="1">
      <c r="A294" s="32"/>
      <c r="B294" s="33"/>
      <c r="C294" s="226" t="s">
        <v>613</v>
      </c>
      <c r="D294" s="226" t="s">
        <v>221</v>
      </c>
      <c r="E294" s="227" t="s">
        <v>614</v>
      </c>
      <c r="F294" s="228" t="s">
        <v>615</v>
      </c>
      <c r="G294" s="229" t="s">
        <v>146</v>
      </c>
      <c r="H294" s="230">
        <v>8</v>
      </c>
      <c r="I294" s="231"/>
      <c r="J294" s="232">
        <f t="shared" si="35"/>
        <v>0</v>
      </c>
      <c r="K294" s="228" t="s">
        <v>141</v>
      </c>
      <c r="L294" s="233"/>
      <c r="M294" s="234" t="s">
        <v>1</v>
      </c>
      <c r="N294" s="235" t="s">
        <v>44</v>
      </c>
      <c r="O294" s="69"/>
      <c r="P294" s="207">
        <f t="shared" si="36"/>
        <v>0</v>
      </c>
      <c r="Q294" s="207">
        <v>6.4999999999999997E-3</v>
      </c>
      <c r="R294" s="207">
        <f t="shared" si="37"/>
        <v>5.1999999999999998E-2</v>
      </c>
      <c r="S294" s="207">
        <v>0</v>
      </c>
      <c r="T294" s="208">
        <f t="shared" si="38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209" t="s">
        <v>167</v>
      </c>
      <c r="AT294" s="209" t="s">
        <v>221</v>
      </c>
      <c r="AU294" s="209" t="s">
        <v>89</v>
      </c>
      <c r="AY294" s="15" t="s">
        <v>135</v>
      </c>
      <c r="BE294" s="210">
        <f t="shared" si="39"/>
        <v>0</v>
      </c>
      <c r="BF294" s="210">
        <f t="shared" si="40"/>
        <v>0</v>
      </c>
      <c r="BG294" s="210">
        <f t="shared" si="41"/>
        <v>0</v>
      </c>
      <c r="BH294" s="210">
        <f t="shared" si="42"/>
        <v>0</v>
      </c>
      <c r="BI294" s="210">
        <f t="shared" si="43"/>
        <v>0</v>
      </c>
      <c r="BJ294" s="15" t="s">
        <v>87</v>
      </c>
      <c r="BK294" s="210">
        <f t="shared" si="44"/>
        <v>0</v>
      </c>
      <c r="BL294" s="15" t="s">
        <v>142</v>
      </c>
      <c r="BM294" s="209" t="s">
        <v>616</v>
      </c>
    </row>
    <row r="295" spans="1:65" s="2" customFormat="1" ht="16.5" customHeight="1">
      <c r="A295" s="32"/>
      <c r="B295" s="33"/>
      <c r="C295" s="226" t="s">
        <v>617</v>
      </c>
      <c r="D295" s="226" t="s">
        <v>221</v>
      </c>
      <c r="E295" s="227" t="s">
        <v>618</v>
      </c>
      <c r="F295" s="228" t="s">
        <v>619</v>
      </c>
      <c r="G295" s="229" t="s">
        <v>146</v>
      </c>
      <c r="H295" s="230">
        <v>8</v>
      </c>
      <c r="I295" s="231"/>
      <c r="J295" s="232">
        <f t="shared" si="35"/>
        <v>0</v>
      </c>
      <c r="K295" s="228" t="s">
        <v>141</v>
      </c>
      <c r="L295" s="233"/>
      <c r="M295" s="234" t="s">
        <v>1</v>
      </c>
      <c r="N295" s="235" t="s">
        <v>44</v>
      </c>
      <c r="O295" s="69"/>
      <c r="P295" s="207">
        <f t="shared" si="36"/>
        <v>0</v>
      </c>
      <c r="Q295" s="207">
        <v>1.4999999999999999E-4</v>
      </c>
      <c r="R295" s="207">
        <f t="shared" si="37"/>
        <v>1.1999999999999999E-3</v>
      </c>
      <c r="S295" s="207">
        <v>0</v>
      </c>
      <c r="T295" s="208">
        <f t="shared" si="38"/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209" t="s">
        <v>167</v>
      </c>
      <c r="AT295" s="209" t="s">
        <v>221</v>
      </c>
      <c r="AU295" s="209" t="s">
        <v>89</v>
      </c>
      <c r="AY295" s="15" t="s">
        <v>135</v>
      </c>
      <c r="BE295" s="210">
        <f t="shared" si="39"/>
        <v>0</v>
      </c>
      <c r="BF295" s="210">
        <f t="shared" si="40"/>
        <v>0</v>
      </c>
      <c r="BG295" s="210">
        <f t="shared" si="41"/>
        <v>0</v>
      </c>
      <c r="BH295" s="210">
        <f t="shared" si="42"/>
        <v>0</v>
      </c>
      <c r="BI295" s="210">
        <f t="shared" si="43"/>
        <v>0</v>
      </c>
      <c r="BJ295" s="15" t="s">
        <v>87</v>
      </c>
      <c r="BK295" s="210">
        <f t="shared" si="44"/>
        <v>0</v>
      </c>
      <c r="BL295" s="15" t="s">
        <v>142</v>
      </c>
      <c r="BM295" s="209" t="s">
        <v>620</v>
      </c>
    </row>
    <row r="296" spans="1:65" s="2" customFormat="1" ht="39">
      <c r="A296" s="32"/>
      <c r="B296" s="33"/>
      <c r="C296" s="198" t="s">
        <v>621</v>
      </c>
      <c r="D296" s="198" t="s">
        <v>137</v>
      </c>
      <c r="E296" s="199" t="s">
        <v>622</v>
      </c>
      <c r="F296" s="200" t="s">
        <v>623</v>
      </c>
      <c r="G296" s="201" t="s">
        <v>146</v>
      </c>
      <c r="H296" s="202">
        <v>5</v>
      </c>
      <c r="I296" s="203"/>
      <c r="J296" s="204">
        <f t="shared" si="35"/>
        <v>0</v>
      </c>
      <c r="K296" s="200" t="s">
        <v>141</v>
      </c>
      <c r="L296" s="37"/>
      <c r="M296" s="205" t="s">
        <v>1</v>
      </c>
      <c r="N296" s="206" t="s">
        <v>44</v>
      </c>
      <c r="O296" s="69"/>
      <c r="P296" s="207">
        <f t="shared" si="36"/>
        <v>0</v>
      </c>
      <c r="Q296" s="207">
        <v>0</v>
      </c>
      <c r="R296" s="207">
        <f t="shared" si="37"/>
        <v>0</v>
      </c>
      <c r="S296" s="207">
        <v>8.2000000000000003E-2</v>
      </c>
      <c r="T296" s="208">
        <f t="shared" si="38"/>
        <v>0.41000000000000003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209" t="s">
        <v>142</v>
      </c>
      <c r="AT296" s="209" t="s">
        <v>137</v>
      </c>
      <c r="AU296" s="209" t="s">
        <v>89</v>
      </c>
      <c r="AY296" s="15" t="s">
        <v>135</v>
      </c>
      <c r="BE296" s="210">
        <f t="shared" si="39"/>
        <v>0</v>
      </c>
      <c r="BF296" s="210">
        <f t="shared" si="40"/>
        <v>0</v>
      </c>
      <c r="BG296" s="210">
        <f t="shared" si="41"/>
        <v>0</v>
      </c>
      <c r="BH296" s="210">
        <f t="shared" si="42"/>
        <v>0</v>
      </c>
      <c r="BI296" s="210">
        <f t="shared" si="43"/>
        <v>0</v>
      </c>
      <c r="BJ296" s="15" t="s">
        <v>87</v>
      </c>
      <c r="BK296" s="210">
        <f t="shared" si="44"/>
        <v>0</v>
      </c>
      <c r="BL296" s="15" t="s">
        <v>142</v>
      </c>
      <c r="BM296" s="209" t="s">
        <v>624</v>
      </c>
    </row>
    <row r="297" spans="1:65" s="2" customFormat="1" ht="26">
      <c r="A297" s="32"/>
      <c r="B297" s="33"/>
      <c r="C297" s="198" t="s">
        <v>625</v>
      </c>
      <c r="D297" s="198" t="s">
        <v>137</v>
      </c>
      <c r="E297" s="199" t="s">
        <v>626</v>
      </c>
      <c r="F297" s="200" t="s">
        <v>627</v>
      </c>
      <c r="G297" s="201" t="s">
        <v>140</v>
      </c>
      <c r="H297" s="202">
        <v>4</v>
      </c>
      <c r="I297" s="203"/>
      <c r="J297" s="204">
        <f t="shared" si="35"/>
        <v>0</v>
      </c>
      <c r="K297" s="200" t="s">
        <v>141</v>
      </c>
      <c r="L297" s="37"/>
      <c r="M297" s="205" t="s">
        <v>1</v>
      </c>
      <c r="N297" s="206" t="s">
        <v>44</v>
      </c>
      <c r="O297" s="69"/>
      <c r="P297" s="207">
        <f t="shared" si="36"/>
        <v>0</v>
      </c>
      <c r="Q297" s="207">
        <v>0</v>
      </c>
      <c r="R297" s="207">
        <f t="shared" si="37"/>
        <v>0</v>
      </c>
      <c r="S297" s="207">
        <v>0</v>
      </c>
      <c r="T297" s="208">
        <f t="shared" si="38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209" t="s">
        <v>142</v>
      </c>
      <c r="AT297" s="209" t="s">
        <v>137</v>
      </c>
      <c r="AU297" s="209" t="s">
        <v>89</v>
      </c>
      <c r="AY297" s="15" t="s">
        <v>135</v>
      </c>
      <c r="BE297" s="210">
        <f t="shared" si="39"/>
        <v>0</v>
      </c>
      <c r="BF297" s="210">
        <f t="shared" si="40"/>
        <v>0</v>
      </c>
      <c r="BG297" s="210">
        <f t="shared" si="41"/>
        <v>0</v>
      </c>
      <c r="BH297" s="210">
        <f t="shared" si="42"/>
        <v>0</v>
      </c>
      <c r="BI297" s="210">
        <f t="shared" si="43"/>
        <v>0</v>
      </c>
      <c r="BJ297" s="15" t="s">
        <v>87</v>
      </c>
      <c r="BK297" s="210">
        <f t="shared" si="44"/>
        <v>0</v>
      </c>
      <c r="BL297" s="15" t="s">
        <v>142</v>
      </c>
      <c r="BM297" s="209" t="s">
        <v>628</v>
      </c>
    </row>
    <row r="298" spans="1:65" s="2" customFormat="1" ht="24">
      <c r="A298" s="32"/>
      <c r="B298" s="33"/>
      <c r="C298" s="34"/>
      <c r="D298" s="213" t="s">
        <v>218</v>
      </c>
      <c r="E298" s="34"/>
      <c r="F298" s="223" t="s">
        <v>629</v>
      </c>
      <c r="G298" s="34"/>
      <c r="H298" s="34"/>
      <c r="I298" s="166"/>
      <c r="J298" s="34"/>
      <c r="K298" s="34"/>
      <c r="L298" s="37"/>
      <c r="M298" s="224"/>
      <c r="N298" s="225"/>
      <c r="O298" s="69"/>
      <c r="P298" s="69"/>
      <c r="Q298" s="69"/>
      <c r="R298" s="69"/>
      <c r="S298" s="69"/>
      <c r="T298" s="70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T298" s="15" t="s">
        <v>218</v>
      </c>
      <c r="AU298" s="15" t="s">
        <v>89</v>
      </c>
    </row>
    <row r="299" spans="1:65" s="2" customFormat="1" ht="16.5" customHeight="1">
      <c r="A299" s="32"/>
      <c r="B299" s="33"/>
      <c r="C299" s="198" t="s">
        <v>630</v>
      </c>
      <c r="D299" s="198" t="s">
        <v>137</v>
      </c>
      <c r="E299" s="199" t="s">
        <v>631</v>
      </c>
      <c r="F299" s="200" t="s">
        <v>632</v>
      </c>
      <c r="G299" s="201" t="s">
        <v>140</v>
      </c>
      <c r="H299" s="202">
        <v>4</v>
      </c>
      <c r="I299" s="203"/>
      <c r="J299" s="204">
        <f>ROUND(I299*H299,2)</f>
        <v>0</v>
      </c>
      <c r="K299" s="200" t="s">
        <v>141</v>
      </c>
      <c r="L299" s="37"/>
      <c r="M299" s="205" t="s">
        <v>1</v>
      </c>
      <c r="N299" s="206" t="s">
        <v>44</v>
      </c>
      <c r="O299" s="69"/>
      <c r="P299" s="207">
        <f>O299*H299</f>
        <v>0</v>
      </c>
      <c r="Q299" s="207">
        <v>9.38E-6</v>
      </c>
      <c r="R299" s="207">
        <f>Q299*H299</f>
        <v>3.752E-5</v>
      </c>
      <c r="S299" s="207">
        <v>0</v>
      </c>
      <c r="T299" s="208">
        <f>S299*H299</f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209" t="s">
        <v>142</v>
      </c>
      <c r="AT299" s="209" t="s">
        <v>137</v>
      </c>
      <c r="AU299" s="209" t="s">
        <v>89</v>
      </c>
      <c r="AY299" s="15" t="s">
        <v>135</v>
      </c>
      <c r="BE299" s="210">
        <f>IF(N299="základní",J299,0)</f>
        <v>0</v>
      </c>
      <c r="BF299" s="210">
        <f>IF(N299="snížená",J299,0)</f>
        <v>0</v>
      </c>
      <c r="BG299" s="210">
        <f>IF(N299="zákl. přenesená",J299,0)</f>
        <v>0</v>
      </c>
      <c r="BH299" s="210">
        <f>IF(N299="sníž. přenesená",J299,0)</f>
        <v>0</v>
      </c>
      <c r="BI299" s="210">
        <f>IF(N299="nulová",J299,0)</f>
        <v>0</v>
      </c>
      <c r="BJ299" s="15" t="s">
        <v>87</v>
      </c>
      <c r="BK299" s="210">
        <f>ROUND(I299*H299,2)</f>
        <v>0</v>
      </c>
      <c r="BL299" s="15" t="s">
        <v>142</v>
      </c>
      <c r="BM299" s="209" t="s">
        <v>633</v>
      </c>
    </row>
    <row r="300" spans="1:65" s="2" customFormat="1" ht="24">
      <c r="A300" s="32"/>
      <c r="B300" s="33"/>
      <c r="C300" s="34"/>
      <c r="D300" s="213" t="s">
        <v>218</v>
      </c>
      <c r="E300" s="34"/>
      <c r="F300" s="223" t="s">
        <v>629</v>
      </c>
      <c r="G300" s="34"/>
      <c r="H300" s="34"/>
      <c r="I300" s="166"/>
      <c r="J300" s="34"/>
      <c r="K300" s="34"/>
      <c r="L300" s="37"/>
      <c r="M300" s="224"/>
      <c r="N300" s="225"/>
      <c r="O300" s="69"/>
      <c r="P300" s="69"/>
      <c r="Q300" s="69"/>
      <c r="R300" s="69"/>
      <c r="S300" s="69"/>
      <c r="T300" s="70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T300" s="15" t="s">
        <v>218</v>
      </c>
      <c r="AU300" s="15" t="s">
        <v>89</v>
      </c>
    </row>
    <row r="301" spans="1:65" s="2" customFormat="1" ht="26">
      <c r="A301" s="32"/>
      <c r="B301" s="33"/>
      <c r="C301" s="198" t="s">
        <v>634</v>
      </c>
      <c r="D301" s="198" t="s">
        <v>137</v>
      </c>
      <c r="E301" s="199" t="s">
        <v>635</v>
      </c>
      <c r="F301" s="200" t="s">
        <v>636</v>
      </c>
      <c r="G301" s="201" t="s">
        <v>140</v>
      </c>
      <c r="H301" s="202">
        <v>1095</v>
      </c>
      <c r="I301" s="203"/>
      <c r="J301" s="204">
        <f>ROUND(I301*H301,2)</f>
        <v>0</v>
      </c>
      <c r="K301" s="200" t="s">
        <v>1</v>
      </c>
      <c r="L301" s="37"/>
      <c r="M301" s="205" t="s">
        <v>1</v>
      </c>
      <c r="N301" s="206" t="s">
        <v>44</v>
      </c>
      <c r="O301" s="69"/>
      <c r="P301" s="207">
        <f>O301*H301</f>
        <v>0</v>
      </c>
      <c r="Q301" s="207">
        <v>6.8999999999999997E-4</v>
      </c>
      <c r="R301" s="207">
        <f>Q301*H301</f>
        <v>0.75554999999999994</v>
      </c>
      <c r="S301" s="207">
        <v>0</v>
      </c>
      <c r="T301" s="208">
        <f>S301*H301</f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209" t="s">
        <v>142</v>
      </c>
      <c r="AT301" s="209" t="s">
        <v>137</v>
      </c>
      <c r="AU301" s="209" t="s">
        <v>89</v>
      </c>
      <c r="AY301" s="15" t="s">
        <v>135</v>
      </c>
      <c r="BE301" s="210">
        <f>IF(N301="základní",J301,0)</f>
        <v>0</v>
      </c>
      <c r="BF301" s="210">
        <f>IF(N301="snížená",J301,0)</f>
        <v>0</v>
      </c>
      <c r="BG301" s="210">
        <f>IF(N301="zákl. přenesená",J301,0)</f>
        <v>0</v>
      </c>
      <c r="BH301" s="210">
        <f>IF(N301="sníž. přenesená",J301,0)</f>
        <v>0</v>
      </c>
      <c r="BI301" s="210">
        <f>IF(N301="nulová",J301,0)</f>
        <v>0</v>
      </c>
      <c r="BJ301" s="15" t="s">
        <v>87</v>
      </c>
      <c r="BK301" s="210">
        <f>ROUND(I301*H301,2)</f>
        <v>0</v>
      </c>
      <c r="BL301" s="15" t="s">
        <v>142</v>
      </c>
      <c r="BM301" s="209" t="s">
        <v>637</v>
      </c>
    </row>
    <row r="302" spans="1:65" s="2" customFormat="1" ht="21.75" customHeight="1">
      <c r="A302" s="32"/>
      <c r="B302" s="33"/>
      <c r="C302" s="198" t="s">
        <v>638</v>
      </c>
      <c r="D302" s="198" t="s">
        <v>137</v>
      </c>
      <c r="E302" s="199" t="s">
        <v>639</v>
      </c>
      <c r="F302" s="200" t="s">
        <v>640</v>
      </c>
      <c r="G302" s="201" t="s">
        <v>282</v>
      </c>
      <c r="H302" s="202">
        <v>20</v>
      </c>
      <c r="I302" s="203"/>
      <c r="J302" s="204">
        <f>ROUND(I302*H302,2)</f>
        <v>0</v>
      </c>
      <c r="K302" s="200" t="s">
        <v>141</v>
      </c>
      <c r="L302" s="37"/>
      <c r="M302" s="205" t="s">
        <v>1</v>
      </c>
      <c r="N302" s="206" t="s">
        <v>44</v>
      </c>
      <c r="O302" s="69"/>
      <c r="P302" s="207">
        <f>O302*H302</f>
        <v>0</v>
      </c>
      <c r="Q302" s="207">
        <v>1.995E-6</v>
      </c>
      <c r="R302" s="207">
        <f>Q302*H302</f>
        <v>3.9900000000000001E-5</v>
      </c>
      <c r="S302" s="207">
        <v>0</v>
      </c>
      <c r="T302" s="208">
        <f>S302*H302</f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209" t="s">
        <v>142</v>
      </c>
      <c r="AT302" s="209" t="s">
        <v>137</v>
      </c>
      <c r="AU302" s="209" t="s">
        <v>89</v>
      </c>
      <c r="AY302" s="15" t="s">
        <v>135</v>
      </c>
      <c r="BE302" s="210">
        <f>IF(N302="základní",J302,0)</f>
        <v>0</v>
      </c>
      <c r="BF302" s="210">
        <f>IF(N302="snížená",J302,0)</f>
        <v>0</v>
      </c>
      <c r="BG302" s="210">
        <f>IF(N302="zákl. přenesená",J302,0)</f>
        <v>0</v>
      </c>
      <c r="BH302" s="210">
        <f>IF(N302="sníž. přenesená",J302,0)</f>
        <v>0</v>
      </c>
      <c r="BI302" s="210">
        <f>IF(N302="nulová",J302,0)</f>
        <v>0</v>
      </c>
      <c r="BJ302" s="15" t="s">
        <v>87</v>
      </c>
      <c r="BK302" s="210">
        <f>ROUND(I302*H302,2)</f>
        <v>0</v>
      </c>
      <c r="BL302" s="15" t="s">
        <v>142</v>
      </c>
      <c r="BM302" s="209" t="s">
        <v>641</v>
      </c>
    </row>
    <row r="303" spans="1:65" s="2" customFormat="1" ht="33" customHeight="1">
      <c r="A303" s="32"/>
      <c r="B303" s="33"/>
      <c r="C303" s="198" t="s">
        <v>642</v>
      </c>
      <c r="D303" s="198" t="s">
        <v>137</v>
      </c>
      <c r="E303" s="199" t="s">
        <v>643</v>
      </c>
      <c r="F303" s="200" t="s">
        <v>644</v>
      </c>
      <c r="G303" s="201" t="s">
        <v>282</v>
      </c>
      <c r="H303" s="202">
        <v>34</v>
      </c>
      <c r="I303" s="203"/>
      <c r="J303" s="204">
        <f>ROUND(I303*H303,2)</f>
        <v>0</v>
      </c>
      <c r="K303" s="200" t="s">
        <v>141</v>
      </c>
      <c r="L303" s="37"/>
      <c r="M303" s="205" t="s">
        <v>1</v>
      </c>
      <c r="N303" s="206" t="s">
        <v>44</v>
      </c>
      <c r="O303" s="69"/>
      <c r="P303" s="207">
        <f>O303*H303</f>
        <v>0</v>
      </c>
      <c r="Q303" s="207">
        <v>0</v>
      </c>
      <c r="R303" s="207">
        <f>Q303*H303</f>
        <v>0</v>
      </c>
      <c r="S303" s="207">
        <v>0</v>
      </c>
      <c r="T303" s="208">
        <f>S303*H303</f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209" t="s">
        <v>142</v>
      </c>
      <c r="AT303" s="209" t="s">
        <v>137</v>
      </c>
      <c r="AU303" s="209" t="s">
        <v>89</v>
      </c>
      <c r="AY303" s="15" t="s">
        <v>135</v>
      </c>
      <c r="BE303" s="210">
        <f>IF(N303="základní",J303,0)</f>
        <v>0</v>
      </c>
      <c r="BF303" s="210">
        <f>IF(N303="snížená",J303,0)</f>
        <v>0</v>
      </c>
      <c r="BG303" s="210">
        <f>IF(N303="zákl. přenesená",J303,0)</f>
        <v>0</v>
      </c>
      <c r="BH303" s="210">
        <f>IF(N303="sníž. přenesená",J303,0)</f>
        <v>0</v>
      </c>
      <c r="BI303" s="210">
        <f>IF(N303="nulová",J303,0)</f>
        <v>0</v>
      </c>
      <c r="BJ303" s="15" t="s">
        <v>87</v>
      </c>
      <c r="BK303" s="210">
        <f>ROUND(I303*H303,2)</f>
        <v>0</v>
      </c>
      <c r="BL303" s="15" t="s">
        <v>142</v>
      </c>
      <c r="BM303" s="209" t="s">
        <v>645</v>
      </c>
    </row>
    <row r="304" spans="1:65" s="2" customFormat="1" ht="26">
      <c r="A304" s="32"/>
      <c r="B304" s="33"/>
      <c r="C304" s="198" t="s">
        <v>646</v>
      </c>
      <c r="D304" s="198" t="s">
        <v>137</v>
      </c>
      <c r="E304" s="199" t="s">
        <v>647</v>
      </c>
      <c r="F304" s="200" t="s">
        <v>648</v>
      </c>
      <c r="G304" s="201" t="s">
        <v>146</v>
      </c>
      <c r="H304" s="202">
        <v>4</v>
      </c>
      <c r="I304" s="203"/>
      <c r="J304" s="204">
        <f>ROUND(I304*H304,2)</f>
        <v>0</v>
      </c>
      <c r="K304" s="200" t="s">
        <v>1</v>
      </c>
      <c r="L304" s="37"/>
      <c r="M304" s="205" t="s">
        <v>1</v>
      </c>
      <c r="N304" s="206" t="s">
        <v>44</v>
      </c>
      <c r="O304" s="69"/>
      <c r="P304" s="207">
        <f>O304*H304</f>
        <v>0</v>
      </c>
      <c r="Q304" s="207">
        <v>0</v>
      </c>
      <c r="R304" s="207">
        <f>Q304*H304</f>
        <v>0</v>
      </c>
      <c r="S304" s="207">
        <v>6.5699999999999995E-2</v>
      </c>
      <c r="T304" s="208">
        <f>S304*H304</f>
        <v>0.26279999999999998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209" t="s">
        <v>142</v>
      </c>
      <c r="AT304" s="209" t="s">
        <v>137</v>
      </c>
      <c r="AU304" s="209" t="s">
        <v>89</v>
      </c>
      <c r="AY304" s="15" t="s">
        <v>135</v>
      </c>
      <c r="BE304" s="210">
        <f>IF(N304="základní",J304,0)</f>
        <v>0</v>
      </c>
      <c r="BF304" s="210">
        <f>IF(N304="snížená",J304,0)</f>
        <v>0</v>
      </c>
      <c r="BG304" s="210">
        <f>IF(N304="zákl. přenesená",J304,0)</f>
        <v>0</v>
      </c>
      <c r="BH304" s="210">
        <f>IF(N304="sníž. přenesená",J304,0)</f>
        <v>0</v>
      </c>
      <c r="BI304" s="210">
        <f>IF(N304="nulová",J304,0)</f>
        <v>0</v>
      </c>
      <c r="BJ304" s="15" t="s">
        <v>87</v>
      </c>
      <c r="BK304" s="210">
        <f>ROUND(I304*H304,2)</f>
        <v>0</v>
      </c>
      <c r="BL304" s="15" t="s">
        <v>142</v>
      </c>
      <c r="BM304" s="209" t="s">
        <v>649</v>
      </c>
    </row>
    <row r="305" spans="1:65" s="2" customFormat="1" ht="21.75" customHeight="1">
      <c r="A305" s="32"/>
      <c r="B305" s="33"/>
      <c r="C305" s="198" t="s">
        <v>650</v>
      </c>
      <c r="D305" s="198" t="s">
        <v>137</v>
      </c>
      <c r="E305" s="199" t="s">
        <v>651</v>
      </c>
      <c r="F305" s="200" t="s">
        <v>652</v>
      </c>
      <c r="G305" s="201" t="s">
        <v>282</v>
      </c>
      <c r="H305" s="202">
        <v>12</v>
      </c>
      <c r="I305" s="203"/>
      <c r="J305" s="204">
        <f>ROUND(I305*H305,2)</f>
        <v>0</v>
      </c>
      <c r="K305" s="200" t="s">
        <v>1</v>
      </c>
      <c r="L305" s="37"/>
      <c r="M305" s="205" t="s">
        <v>1</v>
      </c>
      <c r="N305" s="206" t="s">
        <v>44</v>
      </c>
      <c r="O305" s="69"/>
      <c r="P305" s="207">
        <f>O305*H305</f>
        <v>0</v>
      </c>
      <c r="Q305" s="207">
        <v>0</v>
      </c>
      <c r="R305" s="207">
        <f>Q305*H305</f>
        <v>0</v>
      </c>
      <c r="S305" s="207">
        <v>1.98E-3</v>
      </c>
      <c r="T305" s="208">
        <f>S305*H305</f>
        <v>2.376E-2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209" t="s">
        <v>142</v>
      </c>
      <c r="AT305" s="209" t="s">
        <v>137</v>
      </c>
      <c r="AU305" s="209" t="s">
        <v>89</v>
      </c>
      <c r="AY305" s="15" t="s">
        <v>135</v>
      </c>
      <c r="BE305" s="210">
        <f>IF(N305="základní",J305,0)</f>
        <v>0</v>
      </c>
      <c r="BF305" s="210">
        <f>IF(N305="snížená",J305,0)</f>
        <v>0</v>
      </c>
      <c r="BG305" s="210">
        <f>IF(N305="zákl. přenesená",J305,0)</f>
        <v>0</v>
      </c>
      <c r="BH305" s="210">
        <f>IF(N305="sníž. přenesená",J305,0)</f>
        <v>0</v>
      </c>
      <c r="BI305" s="210">
        <f>IF(N305="nulová",J305,0)</f>
        <v>0</v>
      </c>
      <c r="BJ305" s="15" t="s">
        <v>87</v>
      </c>
      <c r="BK305" s="210">
        <f>ROUND(I305*H305,2)</f>
        <v>0</v>
      </c>
      <c r="BL305" s="15" t="s">
        <v>142</v>
      </c>
      <c r="BM305" s="209" t="s">
        <v>653</v>
      </c>
    </row>
    <row r="306" spans="1:65" s="12" customFormat="1" ht="22.75" customHeight="1">
      <c r="B306" s="182"/>
      <c r="C306" s="183"/>
      <c r="D306" s="184" t="s">
        <v>78</v>
      </c>
      <c r="E306" s="196" t="s">
        <v>654</v>
      </c>
      <c r="F306" s="196" t="s">
        <v>655</v>
      </c>
      <c r="G306" s="183"/>
      <c r="H306" s="183"/>
      <c r="I306" s="186"/>
      <c r="J306" s="197">
        <f>BK306</f>
        <v>0</v>
      </c>
      <c r="K306" s="183"/>
      <c r="L306" s="188"/>
      <c r="M306" s="189"/>
      <c r="N306" s="190"/>
      <c r="O306" s="190"/>
      <c r="P306" s="191">
        <f>SUM(P307:P314)</f>
        <v>0</v>
      </c>
      <c r="Q306" s="190"/>
      <c r="R306" s="191">
        <f>SUM(R307:R314)</f>
        <v>0</v>
      </c>
      <c r="S306" s="190"/>
      <c r="T306" s="192">
        <f>SUM(T307:T314)</f>
        <v>0</v>
      </c>
      <c r="AR306" s="193" t="s">
        <v>87</v>
      </c>
      <c r="AT306" s="194" t="s">
        <v>78</v>
      </c>
      <c r="AU306" s="194" t="s">
        <v>87</v>
      </c>
      <c r="AY306" s="193" t="s">
        <v>135</v>
      </c>
      <c r="BK306" s="195">
        <f>SUM(BK307:BK314)</f>
        <v>0</v>
      </c>
    </row>
    <row r="307" spans="1:65" s="2" customFormat="1" ht="21.75" customHeight="1">
      <c r="A307" s="32"/>
      <c r="B307" s="33"/>
      <c r="C307" s="198" t="s">
        <v>656</v>
      </c>
      <c r="D307" s="198" t="s">
        <v>137</v>
      </c>
      <c r="E307" s="199" t="s">
        <v>657</v>
      </c>
      <c r="F307" s="200" t="s">
        <v>658</v>
      </c>
      <c r="G307" s="201" t="s">
        <v>336</v>
      </c>
      <c r="H307" s="202">
        <v>393.55200000000002</v>
      </c>
      <c r="I307" s="203"/>
      <c r="J307" s="204">
        <f>ROUND(I307*H307,2)</f>
        <v>0</v>
      </c>
      <c r="K307" s="200" t="s">
        <v>141</v>
      </c>
      <c r="L307" s="37"/>
      <c r="M307" s="205" t="s">
        <v>1</v>
      </c>
      <c r="N307" s="206" t="s">
        <v>44</v>
      </c>
      <c r="O307" s="69"/>
      <c r="P307" s="207">
        <f>O307*H307</f>
        <v>0</v>
      </c>
      <c r="Q307" s="207">
        <v>0</v>
      </c>
      <c r="R307" s="207">
        <f>Q307*H307</f>
        <v>0</v>
      </c>
      <c r="S307" s="207">
        <v>0</v>
      </c>
      <c r="T307" s="208">
        <f>S307*H307</f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209" t="s">
        <v>142</v>
      </c>
      <c r="AT307" s="209" t="s">
        <v>137</v>
      </c>
      <c r="AU307" s="209" t="s">
        <v>89</v>
      </c>
      <c r="AY307" s="15" t="s">
        <v>135</v>
      </c>
      <c r="BE307" s="210">
        <f>IF(N307="základní",J307,0)</f>
        <v>0</v>
      </c>
      <c r="BF307" s="210">
        <f>IF(N307="snížená",J307,0)</f>
        <v>0</v>
      </c>
      <c r="BG307" s="210">
        <f>IF(N307="zákl. přenesená",J307,0)</f>
        <v>0</v>
      </c>
      <c r="BH307" s="210">
        <f>IF(N307="sníž. přenesená",J307,0)</f>
        <v>0</v>
      </c>
      <c r="BI307" s="210">
        <f>IF(N307="nulová",J307,0)</f>
        <v>0</v>
      </c>
      <c r="BJ307" s="15" t="s">
        <v>87</v>
      </c>
      <c r="BK307" s="210">
        <f>ROUND(I307*H307,2)</f>
        <v>0</v>
      </c>
      <c r="BL307" s="15" t="s">
        <v>142</v>
      </c>
      <c r="BM307" s="209" t="s">
        <v>659</v>
      </c>
    </row>
    <row r="308" spans="1:65" s="2" customFormat="1" ht="26">
      <c r="A308" s="32"/>
      <c r="B308" s="33"/>
      <c r="C308" s="198" t="s">
        <v>660</v>
      </c>
      <c r="D308" s="198" t="s">
        <v>137</v>
      </c>
      <c r="E308" s="199" t="s">
        <v>661</v>
      </c>
      <c r="F308" s="200" t="s">
        <v>662</v>
      </c>
      <c r="G308" s="201" t="s">
        <v>336</v>
      </c>
      <c r="H308" s="202">
        <v>5903.28</v>
      </c>
      <c r="I308" s="203"/>
      <c r="J308" s="204">
        <f>ROUND(I308*H308,2)</f>
        <v>0</v>
      </c>
      <c r="K308" s="200" t="s">
        <v>141</v>
      </c>
      <c r="L308" s="37"/>
      <c r="M308" s="205" t="s">
        <v>1</v>
      </c>
      <c r="N308" s="206" t="s">
        <v>44</v>
      </c>
      <c r="O308" s="69"/>
      <c r="P308" s="207">
        <f>O308*H308</f>
        <v>0</v>
      </c>
      <c r="Q308" s="207">
        <v>0</v>
      </c>
      <c r="R308" s="207">
        <f>Q308*H308</f>
        <v>0</v>
      </c>
      <c r="S308" s="207">
        <v>0</v>
      </c>
      <c r="T308" s="208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209" t="s">
        <v>142</v>
      </c>
      <c r="AT308" s="209" t="s">
        <v>137</v>
      </c>
      <c r="AU308" s="209" t="s">
        <v>89</v>
      </c>
      <c r="AY308" s="15" t="s">
        <v>135</v>
      </c>
      <c r="BE308" s="210">
        <f>IF(N308="základní",J308,0)</f>
        <v>0</v>
      </c>
      <c r="BF308" s="210">
        <f>IF(N308="snížená",J308,0)</f>
        <v>0</v>
      </c>
      <c r="BG308" s="210">
        <f>IF(N308="zákl. přenesená",J308,0)</f>
        <v>0</v>
      </c>
      <c r="BH308" s="210">
        <f>IF(N308="sníž. přenesená",J308,0)</f>
        <v>0</v>
      </c>
      <c r="BI308" s="210">
        <f>IF(N308="nulová",J308,0)</f>
        <v>0</v>
      </c>
      <c r="BJ308" s="15" t="s">
        <v>87</v>
      </c>
      <c r="BK308" s="210">
        <f>ROUND(I308*H308,2)</f>
        <v>0</v>
      </c>
      <c r="BL308" s="15" t="s">
        <v>142</v>
      </c>
      <c r="BM308" s="209" t="s">
        <v>663</v>
      </c>
    </row>
    <row r="309" spans="1:65" s="13" customFormat="1" ht="12">
      <c r="B309" s="211"/>
      <c r="C309" s="212"/>
      <c r="D309" s="213" t="s">
        <v>175</v>
      </c>
      <c r="E309" s="214" t="s">
        <v>1</v>
      </c>
      <c r="F309" s="215" t="s">
        <v>664</v>
      </c>
      <c r="G309" s="212"/>
      <c r="H309" s="216">
        <v>5903.28</v>
      </c>
      <c r="I309" s="217"/>
      <c r="J309" s="212"/>
      <c r="K309" s="212"/>
      <c r="L309" s="218"/>
      <c r="M309" s="219"/>
      <c r="N309" s="220"/>
      <c r="O309" s="220"/>
      <c r="P309" s="220"/>
      <c r="Q309" s="220"/>
      <c r="R309" s="220"/>
      <c r="S309" s="220"/>
      <c r="T309" s="221"/>
      <c r="AT309" s="222" t="s">
        <v>175</v>
      </c>
      <c r="AU309" s="222" t="s">
        <v>89</v>
      </c>
      <c r="AV309" s="13" t="s">
        <v>89</v>
      </c>
      <c r="AW309" s="13" t="s">
        <v>36</v>
      </c>
      <c r="AX309" s="13" t="s">
        <v>87</v>
      </c>
      <c r="AY309" s="222" t="s">
        <v>135</v>
      </c>
    </row>
    <row r="310" spans="1:65" s="2" customFormat="1" ht="39">
      <c r="A310" s="32"/>
      <c r="B310" s="33"/>
      <c r="C310" s="198" t="s">
        <v>665</v>
      </c>
      <c r="D310" s="198" t="s">
        <v>137</v>
      </c>
      <c r="E310" s="199" t="s">
        <v>666</v>
      </c>
      <c r="F310" s="200" t="s">
        <v>667</v>
      </c>
      <c r="G310" s="201" t="s">
        <v>336</v>
      </c>
      <c r="H310" s="202">
        <v>154.16499999999999</v>
      </c>
      <c r="I310" s="203"/>
      <c r="J310" s="204">
        <f>ROUND(I310*H310,2)</f>
        <v>0</v>
      </c>
      <c r="K310" s="200" t="s">
        <v>141</v>
      </c>
      <c r="L310" s="37"/>
      <c r="M310" s="205" t="s">
        <v>1</v>
      </c>
      <c r="N310" s="206" t="s">
        <v>44</v>
      </c>
      <c r="O310" s="69"/>
      <c r="P310" s="207">
        <f>O310*H310</f>
        <v>0</v>
      </c>
      <c r="Q310" s="207">
        <v>0</v>
      </c>
      <c r="R310" s="207">
        <f>Q310*H310</f>
        <v>0</v>
      </c>
      <c r="S310" s="207">
        <v>0</v>
      </c>
      <c r="T310" s="208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209" t="s">
        <v>142</v>
      </c>
      <c r="AT310" s="209" t="s">
        <v>137</v>
      </c>
      <c r="AU310" s="209" t="s">
        <v>89</v>
      </c>
      <c r="AY310" s="15" t="s">
        <v>135</v>
      </c>
      <c r="BE310" s="210">
        <f>IF(N310="základní",J310,0)</f>
        <v>0</v>
      </c>
      <c r="BF310" s="210">
        <f>IF(N310="snížená",J310,0)</f>
        <v>0</v>
      </c>
      <c r="BG310" s="210">
        <f>IF(N310="zákl. přenesená",J310,0)</f>
        <v>0</v>
      </c>
      <c r="BH310" s="210">
        <f>IF(N310="sníž. přenesená",J310,0)</f>
        <v>0</v>
      </c>
      <c r="BI310" s="210">
        <f>IF(N310="nulová",J310,0)</f>
        <v>0</v>
      </c>
      <c r="BJ310" s="15" t="s">
        <v>87</v>
      </c>
      <c r="BK310" s="210">
        <f>ROUND(I310*H310,2)</f>
        <v>0</v>
      </c>
      <c r="BL310" s="15" t="s">
        <v>142</v>
      </c>
      <c r="BM310" s="209" t="s">
        <v>668</v>
      </c>
    </row>
    <row r="311" spans="1:65" s="13" customFormat="1" ht="12">
      <c r="B311" s="211"/>
      <c r="C311" s="212"/>
      <c r="D311" s="213" t="s">
        <v>175</v>
      </c>
      <c r="E311" s="214" t="s">
        <v>1</v>
      </c>
      <c r="F311" s="215" t="s">
        <v>669</v>
      </c>
      <c r="G311" s="212"/>
      <c r="H311" s="216">
        <v>154.16499999999999</v>
      </c>
      <c r="I311" s="217"/>
      <c r="J311" s="212"/>
      <c r="K311" s="212"/>
      <c r="L311" s="218"/>
      <c r="M311" s="219"/>
      <c r="N311" s="220"/>
      <c r="O311" s="220"/>
      <c r="P311" s="220"/>
      <c r="Q311" s="220"/>
      <c r="R311" s="220"/>
      <c r="S311" s="220"/>
      <c r="T311" s="221"/>
      <c r="AT311" s="222" t="s">
        <v>175</v>
      </c>
      <c r="AU311" s="222" t="s">
        <v>89</v>
      </c>
      <c r="AV311" s="13" t="s">
        <v>89</v>
      </c>
      <c r="AW311" s="13" t="s">
        <v>36</v>
      </c>
      <c r="AX311" s="13" t="s">
        <v>87</v>
      </c>
      <c r="AY311" s="222" t="s">
        <v>135</v>
      </c>
    </row>
    <row r="312" spans="1:65" s="2" customFormat="1" ht="44.25" customHeight="1">
      <c r="A312" s="32"/>
      <c r="B312" s="33"/>
      <c r="C312" s="198" t="s">
        <v>670</v>
      </c>
      <c r="D312" s="198" t="s">
        <v>137</v>
      </c>
      <c r="E312" s="199" t="s">
        <v>671</v>
      </c>
      <c r="F312" s="200" t="s">
        <v>672</v>
      </c>
      <c r="G312" s="201" t="s">
        <v>336</v>
      </c>
      <c r="H312" s="202">
        <v>192.9</v>
      </c>
      <c r="I312" s="203"/>
      <c r="J312" s="204">
        <f>ROUND(I312*H312,2)</f>
        <v>0</v>
      </c>
      <c r="K312" s="200" t="s">
        <v>141</v>
      </c>
      <c r="L312" s="37"/>
      <c r="M312" s="205" t="s">
        <v>1</v>
      </c>
      <c r="N312" s="206" t="s">
        <v>44</v>
      </c>
      <c r="O312" s="69"/>
      <c r="P312" s="207">
        <f>O312*H312</f>
        <v>0</v>
      </c>
      <c r="Q312" s="207">
        <v>0</v>
      </c>
      <c r="R312" s="207">
        <f>Q312*H312</f>
        <v>0</v>
      </c>
      <c r="S312" s="207">
        <v>0</v>
      </c>
      <c r="T312" s="208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209" t="s">
        <v>142</v>
      </c>
      <c r="AT312" s="209" t="s">
        <v>137</v>
      </c>
      <c r="AU312" s="209" t="s">
        <v>89</v>
      </c>
      <c r="AY312" s="15" t="s">
        <v>135</v>
      </c>
      <c r="BE312" s="210">
        <f>IF(N312="základní",J312,0)</f>
        <v>0</v>
      </c>
      <c r="BF312" s="210">
        <f>IF(N312="snížená",J312,0)</f>
        <v>0</v>
      </c>
      <c r="BG312" s="210">
        <f>IF(N312="zákl. přenesená",J312,0)</f>
        <v>0</v>
      </c>
      <c r="BH312" s="210">
        <f>IF(N312="sníž. přenesená",J312,0)</f>
        <v>0</v>
      </c>
      <c r="BI312" s="210">
        <f>IF(N312="nulová",J312,0)</f>
        <v>0</v>
      </c>
      <c r="BJ312" s="15" t="s">
        <v>87</v>
      </c>
      <c r="BK312" s="210">
        <f>ROUND(I312*H312,2)</f>
        <v>0</v>
      </c>
      <c r="BL312" s="15" t="s">
        <v>142</v>
      </c>
      <c r="BM312" s="209" t="s">
        <v>673</v>
      </c>
    </row>
    <row r="313" spans="1:65" s="13" customFormat="1" ht="12">
      <c r="B313" s="211"/>
      <c r="C313" s="212"/>
      <c r="D313" s="213" t="s">
        <v>175</v>
      </c>
      <c r="E313" s="214" t="s">
        <v>1</v>
      </c>
      <c r="F313" s="215" t="s">
        <v>674</v>
      </c>
      <c r="G313" s="212"/>
      <c r="H313" s="216">
        <v>192.9</v>
      </c>
      <c r="I313" s="217"/>
      <c r="J313" s="212"/>
      <c r="K313" s="212"/>
      <c r="L313" s="218"/>
      <c r="M313" s="219"/>
      <c r="N313" s="220"/>
      <c r="O313" s="220"/>
      <c r="P313" s="220"/>
      <c r="Q313" s="220"/>
      <c r="R313" s="220"/>
      <c r="S313" s="220"/>
      <c r="T313" s="221"/>
      <c r="AT313" s="222" t="s">
        <v>175</v>
      </c>
      <c r="AU313" s="222" t="s">
        <v>89</v>
      </c>
      <c r="AV313" s="13" t="s">
        <v>89</v>
      </c>
      <c r="AW313" s="13" t="s">
        <v>36</v>
      </c>
      <c r="AX313" s="13" t="s">
        <v>87</v>
      </c>
      <c r="AY313" s="222" t="s">
        <v>135</v>
      </c>
    </row>
    <row r="314" spans="1:65" s="2" customFormat="1" ht="44.25" customHeight="1">
      <c r="A314" s="32"/>
      <c r="B314" s="33"/>
      <c r="C314" s="198" t="s">
        <v>675</v>
      </c>
      <c r="D314" s="198" t="s">
        <v>137</v>
      </c>
      <c r="E314" s="199" t="s">
        <v>676</v>
      </c>
      <c r="F314" s="200" t="s">
        <v>677</v>
      </c>
      <c r="G314" s="201" t="s">
        <v>336</v>
      </c>
      <c r="H314" s="202">
        <v>28.44</v>
      </c>
      <c r="I314" s="203"/>
      <c r="J314" s="204">
        <f>ROUND(I314*H314,2)</f>
        <v>0</v>
      </c>
      <c r="K314" s="200" t="s">
        <v>141</v>
      </c>
      <c r="L314" s="37"/>
      <c r="M314" s="205" t="s">
        <v>1</v>
      </c>
      <c r="N314" s="206" t="s">
        <v>44</v>
      </c>
      <c r="O314" s="69"/>
      <c r="P314" s="207">
        <f>O314*H314</f>
        <v>0</v>
      </c>
      <c r="Q314" s="207">
        <v>0</v>
      </c>
      <c r="R314" s="207">
        <f>Q314*H314</f>
        <v>0</v>
      </c>
      <c r="S314" s="207">
        <v>0</v>
      </c>
      <c r="T314" s="208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209" t="s">
        <v>142</v>
      </c>
      <c r="AT314" s="209" t="s">
        <v>137</v>
      </c>
      <c r="AU314" s="209" t="s">
        <v>89</v>
      </c>
      <c r="AY314" s="15" t="s">
        <v>135</v>
      </c>
      <c r="BE314" s="210">
        <f>IF(N314="základní",J314,0)</f>
        <v>0</v>
      </c>
      <c r="BF314" s="210">
        <f>IF(N314="snížená",J314,0)</f>
        <v>0</v>
      </c>
      <c r="BG314" s="210">
        <f>IF(N314="zákl. přenesená",J314,0)</f>
        <v>0</v>
      </c>
      <c r="BH314" s="210">
        <f>IF(N314="sníž. přenesená",J314,0)</f>
        <v>0</v>
      </c>
      <c r="BI314" s="210">
        <f>IF(N314="nulová",J314,0)</f>
        <v>0</v>
      </c>
      <c r="BJ314" s="15" t="s">
        <v>87</v>
      </c>
      <c r="BK314" s="210">
        <f>ROUND(I314*H314,2)</f>
        <v>0</v>
      </c>
      <c r="BL314" s="15" t="s">
        <v>142</v>
      </c>
      <c r="BM314" s="209" t="s">
        <v>678</v>
      </c>
    </row>
    <row r="315" spans="1:65" s="12" customFormat="1" ht="22.75" customHeight="1">
      <c r="B315" s="182"/>
      <c r="C315" s="183"/>
      <c r="D315" s="184" t="s">
        <v>78</v>
      </c>
      <c r="E315" s="196" t="s">
        <v>679</v>
      </c>
      <c r="F315" s="196" t="s">
        <v>680</v>
      </c>
      <c r="G315" s="183"/>
      <c r="H315" s="183"/>
      <c r="I315" s="186"/>
      <c r="J315" s="197">
        <f>BK315</f>
        <v>0</v>
      </c>
      <c r="K315" s="183"/>
      <c r="L315" s="188"/>
      <c r="M315" s="189"/>
      <c r="N315" s="190"/>
      <c r="O315" s="190"/>
      <c r="P315" s="191">
        <f>P316</f>
        <v>0</v>
      </c>
      <c r="Q315" s="190"/>
      <c r="R315" s="191">
        <f>R316</f>
        <v>0</v>
      </c>
      <c r="S315" s="190"/>
      <c r="T315" s="192">
        <f>T316</f>
        <v>0</v>
      </c>
      <c r="AR315" s="193" t="s">
        <v>87</v>
      </c>
      <c r="AT315" s="194" t="s">
        <v>78</v>
      </c>
      <c r="AU315" s="194" t="s">
        <v>87</v>
      </c>
      <c r="AY315" s="193" t="s">
        <v>135</v>
      </c>
      <c r="BK315" s="195">
        <f>BK316</f>
        <v>0</v>
      </c>
    </row>
    <row r="316" spans="1:65" s="2" customFormat="1" ht="33" customHeight="1">
      <c r="A316" s="32"/>
      <c r="B316" s="33"/>
      <c r="C316" s="198" t="s">
        <v>681</v>
      </c>
      <c r="D316" s="198" t="s">
        <v>137</v>
      </c>
      <c r="E316" s="199" t="s">
        <v>682</v>
      </c>
      <c r="F316" s="200" t="s">
        <v>683</v>
      </c>
      <c r="G316" s="201" t="s">
        <v>336</v>
      </c>
      <c r="H316" s="202">
        <v>1601.8689999999999</v>
      </c>
      <c r="I316" s="203"/>
      <c r="J316" s="204">
        <f>ROUND(I316*H316,2)</f>
        <v>0</v>
      </c>
      <c r="K316" s="200" t="s">
        <v>141</v>
      </c>
      <c r="L316" s="37"/>
      <c r="M316" s="236" t="s">
        <v>1</v>
      </c>
      <c r="N316" s="237" t="s">
        <v>44</v>
      </c>
      <c r="O316" s="238"/>
      <c r="P316" s="239">
        <f>O316*H316</f>
        <v>0</v>
      </c>
      <c r="Q316" s="239">
        <v>0</v>
      </c>
      <c r="R316" s="239">
        <f>Q316*H316</f>
        <v>0</v>
      </c>
      <c r="S316" s="239">
        <v>0</v>
      </c>
      <c r="T316" s="240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209" t="s">
        <v>142</v>
      </c>
      <c r="AT316" s="209" t="s">
        <v>137</v>
      </c>
      <c r="AU316" s="209" t="s">
        <v>89</v>
      </c>
      <c r="AY316" s="15" t="s">
        <v>135</v>
      </c>
      <c r="BE316" s="210">
        <f>IF(N316="základní",J316,0)</f>
        <v>0</v>
      </c>
      <c r="BF316" s="210">
        <f>IF(N316="snížená",J316,0)</f>
        <v>0</v>
      </c>
      <c r="BG316" s="210">
        <f>IF(N316="zákl. přenesená",J316,0)</f>
        <v>0</v>
      </c>
      <c r="BH316" s="210">
        <f>IF(N316="sníž. přenesená",J316,0)</f>
        <v>0</v>
      </c>
      <c r="BI316" s="210">
        <f>IF(N316="nulová",J316,0)</f>
        <v>0</v>
      </c>
      <c r="BJ316" s="15" t="s">
        <v>87</v>
      </c>
      <c r="BK316" s="210">
        <f>ROUND(I316*H316,2)</f>
        <v>0</v>
      </c>
      <c r="BL316" s="15" t="s">
        <v>142</v>
      </c>
      <c r="BM316" s="209" t="s">
        <v>684</v>
      </c>
    </row>
    <row r="317" spans="1:65" s="2" customFormat="1" ht="7" customHeight="1">
      <c r="A317" s="32"/>
      <c r="B317" s="52"/>
      <c r="C317" s="53"/>
      <c r="D317" s="53"/>
      <c r="E317" s="53"/>
      <c r="F317" s="53"/>
      <c r="G317" s="53"/>
      <c r="H317" s="53"/>
      <c r="I317" s="53"/>
      <c r="J317" s="53"/>
      <c r="K317" s="53"/>
      <c r="L317" s="37"/>
      <c r="M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</row>
  </sheetData>
  <sheetProtection algorithmName="SHA-512" hashValue="iv+cgsXzGV5qeD68utPncbtGzXAKEIRCXIbfVeiBhrUG4YQuvFp0/X4Pdzz/ctCbyOCtHMTdCtFPKjPvWfqyJQ==" saltValue="B2piy2JlNuAzj0SezkAwkA==" spinCount="100000" sheet="1" objects="1" scenarios="1" formatColumns="0" formatRows="0" autoFilter="0"/>
  <autoFilter ref="C132:K316" xr:uid="{00000000-0009-0000-0000-000001000000}"/>
  <mergeCells count="14">
    <mergeCell ref="D111:F111"/>
    <mergeCell ref="E123:H123"/>
    <mergeCell ref="E125:H125"/>
    <mergeCell ref="L2:V2"/>
    <mergeCell ref="E87:H87"/>
    <mergeCell ref="D107:F107"/>
    <mergeCell ref="D108:F108"/>
    <mergeCell ref="D109:F109"/>
    <mergeCell ref="D110:F110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09"/>
  <sheetViews>
    <sheetView showGridLines="0" topLeftCell="A78" workbookViewId="0">
      <selection activeCell="K110" sqref="K110"/>
    </sheetView>
  </sheetViews>
  <sheetFormatPr baseColWidth="10" defaultRowHeight="16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1" width="22.25" style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46" s="1" customFormat="1" ht="37" customHeight="1"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AT2" s="15" t="s">
        <v>92</v>
      </c>
    </row>
    <row r="3" spans="1:46" s="1" customFormat="1" ht="7" customHeight="1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8"/>
      <c r="AT3" s="15" t="s">
        <v>89</v>
      </c>
    </row>
    <row r="4" spans="1:46" s="1" customFormat="1" ht="25" customHeight="1">
      <c r="B4" s="18"/>
      <c r="D4" s="108" t="s">
        <v>93</v>
      </c>
      <c r="L4" s="18"/>
      <c r="M4" s="109" t="s">
        <v>10</v>
      </c>
      <c r="AT4" s="15" t="s">
        <v>4</v>
      </c>
    </row>
    <row r="5" spans="1:46" s="1" customFormat="1" ht="7" customHeight="1">
      <c r="B5" s="18"/>
      <c r="L5" s="18"/>
    </row>
    <row r="6" spans="1:46" s="1" customFormat="1" ht="12" customHeight="1">
      <c r="B6" s="18"/>
      <c r="D6" s="110" t="s">
        <v>16</v>
      </c>
      <c r="L6" s="18"/>
    </row>
    <row r="7" spans="1:46" s="1" customFormat="1" ht="16.5" customHeight="1">
      <c r="B7" s="18"/>
      <c r="E7" s="282" t="str">
        <f>'Rekapitulace stavby'!K6</f>
        <v>Habartov, parkoviště Švermova</v>
      </c>
      <c r="F7" s="283"/>
      <c r="G7" s="283"/>
      <c r="H7" s="283"/>
      <c r="L7" s="18"/>
    </row>
    <row r="8" spans="1:46" s="2" customFormat="1" ht="12" customHeight="1">
      <c r="A8" s="32"/>
      <c r="B8" s="37"/>
      <c r="C8" s="32"/>
      <c r="D8" s="110" t="s">
        <v>94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84" t="s">
        <v>685</v>
      </c>
      <c r="F9" s="285"/>
      <c r="G9" s="285"/>
      <c r="H9" s="285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0" t="s">
        <v>18</v>
      </c>
      <c r="E11" s="32"/>
      <c r="F11" s="111" t="s">
        <v>1</v>
      </c>
      <c r="G11" s="32"/>
      <c r="H11" s="32"/>
      <c r="I11" s="110" t="s">
        <v>19</v>
      </c>
      <c r="J11" s="111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0" t="s">
        <v>20</v>
      </c>
      <c r="E12" s="32"/>
      <c r="F12" s="111" t="s">
        <v>21</v>
      </c>
      <c r="G12" s="32"/>
      <c r="H12" s="32"/>
      <c r="I12" s="110" t="s">
        <v>22</v>
      </c>
      <c r="J12" s="112" t="str">
        <f>'Rekapitulace stavby'!AN8</f>
        <v>19. 10. 2020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75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0" t="s">
        <v>24</v>
      </c>
      <c r="E14" s="32"/>
      <c r="F14" s="32"/>
      <c r="G14" s="32"/>
      <c r="H14" s="32"/>
      <c r="I14" s="110" t="s">
        <v>25</v>
      </c>
      <c r="J14" s="111" t="s">
        <v>26</v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1" t="s">
        <v>27</v>
      </c>
      <c r="F15" s="32"/>
      <c r="G15" s="32"/>
      <c r="H15" s="32"/>
      <c r="I15" s="110" t="s">
        <v>28</v>
      </c>
      <c r="J15" s="111" t="s">
        <v>29</v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7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0" t="s">
        <v>30</v>
      </c>
      <c r="E17" s="32"/>
      <c r="F17" s="32"/>
      <c r="G17" s="32"/>
      <c r="H17" s="32"/>
      <c r="I17" s="110" t="s">
        <v>25</v>
      </c>
      <c r="J17" s="28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86" t="str">
        <f>'Rekapitulace stavby'!E14</f>
        <v>Vyplň údaj</v>
      </c>
      <c r="F18" s="287"/>
      <c r="G18" s="287"/>
      <c r="H18" s="287"/>
      <c r="I18" s="110" t="s">
        <v>28</v>
      </c>
      <c r="J18" s="28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7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0" t="s">
        <v>32</v>
      </c>
      <c r="E20" s="32"/>
      <c r="F20" s="32"/>
      <c r="G20" s="32"/>
      <c r="H20" s="32"/>
      <c r="I20" s="110" t="s">
        <v>25</v>
      </c>
      <c r="J20" s="111" t="str">
        <f>IF('Rekapitulace stavby'!AN16="","",'Rekapitulace stavby'!AN16)</f>
        <v>06032354</v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1" t="str">
        <f>IF('Rekapitulace stavby'!E17="","",'Rekapitulace stavby'!E17)</f>
        <v>GEOprojectKV s.r.o.</v>
      </c>
      <c r="F21" s="32"/>
      <c r="G21" s="32"/>
      <c r="H21" s="32"/>
      <c r="I21" s="110" t="s">
        <v>28</v>
      </c>
      <c r="J21" s="111" t="str">
        <f>IF('Rekapitulace stavby'!AN17="","",'Rekapitulace stavby'!AN17)</f>
        <v>CZ06032354</v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7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0" t="s">
        <v>37</v>
      </c>
      <c r="E23" s="32"/>
      <c r="F23" s="32"/>
      <c r="G23" s="32"/>
      <c r="H23" s="32"/>
      <c r="I23" s="110" t="s">
        <v>25</v>
      </c>
      <c r="J23" s="111" t="s">
        <v>686</v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1" t="s">
        <v>687</v>
      </c>
      <c r="F24" s="32"/>
      <c r="G24" s="32"/>
      <c r="H24" s="32"/>
      <c r="I24" s="110" t="s">
        <v>28</v>
      </c>
      <c r="J24" s="111" t="s">
        <v>1</v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7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0" t="s">
        <v>38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3"/>
      <c r="B27" s="114"/>
      <c r="C27" s="113"/>
      <c r="D27" s="113"/>
      <c r="E27" s="288" t="s">
        <v>1</v>
      </c>
      <c r="F27" s="288"/>
      <c r="G27" s="288"/>
      <c r="H27" s="288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7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7" customHeight="1">
      <c r="A29" s="32"/>
      <c r="B29" s="37"/>
      <c r="C29" s="32"/>
      <c r="D29" s="116"/>
      <c r="E29" s="116"/>
      <c r="F29" s="116"/>
      <c r="G29" s="116"/>
      <c r="H29" s="116"/>
      <c r="I29" s="116"/>
      <c r="J29" s="116"/>
      <c r="K29" s="116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5" customHeight="1">
      <c r="A30" s="32"/>
      <c r="B30" s="37"/>
      <c r="C30" s="32"/>
      <c r="D30" s="111" t="s">
        <v>97</v>
      </c>
      <c r="E30" s="32"/>
      <c r="F30" s="32"/>
      <c r="G30" s="32"/>
      <c r="H30" s="32"/>
      <c r="I30" s="32"/>
      <c r="J30" s="117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5" customHeight="1">
      <c r="A31" s="32"/>
      <c r="B31" s="37"/>
      <c r="C31" s="32"/>
      <c r="D31" s="118" t="s">
        <v>98</v>
      </c>
      <c r="E31" s="32"/>
      <c r="F31" s="32"/>
      <c r="G31" s="32"/>
      <c r="H31" s="32"/>
      <c r="I31" s="32"/>
      <c r="J31" s="117">
        <f>J107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5" customHeight="1">
      <c r="A32" s="32"/>
      <c r="B32" s="37"/>
      <c r="C32" s="32"/>
      <c r="D32" s="119" t="s">
        <v>39</v>
      </c>
      <c r="E32" s="32"/>
      <c r="F32" s="32"/>
      <c r="G32" s="32"/>
      <c r="H32" s="32"/>
      <c r="I32" s="32"/>
      <c r="J32" s="120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7" customHeight="1">
      <c r="A33" s="32"/>
      <c r="B33" s="37"/>
      <c r="C33" s="32"/>
      <c r="D33" s="116"/>
      <c r="E33" s="116"/>
      <c r="F33" s="116"/>
      <c r="G33" s="116"/>
      <c r="H33" s="116"/>
      <c r="I33" s="116"/>
      <c r="J33" s="116"/>
      <c r="K33" s="116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5" customHeight="1">
      <c r="A34" s="32"/>
      <c r="B34" s="37"/>
      <c r="C34" s="32"/>
      <c r="D34" s="32"/>
      <c r="E34" s="32"/>
      <c r="F34" s="121" t="s">
        <v>41</v>
      </c>
      <c r="G34" s="32"/>
      <c r="H34" s="32"/>
      <c r="I34" s="121" t="s">
        <v>40</v>
      </c>
      <c r="J34" s="121" t="s">
        <v>42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5" customHeight="1">
      <c r="A35" s="32"/>
      <c r="B35" s="37"/>
      <c r="C35" s="32"/>
      <c r="D35" s="122" t="s">
        <v>43</v>
      </c>
      <c r="E35" s="110" t="s">
        <v>44</v>
      </c>
      <c r="F35" s="123">
        <f>ROUND((SUM(BE107:BE114) + SUM(BE134:BE208)),  2)</f>
        <v>0</v>
      </c>
      <c r="G35" s="32"/>
      <c r="H35" s="32"/>
      <c r="I35" s="124">
        <v>0.21</v>
      </c>
      <c r="J35" s="123">
        <f>ROUND(((SUM(BE107:BE114) + SUM(BE134:BE208))*I35),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5" customHeight="1">
      <c r="A36" s="32"/>
      <c r="B36" s="37"/>
      <c r="C36" s="32"/>
      <c r="D36" s="32"/>
      <c r="E36" s="110" t="s">
        <v>45</v>
      </c>
      <c r="F36" s="123">
        <f>ROUND((SUM(BF107:BF114) + SUM(BF134:BF208)),  2)</f>
        <v>0</v>
      </c>
      <c r="G36" s="32"/>
      <c r="H36" s="32"/>
      <c r="I36" s="124">
        <v>0.15</v>
      </c>
      <c r="J36" s="123">
        <f>ROUND(((SUM(BF107:BF114) + SUM(BF134:BF208))*I36),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5" hidden="1" customHeight="1">
      <c r="A37" s="32"/>
      <c r="B37" s="37"/>
      <c r="C37" s="32"/>
      <c r="D37" s="32"/>
      <c r="E37" s="110" t="s">
        <v>46</v>
      </c>
      <c r="F37" s="123">
        <f>ROUND((SUM(BG107:BG114) + SUM(BG134:BG208)),  2)</f>
        <v>0</v>
      </c>
      <c r="G37" s="32"/>
      <c r="H37" s="32"/>
      <c r="I37" s="124">
        <v>0.21</v>
      </c>
      <c r="J37" s="123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5" hidden="1" customHeight="1">
      <c r="A38" s="32"/>
      <c r="B38" s="37"/>
      <c r="C38" s="32"/>
      <c r="D38" s="32"/>
      <c r="E38" s="110" t="s">
        <v>47</v>
      </c>
      <c r="F38" s="123">
        <f>ROUND((SUM(BH107:BH114) + SUM(BH134:BH208)),  2)</f>
        <v>0</v>
      </c>
      <c r="G38" s="32"/>
      <c r="H38" s="32"/>
      <c r="I38" s="124">
        <v>0.15</v>
      </c>
      <c r="J38" s="123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5" hidden="1" customHeight="1">
      <c r="A39" s="32"/>
      <c r="B39" s="37"/>
      <c r="C39" s="32"/>
      <c r="D39" s="32"/>
      <c r="E39" s="110" t="s">
        <v>48</v>
      </c>
      <c r="F39" s="123">
        <f>ROUND((SUM(BI107:BI114) + SUM(BI134:BI208)),  2)</f>
        <v>0</v>
      </c>
      <c r="G39" s="32"/>
      <c r="H39" s="32"/>
      <c r="I39" s="124">
        <v>0</v>
      </c>
      <c r="J39" s="123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7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5" customHeight="1">
      <c r="A41" s="32"/>
      <c r="B41" s="37"/>
      <c r="C41" s="125"/>
      <c r="D41" s="126" t="s">
        <v>49</v>
      </c>
      <c r="E41" s="127"/>
      <c r="F41" s="127"/>
      <c r="G41" s="128" t="s">
        <v>50</v>
      </c>
      <c r="H41" s="129" t="s">
        <v>51</v>
      </c>
      <c r="I41" s="127"/>
      <c r="J41" s="130">
        <f>SUM(J32:J39)</f>
        <v>0</v>
      </c>
      <c r="K41" s="131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5" customHeight="1">
      <c r="A42" s="32"/>
      <c r="B42" s="37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5" customHeight="1">
      <c r="B43" s="18"/>
      <c r="L43" s="18"/>
    </row>
    <row r="44" spans="1:31" s="1" customFormat="1" ht="14.5" customHeight="1">
      <c r="B44" s="18"/>
      <c r="L44" s="18"/>
    </row>
    <row r="45" spans="1:31" s="1" customFormat="1" ht="14.5" customHeight="1">
      <c r="B45" s="18"/>
      <c r="L45" s="18"/>
    </row>
    <row r="46" spans="1:31" s="1" customFormat="1" ht="14.5" customHeight="1">
      <c r="B46" s="18"/>
      <c r="L46" s="18"/>
    </row>
    <row r="47" spans="1:31" s="1" customFormat="1" ht="14.5" customHeight="1">
      <c r="B47" s="18"/>
      <c r="L47" s="18"/>
    </row>
    <row r="48" spans="1:31" s="1" customFormat="1" ht="14.5" customHeight="1">
      <c r="B48" s="18"/>
      <c r="L48" s="18"/>
    </row>
    <row r="49" spans="1:31" s="1" customFormat="1" ht="14.5" customHeight="1">
      <c r="B49" s="18"/>
      <c r="L49" s="18"/>
    </row>
    <row r="50" spans="1:31" s="2" customFormat="1" ht="14.5" customHeight="1">
      <c r="B50" s="49"/>
      <c r="D50" s="132" t="s">
        <v>52</v>
      </c>
      <c r="E50" s="133"/>
      <c r="F50" s="133"/>
      <c r="G50" s="132" t="s">
        <v>53</v>
      </c>
      <c r="H50" s="133"/>
      <c r="I50" s="133"/>
      <c r="J50" s="133"/>
      <c r="K50" s="133"/>
      <c r="L50" s="49"/>
    </row>
    <row r="51" spans="1:31" ht="11">
      <c r="B51" s="18"/>
      <c r="L51" s="18"/>
    </row>
    <row r="52" spans="1:31" ht="11">
      <c r="B52" s="18"/>
      <c r="L52" s="18"/>
    </row>
    <row r="53" spans="1:31" ht="11">
      <c r="B53" s="18"/>
      <c r="L53" s="18"/>
    </row>
    <row r="54" spans="1:31" ht="11">
      <c r="B54" s="18"/>
      <c r="L54" s="18"/>
    </row>
    <row r="55" spans="1:31" ht="11">
      <c r="B55" s="18"/>
      <c r="L55" s="18"/>
    </row>
    <row r="56" spans="1:31" ht="11">
      <c r="B56" s="18"/>
      <c r="L56" s="18"/>
    </row>
    <row r="57" spans="1:31" ht="11">
      <c r="B57" s="18"/>
      <c r="L57" s="18"/>
    </row>
    <row r="58" spans="1:31" ht="11">
      <c r="B58" s="18"/>
      <c r="L58" s="18"/>
    </row>
    <row r="59" spans="1:31" ht="11">
      <c r="B59" s="18"/>
      <c r="L59" s="18"/>
    </row>
    <row r="60" spans="1:31" ht="11">
      <c r="B60" s="18"/>
      <c r="L60" s="18"/>
    </row>
    <row r="61" spans="1:31" s="2" customFormat="1" ht="13">
      <c r="A61" s="32"/>
      <c r="B61" s="37"/>
      <c r="C61" s="32"/>
      <c r="D61" s="134" t="s">
        <v>54</v>
      </c>
      <c r="E61" s="135"/>
      <c r="F61" s="136" t="s">
        <v>55</v>
      </c>
      <c r="G61" s="134" t="s">
        <v>54</v>
      </c>
      <c r="H61" s="135"/>
      <c r="I61" s="135"/>
      <c r="J61" s="137" t="s">
        <v>55</v>
      </c>
      <c r="K61" s="135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">
      <c r="B62" s="18"/>
      <c r="L62" s="18"/>
    </row>
    <row r="63" spans="1:31" ht="11">
      <c r="B63" s="18"/>
      <c r="L63" s="18"/>
    </row>
    <row r="64" spans="1:31" ht="11">
      <c r="B64" s="18"/>
      <c r="L64" s="18"/>
    </row>
    <row r="65" spans="1:31" s="2" customFormat="1" ht="13">
      <c r="A65" s="32"/>
      <c r="B65" s="37"/>
      <c r="C65" s="32"/>
      <c r="D65" s="132" t="s">
        <v>56</v>
      </c>
      <c r="E65" s="138"/>
      <c r="F65" s="138"/>
      <c r="G65" s="132" t="s">
        <v>57</v>
      </c>
      <c r="H65" s="138"/>
      <c r="I65" s="138"/>
      <c r="J65" s="138"/>
      <c r="K65" s="138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">
      <c r="B66" s="18"/>
      <c r="L66" s="18"/>
    </row>
    <row r="67" spans="1:31" ht="11">
      <c r="B67" s="18"/>
      <c r="L67" s="18"/>
    </row>
    <row r="68" spans="1:31" ht="11">
      <c r="B68" s="18"/>
      <c r="L68" s="18"/>
    </row>
    <row r="69" spans="1:31" ht="11">
      <c r="B69" s="18"/>
      <c r="L69" s="18"/>
    </row>
    <row r="70" spans="1:31" ht="11">
      <c r="B70" s="18"/>
      <c r="L70" s="18"/>
    </row>
    <row r="71" spans="1:31" ht="11">
      <c r="B71" s="18"/>
      <c r="L71" s="18"/>
    </row>
    <row r="72" spans="1:31" ht="11">
      <c r="B72" s="18"/>
      <c r="L72" s="18"/>
    </row>
    <row r="73" spans="1:31" ht="11">
      <c r="B73" s="18"/>
      <c r="L73" s="18"/>
    </row>
    <row r="74" spans="1:31" ht="11">
      <c r="B74" s="18"/>
      <c r="L74" s="18"/>
    </row>
    <row r="75" spans="1:31" ht="11">
      <c r="B75" s="18"/>
      <c r="L75" s="18"/>
    </row>
    <row r="76" spans="1:31" s="2" customFormat="1" ht="13">
      <c r="A76" s="32"/>
      <c r="B76" s="37"/>
      <c r="C76" s="32"/>
      <c r="D76" s="134" t="s">
        <v>54</v>
      </c>
      <c r="E76" s="135"/>
      <c r="F76" s="136" t="s">
        <v>55</v>
      </c>
      <c r="G76" s="134" t="s">
        <v>54</v>
      </c>
      <c r="H76" s="135"/>
      <c r="I76" s="135"/>
      <c r="J76" s="137" t="s">
        <v>55</v>
      </c>
      <c r="K76" s="135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5" customHeight="1">
      <c r="A77" s="32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7" customHeight="1">
      <c r="A81" s="32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5" customHeight="1">
      <c r="A82" s="32"/>
      <c r="B82" s="33"/>
      <c r="C82" s="21" t="s">
        <v>99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7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89" t="str">
        <f>E7</f>
        <v>Habartov, parkoviště Švermova</v>
      </c>
      <c r="F85" s="290"/>
      <c r="G85" s="290"/>
      <c r="H85" s="290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94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60" t="str">
        <f>E9</f>
        <v>SO 401 - Veřejné osvětlení</v>
      </c>
      <c r="F87" s="291"/>
      <c r="G87" s="291"/>
      <c r="H87" s="291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7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4"/>
      <c r="E89" s="34"/>
      <c r="F89" s="25" t="str">
        <f>F12</f>
        <v>Habartov</v>
      </c>
      <c r="G89" s="34"/>
      <c r="H89" s="34"/>
      <c r="I89" s="27" t="s">
        <v>22</v>
      </c>
      <c r="J89" s="64" t="str">
        <f>IF(J12="","",J12)</f>
        <v>19. 10. 2020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7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5" customHeight="1">
      <c r="A91" s="32"/>
      <c r="B91" s="33"/>
      <c r="C91" s="27" t="s">
        <v>24</v>
      </c>
      <c r="D91" s="34"/>
      <c r="E91" s="34"/>
      <c r="F91" s="25" t="str">
        <f>E15</f>
        <v>Město Habartov</v>
      </c>
      <c r="G91" s="34"/>
      <c r="H91" s="34"/>
      <c r="I91" s="27" t="s">
        <v>32</v>
      </c>
      <c r="J91" s="30" t="str">
        <f>E21</f>
        <v>GEOprojectKV s.r.o.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25.75" customHeight="1">
      <c r="A92" s="32"/>
      <c r="B92" s="33"/>
      <c r="C92" s="27" t="s">
        <v>30</v>
      </c>
      <c r="D92" s="34"/>
      <c r="E92" s="34"/>
      <c r="F92" s="25" t="str">
        <f>IF(E18="","",E18)</f>
        <v>Vyplň údaj</v>
      </c>
      <c r="G92" s="34"/>
      <c r="H92" s="34"/>
      <c r="I92" s="27" t="s">
        <v>37</v>
      </c>
      <c r="J92" s="30" t="str">
        <f>E24</f>
        <v>Bc. Pavel Pruský - projekty elektro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2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43" t="s">
        <v>100</v>
      </c>
      <c r="D94" s="144"/>
      <c r="E94" s="144"/>
      <c r="F94" s="144"/>
      <c r="G94" s="144"/>
      <c r="H94" s="144"/>
      <c r="I94" s="144"/>
      <c r="J94" s="145" t="s">
        <v>101</v>
      </c>
      <c r="K94" s="144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2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75" customHeight="1">
      <c r="A96" s="32"/>
      <c r="B96" s="33"/>
      <c r="C96" s="146" t="s">
        <v>102</v>
      </c>
      <c r="D96" s="34"/>
      <c r="E96" s="34"/>
      <c r="F96" s="34"/>
      <c r="G96" s="34"/>
      <c r="H96" s="34"/>
      <c r="I96" s="34"/>
      <c r="J96" s="82">
        <f>J134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103</v>
      </c>
    </row>
    <row r="97" spans="1:65" s="9" customFormat="1" ht="25" customHeight="1">
      <c r="B97" s="147"/>
      <c r="C97" s="148"/>
      <c r="D97" s="149" t="s">
        <v>104</v>
      </c>
      <c r="E97" s="150"/>
      <c r="F97" s="150"/>
      <c r="G97" s="150"/>
      <c r="H97" s="150"/>
      <c r="I97" s="150"/>
      <c r="J97" s="151">
        <f>J135</f>
        <v>0</v>
      </c>
      <c r="K97" s="148"/>
      <c r="L97" s="152"/>
    </row>
    <row r="98" spans="1:65" s="10" customFormat="1" ht="20" customHeight="1">
      <c r="B98" s="153"/>
      <c r="C98" s="154"/>
      <c r="D98" s="155" t="s">
        <v>688</v>
      </c>
      <c r="E98" s="156"/>
      <c r="F98" s="156"/>
      <c r="G98" s="156"/>
      <c r="H98" s="156"/>
      <c r="I98" s="156"/>
      <c r="J98" s="157">
        <f>J136</f>
        <v>0</v>
      </c>
      <c r="K98" s="154"/>
      <c r="L98" s="158"/>
    </row>
    <row r="99" spans="1:65" s="10" customFormat="1" ht="20" customHeight="1">
      <c r="B99" s="153"/>
      <c r="C99" s="154"/>
      <c r="D99" s="155" t="s">
        <v>689</v>
      </c>
      <c r="E99" s="156"/>
      <c r="F99" s="156"/>
      <c r="G99" s="156"/>
      <c r="H99" s="156"/>
      <c r="I99" s="156"/>
      <c r="J99" s="157">
        <f>J143</f>
        <v>0</v>
      </c>
      <c r="K99" s="154"/>
      <c r="L99" s="158"/>
    </row>
    <row r="100" spans="1:65" s="10" customFormat="1" ht="20" customHeight="1">
      <c r="B100" s="153"/>
      <c r="C100" s="154"/>
      <c r="D100" s="155" t="s">
        <v>690</v>
      </c>
      <c r="E100" s="156"/>
      <c r="F100" s="156"/>
      <c r="G100" s="156"/>
      <c r="H100" s="156"/>
      <c r="I100" s="156"/>
      <c r="J100" s="157">
        <f>J159</f>
        <v>0</v>
      </c>
      <c r="K100" s="154"/>
      <c r="L100" s="158"/>
    </row>
    <row r="101" spans="1:65" s="10" customFormat="1" ht="20" customHeight="1">
      <c r="B101" s="153"/>
      <c r="C101" s="154"/>
      <c r="D101" s="155" t="s">
        <v>691</v>
      </c>
      <c r="E101" s="156"/>
      <c r="F101" s="156"/>
      <c r="G101" s="156"/>
      <c r="H101" s="156"/>
      <c r="I101" s="156"/>
      <c r="J101" s="157">
        <f>J164</f>
        <v>0</v>
      </c>
      <c r="K101" s="154"/>
      <c r="L101" s="158"/>
    </row>
    <row r="102" spans="1:65" s="10" customFormat="1" ht="20" customHeight="1">
      <c r="B102" s="153"/>
      <c r="C102" s="154"/>
      <c r="D102" s="155" t="s">
        <v>692</v>
      </c>
      <c r="E102" s="156"/>
      <c r="F102" s="156"/>
      <c r="G102" s="156"/>
      <c r="H102" s="156"/>
      <c r="I102" s="156"/>
      <c r="J102" s="157">
        <f>J184</f>
        <v>0</v>
      </c>
      <c r="K102" s="154"/>
      <c r="L102" s="158"/>
    </row>
    <row r="103" spans="1:65" s="10" customFormat="1" ht="20" customHeight="1">
      <c r="B103" s="153"/>
      <c r="C103" s="154"/>
      <c r="D103" s="155" t="s">
        <v>693</v>
      </c>
      <c r="E103" s="156"/>
      <c r="F103" s="156"/>
      <c r="G103" s="156"/>
      <c r="H103" s="156"/>
      <c r="I103" s="156"/>
      <c r="J103" s="157">
        <f>J190</f>
        <v>0</v>
      </c>
      <c r="K103" s="154"/>
      <c r="L103" s="158"/>
    </row>
    <row r="104" spans="1:65" s="10" customFormat="1" ht="20" customHeight="1">
      <c r="B104" s="153"/>
      <c r="C104" s="154"/>
      <c r="D104" s="155" t="s">
        <v>694</v>
      </c>
      <c r="E104" s="156"/>
      <c r="F104" s="156"/>
      <c r="G104" s="156"/>
      <c r="H104" s="156"/>
      <c r="I104" s="156"/>
      <c r="J104" s="157">
        <f>J204</f>
        <v>0</v>
      </c>
      <c r="K104" s="154"/>
      <c r="L104" s="158"/>
    </row>
    <row r="105" spans="1:65" s="2" customFormat="1" ht="21.75" customHeight="1">
      <c r="A105" s="32"/>
      <c r="B105" s="33"/>
      <c r="C105" s="34"/>
      <c r="D105" s="34"/>
      <c r="E105" s="34"/>
      <c r="F105" s="34"/>
      <c r="G105" s="34"/>
      <c r="H105" s="34"/>
      <c r="I105" s="34"/>
      <c r="J105" s="34"/>
      <c r="K105" s="34"/>
      <c r="L105" s="49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65" s="2" customFormat="1" ht="7" customHeight="1">
      <c r="A106" s="32"/>
      <c r="B106" s="33"/>
      <c r="C106" s="34"/>
      <c r="D106" s="34"/>
      <c r="E106" s="34"/>
      <c r="F106" s="34"/>
      <c r="G106" s="34"/>
      <c r="H106" s="34"/>
      <c r="I106" s="34"/>
      <c r="J106" s="34"/>
      <c r="K106" s="34"/>
      <c r="L106" s="49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65" s="2" customFormat="1" ht="29.25" customHeight="1">
      <c r="A107" s="32"/>
      <c r="B107" s="33"/>
      <c r="C107" s="146" t="s">
        <v>111</v>
      </c>
      <c r="D107" s="34"/>
      <c r="E107" s="34"/>
      <c r="F107" s="34"/>
      <c r="G107" s="34"/>
      <c r="H107" s="34"/>
      <c r="I107" s="34"/>
      <c r="J107" s="159">
        <f>ROUND(J108 + J109 + J110 + J111 + J112 + J113,2)</f>
        <v>0</v>
      </c>
      <c r="K107" s="34"/>
      <c r="L107" s="49"/>
      <c r="N107" s="160" t="s">
        <v>43</v>
      </c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65" s="2" customFormat="1" ht="18" customHeight="1">
      <c r="A108" s="32"/>
      <c r="B108" s="33"/>
      <c r="C108" s="34"/>
      <c r="D108" s="292" t="s">
        <v>695</v>
      </c>
      <c r="E108" s="293"/>
      <c r="F108" s="293"/>
      <c r="G108" s="34"/>
      <c r="H108" s="34"/>
      <c r="I108" s="34"/>
      <c r="J108" s="162">
        <v>0</v>
      </c>
      <c r="K108" s="34"/>
      <c r="L108" s="163"/>
      <c r="M108" s="164"/>
      <c r="N108" s="165" t="s">
        <v>44</v>
      </c>
      <c r="O108" s="164"/>
      <c r="P108" s="164"/>
      <c r="Q108" s="164"/>
      <c r="R108" s="164"/>
      <c r="S108" s="166"/>
      <c r="T108" s="166"/>
      <c r="U108" s="166"/>
      <c r="V108" s="166"/>
      <c r="W108" s="166"/>
      <c r="X108" s="166"/>
      <c r="Y108" s="166"/>
      <c r="Z108" s="166"/>
      <c r="AA108" s="166"/>
      <c r="AB108" s="166"/>
      <c r="AC108" s="166"/>
      <c r="AD108" s="166"/>
      <c r="AE108" s="166"/>
      <c r="AF108" s="164"/>
      <c r="AG108" s="164"/>
      <c r="AH108" s="164"/>
      <c r="AI108" s="164"/>
      <c r="AJ108" s="164"/>
      <c r="AK108" s="164"/>
      <c r="AL108" s="164"/>
      <c r="AM108" s="164"/>
      <c r="AN108" s="164"/>
      <c r="AO108" s="164"/>
      <c r="AP108" s="164"/>
      <c r="AQ108" s="164"/>
      <c r="AR108" s="164"/>
      <c r="AS108" s="164"/>
      <c r="AT108" s="164"/>
      <c r="AU108" s="164"/>
      <c r="AV108" s="164"/>
      <c r="AW108" s="164"/>
      <c r="AX108" s="164"/>
      <c r="AY108" s="167" t="s">
        <v>113</v>
      </c>
      <c r="AZ108" s="164"/>
      <c r="BA108" s="164"/>
      <c r="BB108" s="164"/>
      <c r="BC108" s="164"/>
      <c r="BD108" s="164"/>
      <c r="BE108" s="168">
        <f t="shared" ref="BE108:BE113" si="0">IF(N108="základní",J108,0)</f>
        <v>0</v>
      </c>
      <c r="BF108" s="168">
        <f t="shared" ref="BF108:BF113" si="1">IF(N108="snížená",J108,0)</f>
        <v>0</v>
      </c>
      <c r="BG108" s="168">
        <f t="shared" ref="BG108:BG113" si="2">IF(N108="zákl. přenesená",J108,0)</f>
        <v>0</v>
      </c>
      <c r="BH108" s="168">
        <f t="shared" ref="BH108:BH113" si="3">IF(N108="sníž. přenesená",J108,0)</f>
        <v>0</v>
      </c>
      <c r="BI108" s="168">
        <f t="shared" ref="BI108:BI113" si="4">IF(N108="nulová",J108,0)</f>
        <v>0</v>
      </c>
      <c r="BJ108" s="167" t="s">
        <v>87</v>
      </c>
      <c r="BK108" s="164"/>
      <c r="BL108" s="164"/>
      <c r="BM108" s="164"/>
    </row>
    <row r="109" spans="1:65" s="2" customFormat="1" ht="18" customHeight="1">
      <c r="A109" s="32"/>
      <c r="B109" s="33"/>
      <c r="C109" s="34"/>
      <c r="D109" s="292" t="s">
        <v>696</v>
      </c>
      <c r="E109" s="293"/>
      <c r="F109" s="293"/>
      <c r="G109" s="34"/>
      <c r="H109" s="34"/>
      <c r="I109" s="34"/>
      <c r="J109" s="162">
        <v>0</v>
      </c>
      <c r="K109" s="34"/>
      <c r="L109" s="163"/>
      <c r="M109" s="164"/>
      <c r="N109" s="165" t="s">
        <v>44</v>
      </c>
      <c r="O109" s="164"/>
      <c r="P109" s="164"/>
      <c r="Q109" s="164"/>
      <c r="R109" s="164"/>
      <c r="S109" s="166"/>
      <c r="T109" s="166"/>
      <c r="U109" s="166"/>
      <c r="V109" s="166"/>
      <c r="W109" s="166"/>
      <c r="X109" s="166"/>
      <c r="Y109" s="166"/>
      <c r="Z109" s="166"/>
      <c r="AA109" s="166"/>
      <c r="AB109" s="166"/>
      <c r="AC109" s="166"/>
      <c r="AD109" s="166"/>
      <c r="AE109" s="166"/>
      <c r="AF109" s="164"/>
      <c r="AG109" s="164"/>
      <c r="AH109" s="164"/>
      <c r="AI109" s="164"/>
      <c r="AJ109" s="164"/>
      <c r="AK109" s="164"/>
      <c r="AL109" s="164"/>
      <c r="AM109" s="164"/>
      <c r="AN109" s="164"/>
      <c r="AO109" s="164"/>
      <c r="AP109" s="164"/>
      <c r="AQ109" s="164"/>
      <c r="AR109" s="164"/>
      <c r="AS109" s="164"/>
      <c r="AT109" s="164"/>
      <c r="AU109" s="164"/>
      <c r="AV109" s="164"/>
      <c r="AW109" s="164"/>
      <c r="AX109" s="164"/>
      <c r="AY109" s="167" t="s">
        <v>113</v>
      </c>
      <c r="AZ109" s="164"/>
      <c r="BA109" s="164"/>
      <c r="BB109" s="164"/>
      <c r="BC109" s="164"/>
      <c r="BD109" s="164"/>
      <c r="BE109" s="168">
        <f t="shared" si="0"/>
        <v>0</v>
      </c>
      <c r="BF109" s="168">
        <f t="shared" si="1"/>
        <v>0</v>
      </c>
      <c r="BG109" s="168">
        <f t="shared" si="2"/>
        <v>0</v>
      </c>
      <c r="BH109" s="168">
        <f t="shared" si="3"/>
        <v>0</v>
      </c>
      <c r="BI109" s="168">
        <f t="shared" si="4"/>
        <v>0</v>
      </c>
      <c r="BJ109" s="167" t="s">
        <v>87</v>
      </c>
      <c r="BK109" s="164"/>
      <c r="BL109" s="164"/>
      <c r="BM109" s="164"/>
    </row>
    <row r="110" spans="1:65" s="2" customFormat="1" ht="18" customHeight="1">
      <c r="A110" s="32"/>
      <c r="B110" s="33"/>
      <c r="C110" s="34"/>
      <c r="D110" s="292" t="s">
        <v>697</v>
      </c>
      <c r="E110" s="293"/>
      <c r="F110" s="293"/>
      <c r="G110" s="34"/>
      <c r="H110" s="34"/>
      <c r="I110" s="34"/>
      <c r="J110" s="162">
        <v>0</v>
      </c>
      <c r="K110" s="34"/>
      <c r="L110" s="163"/>
      <c r="M110" s="164"/>
      <c r="N110" s="165" t="s">
        <v>44</v>
      </c>
      <c r="O110" s="164"/>
      <c r="P110" s="164"/>
      <c r="Q110" s="164"/>
      <c r="R110" s="164"/>
      <c r="S110" s="166"/>
      <c r="T110" s="166"/>
      <c r="U110" s="166"/>
      <c r="V110" s="166"/>
      <c r="W110" s="166"/>
      <c r="X110" s="166"/>
      <c r="Y110" s="166"/>
      <c r="Z110" s="166"/>
      <c r="AA110" s="166"/>
      <c r="AB110" s="166"/>
      <c r="AC110" s="166"/>
      <c r="AD110" s="166"/>
      <c r="AE110" s="166"/>
      <c r="AF110" s="164"/>
      <c r="AG110" s="164"/>
      <c r="AH110" s="164"/>
      <c r="AI110" s="164"/>
      <c r="AJ110" s="164"/>
      <c r="AK110" s="164"/>
      <c r="AL110" s="164"/>
      <c r="AM110" s="164"/>
      <c r="AN110" s="164"/>
      <c r="AO110" s="164"/>
      <c r="AP110" s="164"/>
      <c r="AQ110" s="164"/>
      <c r="AR110" s="164"/>
      <c r="AS110" s="164"/>
      <c r="AT110" s="164"/>
      <c r="AU110" s="164"/>
      <c r="AV110" s="164"/>
      <c r="AW110" s="164"/>
      <c r="AX110" s="164"/>
      <c r="AY110" s="167" t="s">
        <v>113</v>
      </c>
      <c r="AZ110" s="164"/>
      <c r="BA110" s="164"/>
      <c r="BB110" s="164"/>
      <c r="BC110" s="164"/>
      <c r="BD110" s="164"/>
      <c r="BE110" s="168">
        <f t="shared" si="0"/>
        <v>0</v>
      </c>
      <c r="BF110" s="168">
        <f t="shared" si="1"/>
        <v>0</v>
      </c>
      <c r="BG110" s="168">
        <f t="shared" si="2"/>
        <v>0</v>
      </c>
      <c r="BH110" s="168">
        <f t="shared" si="3"/>
        <v>0</v>
      </c>
      <c r="BI110" s="168">
        <f t="shared" si="4"/>
        <v>0</v>
      </c>
      <c r="BJ110" s="167" t="s">
        <v>87</v>
      </c>
      <c r="BK110" s="164"/>
      <c r="BL110" s="164"/>
      <c r="BM110" s="164"/>
    </row>
    <row r="111" spans="1:65" s="2" customFormat="1" ht="18" customHeight="1">
      <c r="A111" s="32"/>
      <c r="B111" s="33"/>
      <c r="C111" s="34"/>
      <c r="D111" s="292" t="s">
        <v>698</v>
      </c>
      <c r="E111" s="293"/>
      <c r="F111" s="293"/>
      <c r="G111" s="34"/>
      <c r="H111" s="34"/>
      <c r="I111" s="34"/>
      <c r="J111" s="162">
        <v>0</v>
      </c>
      <c r="K111" s="34"/>
      <c r="L111" s="163"/>
      <c r="M111" s="164"/>
      <c r="N111" s="165" t="s">
        <v>44</v>
      </c>
      <c r="O111" s="164"/>
      <c r="P111" s="164"/>
      <c r="Q111" s="164"/>
      <c r="R111" s="164"/>
      <c r="S111" s="166"/>
      <c r="T111" s="166"/>
      <c r="U111" s="166"/>
      <c r="V111" s="166"/>
      <c r="W111" s="166"/>
      <c r="X111" s="166"/>
      <c r="Y111" s="166"/>
      <c r="Z111" s="166"/>
      <c r="AA111" s="166"/>
      <c r="AB111" s="166"/>
      <c r="AC111" s="166"/>
      <c r="AD111" s="166"/>
      <c r="AE111" s="166"/>
      <c r="AF111" s="164"/>
      <c r="AG111" s="164"/>
      <c r="AH111" s="164"/>
      <c r="AI111" s="164"/>
      <c r="AJ111" s="164"/>
      <c r="AK111" s="164"/>
      <c r="AL111" s="164"/>
      <c r="AM111" s="164"/>
      <c r="AN111" s="164"/>
      <c r="AO111" s="164"/>
      <c r="AP111" s="164"/>
      <c r="AQ111" s="164"/>
      <c r="AR111" s="164"/>
      <c r="AS111" s="164"/>
      <c r="AT111" s="164"/>
      <c r="AU111" s="164"/>
      <c r="AV111" s="164"/>
      <c r="AW111" s="164"/>
      <c r="AX111" s="164"/>
      <c r="AY111" s="167" t="s">
        <v>113</v>
      </c>
      <c r="AZ111" s="164"/>
      <c r="BA111" s="164"/>
      <c r="BB111" s="164"/>
      <c r="BC111" s="164"/>
      <c r="BD111" s="164"/>
      <c r="BE111" s="168">
        <f t="shared" si="0"/>
        <v>0</v>
      </c>
      <c r="BF111" s="168">
        <f t="shared" si="1"/>
        <v>0</v>
      </c>
      <c r="BG111" s="168">
        <f t="shared" si="2"/>
        <v>0</v>
      </c>
      <c r="BH111" s="168">
        <f t="shared" si="3"/>
        <v>0</v>
      </c>
      <c r="BI111" s="168">
        <f t="shared" si="4"/>
        <v>0</v>
      </c>
      <c r="BJ111" s="167" t="s">
        <v>87</v>
      </c>
      <c r="BK111" s="164"/>
      <c r="BL111" s="164"/>
      <c r="BM111" s="164"/>
    </row>
    <row r="112" spans="1:65" s="2" customFormat="1" ht="18" customHeight="1">
      <c r="A112" s="32"/>
      <c r="B112" s="33"/>
      <c r="C112" s="34"/>
      <c r="D112" s="292" t="s">
        <v>116</v>
      </c>
      <c r="E112" s="293"/>
      <c r="F112" s="293"/>
      <c r="G112" s="34"/>
      <c r="H112" s="34"/>
      <c r="I112" s="34"/>
      <c r="J112" s="162">
        <v>0</v>
      </c>
      <c r="K112" s="34"/>
      <c r="L112" s="163"/>
      <c r="M112" s="164"/>
      <c r="N112" s="165" t="s">
        <v>44</v>
      </c>
      <c r="O112" s="164"/>
      <c r="P112" s="164"/>
      <c r="Q112" s="164"/>
      <c r="R112" s="164"/>
      <c r="S112" s="166"/>
      <c r="T112" s="166"/>
      <c r="U112" s="166"/>
      <c r="V112" s="166"/>
      <c r="W112" s="166"/>
      <c r="X112" s="166"/>
      <c r="Y112" s="166"/>
      <c r="Z112" s="166"/>
      <c r="AA112" s="166"/>
      <c r="AB112" s="166"/>
      <c r="AC112" s="166"/>
      <c r="AD112" s="166"/>
      <c r="AE112" s="166"/>
      <c r="AF112" s="164"/>
      <c r="AG112" s="164"/>
      <c r="AH112" s="164"/>
      <c r="AI112" s="164"/>
      <c r="AJ112" s="164"/>
      <c r="AK112" s="164"/>
      <c r="AL112" s="164"/>
      <c r="AM112" s="164"/>
      <c r="AN112" s="164"/>
      <c r="AO112" s="164"/>
      <c r="AP112" s="164"/>
      <c r="AQ112" s="164"/>
      <c r="AR112" s="164"/>
      <c r="AS112" s="164"/>
      <c r="AT112" s="164"/>
      <c r="AU112" s="164"/>
      <c r="AV112" s="164"/>
      <c r="AW112" s="164"/>
      <c r="AX112" s="164"/>
      <c r="AY112" s="167" t="s">
        <v>113</v>
      </c>
      <c r="AZ112" s="164"/>
      <c r="BA112" s="164"/>
      <c r="BB112" s="164"/>
      <c r="BC112" s="164"/>
      <c r="BD112" s="164"/>
      <c r="BE112" s="168">
        <f t="shared" si="0"/>
        <v>0</v>
      </c>
      <c r="BF112" s="168">
        <f t="shared" si="1"/>
        <v>0</v>
      </c>
      <c r="BG112" s="168">
        <f t="shared" si="2"/>
        <v>0</v>
      </c>
      <c r="BH112" s="168">
        <f t="shared" si="3"/>
        <v>0</v>
      </c>
      <c r="BI112" s="168">
        <f t="shared" si="4"/>
        <v>0</v>
      </c>
      <c r="BJ112" s="167" t="s">
        <v>87</v>
      </c>
      <c r="BK112" s="164"/>
      <c r="BL112" s="164"/>
      <c r="BM112" s="164"/>
    </row>
    <row r="113" spans="1:65" s="2" customFormat="1" ht="18" customHeight="1">
      <c r="A113" s="32"/>
      <c r="B113" s="33"/>
      <c r="C113" s="34"/>
      <c r="D113" s="295"/>
      <c r="E113" s="296"/>
      <c r="F113" s="296"/>
      <c r="G113" s="296"/>
      <c r="H113" s="296"/>
      <c r="I113" s="296"/>
      <c r="J113" s="294"/>
      <c r="K113" s="34"/>
      <c r="L113" s="163"/>
      <c r="M113" s="164"/>
      <c r="N113" s="165" t="s">
        <v>44</v>
      </c>
      <c r="O113" s="164"/>
      <c r="P113" s="164"/>
      <c r="Q113" s="164"/>
      <c r="R113" s="164"/>
      <c r="S113" s="166"/>
      <c r="T113" s="166"/>
      <c r="U113" s="166"/>
      <c r="V113" s="166"/>
      <c r="W113" s="166"/>
      <c r="X113" s="166"/>
      <c r="Y113" s="166"/>
      <c r="Z113" s="166"/>
      <c r="AA113" s="166"/>
      <c r="AB113" s="166"/>
      <c r="AC113" s="166"/>
      <c r="AD113" s="166"/>
      <c r="AE113" s="166"/>
      <c r="AF113" s="164"/>
      <c r="AG113" s="164"/>
      <c r="AH113" s="164"/>
      <c r="AI113" s="164"/>
      <c r="AJ113" s="164"/>
      <c r="AK113" s="164"/>
      <c r="AL113" s="164"/>
      <c r="AM113" s="164"/>
      <c r="AN113" s="164"/>
      <c r="AO113" s="164"/>
      <c r="AP113" s="164"/>
      <c r="AQ113" s="164"/>
      <c r="AR113" s="164"/>
      <c r="AS113" s="164"/>
      <c r="AT113" s="164"/>
      <c r="AU113" s="164"/>
      <c r="AV113" s="164"/>
      <c r="AW113" s="164"/>
      <c r="AX113" s="164"/>
      <c r="AY113" s="167" t="s">
        <v>118</v>
      </c>
      <c r="AZ113" s="164"/>
      <c r="BA113" s="164"/>
      <c r="BB113" s="164"/>
      <c r="BC113" s="164"/>
      <c r="BD113" s="164"/>
      <c r="BE113" s="168">
        <f t="shared" si="0"/>
        <v>0</v>
      </c>
      <c r="BF113" s="168">
        <f t="shared" si="1"/>
        <v>0</v>
      </c>
      <c r="BG113" s="168">
        <f t="shared" si="2"/>
        <v>0</v>
      </c>
      <c r="BH113" s="168">
        <f t="shared" si="3"/>
        <v>0</v>
      </c>
      <c r="BI113" s="168">
        <f t="shared" si="4"/>
        <v>0</v>
      </c>
      <c r="BJ113" s="167" t="s">
        <v>87</v>
      </c>
      <c r="BK113" s="164"/>
      <c r="BL113" s="164"/>
      <c r="BM113" s="164"/>
    </row>
    <row r="114" spans="1:65" s="2" customFormat="1" ht="11">
      <c r="A114" s="32"/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29.25" customHeight="1">
      <c r="A115" s="32"/>
      <c r="B115" s="33"/>
      <c r="C115" s="169" t="s">
        <v>119</v>
      </c>
      <c r="D115" s="144"/>
      <c r="E115" s="144"/>
      <c r="F115" s="144"/>
      <c r="G115" s="144"/>
      <c r="H115" s="144"/>
      <c r="I115" s="144"/>
      <c r="J115" s="170">
        <f>ROUND(J96+J107,2)</f>
        <v>0</v>
      </c>
      <c r="K115" s="144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7" customHeight="1">
      <c r="A116" s="32"/>
      <c r="B116" s="52"/>
      <c r="C116" s="53"/>
      <c r="D116" s="53"/>
      <c r="E116" s="53"/>
      <c r="F116" s="53"/>
      <c r="G116" s="53"/>
      <c r="H116" s="53"/>
      <c r="I116" s="53"/>
      <c r="J116" s="53"/>
      <c r="K116" s="53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20" spans="1:65" s="2" customFormat="1" ht="7" customHeight="1">
      <c r="A120" s="32"/>
      <c r="B120" s="54"/>
      <c r="C120" s="55"/>
      <c r="D120" s="55"/>
      <c r="E120" s="55"/>
      <c r="F120" s="55"/>
      <c r="G120" s="55"/>
      <c r="H120" s="55"/>
      <c r="I120" s="55"/>
      <c r="J120" s="55"/>
      <c r="K120" s="55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25" customHeight="1">
      <c r="A121" s="32"/>
      <c r="B121" s="33"/>
      <c r="C121" s="21" t="s">
        <v>120</v>
      </c>
      <c r="D121" s="34"/>
      <c r="E121" s="34"/>
      <c r="F121" s="34"/>
      <c r="G121" s="34"/>
      <c r="H121" s="34"/>
      <c r="I121" s="34"/>
      <c r="J121" s="34"/>
      <c r="K121" s="34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7" customHeight="1">
      <c r="A122" s="32"/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12" customHeight="1">
      <c r="A123" s="32"/>
      <c r="B123" s="33"/>
      <c r="C123" s="27" t="s">
        <v>16</v>
      </c>
      <c r="D123" s="34"/>
      <c r="E123" s="34"/>
      <c r="F123" s="34"/>
      <c r="G123" s="34"/>
      <c r="H123" s="34"/>
      <c r="I123" s="34"/>
      <c r="J123" s="34"/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2" customFormat="1" ht="16.5" customHeight="1">
      <c r="A124" s="32"/>
      <c r="B124" s="33"/>
      <c r="C124" s="34"/>
      <c r="D124" s="34"/>
      <c r="E124" s="289" t="str">
        <f>E7</f>
        <v>Habartov, parkoviště Švermova</v>
      </c>
      <c r="F124" s="290"/>
      <c r="G124" s="290"/>
      <c r="H124" s="290"/>
      <c r="I124" s="34"/>
      <c r="J124" s="34"/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5" s="2" customFormat="1" ht="12" customHeight="1">
      <c r="A125" s="32"/>
      <c r="B125" s="33"/>
      <c r="C125" s="27" t="s">
        <v>94</v>
      </c>
      <c r="D125" s="34"/>
      <c r="E125" s="34"/>
      <c r="F125" s="34"/>
      <c r="G125" s="34"/>
      <c r="H125" s="34"/>
      <c r="I125" s="34"/>
      <c r="J125" s="34"/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5" s="2" customFormat="1" ht="16.5" customHeight="1">
      <c r="A126" s="32"/>
      <c r="B126" s="33"/>
      <c r="C126" s="34"/>
      <c r="D126" s="34"/>
      <c r="E126" s="260" t="str">
        <f>E9</f>
        <v>SO 401 - Veřejné osvětlení</v>
      </c>
      <c r="F126" s="291"/>
      <c r="G126" s="291"/>
      <c r="H126" s="291"/>
      <c r="I126" s="34"/>
      <c r="J126" s="34"/>
      <c r="K126" s="34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5" s="2" customFormat="1" ht="7" customHeight="1">
      <c r="A127" s="32"/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65" s="2" customFormat="1" ht="12" customHeight="1">
      <c r="A128" s="32"/>
      <c r="B128" s="33"/>
      <c r="C128" s="27" t="s">
        <v>20</v>
      </c>
      <c r="D128" s="34"/>
      <c r="E128" s="34"/>
      <c r="F128" s="25" t="str">
        <f>F12</f>
        <v>Habartov</v>
      </c>
      <c r="G128" s="34"/>
      <c r="H128" s="34"/>
      <c r="I128" s="27" t="s">
        <v>22</v>
      </c>
      <c r="J128" s="64" t="str">
        <f>IF(J12="","",J12)</f>
        <v>19. 10. 2020</v>
      </c>
      <c r="K128" s="34"/>
      <c r="L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7" customHeight="1">
      <c r="A129" s="32"/>
      <c r="B129" s="33"/>
      <c r="C129" s="34"/>
      <c r="D129" s="34"/>
      <c r="E129" s="34"/>
      <c r="F129" s="34"/>
      <c r="G129" s="34"/>
      <c r="H129" s="34"/>
      <c r="I129" s="34"/>
      <c r="J129" s="34"/>
      <c r="K129" s="34"/>
      <c r="L129" s="49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5.25" customHeight="1">
      <c r="A130" s="32"/>
      <c r="B130" s="33"/>
      <c r="C130" s="27" t="s">
        <v>24</v>
      </c>
      <c r="D130" s="34"/>
      <c r="E130" s="34"/>
      <c r="F130" s="25" t="str">
        <f>E15</f>
        <v>Město Habartov</v>
      </c>
      <c r="G130" s="34"/>
      <c r="H130" s="34"/>
      <c r="I130" s="27" t="s">
        <v>32</v>
      </c>
      <c r="J130" s="30" t="str">
        <f>E21</f>
        <v>GEOprojectKV s.r.o.</v>
      </c>
      <c r="K130" s="34"/>
      <c r="L130" s="49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25.75" customHeight="1">
      <c r="A131" s="32"/>
      <c r="B131" s="33"/>
      <c r="C131" s="27" t="s">
        <v>30</v>
      </c>
      <c r="D131" s="34"/>
      <c r="E131" s="34"/>
      <c r="F131" s="25" t="str">
        <f>IF(E18="","",E18)</f>
        <v>Vyplň údaj</v>
      </c>
      <c r="G131" s="34"/>
      <c r="H131" s="34"/>
      <c r="I131" s="27" t="s">
        <v>37</v>
      </c>
      <c r="J131" s="30" t="str">
        <f>E24</f>
        <v>Bc. Pavel Pruský - projekty elektro</v>
      </c>
      <c r="K131" s="34"/>
      <c r="L131" s="49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0.25" customHeight="1">
      <c r="A132" s="32"/>
      <c r="B132" s="33"/>
      <c r="C132" s="34"/>
      <c r="D132" s="34"/>
      <c r="E132" s="34"/>
      <c r="F132" s="34"/>
      <c r="G132" s="34"/>
      <c r="H132" s="34"/>
      <c r="I132" s="34"/>
      <c r="J132" s="34"/>
      <c r="K132" s="34"/>
      <c r="L132" s="49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11" customFormat="1" ht="29.25" customHeight="1">
      <c r="A133" s="171"/>
      <c r="B133" s="172"/>
      <c r="C133" s="173" t="s">
        <v>121</v>
      </c>
      <c r="D133" s="174" t="s">
        <v>64</v>
      </c>
      <c r="E133" s="174" t="s">
        <v>60</v>
      </c>
      <c r="F133" s="174" t="s">
        <v>61</v>
      </c>
      <c r="G133" s="174" t="s">
        <v>122</v>
      </c>
      <c r="H133" s="174" t="s">
        <v>123</v>
      </c>
      <c r="I133" s="174" t="s">
        <v>124</v>
      </c>
      <c r="J133" s="174" t="s">
        <v>101</v>
      </c>
      <c r="K133" s="175" t="s">
        <v>125</v>
      </c>
      <c r="L133" s="176"/>
      <c r="M133" s="73" t="s">
        <v>1</v>
      </c>
      <c r="N133" s="74" t="s">
        <v>43</v>
      </c>
      <c r="O133" s="74" t="s">
        <v>126</v>
      </c>
      <c r="P133" s="74" t="s">
        <v>127</v>
      </c>
      <c r="Q133" s="74" t="s">
        <v>128</v>
      </c>
      <c r="R133" s="74" t="s">
        <v>129</v>
      </c>
      <c r="S133" s="74" t="s">
        <v>130</v>
      </c>
      <c r="T133" s="75" t="s">
        <v>131</v>
      </c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</row>
    <row r="134" spans="1:65" s="2" customFormat="1" ht="22.75" customHeight="1">
      <c r="A134" s="32"/>
      <c r="B134" s="33"/>
      <c r="C134" s="80" t="s">
        <v>132</v>
      </c>
      <c r="D134" s="34"/>
      <c r="E134" s="34"/>
      <c r="F134" s="34"/>
      <c r="G134" s="34"/>
      <c r="H134" s="34"/>
      <c r="I134" s="34"/>
      <c r="J134" s="177">
        <f>BK134</f>
        <v>0</v>
      </c>
      <c r="K134" s="34"/>
      <c r="L134" s="37"/>
      <c r="M134" s="76"/>
      <c r="N134" s="178"/>
      <c r="O134" s="77"/>
      <c r="P134" s="179">
        <f>P135</f>
        <v>0</v>
      </c>
      <c r="Q134" s="77"/>
      <c r="R134" s="179">
        <f>R135</f>
        <v>0</v>
      </c>
      <c r="S134" s="77"/>
      <c r="T134" s="180">
        <f>T135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5" t="s">
        <v>78</v>
      </c>
      <c r="AU134" s="15" t="s">
        <v>103</v>
      </c>
      <c r="BK134" s="181">
        <f>BK135</f>
        <v>0</v>
      </c>
    </row>
    <row r="135" spans="1:65" s="12" customFormat="1" ht="26" customHeight="1">
      <c r="B135" s="182"/>
      <c r="C135" s="183"/>
      <c r="D135" s="184" t="s">
        <v>78</v>
      </c>
      <c r="E135" s="185" t="s">
        <v>133</v>
      </c>
      <c r="F135" s="185" t="s">
        <v>134</v>
      </c>
      <c r="G135" s="183"/>
      <c r="H135" s="183"/>
      <c r="I135" s="186"/>
      <c r="J135" s="187">
        <f>BK135</f>
        <v>0</v>
      </c>
      <c r="K135" s="183"/>
      <c r="L135" s="188"/>
      <c r="M135" s="189"/>
      <c r="N135" s="190"/>
      <c r="O135" s="190"/>
      <c r="P135" s="191">
        <f>P136+P143+P159+P164+P184+P190+P204</f>
        <v>0</v>
      </c>
      <c r="Q135" s="190"/>
      <c r="R135" s="191">
        <f>R136+R143+R159+R164+R184+R190+R204</f>
        <v>0</v>
      </c>
      <c r="S135" s="190"/>
      <c r="T135" s="192">
        <f>T136+T143+T159+T164+T184+T190+T204</f>
        <v>0</v>
      </c>
      <c r="AR135" s="193" t="s">
        <v>87</v>
      </c>
      <c r="AT135" s="194" t="s">
        <v>78</v>
      </c>
      <c r="AU135" s="194" t="s">
        <v>79</v>
      </c>
      <c r="AY135" s="193" t="s">
        <v>135</v>
      </c>
      <c r="BK135" s="195">
        <f>BK136+BK143+BK159+BK164+BK184+BK190+BK204</f>
        <v>0</v>
      </c>
    </row>
    <row r="136" spans="1:65" s="12" customFormat="1" ht="22.75" customHeight="1">
      <c r="B136" s="182"/>
      <c r="C136" s="183"/>
      <c r="D136" s="184" t="s">
        <v>78</v>
      </c>
      <c r="E136" s="196" t="s">
        <v>699</v>
      </c>
      <c r="F136" s="196" t="s">
        <v>700</v>
      </c>
      <c r="G136" s="183"/>
      <c r="H136" s="183"/>
      <c r="I136" s="186"/>
      <c r="J136" s="197">
        <f>BK136</f>
        <v>0</v>
      </c>
      <c r="K136" s="183"/>
      <c r="L136" s="188"/>
      <c r="M136" s="189"/>
      <c r="N136" s="190"/>
      <c r="O136" s="190"/>
      <c r="P136" s="191">
        <f>SUM(P137:P142)</f>
        <v>0</v>
      </c>
      <c r="Q136" s="190"/>
      <c r="R136" s="191">
        <f>SUM(R137:R142)</f>
        <v>0</v>
      </c>
      <c r="S136" s="190"/>
      <c r="T136" s="192">
        <f>SUM(T137:T142)</f>
        <v>0</v>
      </c>
      <c r="AR136" s="193" t="s">
        <v>87</v>
      </c>
      <c r="AT136" s="194" t="s">
        <v>78</v>
      </c>
      <c r="AU136" s="194" t="s">
        <v>87</v>
      </c>
      <c r="AY136" s="193" t="s">
        <v>135</v>
      </c>
      <c r="BK136" s="195">
        <f>SUM(BK137:BK142)</f>
        <v>0</v>
      </c>
    </row>
    <row r="137" spans="1:65" s="2" customFormat="1" ht="21.75" customHeight="1">
      <c r="A137" s="32"/>
      <c r="B137" s="33"/>
      <c r="C137" s="226" t="s">
        <v>87</v>
      </c>
      <c r="D137" s="226" t="s">
        <v>221</v>
      </c>
      <c r="E137" s="227" t="s">
        <v>701</v>
      </c>
      <c r="F137" s="228" t="s">
        <v>702</v>
      </c>
      <c r="G137" s="229" t="s">
        <v>531</v>
      </c>
      <c r="H137" s="230">
        <v>12</v>
      </c>
      <c r="I137" s="231"/>
      <c r="J137" s="232">
        <f t="shared" ref="J137:J142" si="5">ROUND(I137*H137,2)</f>
        <v>0</v>
      </c>
      <c r="K137" s="228" t="s">
        <v>1</v>
      </c>
      <c r="L137" s="233"/>
      <c r="M137" s="234" t="s">
        <v>1</v>
      </c>
      <c r="N137" s="235" t="s">
        <v>44</v>
      </c>
      <c r="O137" s="69"/>
      <c r="P137" s="207">
        <f t="shared" ref="P137:P142" si="6">O137*H137</f>
        <v>0</v>
      </c>
      <c r="Q137" s="207">
        <v>0</v>
      </c>
      <c r="R137" s="207">
        <f t="shared" ref="R137:R142" si="7">Q137*H137</f>
        <v>0</v>
      </c>
      <c r="S137" s="207">
        <v>0</v>
      </c>
      <c r="T137" s="208">
        <f t="shared" ref="T137:T142" si="8"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209" t="s">
        <v>167</v>
      </c>
      <c r="AT137" s="209" t="s">
        <v>221</v>
      </c>
      <c r="AU137" s="209" t="s">
        <v>89</v>
      </c>
      <c r="AY137" s="15" t="s">
        <v>135</v>
      </c>
      <c r="BE137" s="210">
        <f t="shared" ref="BE137:BE142" si="9">IF(N137="základní",J137,0)</f>
        <v>0</v>
      </c>
      <c r="BF137" s="210">
        <f t="shared" ref="BF137:BF142" si="10">IF(N137="snížená",J137,0)</f>
        <v>0</v>
      </c>
      <c r="BG137" s="210">
        <f t="shared" ref="BG137:BG142" si="11">IF(N137="zákl. přenesená",J137,0)</f>
        <v>0</v>
      </c>
      <c r="BH137" s="210">
        <f t="shared" ref="BH137:BH142" si="12">IF(N137="sníž. přenesená",J137,0)</f>
        <v>0</v>
      </c>
      <c r="BI137" s="210">
        <f t="shared" ref="BI137:BI142" si="13">IF(N137="nulová",J137,0)</f>
        <v>0</v>
      </c>
      <c r="BJ137" s="15" t="s">
        <v>87</v>
      </c>
      <c r="BK137" s="210">
        <f t="shared" ref="BK137:BK142" si="14">ROUND(I137*H137,2)</f>
        <v>0</v>
      </c>
      <c r="BL137" s="15" t="s">
        <v>142</v>
      </c>
      <c r="BM137" s="209" t="s">
        <v>703</v>
      </c>
    </row>
    <row r="138" spans="1:65" s="2" customFormat="1" ht="21.75" customHeight="1">
      <c r="A138" s="32"/>
      <c r="B138" s="33"/>
      <c r="C138" s="226" t="s">
        <v>89</v>
      </c>
      <c r="D138" s="226" t="s">
        <v>221</v>
      </c>
      <c r="E138" s="227" t="s">
        <v>704</v>
      </c>
      <c r="F138" s="228" t="s">
        <v>705</v>
      </c>
      <c r="G138" s="229" t="s">
        <v>531</v>
      </c>
      <c r="H138" s="230">
        <v>8</v>
      </c>
      <c r="I138" s="231"/>
      <c r="J138" s="232">
        <f t="shared" si="5"/>
        <v>0</v>
      </c>
      <c r="K138" s="228" t="s">
        <v>1</v>
      </c>
      <c r="L138" s="233"/>
      <c r="M138" s="234" t="s">
        <v>1</v>
      </c>
      <c r="N138" s="235" t="s">
        <v>44</v>
      </c>
      <c r="O138" s="69"/>
      <c r="P138" s="207">
        <f t="shared" si="6"/>
        <v>0</v>
      </c>
      <c r="Q138" s="207">
        <v>0</v>
      </c>
      <c r="R138" s="207">
        <f t="shared" si="7"/>
        <v>0</v>
      </c>
      <c r="S138" s="207">
        <v>0</v>
      </c>
      <c r="T138" s="208">
        <f t="shared" si="8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209" t="s">
        <v>167</v>
      </c>
      <c r="AT138" s="209" t="s">
        <v>221</v>
      </c>
      <c r="AU138" s="209" t="s">
        <v>89</v>
      </c>
      <c r="AY138" s="15" t="s">
        <v>135</v>
      </c>
      <c r="BE138" s="210">
        <f t="shared" si="9"/>
        <v>0</v>
      </c>
      <c r="BF138" s="210">
        <f t="shared" si="10"/>
        <v>0</v>
      </c>
      <c r="BG138" s="210">
        <f t="shared" si="11"/>
        <v>0</v>
      </c>
      <c r="BH138" s="210">
        <f t="shared" si="12"/>
        <v>0</v>
      </c>
      <c r="BI138" s="210">
        <f t="shared" si="13"/>
        <v>0</v>
      </c>
      <c r="BJ138" s="15" t="s">
        <v>87</v>
      </c>
      <c r="BK138" s="210">
        <f t="shared" si="14"/>
        <v>0</v>
      </c>
      <c r="BL138" s="15" t="s">
        <v>142</v>
      </c>
      <c r="BM138" s="209" t="s">
        <v>706</v>
      </c>
    </row>
    <row r="139" spans="1:65" s="2" customFormat="1" ht="26">
      <c r="A139" s="32"/>
      <c r="B139" s="33"/>
      <c r="C139" s="226" t="s">
        <v>148</v>
      </c>
      <c r="D139" s="226" t="s">
        <v>221</v>
      </c>
      <c r="E139" s="227" t="s">
        <v>707</v>
      </c>
      <c r="F139" s="228" t="s">
        <v>708</v>
      </c>
      <c r="G139" s="229" t="s">
        <v>531</v>
      </c>
      <c r="H139" s="230">
        <v>1</v>
      </c>
      <c r="I139" s="231"/>
      <c r="J139" s="232">
        <f t="shared" si="5"/>
        <v>0</v>
      </c>
      <c r="K139" s="228" t="s">
        <v>1</v>
      </c>
      <c r="L139" s="233"/>
      <c r="M139" s="234" t="s">
        <v>1</v>
      </c>
      <c r="N139" s="235" t="s">
        <v>44</v>
      </c>
      <c r="O139" s="69"/>
      <c r="P139" s="207">
        <f t="shared" si="6"/>
        <v>0</v>
      </c>
      <c r="Q139" s="207">
        <v>0</v>
      </c>
      <c r="R139" s="207">
        <f t="shared" si="7"/>
        <v>0</v>
      </c>
      <c r="S139" s="207">
        <v>0</v>
      </c>
      <c r="T139" s="208">
        <f t="shared" si="8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209" t="s">
        <v>167</v>
      </c>
      <c r="AT139" s="209" t="s">
        <v>221</v>
      </c>
      <c r="AU139" s="209" t="s">
        <v>89</v>
      </c>
      <c r="AY139" s="15" t="s">
        <v>135</v>
      </c>
      <c r="BE139" s="210">
        <f t="shared" si="9"/>
        <v>0</v>
      </c>
      <c r="BF139" s="210">
        <f t="shared" si="10"/>
        <v>0</v>
      </c>
      <c r="BG139" s="210">
        <f t="shared" si="11"/>
        <v>0</v>
      </c>
      <c r="BH139" s="210">
        <f t="shared" si="12"/>
        <v>0</v>
      </c>
      <c r="BI139" s="210">
        <f t="shared" si="13"/>
        <v>0</v>
      </c>
      <c r="BJ139" s="15" t="s">
        <v>87</v>
      </c>
      <c r="BK139" s="210">
        <f t="shared" si="14"/>
        <v>0</v>
      </c>
      <c r="BL139" s="15" t="s">
        <v>142</v>
      </c>
      <c r="BM139" s="209" t="s">
        <v>709</v>
      </c>
    </row>
    <row r="140" spans="1:65" s="2" customFormat="1" ht="26">
      <c r="A140" s="32"/>
      <c r="B140" s="33"/>
      <c r="C140" s="226" t="s">
        <v>142</v>
      </c>
      <c r="D140" s="226" t="s">
        <v>221</v>
      </c>
      <c r="E140" s="227" t="s">
        <v>710</v>
      </c>
      <c r="F140" s="228" t="s">
        <v>711</v>
      </c>
      <c r="G140" s="229" t="s">
        <v>531</v>
      </c>
      <c r="H140" s="230">
        <v>3</v>
      </c>
      <c r="I140" s="231"/>
      <c r="J140" s="232">
        <f t="shared" si="5"/>
        <v>0</v>
      </c>
      <c r="K140" s="228" t="s">
        <v>1</v>
      </c>
      <c r="L140" s="233"/>
      <c r="M140" s="234" t="s">
        <v>1</v>
      </c>
      <c r="N140" s="235" t="s">
        <v>44</v>
      </c>
      <c r="O140" s="69"/>
      <c r="P140" s="207">
        <f t="shared" si="6"/>
        <v>0</v>
      </c>
      <c r="Q140" s="207">
        <v>0</v>
      </c>
      <c r="R140" s="207">
        <f t="shared" si="7"/>
        <v>0</v>
      </c>
      <c r="S140" s="207">
        <v>0</v>
      </c>
      <c r="T140" s="208">
        <f t="shared" si="8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209" t="s">
        <v>167</v>
      </c>
      <c r="AT140" s="209" t="s">
        <v>221</v>
      </c>
      <c r="AU140" s="209" t="s">
        <v>89</v>
      </c>
      <c r="AY140" s="15" t="s">
        <v>135</v>
      </c>
      <c r="BE140" s="210">
        <f t="shared" si="9"/>
        <v>0</v>
      </c>
      <c r="BF140" s="210">
        <f t="shared" si="10"/>
        <v>0</v>
      </c>
      <c r="BG140" s="210">
        <f t="shared" si="11"/>
        <v>0</v>
      </c>
      <c r="BH140" s="210">
        <f t="shared" si="12"/>
        <v>0</v>
      </c>
      <c r="BI140" s="210">
        <f t="shared" si="13"/>
        <v>0</v>
      </c>
      <c r="BJ140" s="15" t="s">
        <v>87</v>
      </c>
      <c r="BK140" s="210">
        <f t="shared" si="14"/>
        <v>0</v>
      </c>
      <c r="BL140" s="15" t="s">
        <v>142</v>
      </c>
      <c r="BM140" s="209" t="s">
        <v>712</v>
      </c>
    </row>
    <row r="141" spans="1:65" s="2" customFormat="1" ht="16.5" customHeight="1">
      <c r="A141" s="32"/>
      <c r="B141" s="33"/>
      <c r="C141" s="226" t="s">
        <v>155</v>
      </c>
      <c r="D141" s="226" t="s">
        <v>221</v>
      </c>
      <c r="E141" s="227" t="s">
        <v>713</v>
      </c>
      <c r="F141" s="228" t="s">
        <v>714</v>
      </c>
      <c r="G141" s="229" t="s">
        <v>531</v>
      </c>
      <c r="H141" s="230">
        <v>4</v>
      </c>
      <c r="I141" s="231"/>
      <c r="J141" s="232">
        <f t="shared" si="5"/>
        <v>0</v>
      </c>
      <c r="K141" s="228" t="s">
        <v>1</v>
      </c>
      <c r="L141" s="233"/>
      <c r="M141" s="234" t="s">
        <v>1</v>
      </c>
      <c r="N141" s="235" t="s">
        <v>44</v>
      </c>
      <c r="O141" s="69"/>
      <c r="P141" s="207">
        <f t="shared" si="6"/>
        <v>0</v>
      </c>
      <c r="Q141" s="207">
        <v>0</v>
      </c>
      <c r="R141" s="207">
        <f t="shared" si="7"/>
        <v>0</v>
      </c>
      <c r="S141" s="207">
        <v>0</v>
      </c>
      <c r="T141" s="208">
        <f t="shared" si="8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209" t="s">
        <v>167</v>
      </c>
      <c r="AT141" s="209" t="s">
        <v>221</v>
      </c>
      <c r="AU141" s="209" t="s">
        <v>89</v>
      </c>
      <c r="AY141" s="15" t="s">
        <v>135</v>
      </c>
      <c r="BE141" s="210">
        <f t="shared" si="9"/>
        <v>0</v>
      </c>
      <c r="BF141" s="210">
        <f t="shared" si="10"/>
        <v>0</v>
      </c>
      <c r="BG141" s="210">
        <f t="shared" si="11"/>
        <v>0</v>
      </c>
      <c r="BH141" s="210">
        <f t="shared" si="12"/>
        <v>0</v>
      </c>
      <c r="BI141" s="210">
        <f t="shared" si="13"/>
        <v>0</v>
      </c>
      <c r="BJ141" s="15" t="s">
        <v>87</v>
      </c>
      <c r="BK141" s="210">
        <f t="shared" si="14"/>
        <v>0</v>
      </c>
      <c r="BL141" s="15" t="s">
        <v>142</v>
      </c>
      <c r="BM141" s="209" t="s">
        <v>715</v>
      </c>
    </row>
    <row r="142" spans="1:65" s="2" customFormat="1" ht="26">
      <c r="A142" s="32"/>
      <c r="B142" s="33"/>
      <c r="C142" s="226" t="s">
        <v>159</v>
      </c>
      <c r="D142" s="226" t="s">
        <v>221</v>
      </c>
      <c r="E142" s="227" t="s">
        <v>716</v>
      </c>
      <c r="F142" s="228" t="s">
        <v>717</v>
      </c>
      <c r="G142" s="229" t="s">
        <v>531</v>
      </c>
      <c r="H142" s="230">
        <v>8</v>
      </c>
      <c r="I142" s="231"/>
      <c r="J142" s="232">
        <f t="shared" si="5"/>
        <v>0</v>
      </c>
      <c r="K142" s="228" t="s">
        <v>1</v>
      </c>
      <c r="L142" s="233"/>
      <c r="M142" s="234" t="s">
        <v>1</v>
      </c>
      <c r="N142" s="235" t="s">
        <v>44</v>
      </c>
      <c r="O142" s="69"/>
      <c r="P142" s="207">
        <f t="shared" si="6"/>
        <v>0</v>
      </c>
      <c r="Q142" s="207">
        <v>0</v>
      </c>
      <c r="R142" s="207">
        <f t="shared" si="7"/>
        <v>0</v>
      </c>
      <c r="S142" s="207">
        <v>0</v>
      </c>
      <c r="T142" s="208">
        <f t="shared" si="8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209" t="s">
        <v>167</v>
      </c>
      <c r="AT142" s="209" t="s">
        <v>221</v>
      </c>
      <c r="AU142" s="209" t="s">
        <v>89</v>
      </c>
      <c r="AY142" s="15" t="s">
        <v>135</v>
      </c>
      <c r="BE142" s="210">
        <f t="shared" si="9"/>
        <v>0</v>
      </c>
      <c r="BF142" s="210">
        <f t="shared" si="10"/>
        <v>0</v>
      </c>
      <c r="BG142" s="210">
        <f t="shared" si="11"/>
        <v>0</v>
      </c>
      <c r="BH142" s="210">
        <f t="shared" si="12"/>
        <v>0</v>
      </c>
      <c r="BI142" s="210">
        <f t="shared" si="13"/>
        <v>0</v>
      </c>
      <c r="BJ142" s="15" t="s">
        <v>87</v>
      </c>
      <c r="BK142" s="210">
        <f t="shared" si="14"/>
        <v>0</v>
      </c>
      <c r="BL142" s="15" t="s">
        <v>142</v>
      </c>
      <c r="BM142" s="209" t="s">
        <v>718</v>
      </c>
    </row>
    <row r="143" spans="1:65" s="12" customFormat="1" ht="22.75" customHeight="1">
      <c r="B143" s="182"/>
      <c r="C143" s="183"/>
      <c r="D143" s="184" t="s">
        <v>78</v>
      </c>
      <c r="E143" s="196" t="s">
        <v>719</v>
      </c>
      <c r="F143" s="196" t="s">
        <v>720</v>
      </c>
      <c r="G143" s="183"/>
      <c r="H143" s="183"/>
      <c r="I143" s="186"/>
      <c r="J143" s="197">
        <f>BK143</f>
        <v>0</v>
      </c>
      <c r="K143" s="183"/>
      <c r="L143" s="188"/>
      <c r="M143" s="189"/>
      <c r="N143" s="190"/>
      <c r="O143" s="190"/>
      <c r="P143" s="191">
        <f>SUM(P144:P158)</f>
        <v>0</v>
      </c>
      <c r="Q143" s="190"/>
      <c r="R143" s="191">
        <f>SUM(R144:R158)</f>
        <v>0</v>
      </c>
      <c r="S143" s="190"/>
      <c r="T143" s="192">
        <f>SUM(T144:T158)</f>
        <v>0</v>
      </c>
      <c r="AR143" s="193" t="s">
        <v>87</v>
      </c>
      <c r="AT143" s="194" t="s">
        <v>78</v>
      </c>
      <c r="AU143" s="194" t="s">
        <v>87</v>
      </c>
      <c r="AY143" s="193" t="s">
        <v>135</v>
      </c>
      <c r="BK143" s="195">
        <f>SUM(BK144:BK158)</f>
        <v>0</v>
      </c>
    </row>
    <row r="144" spans="1:65" s="2" customFormat="1" ht="26">
      <c r="A144" s="32"/>
      <c r="B144" s="33"/>
      <c r="C144" s="226" t="s">
        <v>163</v>
      </c>
      <c r="D144" s="226" t="s">
        <v>221</v>
      </c>
      <c r="E144" s="227" t="s">
        <v>721</v>
      </c>
      <c r="F144" s="228" t="s">
        <v>722</v>
      </c>
      <c r="G144" s="229" t="s">
        <v>531</v>
      </c>
      <c r="H144" s="230">
        <v>3</v>
      </c>
      <c r="I144" s="231"/>
      <c r="J144" s="232">
        <f t="shared" ref="J144:J158" si="15">ROUND(I144*H144,2)</f>
        <v>0</v>
      </c>
      <c r="K144" s="228" t="s">
        <v>1</v>
      </c>
      <c r="L144" s="233"/>
      <c r="M144" s="234" t="s">
        <v>1</v>
      </c>
      <c r="N144" s="235" t="s">
        <v>44</v>
      </c>
      <c r="O144" s="69"/>
      <c r="P144" s="207">
        <f t="shared" ref="P144:P158" si="16">O144*H144</f>
        <v>0</v>
      </c>
      <c r="Q144" s="207">
        <v>0</v>
      </c>
      <c r="R144" s="207">
        <f t="shared" ref="R144:R158" si="17">Q144*H144</f>
        <v>0</v>
      </c>
      <c r="S144" s="207">
        <v>0</v>
      </c>
      <c r="T144" s="208">
        <f t="shared" ref="T144:T158" si="18"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209" t="s">
        <v>167</v>
      </c>
      <c r="AT144" s="209" t="s">
        <v>221</v>
      </c>
      <c r="AU144" s="209" t="s">
        <v>89</v>
      </c>
      <c r="AY144" s="15" t="s">
        <v>135</v>
      </c>
      <c r="BE144" s="210">
        <f t="shared" ref="BE144:BE158" si="19">IF(N144="základní",J144,0)</f>
        <v>0</v>
      </c>
      <c r="BF144" s="210">
        <f t="shared" ref="BF144:BF158" si="20">IF(N144="snížená",J144,0)</f>
        <v>0</v>
      </c>
      <c r="BG144" s="210">
        <f t="shared" ref="BG144:BG158" si="21">IF(N144="zákl. přenesená",J144,0)</f>
        <v>0</v>
      </c>
      <c r="BH144" s="210">
        <f t="shared" ref="BH144:BH158" si="22">IF(N144="sníž. přenesená",J144,0)</f>
        <v>0</v>
      </c>
      <c r="BI144" s="210">
        <f t="shared" ref="BI144:BI158" si="23">IF(N144="nulová",J144,0)</f>
        <v>0</v>
      </c>
      <c r="BJ144" s="15" t="s">
        <v>87</v>
      </c>
      <c r="BK144" s="210">
        <f t="shared" ref="BK144:BK158" si="24">ROUND(I144*H144,2)</f>
        <v>0</v>
      </c>
      <c r="BL144" s="15" t="s">
        <v>142</v>
      </c>
      <c r="BM144" s="209" t="s">
        <v>723</v>
      </c>
    </row>
    <row r="145" spans="1:65" s="2" customFormat="1" ht="16.5" customHeight="1">
      <c r="A145" s="32"/>
      <c r="B145" s="33"/>
      <c r="C145" s="226" t="s">
        <v>167</v>
      </c>
      <c r="D145" s="226" t="s">
        <v>221</v>
      </c>
      <c r="E145" s="227" t="s">
        <v>724</v>
      </c>
      <c r="F145" s="228" t="s">
        <v>725</v>
      </c>
      <c r="G145" s="229" t="s">
        <v>531</v>
      </c>
      <c r="H145" s="230">
        <v>3</v>
      </c>
      <c r="I145" s="231"/>
      <c r="J145" s="232">
        <f t="shared" si="15"/>
        <v>0</v>
      </c>
      <c r="K145" s="228" t="s">
        <v>1</v>
      </c>
      <c r="L145" s="233"/>
      <c r="M145" s="234" t="s">
        <v>1</v>
      </c>
      <c r="N145" s="235" t="s">
        <v>44</v>
      </c>
      <c r="O145" s="69"/>
      <c r="P145" s="207">
        <f t="shared" si="16"/>
        <v>0</v>
      </c>
      <c r="Q145" s="207">
        <v>0</v>
      </c>
      <c r="R145" s="207">
        <f t="shared" si="17"/>
        <v>0</v>
      </c>
      <c r="S145" s="207">
        <v>0</v>
      </c>
      <c r="T145" s="208">
        <f t="shared" si="18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09" t="s">
        <v>167</v>
      </c>
      <c r="AT145" s="209" t="s">
        <v>221</v>
      </c>
      <c r="AU145" s="209" t="s">
        <v>89</v>
      </c>
      <c r="AY145" s="15" t="s">
        <v>135</v>
      </c>
      <c r="BE145" s="210">
        <f t="shared" si="19"/>
        <v>0</v>
      </c>
      <c r="BF145" s="210">
        <f t="shared" si="20"/>
        <v>0</v>
      </c>
      <c r="BG145" s="210">
        <f t="shared" si="21"/>
        <v>0</v>
      </c>
      <c r="BH145" s="210">
        <f t="shared" si="22"/>
        <v>0</v>
      </c>
      <c r="BI145" s="210">
        <f t="shared" si="23"/>
        <v>0</v>
      </c>
      <c r="BJ145" s="15" t="s">
        <v>87</v>
      </c>
      <c r="BK145" s="210">
        <f t="shared" si="24"/>
        <v>0</v>
      </c>
      <c r="BL145" s="15" t="s">
        <v>142</v>
      </c>
      <c r="BM145" s="209" t="s">
        <v>726</v>
      </c>
    </row>
    <row r="146" spans="1:65" s="2" customFormat="1" ht="26">
      <c r="A146" s="32"/>
      <c r="B146" s="33"/>
      <c r="C146" s="226" t="s">
        <v>171</v>
      </c>
      <c r="D146" s="226" t="s">
        <v>221</v>
      </c>
      <c r="E146" s="227" t="s">
        <v>727</v>
      </c>
      <c r="F146" s="228" t="s">
        <v>728</v>
      </c>
      <c r="G146" s="229" t="s">
        <v>531</v>
      </c>
      <c r="H146" s="230">
        <v>2</v>
      </c>
      <c r="I146" s="231"/>
      <c r="J146" s="232">
        <f t="shared" si="15"/>
        <v>0</v>
      </c>
      <c r="K146" s="228" t="s">
        <v>1</v>
      </c>
      <c r="L146" s="233"/>
      <c r="M146" s="234" t="s">
        <v>1</v>
      </c>
      <c r="N146" s="235" t="s">
        <v>44</v>
      </c>
      <c r="O146" s="69"/>
      <c r="P146" s="207">
        <f t="shared" si="16"/>
        <v>0</v>
      </c>
      <c r="Q146" s="207">
        <v>0</v>
      </c>
      <c r="R146" s="207">
        <f t="shared" si="17"/>
        <v>0</v>
      </c>
      <c r="S146" s="207">
        <v>0</v>
      </c>
      <c r="T146" s="208">
        <f t="shared" si="18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209" t="s">
        <v>167</v>
      </c>
      <c r="AT146" s="209" t="s">
        <v>221</v>
      </c>
      <c r="AU146" s="209" t="s">
        <v>89</v>
      </c>
      <c r="AY146" s="15" t="s">
        <v>135</v>
      </c>
      <c r="BE146" s="210">
        <f t="shared" si="19"/>
        <v>0</v>
      </c>
      <c r="BF146" s="210">
        <f t="shared" si="20"/>
        <v>0</v>
      </c>
      <c r="BG146" s="210">
        <f t="shared" si="21"/>
        <v>0</v>
      </c>
      <c r="BH146" s="210">
        <f t="shared" si="22"/>
        <v>0</v>
      </c>
      <c r="BI146" s="210">
        <f t="shared" si="23"/>
        <v>0</v>
      </c>
      <c r="BJ146" s="15" t="s">
        <v>87</v>
      </c>
      <c r="BK146" s="210">
        <f t="shared" si="24"/>
        <v>0</v>
      </c>
      <c r="BL146" s="15" t="s">
        <v>142</v>
      </c>
      <c r="BM146" s="209" t="s">
        <v>729</v>
      </c>
    </row>
    <row r="147" spans="1:65" s="2" customFormat="1" ht="16.5" customHeight="1">
      <c r="A147" s="32"/>
      <c r="B147" s="33"/>
      <c r="C147" s="226" t="s">
        <v>177</v>
      </c>
      <c r="D147" s="226" t="s">
        <v>221</v>
      </c>
      <c r="E147" s="227" t="s">
        <v>730</v>
      </c>
      <c r="F147" s="228" t="s">
        <v>725</v>
      </c>
      <c r="G147" s="229" t="s">
        <v>531</v>
      </c>
      <c r="H147" s="230">
        <v>4</v>
      </c>
      <c r="I147" s="231"/>
      <c r="J147" s="232">
        <f t="shared" si="15"/>
        <v>0</v>
      </c>
      <c r="K147" s="228" t="s">
        <v>1</v>
      </c>
      <c r="L147" s="233"/>
      <c r="M147" s="234" t="s">
        <v>1</v>
      </c>
      <c r="N147" s="235" t="s">
        <v>44</v>
      </c>
      <c r="O147" s="69"/>
      <c r="P147" s="207">
        <f t="shared" si="16"/>
        <v>0</v>
      </c>
      <c r="Q147" s="207">
        <v>0</v>
      </c>
      <c r="R147" s="207">
        <f t="shared" si="17"/>
        <v>0</v>
      </c>
      <c r="S147" s="207">
        <v>0</v>
      </c>
      <c r="T147" s="208">
        <f t="shared" si="18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209" t="s">
        <v>167</v>
      </c>
      <c r="AT147" s="209" t="s">
        <v>221</v>
      </c>
      <c r="AU147" s="209" t="s">
        <v>89</v>
      </c>
      <c r="AY147" s="15" t="s">
        <v>135</v>
      </c>
      <c r="BE147" s="210">
        <f t="shared" si="19"/>
        <v>0</v>
      </c>
      <c r="BF147" s="210">
        <f t="shared" si="20"/>
        <v>0</v>
      </c>
      <c r="BG147" s="210">
        <f t="shared" si="21"/>
        <v>0</v>
      </c>
      <c r="BH147" s="210">
        <f t="shared" si="22"/>
        <v>0</v>
      </c>
      <c r="BI147" s="210">
        <f t="shared" si="23"/>
        <v>0</v>
      </c>
      <c r="BJ147" s="15" t="s">
        <v>87</v>
      </c>
      <c r="BK147" s="210">
        <f t="shared" si="24"/>
        <v>0</v>
      </c>
      <c r="BL147" s="15" t="s">
        <v>142</v>
      </c>
      <c r="BM147" s="209" t="s">
        <v>731</v>
      </c>
    </row>
    <row r="148" spans="1:65" s="2" customFormat="1" ht="16.5" customHeight="1">
      <c r="A148" s="32"/>
      <c r="B148" s="33"/>
      <c r="C148" s="226" t="s">
        <v>181</v>
      </c>
      <c r="D148" s="226" t="s">
        <v>221</v>
      </c>
      <c r="E148" s="227" t="s">
        <v>732</v>
      </c>
      <c r="F148" s="228" t="s">
        <v>733</v>
      </c>
      <c r="G148" s="229" t="s">
        <v>282</v>
      </c>
      <c r="H148" s="230">
        <v>280</v>
      </c>
      <c r="I148" s="231"/>
      <c r="J148" s="232">
        <f t="shared" si="15"/>
        <v>0</v>
      </c>
      <c r="K148" s="228" t="s">
        <v>1</v>
      </c>
      <c r="L148" s="233"/>
      <c r="M148" s="234" t="s">
        <v>1</v>
      </c>
      <c r="N148" s="235" t="s">
        <v>44</v>
      </c>
      <c r="O148" s="69"/>
      <c r="P148" s="207">
        <f t="shared" si="16"/>
        <v>0</v>
      </c>
      <c r="Q148" s="207">
        <v>0</v>
      </c>
      <c r="R148" s="207">
        <f t="shared" si="17"/>
        <v>0</v>
      </c>
      <c r="S148" s="207">
        <v>0</v>
      </c>
      <c r="T148" s="208">
        <f t="shared" si="18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209" t="s">
        <v>167</v>
      </c>
      <c r="AT148" s="209" t="s">
        <v>221</v>
      </c>
      <c r="AU148" s="209" t="s">
        <v>89</v>
      </c>
      <c r="AY148" s="15" t="s">
        <v>135</v>
      </c>
      <c r="BE148" s="210">
        <f t="shared" si="19"/>
        <v>0</v>
      </c>
      <c r="BF148" s="210">
        <f t="shared" si="20"/>
        <v>0</v>
      </c>
      <c r="BG148" s="210">
        <f t="shared" si="21"/>
        <v>0</v>
      </c>
      <c r="BH148" s="210">
        <f t="shared" si="22"/>
        <v>0</v>
      </c>
      <c r="BI148" s="210">
        <f t="shared" si="23"/>
        <v>0</v>
      </c>
      <c r="BJ148" s="15" t="s">
        <v>87</v>
      </c>
      <c r="BK148" s="210">
        <f t="shared" si="24"/>
        <v>0</v>
      </c>
      <c r="BL148" s="15" t="s">
        <v>142</v>
      </c>
      <c r="BM148" s="209" t="s">
        <v>734</v>
      </c>
    </row>
    <row r="149" spans="1:65" s="2" customFormat="1" ht="16.5" customHeight="1">
      <c r="A149" s="32"/>
      <c r="B149" s="33"/>
      <c r="C149" s="226" t="s">
        <v>186</v>
      </c>
      <c r="D149" s="226" t="s">
        <v>221</v>
      </c>
      <c r="E149" s="227" t="s">
        <v>735</v>
      </c>
      <c r="F149" s="228" t="s">
        <v>736</v>
      </c>
      <c r="G149" s="229" t="s">
        <v>282</v>
      </c>
      <c r="H149" s="230">
        <v>100</v>
      </c>
      <c r="I149" s="231"/>
      <c r="J149" s="232">
        <f t="shared" si="15"/>
        <v>0</v>
      </c>
      <c r="K149" s="228" t="s">
        <v>1</v>
      </c>
      <c r="L149" s="233"/>
      <c r="M149" s="234" t="s">
        <v>1</v>
      </c>
      <c r="N149" s="235" t="s">
        <v>44</v>
      </c>
      <c r="O149" s="69"/>
      <c r="P149" s="207">
        <f t="shared" si="16"/>
        <v>0</v>
      </c>
      <c r="Q149" s="207">
        <v>0</v>
      </c>
      <c r="R149" s="207">
        <f t="shared" si="17"/>
        <v>0</v>
      </c>
      <c r="S149" s="207">
        <v>0</v>
      </c>
      <c r="T149" s="208">
        <f t="shared" si="18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209" t="s">
        <v>167</v>
      </c>
      <c r="AT149" s="209" t="s">
        <v>221</v>
      </c>
      <c r="AU149" s="209" t="s">
        <v>89</v>
      </c>
      <c r="AY149" s="15" t="s">
        <v>135</v>
      </c>
      <c r="BE149" s="210">
        <f t="shared" si="19"/>
        <v>0</v>
      </c>
      <c r="BF149" s="210">
        <f t="shared" si="20"/>
        <v>0</v>
      </c>
      <c r="BG149" s="210">
        <f t="shared" si="21"/>
        <v>0</v>
      </c>
      <c r="BH149" s="210">
        <f t="shared" si="22"/>
        <v>0</v>
      </c>
      <c r="BI149" s="210">
        <f t="shared" si="23"/>
        <v>0</v>
      </c>
      <c r="BJ149" s="15" t="s">
        <v>87</v>
      </c>
      <c r="BK149" s="210">
        <f t="shared" si="24"/>
        <v>0</v>
      </c>
      <c r="BL149" s="15" t="s">
        <v>142</v>
      </c>
      <c r="BM149" s="209" t="s">
        <v>737</v>
      </c>
    </row>
    <row r="150" spans="1:65" s="2" customFormat="1" ht="16.5" customHeight="1">
      <c r="A150" s="32"/>
      <c r="B150" s="33"/>
      <c r="C150" s="226" t="s">
        <v>190</v>
      </c>
      <c r="D150" s="226" t="s">
        <v>221</v>
      </c>
      <c r="E150" s="227" t="s">
        <v>738</v>
      </c>
      <c r="F150" s="228" t="s">
        <v>739</v>
      </c>
      <c r="G150" s="229" t="s">
        <v>282</v>
      </c>
      <c r="H150" s="230">
        <v>320</v>
      </c>
      <c r="I150" s="231"/>
      <c r="J150" s="232">
        <f t="shared" si="15"/>
        <v>0</v>
      </c>
      <c r="K150" s="228" t="s">
        <v>1</v>
      </c>
      <c r="L150" s="233"/>
      <c r="M150" s="234" t="s">
        <v>1</v>
      </c>
      <c r="N150" s="235" t="s">
        <v>44</v>
      </c>
      <c r="O150" s="69"/>
      <c r="P150" s="207">
        <f t="shared" si="16"/>
        <v>0</v>
      </c>
      <c r="Q150" s="207">
        <v>0</v>
      </c>
      <c r="R150" s="207">
        <f t="shared" si="17"/>
        <v>0</v>
      </c>
      <c r="S150" s="207">
        <v>0</v>
      </c>
      <c r="T150" s="208">
        <f t="shared" si="18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209" t="s">
        <v>167</v>
      </c>
      <c r="AT150" s="209" t="s">
        <v>221</v>
      </c>
      <c r="AU150" s="209" t="s">
        <v>89</v>
      </c>
      <c r="AY150" s="15" t="s">
        <v>135</v>
      </c>
      <c r="BE150" s="210">
        <f t="shared" si="19"/>
        <v>0</v>
      </c>
      <c r="BF150" s="210">
        <f t="shared" si="20"/>
        <v>0</v>
      </c>
      <c r="BG150" s="210">
        <f t="shared" si="21"/>
        <v>0</v>
      </c>
      <c r="BH150" s="210">
        <f t="shared" si="22"/>
        <v>0</v>
      </c>
      <c r="BI150" s="210">
        <f t="shared" si="23"/>
        <v>0</v>
      </c>
      <c r="BJ150" s="15" t="s">
        <v>87</v>
      </c>
      <c r="BK150" s="210">
        <f t="shared" si="24"/>
        <v>0</v>
      </c>
      <c r="BL150" s="15" t="s">
        <v>142</v>
      </c>
      <c r="BM150" s="209" t="s">
        <v>740</v>
      </c>
    </row>
    <row r="151" spans="1:65" s="2" customFormat="1" ht="16.5" customHeight="1">
      <c r="A151" s="32"/>
      <c r="B151" s="33"/>
      <c r="C151" s="226" t="s">
        <v>194</v>
      </c>
      <c r="D151" s="226" t="s">
        <v>221</v>
      </c>
      <c r="E151" s="227" t="s">
        <v>741</v>
      </c>
      <c r="F151" s="228" t="s">
        <v>742</v>
      </c>
      <c r="G151" s="229" t="s">
        <v>282</v>
      </c>
      <c r="H151" s="230">
        <v>220</v>
      </c>
      <c r="I151" s="231"/>
      <c r="J151" s="232">
        <f t="shared" si="15"/>
        <v>0</v>
      </c>
      <c r="K151" s="228" t="s">
        <v>1</v>
      </c>
      <c r="L151" s="233"/>
      <c r="M151" s="234" t="s">
        <v>1</v>
      </c>
      <c r="N151" s="235" t="s">
        <v>44</v>
      </c>
      <c r="O151" s="69"/>
      <c r="P151" s="207">
        <f t="shared" si="16"/>
        <v>0</v>
      </c>
      <c r="Q151" s="207">
        <v>0</v>
      </c>
      <c r="R151" s="207">
        <f t="shared" si="17"/>
        <v>0</v>
      </c>
      <c r="S151" s="207">
        <v>0</v>
      </c>
      <c r="T151" s="208">
        <f t="shared" si="18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209" t="s">
        <v>167</v>
      </c>
      <c r="AT151" s="209" t="s">
        <v>221</v>
      </c>
      <c r="AU151" s="209" t="s">
        <v>89</v>
      </c>
      <c r="AY151" s="15" t="s">
        <v>135</v>
      </c>
      <c r="BE151" s="210">
        <f t="shared" si="19"/>
        <v>0</v>
      </c>
      <c r="BF151" s="210">
        <f t="shared" si="20"/>
        <v>0</v>
      </c>
      <c r="BG151" s="210">
        <f t="shared" si="21"/>
        <v>0</v>
      </c>
      <c r="BH151" s="210">
        <f t="shared" si="22"/>
        <v>0</v>
      </c>
      <c r="BI151" s="210">
        <f t="shared" si="23"/>
        <v>0</v>
      </c>
      <c r="BJ151" s="15" t="s">
        <v>87</v>
      </c>
      <c r="BK151" s="210">
        <f t="shared" si="24"/>
        <v>0</v>
      </c>
      <c r="BL151" s="15" t="s">
        <v>142</v>
      </c>
      <c r="BM151" s="209" t="s">
        <v>743</v>
      </c>
    </row>
    <row r="152" spans="1:65" s="2" customFormat="1" ht="16.5" customHeight="1">
      <c r="A152" s="32"/>
      <c r="B152" s="33"/>
      <c r="C152" s="226" t="s">
        <v>8</v>
      </c>
      <c r="D152" s="226" t="s">
        <v>221</v>
      </c>
      <c r="E152" s="227" t="s">
        <v>744</v>
      </c>
      <c r="F152" s="228" t="s">
        <v>745</v>
      </c>
      <c r="G152" s="229" t="s">
        <v>531</v>
      </c>
      <c r="H152" s="230">
        <v>18</v>
      </c>
      <c r="I152" s="231"/>
      <c r="J152" s="232">
        <f t="shared" si="15"/>
        <v>0</v>
      </c>
      <c r="K152" s="228" t="s">
        <v>1</v>
      </c>
      <c r="L152" s="233"/>
      <c r="M152" s="234" t="s">
        <v>1</v>
      </c>
      <c r="N152" s="235" t="s">
        <v>44</v>
      </c>
      <c r="O152" s="69"/>
      <c r="P152" s="207">
        <f t="shared" si="16"/>
        <v>0</v>
      </c>
      <c r="Q152" s="207">
        <v>0</v>
      </c>
      <c r="R152" s="207">
        <f t="shared" si="17"/>
        <v>0</v>
      </c>
      <c r="S152" s="207">
        <v>0</v>
      </c>
      <c r="T152" s="208">
        <f t="shared" si="18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209" t="s">
        <v>167</v>
      </c>
      <c r="AT152" s="209" t="s">
        <v>221</v>
      </c>
      <c r="AU152" s="209" t="s">
        <v>89</v>
      </c>
      <c r="AY152" s="15" t="s">
        <v>135</v>
      </c>
      <c r="BE152" s="210">
        <f t="shared" si="19"/>
        <v>0</v>
      </c>
      <c r="BF152" s="210">
        <f t="shared" si="20"/>
        <v>0</v>
      </c>
      <c r="BG152" s="210">
        <f t="shared" si="21"/>
        <v>0</v>
      </c>
      <c r="BH152" s="210">
        <f t="shared" si="22"/>
        <v>0</v>
      </c>
      <c r="BI152" s="210">
        <f t="shared" si="23"/>
        <v>0</v>
      </c>
      <c r="BJ152" s="15" t="s">
        <v>87</v>
      </c>
      <c r="BK152" s="210">
        <f t="shared" si="24"/>
        <v>0</v>
      </c>
      <c r="BL152" s="15" t="s">
        <v>142</v>
      </c>
      <c r="BM152" s="209" t="s">
        <v>746</v>
      </c>
    </row>
    <row r="153" spans="1:65" s="2" customFormat="1" ht="16.5" customHeight="1">
      <c r="A153" s="32"/>
      <c r="B153" s="33"/>
      <c r="C153" s="226" t="s">
        <v>201</v>
      </c>
      <c r="D153" s="226" t="s">
        <v>221</v>
      </c>
      <c r="E153" s="227" t="s">
        <v>747</v>
      </c>
      <c r="F153" s="228" t="s">
        <v>748</v>
      </c>
      <c r="G153" s="229" t="s">
        <v>531</v>
      </c>
      <c r="H153" s="230">
        <v>8</v>
      </c>
      <c r="I153" s="231"/>
      <c r="J153" s="232">
        <f t="shared" si="15"/>
        <v>0</v>
      </c>
      <c r="K153" s="228" t="s">
        <v>1</v>
      </c>
      <c r="L153" s="233"/>
      <c r="M153" s="234" t="s">
        <v>1</v>
      </c>
      <c r="N153" s="235" t="s">
        <v>44</v>
      </c>
      <c r="O153" s="69"/>
      <c r="P153" s="207">
        <f t="shared" si="16"/>
        <v>0</v>
      </c>
      <c r="Q153" s="207">
        <v>0</v>
      </c>
      <c r="R153" s="207">
        <f t="shared" si="17"/>
        <v>0</v>
      </c>
      <c r="S153" s="207">
        <v>0</v>
      </c>
      <c r="T153" s="208">
        <f t="shared" si="18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209" t="s">
        <v>167</v>
      </c>
      <c r="AT153" s="209" t="s">
        <v>221</v>
      </c>
      <c r="AU153" s="209" t="s">
        <v>89</v>
      </c>
      <c r="AY153" s="15" t="s">
        <v>135</v>
      </c>
      <c r="BE153" s="210">
        <f t="shared" si="19"/>
        <v>0</v>
      </c>
      <c r="BF153" s="210">
        <f t="shared" si="20"/>
        <v>0</v>
      </c>
      <c r="BG153" s="210">
        <f t="shared" si="21"/>
        <v>0</v>
      </c>
      <c r="BH153" s="210">
        <f t="shared" si="22"/>
        <v>0</v>
      </c>
      <c r="BI153" s="210">
        <f t="shared" si="23"/>
        <v>0</v>
      </c>
      <c r="BJ153" s="15" t="s">
        <v>87</v>
      </c>
      <c r="BK153" s="210">
        <f t="shared" si="24"/>
        <v>0</v>
      </c>
      <c r="BL153" s="15" t="s">
        <v>142</v>
      </c>
      <c r="BM153" s="209" t="s">
        <v>749</v>
      </c>
    </row>
    <row r="154" spans="1:65" s="2" customFormat="1" ht="16.5" customHeight="1">
      <c r="A154" s="32"/>
      <c r="B154" s="33"/>
      <c r="C154" s="226" t="s">
        <v>205</v>
      </c>
      <c r="D154" s="226" t="s">
        <v>221</v>
      </c>
      <c r="E154" s="227" t="s">
        <v>750</v>
      </c>
      <c r="F154" s="228" t="s">
        <v>751</v>
      </c>
      <c r="G154" s="229" t="s">
        <v>752</v>
      </c>
      <c r="H154" s="230">
        <v>1</v>
      </c>
      <c r="I154" s="231"/>
      <c r="J154" s="232">
        <f t="shared" si="15"/>
        <v>0</v>
      </c>
      <c r="K154" s="228" t="s">
        <v>1</v>
      </c>
      <c r="L154" s="233"/>
      <c r="M154" s="234" t="s">
        <v>1</v>
      </c>
      <c r="N154" s="235" t="s">
        <v>44</v>
      </c>
      <c r="O154" s="69"/>
      <c r="P154" s="207">
        <f t="shared" si="16"/>
        <v>0</v>
      </c>
      <c r="Q154" s="207">
        <v>0</v>
      </c>
      <c r="R154" s="207">
        <f t="shared" si="17"/>
        <v>0</v>
      </c>
      <c r="S154" s="207">
        <v>0</v>
      </c>
      <c r="T154" s="208">
        <f t="shared" si="18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09" t="s">
        <v>167</v>
      </c>
      <c r="AT154" s="209" t="s">
        <v>221</v>
      </c>
      <c r="AU154" s="209" t="s">
        <v>89</v>
      </c>
      <c r="AY154" s="15" t="s">
        <v>135</v>
      </c>
      <c r="BE154" s="210">
        <f t="shared" si="19"/>
        <v>0</v>
      </c>
      <c r="BF154" s="210">
        <f t="shared" si="20"/>
        <v>0</v>
      </c>
      <c r="BG154" s="210">
        <f t="shared" si="21"/>
        <v>0</v>
      </c>
      <c r="BH154" s="210">
        <f t="shared" si="22"/>
        <v>0</v>
      </c>
      <c r="BI154" s="210">
        <f t="shared" si="23"/>
        <v>0</v>
      </c>
      <c r="BJ154" s="15" t="s">
        <v>87</v>
      </c>
      <c r="BK154" s="210">
        <f t="shared" si="24"/>
        <v>0</v>
      </c>
      <c r="BL154" s="15" t="s">
        <v>142</v>
      </c>
      <c r="BM154" s="209" t="s">
        <v>753</v>
      </c>
    </row>
    <row r="155" spans="1:65" s="2" customFormat="1" ht="26">
      <c r="A155" s="32"/>
      <c r="B155" s="33"/>
      <c r="C155" s="226" t="s">
        <v>210</v>
      </c>
      <c r="D155" s="226" t="s">
        <v>221</v>
      </c>
      <c r="E155" s="227" t="s">
        <v>754</v>
      </c>
      <c r="F155" s="228" t="s">
        <v>755</v>
      </c>
      <c r="G155" s="229" t="s">
        <v>531</v>
      </c>
      <c r="H155" s="230">
        <v>1</v>
      </c>
      <c r="I155" s="231"/>
      <c r="J155" s="232">
        <f t="shared" si="15"/>
        <v>0</v>
      </c>
      <c r="K155" s="228" t="s">
        <v>1</v>
      </c>
      <c r="L155" s="233"/>
      <c r="M155" s="234" t="s">
        <v>1</v>
      </c>
      <c r="N155" s="235" t="s">
        <v>44</v>
      </c>
      <c r="O155" s="69"/>
      <c r="P155" s="207">
        <f t="shared" si="16"/>
        <v>0</v>
      </c>
      <c r="Q155" s="207">
        <v>0</v>
      </c>
      <c r="R155" s="207">
        <f t="shared" si="17"/>
        <v>0</v>
      </c>
      <c r="S155" s="207">
        <v>0</v>
      </c>
      <c r="T155" s="208">
        <f t="shared" si="18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209" t="s">
        <v>167</v>
      </c>
      <c r="AT155" s="209" t="s">
        <v>221</v>
      </c>
      <c r="AU155" s="209" t="s">
        <v>89</v>
      </c>
      <c r="AY155" s="15" t="s">
        <v>135</v>
      </c>
      <c r="BE155" s="210">
        <f t="shared" si="19"/>
        <v>0</v>
      </c>
      <c r="BF155" s="210">
        <f t="shared" si="20"/>
        <v>0</v>
      </c>
      <c r="BG155" s="210">
        <f t="shared" si="21"/>
        <v>0</v>
      </c>
      <c r="BH155" s="210">
        <f t="shared" si="22"/>
        <v>0</v>
      </c>
      <c r="BI155" s="210">
        <f t="shared" si="23"/>
        <v>0</v>
      </c>
      <c r="BJ155" s="15" t="s">
        <v>87</v>
      </c>
      <c r="BK155" s="210">
        <f t="shared" si="24"/>
        <v>0</v>
      </c>
      <c r="BL155" s="15" t="s">
        <v>142</v>
      </c>
      <c r="BM155" s="209" t="s">
        <v>756</v>
      </c>
    </row>
    <row r="156" spans="1:65" s="2" customFormat="1" ht="16.5" customHeight="1">
      <c r="A156" s="32"/>
      <c r="B156" s="33"/>
      <c r="C156" s="226" t="s">
        <v>214</v>
      </c>
      <c r="D156" s="226" t="s">
        <v>221</v>
      </c>
      <c r="E156" s="227" t="s">
        <v>757</v>
      </c>
      <c r="F156" s="228" t="s">
        <v>758</v>
      </c>
      <c r="G156" s="229" t="s">
        <v>531</v>
      </c>
      <c r="H156" s="230">
        <v>1</v>
      </c>
      <c r="I156" s="231"/>
      <c r="J156" s="232">
        <f t="shared" si="15"/>
        <v>0</v>
      </c>
      <c r="K156" s="228" t="s">
        <v>1</v>
      </c>
      <c r="L156" s="233"/>
      <c r="M156" s="234" t="s">
        <v>1</v>
      </c>
      <c r="N156" s="235" t="s">
        <v>44</v>
      </c>
      <c r="O156" s="69"/>
      <c r="P156" s="207">
        <f t="shared" si="16"/>
        <v>0</v>
      </c>
      <c r="Q156" s="207">
        <v>0</v>
      </c>
      <c r="R156" s="207">
        <f t="shared" si="17"/>
        <v>0</v>
      </c>
      <c r="S156" s="207">
        <v>0</v>
      </c>
      <c r="T156" s="208">
        <f t="shared" si="18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209" t="s">
        <v>167</v>
      </c>
      <c r="AT156" s="209" t="s">
        <v>221</v>
      </c>
      <c r="AU156" s="209" t="s">
        <v>89</v>
      </c>
      <c r="AY156" s="15" t="s">
        <v>135</v>
      </c>
      <c r="BE156" s="210">
        <f t="shared" si="19"/>
        <v>0</v>
      </c>
      <c r="BF156" s="210">
        <f t="shared" si="20"/>
        <v>0</v>
      </c>
      <c r="BG156" s="210">
        <f t="shared" si="21"/>
        <v>0</v>
      </c>
      <c r="BH156" s="210">
        <f t="shared" si="22"/>
        <v>0</v>
      </c>
      <c r="BI156" s="210">
        <f t="shared" si="23"/>
        <v>0</v>
      </c>
      <c r="BJ156" s="15" t="s">
        <v>87</v>
      </c>
      <c r="BK156" s="210">
        <f t="shared" si="24"/>
        <v>0</v>
      </c>
      <c r="BL156" s="15" t="s">
        <v>142</v>
      </c>
      <c r="BM156" s="209" t="s">
        <v>759</v>
      </c>
    </row>
    <row r="157" spans="1:65" s="2" customFormat="1" ht="26">
      <c r="A157" s="32"/>
      <c r="B157" s="33"/>
      <c r="C157" s="226" t="s">
        <v>220</v>
      </c>
      <c r="D157" s="226" t="s">
        <v>221</v>
      </c>
      <c r="E157" s="227" t="s">
        <v>760</v>
      </c>
      <c r="F157" s="228" t="s">
        <v>761</v>
      </c>
      <c r="G157" s="229" t="s">
        <v>531</v>
      </c>
      <c r="H157" s="230">
        <v>2</v>
      </c>
      <c r="I157" s="231"/>
      <c r="J157" s="232">
        <f t="shared" si="15"/>
        <v>0</v>
      </c>
      <c r="K157" s="228" t="s">
        <v>1</v>
      </c>
      <c r="L157" s="233"/>
      <c r="M157" s="234" t="s">
        <v>1</v>
      </c>
      <c r="N157" s="235" t="s">
        <v>44</v>
      </c>
      <c r="O157" s="69"/>
      <c r="P157" s="207">
        <f t="shared" si="16"/>
        <v>0</v>
      </c>
      <c r="Q157" s="207">
        <v>0</v>
      </c>
      <c r="R157" s="207">
        <f t="shared" si="17"/>
        <v>0</v>
      </c>
      <c r="S157" s="207">
        <v>0</v>
      </c>
      <c r="T157" s="208">
        <f t="shared" si="18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209" t="s">
        <v>167</v>
      </c>
      <c r="AT157" s="209" t="s">
        <v>221</v>
      </c>
      <c r="AU157" s="209" t="s">
        <v>89</v>
      </c>
      <c r="AY157" s="15" t="s">
        <v>135</v>
      </c>
      <c r="BE157" s="210">
        <f t="shared" si="19"/>
        <v>0</v>
      </c>
      <c r="BF157" s="210">
        <f t="shared" si="20"/>
        <v>0</v>
      </c>
      <c r="BG157" s="210">
        <f t="shared" si="21"/>
        <v>0</v>
      </c>
      <c r="BH157" s="210">
        <f t="shared" si="22"/>
        <v>0</v>
      </c>
      <c r="BI157" s="210">
        <f t="shared" si="23"/>
        <v>0</v>
      </c>
      <c r="BJ157" s="15" t="s">
        <v>87</v>
      </c>
      <c r="BK157" s="210">
        <f t="shared" si="24"/>
        <v>0</v>
      </c>
      <c r="BL157" s="15" t="s">
        <v>142</v>
      </c>
      <c r="BM157" s="209" t="s">
        <v>762</v>
      </c>
    </row>
    <row r="158" spans="1:65" s="2" customFormat="1" ht="16.5" customHeight="1">
      <c r="A158" s="32"/>
      <c r="B158" s="33"/>
      <c r="C158" s="226" t="s">
        <v>7</v>
      </c>
      <c r="D158" s="226" t="s">
        <v>221</v>
      </c>
      <c r="E158" s="227" t="s">
        <v>730</v>
      </c>
      <c r="F158" s="228" t="s">
        <v>725</v>
      </c>
      <c r="G158" s="229" t="s">
        <v>531</v>
      </c>
      <c r="H158" s="230">
        <v>4</v>
      </c>
      <c r="I158" s="231"/>
      <c r="J158" s="232">
        <f t="shared" si="15"/>
        <v>0</v>
      </c>
      <c r="K158" s="228" t="s">
        <v>1</v>
      </c>
      <c r="L158" s="233"/>
      <c r="M158" s="234" t="s">
        <v>1</v>
      </c>
      <c r="N158" s="235" t="s">
        <v>44</v>
      </c>
      <c r="O158" s="69"/>
      <c r="P158" s="207">
        <f t="shared" si="16"/>
        <v>0</v>
      </c>
      <c r="Q158" s="207">
        <v>0</v>
      </c>
      <c r="R158" s="207">
        <f t="shared" si="17"/>
        <v>0</v>
      </c>
      <c r="S158" s="207">
        <v>0</v>
      </c>
      <c r="T158" s="208">
        <f t="shared" si="18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209" t="s">
        <v>167</v>
      </c>
      <c r="AT158" s="209" t="s">
        <v>221</v>
      </c>
      <c r="AU158" s="209" t="s">
        <v>89</v>
      </c>
      <c r="AY158" s="15" t="s">
        <v>135</v>
      </c>
      <c r="BE158" s="210">
        <f t="shared" si="19"/>
        <v>0</v>
      </c>
      <c r="BF158" s="210">
        <f t="shared" si="20"/>
        <v>0</v>
      </c>
      <c r="BG158" s="210">
        <f t="shared" si="21"/>
        <v>0</v>
      </c>
      <c r="BH158" s="210">
        <f t="shared" si="22"/>
        <v>0</v>
      </c>
      <c r="BI158" s="210">
        <f t="shared" si="23"/>
        <v>0</v>
      </c>
      <c r="BJ158" s="15" t="s">
        <v>87</v>
      </c>
      <c r="BK158" s="210">
        <f t="shared" si="24"/>
        <v>0</v>
      </c>
      <c r="BL158" s="15" t="s">
        <v>142</v>
      </c>
      <c r="BM158" s="209" t="s">
        <v>763</v>
      </c>
    </row>
    <row r="159" spans="1:65" s="12" customFormat="1" ht="22.75" customHeight="1">
      <c r="B159" s="182"/>
      <c r="C159" s="183"/>
      <c r="D159" s="184" t="s">
        <v>78</v>
      </c>
      <c r="E159" s="196" t="s">
        <v>764</v>
      </c>
      <c r="F159" s="196" t="s">
        <v>765</v>
      </c>
      <c r="G159" s="183"/>
      <c r="H159" s="183"/>
      <c r="I159" s="186"/>
      <c r="J159" s="197">
        <f>BK159</f>
        <v>0</v>
      </c>
      <c r="K159" s="183"/>
      <c r="L159" s="188"/>
      <c r="M159" s="189"/>
      <c r="N159" s="190"/>
      <c r="O159" s="190"/>
      <c r="P159" s="191">
        <f>SUM(P160:P163)</f>
        <v>0</v>
      </c>
      <c r="Q159" s="190"/>
      <c r="R159" s="191">
        <f>SUM(R160:R163)</f>
        <v>0</v>
      </c>
      <c r="S159" s="190"/>
      <c r="T159" s="192">
        <f>SUM(T160:T163)</f>
        <v>0</v>
      </c>
      <c r="AR159" s="193" t="s">
        <v>87</v>
      </c>
      <c r="AT159" s="194" t="s">
        <v>78</v>
      </c>
      <c r="AU159" s="194" t="s">
        <v>87</v>
      </c>
      <c r="AY159" s="193" t="s">
        <v>135</v>
      </c>
      <c r="BK159" s="195">
        <f>SUM(BK160:BK163)</f>
        <v>0</v>
      </c>
    </row>
    <row r="160" spans="1:65" s="2" customFormat="1" ht="16.5" customHeight="1">
      <c r="A160" s="32"/>
      <c r="B160" s="33"/>
      <c r="C160" s="226" t="s">
        <v>229</v>
      </c>
      <c r="D160" s="226" t="s">
        <v>221</v>
      </c>
      <c r="E160" s="227" t="s">
        <v>766</v>
      </c>
      <c r="F160" s="228" t="s">
        <v>767</v>
      </c>
      <c r="G160" s="229" t="s">
        <v>224</v>
      </c>
      <c r="H160" s="230">
        <v>2.72</v>
      </c>
      <c r="I160" s="231"/>
      <c r="J160" s="232">
        <f>ROUND(I160*H160,2)</f>
        <v>0</v>
      </c>
      <c r="K160" s="228" t="s">
        <v>1</v>
      </c>
      <c r="L160" s="233"/>
      <c r="M160" s="234" t="s">
        <v>1</v>
      </c>
      <c r="N160" s="235" t="s">
        <v>44</v>
      </c>
      <c r="O160" s="69"/>
      <c r="P160" s="207">
        <f>O160*H160</f>
        <v>0</v>
      </c>
      <c r="Q160" s="207">
        <v>0</v>
      </c>
      <c r="R160" s="207">
        <f>Q160*H160</f>
        <v>0</v>
      </c>
      <c r="S160" s="207">
        <v>0</v>
      </c>
      <c r="T160" s="208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209" t="s">
        <v>167</v>
      </c>
      <c r="AT160" s="209" t="s">
        <v>221</v>
      </c>
      <c r="AU160" s="209" t="s">
        <v>89</v>
      </c>
      <c r="AY160" s="15" t="s">
        <v>135</v>
      </c>
      <c r="BE160" s="210">
        <f>IF(N160="základní",J160,0)</f>
        <v>0</v>
      </c>
      <c r="BF160" s="210">
        <f>IF(N160="snížená",J160,0)</f>
        <v>0</v>
      </c>
      <c r="BG160" s="210">
        <f>IF(N160="zákl. přenesená",J160,0)</f>
        <v>0</v>
      </c>
      <c r="BH160" s="210">
        <f>IF(N160="sníž. přenesená",J160,0)</f>
        <v>0</v>
      </c>
      <c r="BI160" s="210">
        <f>IF(N160="nulová",J160,0)</f>
        <v>0</v>
      </c>
      <c r="BJ160" s="15" t="s">
        <v>87</v>
      </c>
      <c r="BK160" s="210">
        <f>ROUND(I160*H160,2)</f>
        <v>0</v>
      </c>
      <c r="BL160" s="15" t="s">
        <v>142</v>
      </c>
      <c r="BM160" s="209" t="s">
        <v>768</v>
      </c>
    </row>
    <row r="161" spans="1:65" s="2" customFormat="1" ht="16.5" customHeight="1">
      <c r="A161" s="32"/>
      <c r="B161" s="33"/>
      <c r="C161" s="226" t="s">
        <v>231</v>
      </c>
      <c r="D161" s="226" t="s">
        <v>221</v>
      </c>
      <c r="E161" s="227" t="s">
        <v>769</v>
      </c>
      <c r="F161" s="228" t="s">
        <v>770</v>
      </c>
      <c r="G161" s="229" t="s">
        <v>531</v>
      </c>
      <c r="H161" s="230">
        <v>8</v>
      </c>
      <c r="I161" s="231"/>
      <c r="J161" s="232">
        <f>ROUND(I161*H161,2)</f>
        <v>0</v>
      </c>
      <c r="K161" s="228" t="s">
        <v>1</v>
      </c>
      <c r="L161" s="233"/>
      <c r="M161" s="234" t="s">
        <v>1</v>
      </c>
      <c r="N161" s="235" t="s">
        <v>44</v>
      </c>
      <c r="O161" s="69"/>
      <c r="P161" s="207">
        <f>O161*H161</f>
        <v>0</v>
      </c>
      <c r="Q161" s="207">
        <v>0</v>
      </c>
      <c r="R161" s="207">
        <f>Q161*H161</f>
        <v>0</v>
      </c>
      <c r="S161" s="207">
        <v>0</v>
      </c>
      <c r="T161" s="208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209" t="s">
        <v>167</v>
      </c>
      <c r="AT161" s="209" t="s">
        <v>221</v>
      </c>
      <c r="AU161" s="209" t="s">
        <v>89</v>
      </c>
      <c r="AY161" s="15" t="s">
        <v>135</v>
      </c>
      <c r="BE161" s="210">
        <f>IF(N161="základní",J161,0)</f>
        <v>0</v>
      </c>
      <c r="BF161" s="210">
        <f>IF(N161="snížená",J161,0)</f>
        <v>0</v>
      </c>
      <c r="BG161" s="210">
        <f>IF(N161="zákl. přenesená",J161,0)</f>
        <v>0</v>
      </c>
      <c r="BH161" s="210">
        <f>IF(N161="sníž. přenesená",J161,0)</f>
        <v>0</v>
      </c>
      <c r="BI161" s="210">
        <f>IF(N161="nulová",J161,0)</f>
        <v>0</v>
      </c>
      <c r="BJ161" s="15" t="s">
        <v>87</v>
      </c>
      <c r="BK161" s="210">
        <f>ROUND(I161*H161,2)</f>
        <v>0</v>
      </c>
      <c r="BL161" s="15" t="s">
        <v>142</v>
      </c>
      <c r="BM161" s="209" t="s">
        <v>771</v>
      </c>
    </row>
    <row r="162" spans="1:65" s="2" customFormat="1" ht="16.5" customHeight="1">
      <c r="A162" s="32"/>
      <c r="B162" s="33"/>
      <c r="C162" s="226" t="s">
        <v>236</v>
      </c>
      <c r="D162" s="226" t="s">
        <v>221</v>
      </c>
      <c r="E162" s="227" t="s">
        <v>772</v>
      </c>
      <c r="F162" s="228" t="s">
        <v>773</v>
      </c>
      <c r="G162" s="229" t="s">
        <v>282</v>
      </c>
      <c r="H162" s="230">
        <v>215</v>
      </c>
      <c r="I162" s="231"/>
      <c r="J162" s="232">
        <f>ROUND(I162*H162,2)</f>
        <v>0</v>
      </c>
      <c r="K162" s="228" t="s">
        <v>1</v>
      </c>
      <c r="L162" s="233"/>
      <c r="M162" s="234" t="s">
        <v>1</v>
      </c>
      <c r="N162" s="235" t="s">
        <v>44</v>
      </c>
      <c r="O162" s="69"/>
      <c r="P162" s="207">
        <f>O162*H162</f>
        <v>0</v>
      </c>
      <c r="Q162" s="207">
        <v>0</v>
      </c>
      <c r="R162" s="207">
        <f>Q162*H162</f>
        <v>0</v>
      </c>
      <c r="S162" s="207">
        <v>0</v>
      </c>
      <c r="T162" s="208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209" t="s">
        <v>167</v>
      </c>
      <c r="AT162" s="209" t="s">
        <v>221</v>
      </c>
      <c r="AU162" s="209" t="s">
        <v>89</v>
      </c>
      <c r="AY162" s="15" t="s">
        <v>135</v>
      </c>
      <c r="BE162" s="210">
        <f>IF(N162="základní",J162,0)</f>
        <v>0</v>
      </c>
      <c r="BF162" s="210">
        <f>IF(N162="snížená",J162,0)</f>
        <v>0</v>
      </c>
      <c r="BG162" s="210">
        <f>IF(N162="zákl. přenesená",J162,0)</f>
        <v>0</v>
      </c>
      <c r="BH162" s="210">
        <f>IF(N162="sníž. přenesená",J162,0)</f>
        <v>0</v>
      </c>
      <c r="BI162" s="210">
        <f>IF(N162="nulová",J162,0)</f>
        <v>0</v>
      </c>
      <c r="BJ162" s="15" t="s">
        <v>87</v>
      </c>
      <c r="BK162" s="210">
        <f>ROUND(I162*H162,2)</f>
        <v>0</v>
      </c>
      <c r="BL162" s="15" t="s">
        <v>142</v>
      </c>
      <c r="BM162" s="209" t="s">
        <v>774</v>
      </c>
    </row>
    <row r="163" spans="1:65" s="2" customFormat="1" ht="16.5" customHeight="1">
      <c r="A163" s="32"/>
      <c r="B163" s="33"/>
      <c r="C163" s="226" t="s">
        <v>240</v>
      </c>
      <c r="D163" s="226" t="s">
        <v>221</v>
      </c>
      <c r="E163" s="227" t="s">
        <v>775</v>
      </c>
      <c r="F163" s="228" t="s">
        <v>773</v>
      </c>
      <c r="G163" s="229" t="s">
        <v>282</v>
      </c>
      <c r="H163" s="230">
        <v>36</v>
      </c>
      <c r="I163" s="231"/>
      <c r="J163" s="232">
        <f>ROUND(I163*H163,2)</f>
        <v>0</v>
      </c>
      <c r="K163" s="228" t="s">
        <v>1</v>
      </c>
      <c r="L163" s="233"/>
      <c r="M163" s="234" t="s">
        <v>1</v>
      </c>
      <c r="N163" s="235" t="s">
        <v>44</v>
      </c>
      <c r="O163" s="69"/>
      <c r="P163" s="207">
        <f>O163*H163</f>
        <v>0</v>
      </c>
      <c r="Q163" s="207">
        <v>0</v>
      </c>
      <c r="R163" s="207">
        <f>Q163*H163</f>
        <v>0</v>
      </c>
      <c r="S163" s="207">
        <v>0</v>
      </c>
      <c r="T163" s="208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209" t="s">
        <v>167</v>
      </c>
      <c r="AT163" s="209" t="s">
        <v>221</v>
      </c>
      <c r="AU163" s="209" t="s">
        <v>89</v>
      </c>
      <c r="AY163" s="15" t="s">
        <v>135</v>
      </c>
      <c r="BE163" s="210">
        <f>IF(N163="základní",J163,0)</f>
        <v>0</v>
      </c>
      <c r="BF163" s="210">
        <f>IF(N163="snížená",J163,0)</f>
        <v>0</v>
      </c>
      <c r="BG163" s="210">
        <f>IF(N163="zákl. přenesená",J163,0)</f>
        <v>0</v>
      </c>
      <c r="BH163" s="210">
        <f>IF(N163="sníž. přenesená",J163,0)</f>
        <v>0</v>
      </c>
      <c r="BI163" s="210">
        <f>IF(N163="nulová",J163,0)</f>
        <v>0</v>
      </c>
      <c r="BJ163" s="15" t="s">
        <v>87</v>
      </c>
      <c r="BK163" s="210">
        <f>ROUND(I163*H163,2)</f>
        <v>0</v>
      </c>
      <c r="BL163" s="15" t="s">
        <v>142</v>
      </c>
      <c r="BM163" s="209" t="s">
        <v>776</v>
      </c>
    </row>
    <row r="164" spans="1:65" s="12" customFormat="1" ht="22.75" customHeight="1">
      <c r="B164" s="182"/>
      <c r="C164" s="183"/>
      <c r="D164" s="184" t="s">
        <v>78</v>
      </c>
      <c r="E164" s="196" t="s">
        <v>777</v>
      </c>
      <c r="F164" s="196" t="s">
        <v>778</v>
      </c>
      <c r="G164" s="183"/>
      <c r="H164" s="183"/>
      <c r="I164" s="186"/>
      <c r="J164" s="197">
        <f>BK164</f>
        <v>0</v>
      </c>
      <c r="K164" s="183"/>
      <c r="L164" s="188"/>
      <c r="M164" s="189"/>
      <c r="N164" s="190"/>
      <c r="O164" s="190"/>
      <c r="P164" s="191">
        <f>SUM(P165:P183)</f>
        <v>0</v>
      </c>
      <c r="Q164" s="190"/>
      <c r="R164" s="191">
        <f>SUM(R165:R183)</f>
        <v>0</v>
      </c>
      <c r="S164" s="190"/>
      <c r="T164" s="192">
        <f>SUM(T165:T183)</f>
        <v>0</v>
      </c>
      <c r="AR164" s="193" t="s">
        <v>87</v>
      </c>
      <c r="AT164" s="194" t="s">
        <v>78</v>
      </c>
      <c r="AU164" s="194" t="s">
        <v>87</v>
      </c>
      <c r="AY164" s="193" t="s">
        <v>135</v>
      </c>
      <c r="BK164" s="195">
        <f>SUM(BK165:BK183)</f>
        <v>0</v>
      </c>
    </row>
    <row r="165" spans="1:65" s="2" customFormat="1" ht="16.5" customHeight="1">
      <c r="A165" s="32"/>
      <c r="B165" s="33"/>
      <c r="C165" s="198" t="s">
        <v>244</v>
      </c>
      <c r="D165" s="198" t="s">
        <v>137</v>
      </c>
      <c r="E165" s="199" t="s">
        <v>779</v>
      </c>
      <c r="F165" s="200" t="s">
        <v>780</v>
      </c>
      <c r="G165" s="201" t="s">
        <v>531</v>
      </c>
      <c r="H165" s="202">
        <v>12</v>
      </c>
      <c r="I165" s="203"/>
      <c r="J165" s="204">
        <f t="shared" ref="J165:J183" si="25">ROUND(I165*H165,2)</f>
        <v>0</v>
      </c>
      <c r="K165" s="200" t="s">
        <v>1</v>
      </c>
      <c r="L165" s="37"/>
      <c r="M165" s="205" t="s">
        <v>1</v>
      </c>
      <c r="N165" s="206" t="s">
        <v>44</v>
      </c>
      <c r="O165" s="69"/>
      <c r="P165" s="207">
        <f t="shared" ref="P165:P183" si="26">O165*H165</f>
        <v>0</v>
      </c>
      <c r="Q165" s="207">
        <v>0</v>
      </c>
      <c r="R165" s="207">
        <f t="shared" ref="R165:R183" si="27">Q165*H165</f>
        <v>0</v>
      </c>
      <c r="S165" s="207">
        <v>0</v>
      </c>
      <c r="T165" s="208">
        <f t="shared" ref="T165:T183" si="28"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209" t="s">
        <v>142</v>
      </c>
      <c r="AT165" s="209" t="s">
        <v>137</v>
      </c>
      <c r="AU165" s="209" t="s">
        <v>89</v>
      </c>
      <c r="AY165" s="15" t="s">
        <v>135</v>
      </c>
      <c r="BE165" s="210">
        <f t="shared" ref="BE165:BE183" si="29">IF(N165="základní",J165,0)</f>
        <v>0</v>
      </c>
      <c r="BF165" s="210">
        <f t="shared" ref="BF165:BF183" si="30">IF(N165="snížená",J165,0)</f>
        <v>0</v>
      </c>
      <c r="BG165" s="210">
        <f t="shared" ref="BG165:BG183" si="31">IF(N165="zákl. přenesená",J165,0)</f>
        <v>0</v>
      </c>
      <c r="BH165" s="210">
        <f t="shared" ref="BH165:BH183" si="32">IF(N165="sníž. přenesená",J165,0)</f>
        <v>0</v>
      </c>
      <c r="BI165" s="210">
        <f t="shared" ref="BI165:BI183" si="33">IF(N165="nulová",J165,0)</f>
        <v>0</v>
      </c>
      <c r="BJ165" s="15" t="s">
        <v>87</v>
      </c>
      <c r="BK165" s="210">
        <f t="shared" ref="BK165:BK183" si="34">ROUND(I165*H165,2)</f>
        <v>0</v>
      </c>
      <c r="BL165" s="15" t="s">
        <v>142</v>
      </c>
      <c r="BM165" s="209" t="s">
        <v>781</v>
      </c>
    </row>
    <row r="166" spans="1:65" s="2" customFormat="1" ht="16.5" customHeight="1">
      <c r="A166" s="32"/>
      <c r="B166" s="33"/>
      <c r="C166" s="198" t="s">
        <v>249</v>
      </c>
      <c r="D166" s="198" t="s">
        <v>137</v>
      </c>
      <c r="E166" s="199" t="s">
        <v>782</v>
      </c>
      <c r="F166" s="200" t="s">
        <v>783</v>
      </c>
      <c r="G166" s="201" t="s">
        <v>531</v>
      </c>
      <c r="H166" s="202">
        <v>8</v>
      </c>
      <c r="I166" s="203"/>
      <c r="J166" s="204">
        <f t="shared" si="25"/>
        <v>0</v>
      </c>
      <c r="K166" s="200" t="s">
        <v>1</v>
      </c>
      <c r="L166" s="37"/>
      <c r="M166" s="205" t="s">
        <v>1</v>
      </c>
      <c r="N166" s="206" t="s">
        <v>44</v>
      </c>
      <c r="O166" s="69"/>
      <c r="P166" s="207">
        <f t="shared" si="26"/>
        <v>0</v>
      </c>
      <c r="Q166" s="207">
        <v>0</v>
      </c>
      <c r="R166" s="207">
        <f t="shared" si="27"/>
        <v>0</v>
      </c>
      <c r="S166" s="207">
        <v>0</v>
      </c>
      <c r="T166" s="208">
        <f t="shared" si="28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209" t="s">
        <v>142</v>
      </c>
      <c r="AT166" s="209" t="s">
        <v>137</v>
      </c>
      <c r="AU166" s="209" t="s">
        <v>89</v>
      </c>
      <c r="AY166" s="15" t="s">
        <v>135</v>
      </c>
      <c r="BE166" s="210">
        <f t="shared" si="29"/>
        <v>0</v>
      </c>
      <c r="BF166" s="210">
        <f t="shared" si="30"/>
        <v>0</v>
      </c>
      <c r="BG166" s="210">
        <f t="shared" si="31"/>
        <v>0</v>
      </c>
      <c r="BH166" s="210">
        <f t="shared" si="32"/>
        <v>0</v>
      </c>
      <c r="BI166" s="210">
        <f t="shared" si="33"/>
        <v>0</v>
      </c>
      <c r="BJ166" s="15" t="s">
        <v>87</v>
      </c>
      <c r="BK166" s="210">
        <f t="shared" si="34"/>
        <v>0</v>
      </c>
      <c r="BL166" s="15" t="s">
        <v>142</v>
      </c>
      <c r="BM166" s="209" t="s">
        <v>784</v>
      </c>
    </row>
    <row r="167" spans="1:65" s="2" customFormat="1" ht="16.5" customHeight="1">
      <c r="A167" s="32"/>
      <c r="B167" s="33"/>
      <c r="C167" s="198" t="s">
        <v>253</v>
      </c>
      <c r="D167" s="198" t="s">
        <v>137</v>
      </c>
      <c r="E167" s="199" t="s">
        <v>785</v>
      </c>
      <c r="F167" s="200" t="s">
        <v>786</v>
      </c>
      <c r="G167" s="201" t="s">
        <v>531</v>
      </c>
      <c r="H167" s="202">
        <v>1</v>
      </c>
      <c r="I167" s="203"/>
      <c r="J167" s="204">
        <f t="shared" si="25"/>
        <v>0</v>
      </c>
      <c r="K167" s="200" t="s">
        <v>1</v>
      </c>
      <c r="L167" s="37"/>
      <c r="M167" s="205" t="s">
        <v>1</v>
      </c>
      <c r="N167" s="206" t="s">
        <v>44</v>
      </c>
      <c r="O167" s="69"/>
      <c r="P167" s="207">
        <f t="shared" si="26"/>
        <v>0</v>
      </c>
      <c r="Q167" s="207">
        <v>0</v>
      </c>
      <c r="R167" s="207">
        <f t="shared" si="27"/>
        <v>0</v>
      </c>
      <c r="S167" s="207">
        <v>0</v>
      </c>
      <c r="T167" s="208">
        <f t="shared" si="28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209" t="s">
        <v>142</v>
      </c>
      <c r="AT167" s="209" t="s">
        <v>137</v>
      </c>
      <c r="AU167" s="209" t="s">
        <v>89</v>
      </c>
      <c r="AY167" s="15" t="s">
        <v>135</v>
      </c>
      <c r="BE167" s="210">
        <f t="shared" si="29"/>
        <v>0</v>
      </c>
      <c r="BF167" s="210">
        <f t="shared" si="30"/>
        <v>0</v>
      </c>
      <c r="BG167" s="210">
        <f t="shared" si="31"/>
        <v>0</v>
      </c>
      <c r="BH167" s="210">
        <f t="shared" si="32"/>
        <v>0</v>
      </c>
      <c r="BI167" s="210">
        <f t="shared" si="33"/>
        <v>0</v>
      </c>
      <c r="BJ167" s="15" t="s">
        <v>87</v>
      </c>
      <c r="BK167" s="210">
        <f t="shared" si="34"/>
        <v>0</v>
      </c>
      <c r="BL167" s="15" t="s">
        <v>142</v>
      </c>
      <c r="BM167" s="209" t="s">
        <v>787</v>
      </c>
    </row>
    <row r="168" spans="1:65" s="2" customFormat="1" ht="16.5" customHeight="1">
      <c r="A168" s="32"/>
      <c r="B168" s="33"/>
      <c r="C168" s="198" t="s">
        <v>257</v>
      </c>
      <c r="D168" s="198" t="s">
        <v>137</v>
      </c>
      <c r="E168" s="199" t="s">
        <v>785</v>
      </c>
      <c r="F168" s="200" t="s">
        <v>786</v>
      </c>
      <c r="G168" s="201" t="s">
        <v>531</v>
      </c>
      <c r="H168" s="202">
        <v>3</v>
      </c>
      <c r="I168" s="203"/>
      <c r="J168" s="204">
        <f t="shared" si="25"/>
        <v>0</v>
      </c>
      <c r="K168" s="200" t="s">
        <v>1</v>
      </c>
      <c r="L168" s="37"/>
      <c r="M168" s="205" t="s">
        <v>1</v>
      </c>
      <c r="N168" s="206" t="s">
        <v>44</v>
      </c>
      <c r="O168" s="69"/>
      <c r="P168" s="207">
        <f t="shared" si="26"/>
        <v>0</v>
      </c>
      <c r="Q168" s="207">
        <v>0</v>
      </c>
      <c r="R168" s="207">
        <f t="shared" si="27"/>
        <v>0</v>
      </c>
      <c r="S168" s="207">
        <v>0</v>
      </c>
      <c r="T168" s="208">
        <f t="shared" si="28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209" t="s">
        <v>142</v>
      </c>
      <c r="AT168" s="209" t="s">
        <v>137</v>
      </c>
      <c r="AU168" s="209" t="s">
        <v>89</v>
      </c>
      <c r="AY168" s="15" t="s">
        <v>135</v>
      </c>
      <c r="BE168" s="210">
        <f t="shared" si="29"/>
        <v>0</v>
      </c>
      <c r="BF168" s="210">
        <f t="shared" si="30"/>
        <v>0</v>
      </c>
      <c r="BG168" s="210">
        <f t="shared" si="31"/>
        <v>0</v>
      </c>
      <c r="BH168" s="210">
        <f t="shared" si="32"/>
        <v>0</v>
      </c>
      <c r="BI168" s="210">
        <f t="shared" si="33"/>
        <v>0</v>
      </c>
      <c r="BJ168" s="15" t="s">
        <v>87</v>
      </c>
      <c r="BK168" s="210">
        <f t="shared" si="34"/>
        <v>0</v>
      </c>
      <c r="BL168" s="15" t="s">
        <v>142</v>
      </c>
      <c r="BM168" s="209" t="s">
        <v>788</v>
      </c>
    </row>
    <row r="169" spans="1:65" s="2" customFormat="1" ht="16.5" customHeight="1">
      <c r="A169" s="32"/>
      <c r="B169" s="33"/>
      <c r="C169" s="198" t="s">
        <v>261</v>
      </c>
      <c r="D169" s="198" t="s">
        <v>137</v>
      </c>
      <c r="E169" s="199" t="s">
        <v>789</v>
      </c>
      <c r="F169" s="200" t="s">
        <v>790</v>
      </c>
      <c r="G169" s="201" t="s">
        <v>531</v>
      </c>
      <c r="H169" s="202">
        <v>4</v>
      </c>
      <c r="I169" s="203"/>
      <c r="J169" s="204">
        <f t="shared" si="25"/>
        <v>0</v>
      </c>
      <c r="K169" s="200" t="s">
        <v>1</v>
      </c>
      <c r="L169" s="37"/>
      <c r="M169" s="205" t="s">
        <v>1</v>
      </c>
      <c r="N169" s="206" t="s">
        <v>44</v>
      </c>
      <c r="O169" s="69"/>
      <c r="P169" s="207">
        <f t="shared" si="26"/>
        <v>0</v>
      </c>
      <c r="Q169" s="207">
        <v>0</v>
      </c>
      <c r="R169" s="207">
        <f t="shared" si="27"/>
        <v>0</v>
      </c>
      <c r="S169" s="207">
        <v>0</v>
      </c>
      <c r="T169" s="208">
        <f t="shared" si="28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209" t="s">
        <v>142</v>
      </c>
      <c r="AT169" s="209" t="s">
        <v>137</v>
      </c>
      <c r="AU169" s="209" t="s">
        <v>89</v>
      </c>
      <c r="AY169" s="15" t="s">
        <v>135</v>
      </c>
      <c r="BE169" s="210">
        <f t="shared" si="29"/>
        <v>0</v>
      </c>
      <c r="BF169" s="210">
        <f t="shared" si="30"/>
        <v>0</v>
      </c>
      <c r="BG169" s="210">
        <f t="shared" si="31"/>
        <v>0</v>
      </c>
      <c r="BH169" s="210">
        <f t="shared" si="32"/>
        <v>0</v>
      </c>
      <c r="BI169" s="210">
        <f t="shared" si="33"/>
        <v>0</v>
      </c>
      <c r="BJ169" s="15" t="s">
        <v>87</v>
      </c>
      <c r="BK169" s="210">
        <f t="shared" si="34"/>
        <v>0</v>
      </c>
      <c r="BL169" s="15" t="s">
        <v>142</v>
      </c>
      <c r="BM169" s="209" t="s">
        <v>791</v>
      </c>
    </row>
    <row r="170" spans="1:65" s="2" customFormat="1" ht="16.5" customHeight="1">
      <c r="A170" s="32"/>
      <c r="B170" s="33"/>
      <c r="C170" s="198" t="s">
        <v>265</v>
      </c>
      <c r="D170" s="198" t="s">
        <v>137</v>
      </c>
      <c r="E170" s="199" t="s">
        <v>792</v>
      </c>
      <c r="F170" s="200" t="s">
        <v>793</v>
      </c>
      <c r="G170" s="201" t="s">
        <v>531</v>
      </c>
      <c r="H170" s="202">
        <v>3</v>
      </c>
      <c r="I170" s="203"/>
      <c r="J170" s="204">
        <f t="shared" si="25"/>
        <v>0</v>
      </c>
      <c r="K170" s="200" t="s">
        <v>1</v>
      </c>
      <c r="L170" s="37"/>
      <c r="M170" s="205" t="s">
        <v>1</v>
      </c>
      <c r="N170" s="206" t="s">
        <v>44</v>
      </c>
      <c r="O170" s="69"/>
      <c r="P170" s="207">
        <f t="shared" si="26"/>
        <v>0</v>
      </c>
      <c r="Q170" s="207">
        <v>0</v>
      </c>
      <c r="R170" s="207">
        <f t="shared" si="27"/>
        <v>0</v>
      </c>
      <c r="S170" s="207">
        <v>0</v>
      </c>
      <c r="T170" s="208">
        <f t="shared" si="28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209" t="s">
        <v>142</v>
      </c>
      <c r="AT170" s="209" t="s">
        <v>137</v>
      </c>
      <c r="AU170" s="209" t="s">
        <v>89</v>
      </c>
      <c r="AY170" s="15" t="s">
        <v>135</v>
      </c>
      <c r="BE170" s="210">
        <f t="shared" si="29"/>
        <v>0</v>
      </c>
      <c r="BF170" s="210">
        <f t="shared" si="30"/>
        <v>0</v>
      </c>
      <c r="BG170" s="210">
        <f t="shared" si="31"/>
        <v>0</v>
      </c>
      <c r="BH170" s="210">
        <f t="shared" si="32"/>
        <v>0</v>
      </c>
      <c r="BI170" s="210">
        <f t="shared" si="33"/>
        <v>0</v>
      </c>
      <c r="BJ170" s="15" t="s">
        <v>87</v>
      </c>
      <c r="BK170" s="210">
        <f t="shared" si="34"/>
        <v>0</v>
      </c>
      <c r="BL170" s="15" t="s">
        <v>142</v>
      </c>
      <c r="BM170" s="209" t="s">
        <v>794</v>
      </c>
    </row>
    <row r="171" spans="1:65" s="2" customFormat="1" ht="16.5" customHeight="1">
      <c r="A171" s="32"/>
      <c r="B171" s="33"/>
      <c r="C171" s="198" t="s">
        <v>270</v>
      </c>
      <c r="D171" s="198" t="s">
        <v>137</v>
      </c>
      <c r="E171" s="199" t="s">
        <v>795</v>
      </c>
      <c r="F171" s="200" t="s">
        <v>796</v>
      </c>
      <c r="G171" s="201" t="s">
        <v>531</v>
      </c>
      <c r="H171" s="202">
        <v>2</v>
      </c>
      <c r="I171" s="203"/>
      <c r="J171" s="204">
        <f t="shared" si="25"/>
        <v>0</v>
      </c>
      <c r="K171" s="200" t="s">
        <v>1</v>
      </c>
      <c r="L171" s="37"/>
      <c r="M171" s="205" t="s">
        <v>1</v>
      </c>
      <c r="N171" s="206" t="s">
        <v>44</v>
      </c>
      <c r="O171" s="69"/>
      <c r="P171" s="207">
        <f t="shared" si="26"/>
        <v>0</v>
      </c>
      <c r="Q171" s="207">
        <v>0</v>
      </c>
      <c r="R171" s="207">
        <f t="shared" si="27"/>
        <v>0</v>
      </c>
      <c r="S171" s="207">
        <v>0</v>
      </c>
      <c r="T171" s="208">
        <f t="shared" si="28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209" t="s">
        <v>142</v>
      </c>
      <c r="AT171" s="209" t="s">
        <v>137</v>
      </c>
      <c r="AU171" s="209" t="s">
        <v>89</v>
      </c>
      <c r="AY171" s="15" t="s">
        <v>135</v>
      </c>
      <c r="BE171" s="210">
        <f t="shared" si="29"/>
        <v>0</v>
      </c>
      <c r="BF171" s="210">
        <f t="shared" si="30"/>
        <v>0</v>
      </c>
      <c r="BG171" s="210">
        <f t="shared" si="31"/>
        <v>0</v>
      </c>
      <c r="BH171" s="210">
        <f t="shared" si="32"/>
        <v>0</v>
      </c>
      <c r="BI171" s="210">
        <f t="shared" si="33"/>
        <v>0</v>
      </c>
      <c r="BJ171" s="15" t="s">
        <v>87</v>
      </c>
      <c r="BK171" s="210">
        <f t="shared" si="34"/>
        <v>0</v>
      </c>
      <c r="BL171" s="15" t="s">
        <v>142</v>
      </c>
      <c r="BM171" s="209" t="s">
        <v>797</v>
      </c>
    </row>
    <row r="172" spans="1:65" s="2" customFormat="1" ht="21.75" customHeight="1">
      <c r="A172" s="32"/>
      <c r="B172" s="33"/>
      <c r="C172" s="198" t="s">
        <v>275</v>
      </c>
      <c r="D172" s="198" t="s">
        <v>137</v>
      </c>
      <c r="E172" s="199" t="s">
        <v>798</v>
      </c>
      <c r="F172" s="200" t="s">
        <v>799</v>
      </c>
      <c r="G172" s="201" t="s">
        <v>282</v>
      </c>
      <c r="H172" s="202">
        <v>280</v>
      </c>
      <c r="I172" s="203"/>
      <c r="J172" s="204">
        <f t="shared" si="25"/>
        <v>0</v>
      </c>
      <c r="K172" s="200" t="s">
        <v>1</v>
      </c>
      <c r="L172" s="37"/>
      <c r="M172" s="205" t="s">
        <v>1</v>
      </c>
      <c r="N172" s="206" t="s">
        <v>44</v>
      </c>
      <c r="O172" s="69"/>
      <c r="P172" s="207">
        <f t="shared" si="26"/>
        <v>0</v>
      </c>
      <c r="Q172" s="207">
        <v>0</v>
      </c>
      <c r="R172" s="207">
        <f t="shared" si="27"/>
        <v>0</v>
      </c>
      <c r="S172" s="207">
        <v>0</v>
      </c>
      <c r="T172" s="208">
        <f t="shared" si="28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209" t="s">
        <v>142</v>
      </c>
      <c r="AT172" s="209" t="s">
        <v>137</v>
      </c>
      <c r="AU172" s="209" t="s">
        <v>89</v>
      </c>
      <c r="AY172" s="15" t="s">
        <v>135</v>
      </c>
      <c r="BE172" s="210">
        <f t="shared" si="29"/>
        <v>0</v>
      </c>
      <c r="BF172" s="210">
        <f t="shared" si="30"/>
        <v>0</v>
      </c>
      <c r="BG172" s="210">
        <f t="shared" si="31"/>
        <v>0</v>
      </c>
      <c r="BH172" s="210">
        <f t="shared" si="32"/>
        <v>0</v>
      </c>
      <c r="BI172" s="210">
        <f t="shared" si="33"/>
        <v>0</v>
      </c>
      <c r="BJ172" s="15" t="s">
        <v>87</v>
      </c>
      <c r="BK172" s="210">
        <f t="shared" si="34"/>
        <v>0</v>
      </c>
      <c r="BL172" s="15" t="s">
        <v>142</v>
      </c>
      <c r="BM172" s="209" t="s">
        <v>800</v>
      </c>
    </row>
    <row r="173" spans="1:65" s="2" customFormat="1" ht="16.5" customHeight="1">
      <c r="A173" s="32"/>
      <c r="B173" s="33"/>
      <c r="C173" s="198" t="s">
        <v>279</v>
      </c>
      <c r="D173" s="198" t="s">
        <v>137</v>
      </c>
      <c r="E173" s="199" t="s">
        <v>801</v>
      </c>
      <c r="F173" s="200" t="s">
        <v>802</v>
      </c>
      <c r="G173" s="201" t="s">
        <v>282</v>
      </c>
      <c r="H173" s="202">
        <v>100</v>
      </c>
      <c r="I173" s="203"/>
      <c r="J173" s="204">
        <f t="shared" si="25"/>
        <v>0</v>
      </c>
      <c r="K173" s="200" t="s">
        <v>1</v>
      </c>
      <c r="L173" s="37"/>
      <c r="M173" s="205" t="s">
        <v>1</v>
      </c>
      <c r="N173" s="206" t="s">
        <v>44</v>
      </c>
      <c r="O173" s="69"/>
      <c r="P173" s="207">
        <f t="shared" si="26"/>
        <v>0</v>
      </c>
      <c r="Q173" s="207">
        <v>0</v>
      </c>
      <c r="R173" s="207">
        <f t="shared" si="27"/>
        <v>0</v>
      </c>
      <c r="S173" s="207">
        <v>0</v>
      </c>
      <c r="T173" s="208">
        <f t="shared" si="28"/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209" t="s">
        <v>142</v>
      </c>
      <c r="AT173" s="209" t="s">
        <v>137</v>
      </c>
      <c r="AU173" s="209" t="s">
        <v>89</v>
      </c>
      <c r="AY173" s="15" t="s">
        <v>135</v>
      </c>
      <c r="BE173" s="210">
        <f t="shared" si="29"/>
        <v>0</v>
      </c>
      <c r="BF173" s="210">
        <f t="shared" si="30"/>
        <v>0</v>
      </c>
      <c r="BG173" s="210">
        <f t="shared" si="31"/>
        <v>0</v>
      </c>
      <c r="BH173" s="210">
        <f t="shared" si="32"/>
        <v>0</v>
      </c>
      <c r="BI173" s="210">
        <f t="shared" si="33"/>
        <v>0</v>
      </c>
      <c r="BJ173" s="15" t="s">
        <v>87</v>
      </c>
      <c r="BK173" s="210">
        <f t="shared" si="34"/>
        <v>0</v>
      </c>
      <c r="BL173" s="15" t="s">
        <v>142</v>
      </c>
      <c r="BM173" s="209" t="s">
        <v>803</v>
      </c>
    </row>
    <row r="174" spans="1:65" s="2" customFormat="1" ht="16.5" customHeight="1">
      <c r="A174" s="32"/>
      <c r="B174" s="33"/>
      <c r="C174" s="198" t="s">
        <v>284</v>
      </c>
      <c r="D174" s="198" t="s">
        <v>137</v>
      </c>
      <c r="E174" s="199" t="s">
        <v>804</v>
      </c>
      <c r="F174" s="200" t="s">
        <v>805</v>
      </c>
      <c r="G174" s="201" t="s">
        <v>282</v>
      </c>
      <c r="H174" s="202">
        <v>320</v>
      </c>
      <c r="I174" s="203"/>
      <c r="J174" s="204">
        <f t="shared" si="25"/>
        <v>0</v>
      </c>
      <c r="K174" s="200" t="s">
        <v>1</v>
      </c>
      <c r="L174" s="37"/>
      <c r="M174" s="205" t="s">
        <v>1</v>
      </c>
      <c r="N174" s="206" t="s">
        <v>44</v>
      </c>
      <c r="O174" s="69"/>
      <c r="P174" s="207">
        <f t="shared" si="26"/>
        <v>0</v>
      </c>
      <c r="Q174" s="207">
        <v>0</v>
      </c>
      <c r="R174" s="207">
        <f t="shared" si="27"/>
        <v>0</v>
      </c>
      <c r="S174" s="207">
        <v>0</v>
      </c>
      <c r="T174" s="208">
        <f t="shared" si="28"/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209" t="s">
        <v>142</v>
      </c>
      <c r="AT174" s="209" t="s">
        <v>137</v>
      </c>
      <c r="AU174" s="209" t="s">
        <v>89</v>
      </c>
      <c r="AY174" s="15" t="s">
        <v>135</v>
      </c>
      <c r="BE174" s="210">
        <f t="shared" si="29"/>
        <v>0</v>
      </c>
      <c r="BF174" s="210">
        <f t="shared" si="30"/>
        <v>0</v>
      </c>
      <c r="BG174" s="210">
        <f t="shared" si="31"/>
        <v>0</v>
      </c>
      <c r="BH174" s="210">
        <f t="shared" si="32"/>
        <v>0</v>
      </c>
      <c r="BI174" s="210">
        <f t="shared" si="33"/>
        <v>0</v>
      </c>
      <c r="BJ174" s="15" t="s">
        <v>87</v>
      </c>
      <c r="BK174" s="210">
        <f t="shared" si="34"/>
        <v>0</v>
      </c>
      <c r="BL174" s="15" t="s">
        <v>142</v>
      </c>
      <c r="BM174" s="209" t="s">
        <v>806</v>
      </c>
    </row>
    <row r="175" spans="1:65" s="2" customFormat="1" ht="21.75" customHeight="1">
      <c r="A175" s="32"/>
      <c r="B175" s="33"/>
      <c r="C175" s="198" t="s">
        <v>288</v>
      </c>
      <c r="D175" s="198" t="s">
        <v>137</v>
      </c>
      <c r="E175" s="199" t="s">
        <v>807</v>
      </c>
      <c r="F175" s="200" t="s">
        <v>808</v>
      </c>
      <c r="G175" s="201" t="s">
        <v>282</v>
      </c>
      <c r="H175" s="202">
        <v>220</v>
      </c>
      <c r="I175" s="203"/>
      <c r="J175" s="204">
        <f t="shared" si="25"/>
        <v>0</v>
      </c>
      <c r="K175" s="200" t="s">
        <v>1</v>
      </c>
      <c r="L175" s="37"/>
      <c r="M175" s="205" t="s">
        <v>1</v>
      </c>
      <c r="N175" s="206" t="s">
        <v>44</v>
      </c>
      <c r="O175" s="69"/>
      <c r="P175" s="207">
        <f t="shared" si="26"/>
        <v>0</v>
      </c>
      <c r="Q175" s="207">
        <v>0</v>
      </c>
      <c r="R175" s="207">
        <f t="shared" si="27"/>
        <v>0</v>
      </c>
      <c r="S175" s="207">
        <v>0</v>
      </c>
      <c r="T175" s="208">
        <f t="shared" si="28"/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209" t="s">
        <v>142</v>
      </c>
      <c r="AT175" s="209" t="s">
        <v>137</v>
      </c>
      <c r="AU175" s="209" t="s">
        <v>89</v>
      </c>
      <c r="AY175" s="15" t="s">
        <v>135</v>
      </c>
      <c r="BE175" s="210">
        <f t="shared" si="29"/>
        <v>0</v>
      </c>
      <c r="BF175" s="210">
        <f t="shared" si="30"/>
        <v>0</v>
      </c>
      <c r="BG175" s="210">
        <f t="shared" si="31"/>
        <v>0</v>
      </c>
      <c r="BH175" s="210">
        <f t="shared" si="32"/>
        <v>0</v>
      </c>
      <c r="BI175" s="210">
        <f t="shared" si="33"/>
        <v>0</v>
      </c>
      <c r="BJ175" s="15" t="s">
        <v>87</v>
      </c>
      <c r="BK175" s="210">
        <f t="shared" si="34"/>
        <v>0</v>
      </c>
      <c r="BL175" s="15" t="s">
        <v>142</v>
      </c>
      <c r="BM175" s="209" t="s">
        <v>809</v>
      </c>
    </row>
    <row r="176" spans="1:65" s="2" customFormat="1" ht="16.5" customHeight="1">
      <c r="A176" s="32"/>
      <c r="B176" s="33"/>
      <c r="C176" s="198" t="s">
        <v>292</v>
      </c>
      <c r="D176" s="198" t="s">
        <v>137</v>
      </c>
      <c r="E176" s="199" t="s">
        <v>810</v>
      </c>
      <c r="F176" s="200" t="s">
        <v>811</v>
      </c>
      <c r="G176" s="201" t="s">
        <v>531</v>
      </c>
      <c r="H176" s="202">
        <v>18</v>
      </c>
      <c r="I176" s="203"/>
      <c r="J176" s="204">
        <f t="shared" si="25"/>
        <v>0</v>
      </c>
      <c r="K176" s="200" t="s">
        <v>1</v>
      </c>
      <c r="L176" s="37"/>
      <c r="M176" s="205" t="s">
        <v>1</v>
      </c>
      <c r="N176" s="206" t="s">
        <v>44</v>
      </c>
      <c r="O176" s="69"/>
      <c r="P176" s="207">
        <f t="shared" si="26"/>
        <v>0</v>
      </c>
      <c r="Q176" s="207">
        <v>0</v>
      </c>
      <c r="R176" s="207">
        <f t="shared" si="27"/>
        <v>0</v>
      </c>
      <c r="S176" s="207">
        <v>0</v>
      </c>
      <c r="T176" s="208">
        <f t="shared" si="28"/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209" t="s">
        <v>142</v>
      </c>
      <c r="AT176" s="209" t="s">
        <v>137</v>
      </c>
      <c r="AU176" s="209" t="s">
        <v>89</v>
      </c>
      <c r="AY176" s="15" t="s">
        <v>135</v>
      </c>
      <c r="BE176" s="210">
        <f t="shared" si="29"/>
        <v>0</v>
      </c>
      <c r="BF176" s="210">
        <f t="shared" si="30"/>
        <v>0</v>
      </c>
      <c r="BG176" s="210">
        <f t="shared" si="31"/>
        <v>0</v>
      </c>
      <c r="BH176" s="210">
        <f t="shared" si="32"/>
        <v>0</v>
      </c>
      <c r="BI176" s="210">
        <f t="shared" si="33"/>
        <v>0</v>
      </c>
      <c r="BJ176" s="15" t="s">
        <v>87</v>
      </c>
      <c r="BK176" s="210">
        <f t="shared" si="34"/>
        <v>0</v>
      </c>
      <c r="BL176" s="15" t="s">
        <v>142</v>
      </c>
      <c r="BM176" s="209" t="s">
        <v>812</v>
      </c>
    </row>
    <row r="177" spans="1:65" s="2" customFormat="1" ht="16.5" customHeight="1">
      <c r="A177" s="32"/>
      <c r="B177" s="33"/>
      <c r="C177" s="198" t="s">
        <v>296</v>
      </c>
      <c r="D177" s="198" t="s">
        <v>137</v>
      </c>
      <c r="E177" s="199" t="s">
        <v>813</v>
      </c>
      <c r="F177" s="200" t="s">
        <v>811</v>
      </c>
      <c r="G177" s="201" t="s">
        <v>531</v>
      </c>
      <c r="H177" s="202">
        <v>8</v>
      </c>
      <c r="I177" s="203"/>
      <c r="J177" s="204">
        <f t="shared" si="25"/>
        <v>0</v>
      </c>
      <c r="K177" s="200" t="s">
        <v>1</v>
      </c>
      <c r="L177" s="37"/>
      <c r="M177" s="205" t="s">
        <v>1</v>
      </c>
      <c r="N177" s="206" t="s">
        <v>44</v>
      </c>
      <c r="O177" s="69"/>
      <c r="P177" s="207">
        <f t="shared" si="26"/>
        <v>0</v>
      </c>
      <c r="Q177" s="207">
        <v>0</v>
      </c>
      <c r="R177" s="207">
        <f t="shared" si="27"/>
        <v>0</v>
      </c>
      <c r="S177" s="207">
        <v>0</v>
      </c>
      <c r="T177" s="208">
        <f t="shared" si="28"/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209" t="s">
        <v>142</v>
      </c>
      <c r="AT177" s="209" t="s">
        <v>137</v>
      </c>
      <c r="AU177" s="209" t="s">
        <v>89</v>
      </c>
      <c r="AY177" s="15" t="s">
        <v>135</v>
      </c>
      <c r="BE177" s="210">
        <f t="shared" si="29"/>
        <v>0</v>
      </c>
      <c r="BF177" s="210">
        <f t="shared" si="30"/>
        <v>0</v>
      </c>
      <c r="BG177" s="210">
        <f t="shared" si="31"/>
        <v>0</v>
      </c>
      <c r="BH177" s="210">
        <f t="shared" si="32"/>
        <v>0</v>
      </c>
      <c r="BI177" s="210">
        <f t="shared" si="33"/>
        <v>0</v>
      </c>
      <c r="BJ177" s="15" t="s">
        <v>87</v>
      </c>
      <c r="BK177" s="210">
        <f t="shared" si="34"/>
        <v>0</v>
      </c>
      <c r="BL177" s="15" t="s">
        <v>142</v>
      </c>
      <c r="BM177" s="209" t="s">
        <v>814</v>
      </c>
    </row>
    <row r="178" spans="1:65" s="2" customFormat="1" ht="16.5" customHeight="1">
      <c r="A178" s="32"/>
      <c r="B178" s="33"/>
      <c r="C178" s="198" t="s">
        <v>301</v>
      </c>
      <c r="D178" s="198" t="s">
        <v>137</v>
      </c>
      <c r="E178" s="199" t="s">
        <v>815</v>
      </c>
      <c r="F178" s="200" t="s">
        <v>816</v>
      </c>
      <c r="G178" s="201" t="s">
        <v>531</v>
      </c>
      <c r="H178" s="202">
        <v>18</v>
      </c>
      <c r="I178" s="203"/>
      <c r="J178" s="204">
        <f t="shared" si="25"/>
        <v>0</v>
      </c>
      <c r="K178" s="200" t="s">
        <v>1</v>
      </c>
      <c r="L178" s="37"/>
      <c r="M178" s="205" t="s">
        <v>1</v>
      </c>
      <c r="N178" s="206" t="s">
        <v>44</v>
      </c>
      <c r="O178" s="69"/>
      <c r="P178" s="207">
        <f t="shared" si="26"/>
        <v>0</v>
      </c>
      <c r="Q178" s="207">
        <v>0</v>
      </c>
      <c r="R178" s="207">
        <f t="shared" si="27"/>
        <v>0</v>
      </c>
      <c r="S178" s="207">
        <v>0</v>
      </c>
      <c r="T178" s="208">
        <f t="shared" si="28"/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209" t="s">
        <v>142</v>
      </c>
      <c r="AT178" s="209" t="s">
        <v>137</v>
      </c>
      <c r="AU178" s="209" t="s">
        <v>89</v>
      </c>
      <c r="AY178" s="15" t="s">
        <v>135</v>
      </c>
      <c r="BE178" s="210">
        <f t="shared" si="29"/>
        <v>0</v>
      </c>
      <c r="BF178" s="210">
        <f t="shared" si="30"/>
        <v>0</v>
      </c>
      <c r="BG178" s="210">
        <f t="shared" si="31"/>
        <v>0</v>
      </c>
      <c r="BH178" s="210">
        <f t="shared" si="32"/>
        <v>0</v>
      </c>
      <c r="BI178" s="210">
        <f t="shared" si="33"/>
        <v>0</v>
      </c>
      <c r="BJ178" s="15" t="s">
        <v>87</v>
      </c>
      <c r="BK178" s="210">
        <f t="shared" si="34"/>
        <v>0</v>
      </c>
      <c r="BL178" s="15" t="s">
        <v>142</v>
      </c>
      <c r="BM178" s="209" t="s">
        <v>817</v>
      </c>
    </row>
    <row r="179" spans="1:65" s="2" customFormat="1" ht="16.5" customHeight="1">
      <c r="A179" s="32"/>
      <c r="B179" s="33"/>
      <c r="C179" s="198" t="s">
        <v>306</v>
      </c>
      <c r="D179" s="198" t="s">
        <v>137</v>
      </c>
      <c r="E179" s="199" t="s">
        <v>818</v>
      </c>
      <c r="F179" s="200" t="s">
        <v>819</v>
      </c>
      <c r="G179" s="201" t="s">
        <v>531</v>
      </c>
      <c r="H179" s="202">
        <v>8</v>
      </c>
      <c r="I179" s="203"/>
      <c r="J179" s="204">
        <f t="shared" si="25"/>
        <v>0</v>
      </c>
      <c r="K179" s="200" t="s">
        <v>1</v>
      </c>
      <c r="L179" s="37"/>
      <c r="M179" s="205" t="s">
        <v>1</v>
      </c>
      <c r="N179" s="206" t="s">
        <v>44</v>
      </c>
      <c r="O179" s="69"/>
      <c r="P179" s="207">
        <f t="shared" si="26"/>
        <v>0</v>
      </c>
      <c r="Q179" s="207">
        <v>0</v>
      </c>
      <c r="R179" s="207">
        <f t="shared" si="27"/>
        <v>0</v>
      </c>
      <c r="S179" s="207">
        <v>0</v>
      </c>
      <c r="T179" s="208">
        <f t="shared" si="28"/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209" t="s">
        <v>142</v>
      </c>
      <c r="AT179" s="209" t="s">
        <v>137</v>
      </c>
      <c r="AU179" s="209" t="s">
        <v>89</v>
      </c>
      <c r="AY179" s="15" t="s">
        <v>135</v>
      </c>
      <c r="BE179" s="210">
        <f t="shared" si="29"/>
        <v>0</v>
      </c>
      <c r="BF179" s="210">
        <f t="shared" si="30"/>
        <v>0</v>
      </c>
      <c r="BG179" s="210">
        <f t="shared" si="31"/>
        <v>0</v>
      </c>
      <c r="BH179" s="210">
        <f t="shared" si="32"/>
        <v>0</v>
      </c>
      <c r="BI179" s="210">
        <f t="shared" si="33"/>
        <v>0</v>
      </c>
      <c r="BJ179" s="15" t="s">
        <v>87</v>
      </c>
      <c r="BK179" s="210">
        <f t="shared" si="34"/>
        <v>0</v>
      </c>
      <c r="BL179" s="15" t="s">
        <v>142</v>
      </c>
      <c r="BM179" s="209" t="s">
        <v>820</v>
      </c>
    </row>
    <row r="180" spans="1:65" s="2" customFormat="1" ht="21.75" customHeight="1">
      <c r="A180" s="32"/>
      <c r="B180" s="33"/>
      <c r="C180" s="198" t="s">
        <v>311</v>
      </c>
      <c r="D180" s="198" t="s">
        <v>137</v>
      </c>
      <c r="E180" s="199" t="s">
        <v>821</v>
      </c>
      <c r="F180" s="200" t="s">
        <v>822</v>
      </c>
      <c r="G180" s="201" t="s">
        <v>531</v>
      </c>
      <c r="H180" s="202">
        <v>72</v>
      </c>
      <c r="I180" s="203"/>
      <c r="J180" s="204">
        <f t="shared" si="25"/>
        <v>0</v>
      </c>
      <c r="K180" s="200" t="s">
        <v>1</v>
      </c>
      <c r="L180" s="37"/>
      <c r="M180" s="205" t="s">
        <v>1</v>
      </c>
      <c r="N180" s="206" t="s">
        <v>44</v>
      </c>
      <c r="O180" s="69"/>
      <c r="P180" s="207">
        <f t="shared" si="26"/>
        <v>0</v>
      </c>
      <c r="Q180" s="207">
        <v>0</v>
      </c>
      <c r="R180" s="207">
        <f t="shared" si="27"/>
        <v>0</v>
      </c>
      <c r="S180" s="207">
        <v>0</v>
      </c>
      <c r="T180" s="208">
        <f t="shared" si="28"/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209" t="s">
        <v>142</v>
      </c>
      <c r="AT180" s="209" t="s">
        <v>137</v>
      </c>
      <c r="AU180" s="209" t="s">
        <v>89</v>
      </c>
      <c r="AY180" s="15" t="s">
        <v>135</v>
      </c>
      <c r="BE180" s="210">
        <f t="shared" si="29"/>
        <v>0</v>
      </c>
      <c r="BF180" s="210">
        <f t="shared" si="30"/>
        <v>0</v>
      </c>
      <c r="BG180" s="210">
        <f t="shared" si="31"/>
        <v>0</v>
      </c>
      <c r="BH180" s="210">
        <f t="shared" si="32"/>
        <v>0</v>
      </c>
      <c r="BI180" s="210">
        <f t="shared" si="33"/>
        <v>0</v>
      </c>
      <c r="BJ180" s="15" t="s">
        <v>87</v>
      </c>
      <c r="BK180" s="210">
        <f t="shared" si="34"/>
        <v>0</v>
      </c>
      <c r="BL180" s="15" t="s">
        <v>142</v>
      </c>
      <c r="BM180" s="209" t="s">
        <v>823</v>
      </c>
    </row>
    <row r="181" spans="1:65" s="2" customFormat="1" ht="21.75" customHeight="1">
      <c r="A181" s="32"/>
      <c r="B181" s="33"/>
      <c r="C181" s="198" t="s">
        <v>316</v>
      </c>
      <c r="D181" s="198" t="s">
        <v>137</v>
      </c>
      <c r="E181" s="199" t="s">
        <v>824</v>
      </c>
      <c r="F181" s="200" t="s">
        <v>825</v>
      </c>
      <c r="G181" s="201" t="s">
        <v>531</v>
      </c>
      <c r="H181" s="202">
        <v>36</v>
      </c>
      <c r="I181" s="203"/>
      <c r="J181" s="204">
        <f t="shared" si="25"/>
        <v>0</v>
      </c>
      <c r="K181" s="200" t="s">
        <v>1</v>
      </c>
      <c r="L181" s="37"/>
      <c r="M181" s="205" t="s">
        <v>1</v>
      </c>
      <c r="N181" s="206" t="s">
        <v>44</v>
      </c>
      <c r="O181" s="69"/>
      <c r="P181" s="207">
        <f t="shared" si="26"/>
        <v>0</v>
      </c>
      <c r="Q181" s="207">
        <v>0</v>
      </c>
      <c r="R181" s="207">
        <f t="shared" si="27"/>
        <v>0</v>
      </c>
      <c r="S181" s="207">
        <v>0</v>
      </c>
      <c r="T181" s="208">
        <f t="shared" si="28"/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209" t="s">
        <v>142</v>
      </c>
      <c r="AT181" s="209" t="s">
        <v>137</v>
      </c>
      <c r="AU181" s="209" t="s">
        <v>89</v>
      </c>
      <c r="AY181" s="15" t="s">
        <v>135</v>
      </c>
      <c r="BE181" s="210">
        <f t="shared" si="29"/>
        <v>0</v>
      </c>
      <c r="BF181" s="210">
        <f t="shared" si="30"/>
        <v>0</v>
      </c>
      <c r="BG181" s="210">
        <f t="shared" si="31"/>
        <v>0</v>
      </c>
      <c r="BH181" s="210">
        <f t="shared" si="32"/>
        <v>0</v>
      </c>
      <c r="BI181" s="210">
        <f t="shared" si="33"/>
        <v>0</v>
      </c>
      <c r="BJ181" s="15" t="s">
        <v>87</v>
      </c>
      <c r="BK181" s="210">
        <f t="shared" si="34"/>
        <v>0</v>
      </c>
      <c r="BL181" s="15" t="s">
        <v>142</v>
      </c>
      <c r="BM181" s="209" t="s">
        <v>826</v>
      </c>
    </row>
    <row r="182" spans="1:65" s="2" customFormat="1" ht="16.5" customHeight="1">
      <c r="A182" s="32"/>
      <c r="B182" s="33"/>
      <c r="C182" s="198" t="s">
        <v>321</v>
      </c>
      <c r="D182" s="198" t="s">
        <v>137</v>
      </c>
      <c r="E182" s="199" t="s">
        <v>792</v>
      </c>
      <c r="F182" s="200" t="s">
        <v>793</v>
      </c>
      <c r="G182" s="201" t="s">
        <v>531</v>
      </c>
      <c r="H182" s="202">
        <v>1</v>
      </c>
      <c r="I182" s="203"/>
      <c r="J182" s="204">
        <f t="shared" si="25"/>
        <v>0</v>
      </c>
      <c r="K182" s="200" t="s">
        <v>1</v>
      </c>
      <c r="L182" s="37"/>
      <c r="M182" s="205" t="s">
        <v>1</v>
      </c>
      <c r="N182" s="206" t="s">
        <v>44</v>
      </c>
      <c r="O182" s="69"/>
      <c r="P182" s="207">
        <f t="shared" si="26"/>
        <v>0</v>
      </c>
      <c r="Q182" s="207">
        <v>0</v>
      </c>
      <c r="R182" s="207">
        <f t="shared" si="27"/>
        <v>0</v>
      </c>
      <c r="S182" s="207">
        <v>0</v>
      </c>
      <c r="T182" s="208">
        <f t="shared" si="28"/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209" t="s">
        <v>142</v>
      </c>
      <c r="AT182" s="209" t="s">
        <v>137</v>
      </c>
      <c r="AU182" s="209" t="s">
        <v>89</v>
      </c>
      <c r="AY182" s="15" t="s">
        <v>135</v>
      </c>
      <c r="BE182" s="210">
        <f t="shared" si="29"/>
        <v>0</v>
      </c>
      <c r="BF182" s="210">
        <f t="shared" si="30"/>
        <v>0</v>
      </c>
      <c r="BG182" s="210">
        <f t="shared" si="31"/>
        <v>0</v>
      </c>
      <c r="BH182" s="210">
        <f t="shared" si="32"/>
        <v>0</v>
      </c>
      <c r="BI182" s="210">
        <f t="shared" si="33"/>
        <v>0</v>
      </c>
      <c r="BJ182" s="15" t="s">
        <v>87</v>
      </c>
      <c r="BK182" s="210">
        <f t="shared" si="34"/>
        <v>0</v>
      </c>
      <c r="BL182" s="15" t="s">
        <v>142</v>
      </c>
      <c r="BM182" s="209" t="s">
        <v>827</v>
      </c>
    </row>
    <row r="183" spans="1:65" s="2" customFormat="1" ht="16.5" customHeight="1">
      <c r="A183" s="32"/>
      <c r="B183" s="33"/>
      <c r="C183" s="198" t="s">
        <v>325</v>
      </c>
      <c r="D183" s="198" t="s">
        <v>137</v>
      </c>
      <c r="E183" s="199" t="s">
        <v>795</v>
      </c>
      <c r="F183" s="200" t="s">
        <v>796</v>
      </c>
      <c r="G183" s="201" t="s">
        <v>531</v>
      </c>
      <c r="H183" s="202">
        <v>2</v>
      </c>
      <c r="I183" s="203"/>
      <c r="J183" s="204">
        <f t="shared" si="25"/>
        <v>0</v>
      </c>
      <c r="K183" s="200" t="s">
        <v>1</v>
      </c>
      <c r="L183" s="37"/>
      <c r="M183" s="205" t="s">
        <v>1</v>
      </c>
      <c r="N183" s="206" t="s">
        <v>44</v>
      </c>
      <c r="O183" s="69"/>
      <c r="P183" s="207">
        <f t="shared" si="26"/>
        <v>0</v>
      </c>
      <c r="Q183" s="207">
        <v>0</v>
      </c>
      <c r="R183" s="207">
        <f t="shared" si="27"/>
        <v>0</v>
      </c>
      <c r="S183" s="207">
        <v>0</v>
      </c>
      <c r="T183" s="208">
        <f t="shared" si="28"/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209" t="s">
        <v>142</v>
      </c>
      <c r="AT183" s="209" t="s">
        <v>137</v>
      </c>
      <c r="AU183" s="209" t="s">
        <v>89</v>
      </c>
      <c r="AY183" s="15" t="s">
        <v>135</v>
      </c>
      <c r="BE183" s="210">
        <f t="shared" si="29"/>
        <v>0</v>
      </c>
      <c r="BF183" s="210">
        <f t="shared" si="30"/>
        <v>0</v>
      </c>
      <c r="BG183" s="210">
        <f t="shared" si="31"/>
        <v>0</v>
      </c>
      <c r="BH183" s="210">
        <f t="shared" si="32"/>
        <v>0</v>
      </c>
      <c r="BI183" s="210">
        <f t="shared" si="33"/>
        <v>0</v>
      </c>
      <c r="BJ183" s="15" t="s">
        <v>87</v>
      </c>
      <c r="BK183" s="210">
        <f t="shared" si="34"/>
        <v>0</v>
      </c>
      <c r="BL183" s="15" t="s">
        <v>142</v>
      </c>
      <c r="BM183" s="209" t="s">
        <v>828</v>
      </c>
    </row>
    <row r="184" spans="1:65" s="12" customFormat="1" ht="22.75" customHeight="1">
      <c r="B184" s="182"/>
      <c r="C184" s="183"/>
      <c r="D184" s="184" t="s">
        <v>78</v>
      </c>
      <c r="E184" s="196" t="s">
        <v>829</v>
      </c>
      <c r="F184" s="196" t="s">
        <v>830</v>
      </c>
      <c r="G184" s="183"/>
      <c r="H184" s="183"/>
      <c r="I184" s="186"/>
      <c r="J184" s="197">
        <f>BK184</f>
        <v>0</v>
      </c>
      <c r="K184" s="183"/>
      <c r="L184" s="188"/>
      <c r="M184" s="189"/>
      <c r="N184" s="190"/>
      <c r="O184" s="190"/>
      <c r="P184" s="191">
        <f>SUM(P185:P189)</f>
        <v>0</v>
      </c>
      <c r="Q184" s="190"/>
      <c r="R184" s="191">
        <f>SUM(R185:R189)</f>
        <v>0</v>
      </c>
      <c r="S184" s="190"/>
      <c r="T184" s="192">
        <f>SUM(T185:T189)</f>
        <v>0</v>
      </c>
      <c r="AR184" s="193" t="s">
        <v>87</v>
      </c>
      <c r="AT184" s="194" t="s">
        <v>78</v>
      </c>
      <c r="AU184" s="194" t="s">
        <v>87</v>
      </c>
      <c r="AY184" s="193" t="s">
        <v>135</v>
      </c>
      <c r="BK184" s="195">
        <f>SUM(BK185:BK189)</f>
        <v>0</v>
      </c>
    </row>
    <row r="185" spans="1:65" s="2" customFormat="1" ht="16.5" customHeight="1">
      <c r="A185" s="32"/>
      <c r="B185" s="33"/>
      <c r="C185" s="198" t="s">
        <v>329</v>
      </c>
      <c r="D185" s="198" t="s">
        <v>137</v>
      </c>
      <c r="E185" s="199" t="s">
        <v>831</v>
      </c>
      <c r="F185" s="200" t="s">
        <v>832</v>
      </c>
      <c r="G185" s="201" t="s">
        <v>531</v>
      </c>
      <c r="H185" s="202">
        <v>4</v>
      </c>
      <c r="I185" s="203"/>
      <c r="J185" s="204">
        <f>ROUND(I185*H185,2)</f>
        <v>0</v>
      </c>
      <c r="K185" s="200" t="s">
        <v>1</v>
      </c>
      <c r="L185" s="37"/>
      <c r="M185" s="205" t="s">
        <v>1</v>
      </c>
      <c r="N185" s="206" t="s">
        <v>44</v>
      </c>
      <c r="O185" s="69"/>
      <c r="P185" s="207">
        <f>O185*H185</f>
        <v>0</v>
      </c>
      <c r="Q185" s="207">
        <v>0</v>
      </c>
      <c r="R185" s="207">
        <f>Q185*H185</f>
        <v>0</v>
      </c>
      <c r="S185" s="207">
        <v>0</v>
      </c>
      <c r="T185" s="208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209" t="s">
        <v>142</v>
      </c>
      <c r="AT185" s="209" t="s">
        <v>137</v>
      </c>
      <c r="AU185" s="209" t="s">
        <v>89</v>
      </c>
      <c r="AY185" s="15" t="s">
        <v>135</v>
      </c>
      <c r="BE185" s="210">
        <f>IF(N185="základní",J185,0)</f>
        <v>0</v>
      </c>
      <c r="BF185" s="210">
        <f>IF(N185="snížená",J185,0)</f>
        <v>0</v>
      </c>
      <c r="BG185" s="210">
        <f>IF(N185="zákl. přenesená",J185,0)</f>
        <v>0</v>
      </c>
      <c r="BH185" s="210">
        <f>IF(N185="sníž. přenesená",J185,0)</f>
        <v>0</v>
      </c>
      <c r="BI185" s="210">
        <f>IF(N185="nulová",J185,0)</f>
        <v>0</v>
      </c>
      <c r="BJ185" s="15" t="s">
        <v>87</v>
      </c>
      <c r="BK185" s="210">
        <f>ROUND(I185*H185,2)</f>
        <v>0</v>
      </c>
      <c r="BL185" s="15" t="s">
        <v>142</v>
      </c>
      <c r="BM185" s="209" t="s">
        <v>833</v>
      </c>
    </row>
    <row r="186" spans="1:65" s="2" customFormat="1" ht="16.5" customHeight="1">
      <c r="A186" s="32"/>
      <c r="B186" s="33"/>
      <c r="C186" s="198" t="s">
        <v>333</v>
      </c>
      <c r="D186" s="198" t="s">
        <v>137</v>
      </c>
      <c r="E186" s="199" t="s">
        <v>834</v>
      </c>
      <c r="F186" s="200" t="s">
        <v>835</v>
      </c>
      <c r="G186" s="201" t="s">
        <v>531</v>
      </c>
      <c r="H186" s="202">
        <v>4</v>
      </c>
      <c r="I186" s="203"/>
      <c r="J186" s="204">
        <f>ROUND(I186*H186,2)</f>
        <v>0</v>
      </c>
      <c r="K186" s="200" t="s">
        <v>1</v>
      </c>
      <c r="L186" s="37"/>
      <c r="M186" s="205" t="s">
        <v>1</v>
      </c>
      <c r="N186" s="206" t="s">
        <v>44</v>
      </c>
      <c r="O186" s="69"/>
      <c r="P186" s="207">
        <f>O186*H186</f>
        <v>0</v>
      </c>
      <c r="Q186" s="207">
        <v>0</v>
      </c>
      <c r="R186" s="207">
        <f>Q186*H186</f>
        <v>0</v>
      </c>
      <c r="S186" s="207">
        <v>0</v>
      </c>
      <c r="T186" s="208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209" t="s">
        <v>142</v>
      </c>
      <c r="AT186" s="209" t="s">
        <v>137</v>
      </c>
      <c r="AU186" s="209" t="s">
        <v>89</v>
      </c>
      <c r="AY186" s="15" t="s">
        <v>135</v>
      </c>
      <c r="BE186" s="210">
        <f>IF(N186="základní",J186,0)</f>
        <v>0</v>
      </c>
      <c r="BF186" s="210">
        <f>IF(N186="snížená",J186,0)</f>
        <v>0</v>
      </c>
      <c r="BG186" s="210">
        <f>IF(N186="zákl. přenesená",J186,0)</f>
        <v>0</v>
      </c>
      <c r="BH186" s="210">
        <f>IF(N186="sníž. přenesená",J186,0)</f>
        <v>0</v>
      </c>
      <c r="BI186" s="210">
        <f>IF(N186="nulová",J186,0)</f>
        <v>0</v>
      </c>
      <c r="BJ186" s="15" t="s">
        <v>87</v>
      </c>
      <c r="BK186" s="210">
        <f>ROUND(I186*H186,2)</f>
        <v>0</v>
      </c>
      <c r="BL186" s="15" t="s">
        <v>142</v>
      </c>
      <c r="BM186" s="209" t="s">
        <v>836</v>
      </c>
    </row>
    <row r="187" spans="1:65" s="2" customFormat="1" ht="16.5" customHeight="1">
      <c r="A187" s="32"/>
      <c r="B187" s="33"/>
      <c r="C187" s="198" t="s">
        <v>339</v>
      </c>
      <c r="D187" s="198" t="s">
        <v>137</v>
      </c>
      <c r="E187" s="199" t="s">
        <v>837</v>
      </c>
      <c r="F187" s="200" t="s">
        <v>838</v>
      </c>
      <c r="G187" s="201" t="s">
        <v>531</v>
      </c>
      <c r="H187" s="202">
        <v>4</v>
      </c>
      <c r="I187" s="203"/>
      <c r="J187" s="204">
        <f>ROUND(I187*H187,2)</f>
        <v>0</v>
      </c>
      <c r="K187" s="200" t="s">
        <v>1</v>
      </c>
      <c r="L187" s="37"/>
      <c r="M187" s="205" t="s">
        <v>1</v>
      </c>
      <c r="N187" s="206" t="s">
        <v>44</v>
      </c>
      <c r="O187" s="69"/>
      <c r="P187" s="207">
        <f>O187*H187</f>
        <v>0</v>
      </c>
      <c r="Q187" s="207">
        <v>0</v>
      </c>
      <c r="R187" s="207">
        <f>Q187*H187</f>
        <v>0</v>
      </c>
      <c r="S187" s="207">
        <v>0</v>
      </c>
      <c r="T187" s="208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209" t="s">
        <v>142</v>
      </c>
      <c r="AT187" s="209" t="s">
        <v>137</v>
      </c>
      <c r="AU187" s="209" t="s">
        <v>89</v>
      </c>
      <c r="AY187" s="15" t="s">
        <v>135</v>
      </c>
      <c r="BE187" s="210">
        <f>IF(N187="základní",J187,0)</f>
        <v>0</v>
      </c>
      <c r="BF187" s="210">
        <f>IF(N187="snížená",J187,0)</f>
        <v>0</v>
      </c>
      <c r="BG187" s="210">
        <f>IF(N187="zákl. přenesená",J187,0)</f>
        <v>0</v>
      </c>
      <c r="BH187" s="210">
        <f>IF(N187="sníž. přenesená",J187,0)</f>
        <v>0</v>
      </c>
      <c r="BI187" s="210">
        <f>IF(N187="nulová",J187,0)</f>
        <v>0</v>
      </c>
      <c r="BJ187" s="15" t="s">
        <v>87</v>
      </c>
      <c r="BK187" s="210">
        <f>ROUND(I187*H187,2)</f>
        <v>0</v>
      </c>
      <c r="BL187" s="15" t="s">
        <v>142</v>
      </c>
      <c r="BM187" s="209" t="s">
        <v>839</v>
      </c>
    </row>
    <row r="188" spans="1:65" s="2" customFormat="1" ht="21.75" customHeight="1">
      <c r="A188" s="32"/>
      <c r="B188" s="33"/>
      <c r="C188" s="198" t="s">
        <v>344</v>
      </c>
      <c r="D188" s="198" t="s">
        <v>137</v>
      </c>
      <c r="E188" s="199" t="s">
        <v>840</v>
      </c>
      <c r="F188" s="200" t="s">
        <v>841</v>
      </c>
      <c r="G188" s="201" t="s">
        <v>531</v>
      </c>
      <c r="H188" s="202">
        <v>36</v>
      </c>
      <c r="I188" s="203"/>
      <c r="J188" s="204">
        <f>ROUND(I188*H188,2)</f>
        <v>0</v>
      </c>
      <c r="K188" s="200" t="s">
        <v>1</v>
      </c>
      <c r="L188" s="37"/>
      <c r="M188" s="205" t="s">
        <v>1</v>
      </c>
      <c r="N188" s="206" t="s">
        <v>44</v>
      </c>
      <c r="O188" s="69"/>
      <c r="P188" s="207">
        <f>O188*H188</f>
        <v>0</v>
      </c>
      <c r="Q188" s="207">
        <v>0</v>
      </c>
      <c r="R188" s="207">
        <f>Q188*H188</f>
        <v>0</v>
      </c>
      <c r="S188" s="207">
        <v>0</v>
      </c>
      <c r="T188" s="208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209" t="s">
        <v>142</v>
      </c>
      <c r="AT188" s="209" t="s">
        <v>137</v>
      </c>
      <c r="AU188" s="209" t="s">
        <v>89</v>
      </c>
      <c r="AY188" s="15" t="s">
        <v>135</v>
      </c>
      <c r="BE188" s="210">
        <f>IF(N188="základní",J188,0)</f>
        <v>0</v>
      </c>
      <c r="BF188" s="210">
        <f>IF(N188="snížená",J188,0)</f>
        <v>0</v>
      </c>
      <c r="BG188" s="210">
        <f>IF(N188="zákl. přenesená",J188,0)</f>
        <v>0</v>
      </c>
      <c r="BH188" s="210">
        <f>IF(N188="sníž. přenesená",J188,0)</f>
        <v>0</v>
      </c>
      <c r="BI188" s="210">
        <f>IF(N188="nulová",J188,0)</f>
        <v>0</v>
      </c>
      <c r="BJ188" s="15" t="s">
        <v>87</v>
      </c>
      <c r="BK188" s="210">
        <f>ROUND(I188*H188,2)</f>
        <v>0</v>
      </c>
      <c r="BL188" s="15" t="s">
        <v>142</v>
      </c>
      <c r="BM188" s="209" t="s">
        <v>842</v>
      </c>
    </row>
    <row r="189" spans="1:65" s="2" customFormat="1" ht="21.75" customHeight="1">
      <c r="A189" s="32"/>
      <c r="B189" s="33"/>
      <c r="C189" s="198" t="s">
        <v>348</v>
      </c>
      <c r="D189" s="198" t="s">
        <v>137</v>
      </c>
      <c r="E189" s="199" t="s">
        <v>843</v>
      </c>
      <c r="F189" s="200" t="s">
        <v>844</v>
      </c>
      <c r="G189" s="201" t="s">
        <v>531</v>
      </c>
      <c r="H189" s="202">
        <v>12</v>
      </c>
      <c r="I189" s="203"/>
      <c r="J189" s="204">
        <f>ROUND(I189*H189,2)</f>
        <v>0</v>
      </c>
      <c r="K189" s="200" t="s">
        <v>1</v>
      </c>
      <c r="L189" s="37"/>
      <c r="M189" s="205" t="s">
        <v>1</v>
      </c>
      <c r="N189" s="206" t="s">
        <v>44</v>
      </c>
      <c r="O189" s="69"/>
      <c r="P189" s="207">
        <f>O189*H189</f>
        <v>0</v>
      </c>
      <c r="Q189" s="207">
        <v>0</v>
      </c>
      <c r="R189" s="207">
        <f>Q189*H189</f>
        <v>0</v>
      </c>
      <c r="S189" s="207">
        <v>0</v>
      </c>
      <c r="T189" s="208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209" t="s">
        <v>142</v>
      </c>
      <c r="AT189" s="209" t="s">
        <v>137</v>
      </c>
      <c r="AU189" s="209" t="s">
        <v>89</v>
      </c>
      <c r="AY189" s="15" t="s">
        <v>135</v>
      </c>
      <c r="BE189" s="210">
        <f>IF(N189="základní",J189,0)</f>
        <v>0</v>
      </c>
      <c r="BF189" s="210">
        <f>IF(N189="snížená",J189,0)</f>
        <v>0</v>
      </c>
      <c r="BG189" s="210">
        <f>IF(N189="zákl. přenesená",J189,0)</f>
        <v>0</v>
      </c>
      <c r="BH189" s="210">
        <f>IF(N189="sníž. přenesená",J189,0)</f>
        <v>0</v>
      </c>
      <c r="BI189" s="210">
        <f>IF(N189="nulová",J189,0)</f>
        <v>0</v>
      </c>
      <c r="BJ189" s="15" t="s">
        <v>87</v>
      </c>
      <c r="BK189" s="210">
        <f>ROUND(I189*H189,2)</f>
        <v>0</v>
      </c>
      <c r="BL189" s="15" t="s">
        <v>142</v>
      </c>
      <c r="BM189" s="209" t="s">
        <v>845</v>
      </c>
    </row>
    <row r="190" spans="1:65" s="12" customFormat="1" ht="22.75" customHeight="1">
      <c r="B190" s="182"/>
      <c r="C190" s="183"/>
      <c r="D190" s="184" t="s">
        <v>78</v>
      </c>
      <c r="E190" s="196" t="s">
        <v>846</v>
      </c>
      <c r="F190" s="196" t="s">
        <v>136</v>
      </c>
      <c r="G190" s="183"/>
      <c r="H190" s="183"/>
      <c r="I190" s="186"/>
      <c r="J190" s="197">
        <f>BK190</f>
        <v>0</v>
      </c>
      <c r="K190" s="183"/>
      <c r="L190" s="188"/>
      <c r="M190" s="189"/>
      <c r="N190" s="190"/>
      <c r="O190" s="190"/>
      <c r="P190" s="191">
        <f>SUM(P191:P203)</f>
        <v>0</v>
      </c>
      <c r="Q190" s="190"/>
      <c r="R190" s="191">
        <f>SUM(R191:R203)</f>
        <v>0</v>
      </c>
      <c r="S190" s="190"/>
      <c r="T190" s="192">
        <f>SUM(T191:T203)</f>
        <v>0</v>
      </c>
      <c r="AR190" s="193" t="s">
        <v>87</v>
      </c>
      <c r="AT190" s="194" t="s">
        <v>78</v>
      </c>
      <c r="AU190" s="194" t="s">
        <v>87</v>
      </c>
      <c r="AY190" s="193" t="s">
        <v>135</v>
      </c>
      <c r="BK190" s="195">
        <f>SUM(BK191:BK203)</f>
        <v>0</v>
      </c>
    </row>
    <row r="191" spans="1:65" s="2" customFormat="1" ht="21.75" customHeight="1">
      <c r="A191" s="32"/>
      <c r="B191" s="33"/>
      <c r="C191" s="198" t="s">
        <v>352</v>
      </c>
      <c r="D191" s="198" t="s">
        <v>137</v>
      </c>
      <c r="E191" s="199" t="s">
        <v>847</v>
      </c>
      <c r="F191" s="200" t="s">
        <v>848</v>
      </c>
      <c r="G191" s="201" t="s">
        <v>531</v>
      </c>
      <c r="H191" s="202">
        <v>8</v>
      </c>
      <c r="I191" s="203"/>
      <c r="J191" s="204">
        <f t="shared" ref="J191:J203" si="35">ROUND(I191*H191,2)</f>
        <v>0</v>
      </c>
      <c r="K191" s="200" t="s">
        <v>1</v>
      </c>
      <c r="L191" s="37"/>
      <c r="M191" s="205" t="s">
        <v>1</v>
      </c>
      <c r="N191" s="206" t="s">
        <v>44</v>
      </c>
      <c r="O191" s="69"/>
      <c r="P191" s="207">
        <f t="shared" ref="P191:P203" si="36">O191*H191</f>
        <v>0</v>
      </c>
      <c r="Q191" s="207">
        <v>0</v>
      </c>
      <c r="R191" s="207">
        <f t="shared" ref="R191:R203" si="37">Q191*H191</f>
        <v>0</v>
      </c>
      <c r="S191" s="207">
        <v>0</v>
      </c>
      <c r="T191" s="208">
        <f t="shared" ref="T191:T203" si="38"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209" t="s">
        <v>142</v>
      </c>
      <c r="AT191" s="209" t="s">
        <v>137</v>
      </c>
      <c r="AU191" s="209" t="s">
        <v>89</v>
      </c>
      <c r="AY191" s="15" t="s">
        <v>135</v>
      </c>
      <c r="BE191" s="210">
        <f t="shared" ref="BE191:BE203" si="39">IF(N191="základní",J191,0)</f>
        <v>0</v>
      </c>
      <c r="BF191" s="210">
        <f t="shared" ref="BF191:BF203" si="40">IF(N191="snížená",J191,0)</f>
        <v>0</v>
      </c>
      <c r="BG191" s="210">
        <f t="shared" ref="BG191:BG203" si="41">IF(N191="zákl. přenesená",J191,0)</f>
        <v>0</v>
      </c>
      <c r="BH191" s="210">
        <f t="shared" ref="BH191:BH203" si="42">IF(N191="sníž. přenesená",J191,0)</f>
        <v>0</v>
      </c>
      <c r="BI191" s="210">
        <f t="shared" ref="BI191:BI203" si="43">IF(N191="nulová",J191,0)</f>
        <v>0</v>
      </c>
      <c r="BJ191" s="15" t="s">
        <v>87</v>
      </c>
      <c r="BK191" s="210">
        <f t="shared" ref="BK191:BK203" si="44">ROUND(I191*H191,2)</f>
        <v>0</v>
      </c>
      <c r="BL191" s="15" t="s">
        <v>142</v>
      </c>
      <c r="BM191" s="209" t="s">
        <v>849</v>
      </c>
    </row>
    <row r="192" spans="1:65" s="2" customFormat="1" ht="21.75" customHeight="1">
      <c r="A192" s="32"/>
      <c r="B192" s="33"/>
      <c r="C192" s="198" t="s">
        <v>358</v>
      </c>
      <c r="D192" s="198" t="s">
        <v>137</v>
      </c>
      <c r="E192" s="199" t="s">
        <v>850</v>
      </c>
      <c r="F192" s="200" t="s">
        <v>851</v>
      </c>
      <c r="G192" s="201" t="s">
        <v>224</v>
      </c>
      <c r="H192" s="202">
        <v>3.2</v>
      </c>
      <c r="I192" s="203"/>
      <c r="J192" s="204">
        <f t="shared" si="35"/>
        <v>0</v>
      </c>
      <c r="K192" s="200" t="s">
        <v>1</v>
      </c>
      <c r="L192" s="37"/>
      <c r="M192" s="205" t="s">
        <v>1</v>
      </c>
      <c r="N192" s="206" t="s">
        <v>44</v>
      </c>
      <c r="O192" s="69"/>
      <c r="P192" s="207">
        <f t="shared" si="36"/>
        <v>0</v>
      </c>
      <c r="Q192" s="207">
        <v>0</v>
      </c>
      <c r="R192" s="207">
        <f t="shared" si="37"/>
        <v>0</v>
      </c>
      <c r="S192" s="207">
        <v>0</v>
      </c>
      <c r="T192" s="208">
        <f t="shared" si="38"/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209" t="s">
        <v>142</v>
      </c>
      <c r="AT192" s="209" t="s">
        <v>137</v>
      </c>
      <c r="AU192" s="209" t="s">
        <v>89</v>
      </c>
      <c r="AY192" s="15" t="s">
        <v>135</v>
      </c>
      <c r="BE192" s="210">
        <f t="shared" si="39"/>
        <v>0</v>
      </c>
      <c r="BF192" s="210">
        <f t="shared" si="40"/>
        <v>0</v>
      </c>
      <c r="BG192" s="210">
        <f t="shared" si="41"/>
        <v>0</v>
      </c>
      <c r="BH192" s="210">
        <f t="shared" si="42"/>
        <v>0</v>
      </c>
      <c r="BI192" s="210">
        <f t="shared" si="43"/>
        <v>0</v>
      </c>
      <c r="BJ192" s="15" t="s">
        <v>87</v>
      </c>
      <c r="BK192" s="210">
        <f t="shared" si="44"/>
        <v>0</v>
      </c>
      <c r="BL192" s="15" t="s">
        <v>142</v>
      </c>
      <c r="BM192" s="209" t="s">
        <v>852</v>
      </c>
    </row>
    <row r="193" spans="1:65" s="2" customFormat="1" ht="16.5" customHeight="1">
      <c r="A193" s="32"/>
      <c r="B193" s="33"/>
      <c r="C193" s="198" t="s">
        <v>362</v>
      </c>
      <c r="D193" s="198" t="s">
        <v>137</v>
      </c>
      <c r="E193" s="199" t="s">
        <v>853</v>
      </c>
      <c r="F193" s="200" t="s">
        <v>854</v>
      </c>
      <c r="G193" s="201" t="s">
        <v>224</v>
      </c>
      <c r="H193" s="202">
        <v>3.2</v>
      </c>
      <c r="I193" s="203"/>
      <c r="J193" s="204">
        <f t="shared" si="35"/>
        <v>0</v>
      </c>
      <c r="K193" s="200" t="s">
        <v>1</v>
      </c>
      <c r="L193" s="37"/>
      <c r="M193" s="205" t="s">
        <v>1</v>
      </c>
      <c r="N193" s="206" t="s">
        <v>44</v>
      </c>
      <c r="O193" s="69"/>
      <c r="P193" s="207">
        <f t="shared" si="36"/>
        <v>0</v>
      </c>
      <c r="Q193" s="207">
        <v>0</v>
      </c>
      <c r="R193" s="207">
        <f t="shared" si="37"/>
        <v>0</v>
      </c>
      <c r="S193" s="207">
        <v>0</v>
      </c>
      <c r="T193" s="208">
        <f t="shared" si="38"/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209" t="s">
        <v>142</v>
      </c>
      <c r="AT193" s="209" t="s">
        <v>137</v>
      </c>
      <c r="AU193" s="209" t="s">
        <v>89</v>
      </c>
      <c r="AY193" s="15" t="s">
        <v>135</v>
      </c>
      <c r="BE193" s="210">
        <f t="shared" si="39"/>
        <v>0</v>
      </c>
      <c r="BF193" s="210">
        <f t="shared" si="40"/>
        <v>0</v>
      </c>
      <c r="BG193" s="210">
        <f t="shared" si="41"/>
        <v>0</v>
      </c>
      <c r="BH193" s="210">
        <f t="shared" si="42"/>
        <v>0</v>
      </c>
      <c r="BI193" s="210">
        <f t="shared" si="43"/>
        <v>0</v>
      </c>
      <c r="BJ193" s="15" t="s">
        <v>87</v>
      </c>
      <c r="BK193" s="210">
        <f t="shared" si="44"/>
        <v>0</v>
      </c>
      <c r="BL193" s="15" t="s">
        <v>142</v>
      </c>
      <c r="BM193" s="209" t="s">
        <v>855</v>
      </c>
    </row>
    <row r="194" spans="1:65" s="2" customFormat="1" ht="16.5" customHeight="1">
      <c r="A194" s="32"/>
      <c r="B194" s="33"/>
      <c r="C194" s="198" t="s">
        <v>366</v>
      </c>
      <c r="D194" s="198" t="s">
        <v>137</v>
      </c>
      <c r="E194" s="199" t="s">
        <v>856</v>
      </c>
      <c r="F194" s="200" t="s">
        <v>857</v>
      </c>
      <c r="G194" s="201" t="s">
        <v>282</v>
      </c>
      <c r="H194" s="202">
        <v>215</v>
      </c>
      <c r="I194" s="203"/>
      <c r="J194" s="204">
        <f t="shared" si="35"/>
        <v>0</v>
      </c>
      <c r="K194" s="200" t="s">
        <v>1</v>
      </c>
      <c r="L194" s="37"/>
      <c r="M194" s="205" t="s">
        <v>1</v>
      </c>
      <c r="N194" s="206" t="s">
        <v>44</v>
      </c>
      <c r="O194" s="69"/>
      <c r="P194" s="207">
        <f t="shared" si="36"/>
        <v>0</v>
      </c>
      <c r="Q194" s="207">
        <v>0</v>
      </c>
      <c r="R194" s="207">
        <f t="shared" si="37"/>
        <v>0</v>
      </c>
      <c r="S194" s="207">
        <v>0</v>
      </c>
      <c r="T194" s="208">
        <f t="shared" si="38"/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209" t="s">
        <v>142</v>
      </c>
      <c r="AT194" s="209" t="s">
        <v>137</v>
      </c>
      <c r="AU194" s="209" t="s">
        <v>89</v>
      </c>
      <c r="AY194" s="15" t="s">
        <v>135</v>
      </c>
      <c r="BE194" s="210">
        <f t="shared" si="39"/>
        <v>0</v>
      </c>
      <c r="BF194" s="210">
        <f t="shared" si="40"/>
        <v>0</v>
      </c>
      <c r="BG194" s="210">
        <f t="shared" si="41"/>
        <v>0</v>
      </c>
      <c r="BH194" s="210">
        <f t="shared" si="42"/>
        <v>0</v>
      </c>
      <c r="BI194" s="210">
        <f t="shared" si="43"/>
        <v>0</v>
      </c>
      <c r="BJ194" s="15" t="s">
        <v>87</v>
      </c>
      <c r="BK194" s="210">
        <f t="shared" si="44"/>
        <v>0</v>
      </c>
      <c r="BL194" s="15" t="s">
        <v>142</v>
      </c>
      <c r="BM194" s="209" t="s">
        <v>858</v>
      </c>
    </row>
    <row r="195" spans="1:65" s="2" customFormat="1" ht="16.5" customHeight="1">
      <c r="A195" s="32"/>
      <c r="B195" s="33"/>
      <c r="C195" s="198" t="s">
        <v>370</v>
      </c>
      <c r="D195" s="198" t="s">
        <v>137</v>
      </c>
      <c r="E195" s="199" t="s">
        <v>859</v>
      </c>
      <c r="F195" s="200" t="s">
        <v>860</v>
      </c>
      <c r="G195" s="201" t="s">
        <v>282</v>
      </c>
      <c r="H195" s="202">
        <v>215</v>
      </c>
      <c r="I195" s="203"/>
      <c r="J195" s="204">
        <f t="shared" si="35"/>
        <v>0</v>
      </c>
      <c r="K195" s="200" t="s">
        <v>1</v>
      </c>
      <c r="L195" s="37"/>
      <c r="M195" s="205" t="s">
        <v>1</v>
      </c>
      <c r="N195" s="206" t="s">
        <v>44</v>
      </c>
      <c r="O195" s="69"/>
      <c r="P195" s="207">
        <f t="shared" si="36"/>
        <v>0</v>
      </c>
      <c r="Q195" s="207">
        <v>0</v>
      </c>
      <c r="R195" s="207">
        <f t="shared" si="37"/>
        <v>0</v>
      </c>
      <c r="S195" s="207">
        <v>0</v>
      </c>
      <c r="T195" s="208">
        <f t="shared" si="38"/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209" t="s">
        <v>142</v>
      </c>
      <c r="AT195" s="209" t="s">
        <v>137</v>
      </c>
      <c r="AU195" s="209" t="s">
        <v>89</v>
      </c>
      <c r="AY195" s="15" t="s">
        <v>135</v>
      </c>
      <c r="BE195" s="210">
        <f t="shared" si="39"/>
        <v>0</v>
      </c>
      <c r="BF195" s="210">
        <f t="shared" si="40"/>
        <v>0</v>
      </c>
      <c r="BG195" s="210">
        <f t="shared" si="41"/>
        <v>0</v>
      </c>
      <c r="BH195" s="210">
        <f t="shared" si="42"/>
        <v>0</v>
      </c>
      <c r="BI195" s="210">
        <f t="shared" si="43"/>
        <v>0</v>
      </c>
      <c r="BJ195" s="15" t="s">
        <v>87</v>
      </c>
      <c r="BK195" s="210">
        <f t="shared" si="44"/>
        <v>0</v>
      </c>
      <c r="BL195" s="15" t="s">
        <v>142</v>
      </c>
      <c r="BM195" s="209" t="s">
        <v>861</v>
      </c>
    </row>
    <row r="196" spans="1:65" s="2" customFormat="1" ht="16.5" customHeight="1">
      <c r="A196" s="32"/>
      <c r="B196" s="33"/>
      <c r="C196" s="198" t="s">
        <v>375</v>
      </c>
      <c r="D196" s="198" t="s">
        <v>137</v>
      </c>
      <c r="E196" s="199" t="s">
        <v>862</v>
      </c>
      <c r="F196" s="200" t="s">
        <v>863</v>
      </c>
      <c r="G196" s="201" t="s">
        <v>282</v>
      </c>
      <c r="H196" s="202">
        <v>215</v>
      </c>
      <c r="I196" s="203"/>
      <c r="J196" s="204">
        <f t="shared" si="35"/>
        <v>0</v>
      </c>
      <c r="K196" s="200" t="s">
        <v>1</v>
      </c>
      <c r="L196" s="37"/>
      <c r="M196" s="205" t="s">
        <v>1</v>
      </c>
      <c r="N196" s="206" t="s">
        <v>44</v>
      </c>
      <c r="O196" s="69"/>
      <c r="P196" s="207">
        <f t="shared" si="36"/>
        <v>0</v>
      </c>
      <c r="Q196" s="207">
        <v>0</v>
      </c>
      <c r="R196" s="207">
        <f t="shared" si="37"/>
        <v>0</v>
      </c>
      <c r="S196" s="207">
        <v>0</v>
      </c>
      <c r="T196" s="208">
        <f t="shared" si="38"/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209" t="s">
        <v>142</v>
      </c>
      <c r="AT196" s="209" t="s">
        <v>137</v>
      </c>
      <c r="AU196" s="209" t="s">
        <v>89</v>
      </c>
      <c r="AY196" s="15" t="s">
        <v>135</v>
      </c>
      <c r="BE196" s="210">
        <f t="shared" si="39"/>
        <v>0</v>
      </c>
      <c r="BF196" s="210">
        <f t="shared" si="40"/>
        <v>0</v>
      </c>
      <c r="BG196" s="210">
        <f t="shared" si="41"/>
        <v>0</v>
      </c>
      <c r="BH196" s="210">
        <f t="shared" si="42"/>
        <v>0</v>
      </c>
      <c r="BI196" s="210">
        <f t="shared" si="43"/>
        <v>0</v>
      </c>
      <c r="BJ196" s="15" t="s">
        <v>87</v>
      </c>
      <c r="BK196" s="210">
        <f t="shared" si="44"/>
        <v>0</v>
      </c>
      <c r="BL196" s="15" t="s">
        <v>142</v>
      </c>
      <c r="BM196" s="209" t="s">
        <v>864</v>
      </c>
    </row>
    <row r="197" spans="1:65" s="2" customFormat="1" ht="16.5" customHeight="1">
      <c r="A197" s="32"/>
      <c r="B197" s="33"/>
      <c r="C197" s="198" t="s">
        <v>380</v>
      </c>
      <c r="D197" s="198" t="s">
        <v>137</v>
      </c>
      <c r="E197" s="199" t="s">
        <v>865</v>
      </c>
      <c r="F197" s="200" t="s">
        <v>854</v>
      </c>
      <c r="G197" s="201" t="s">
        <v>224</v>
      </c>
      <c r="H197" s="202">
        <v>15.05</v>
      </c>
      <c r="I197" s="203"/>
      <c r="J197" s="204">
        <f t="shared" si="35"/>
        <v>0</v>
      </c>
      <c r="K197" s="200" t="s">
        <v>1</v>
      </c>
      <c r="L197" s="37"/>
      <c r="M197" s="205" t="s">
        <v>1</v>
      </c>
      <c r="N197" s="206" t="s">
        <v>44</v>
      </c>
      <c r="O197" s="69"/>
      <c r="P197" s="207">
        <f t="shared" si="36"/>
        <v>0</v>
      </c>
      <c r="Q197" s="207">
        <v>0</v>
      </c>
      <c r="R197" s="207">
        <f t="shared" si="37"/>
        <v>0</v>
      </c>
      <c r="S197" s="207">
        <v>0</v>
      </c>
      <c r="T197" s="208">
        <f t="shared" si="38"/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209" t="s">
        <v>142</v>
      </c>
      <c r="AT197" s="209" t="s">
        <v>137</v>
      </c>
      <c r="AU197" s="209" t="s">
        <v>89</v>
      </c>
      <c r="AY197" s="15" t="s">
        <v>135</v>
      </c>
      <c r="BE197" s="210">
        <f t="shared" si="39"/>
        <v>0</v>
      </c>
      <c r="BF197" s="210">
        <f t="shared" si="40"/>
        <v>0</v>
      </c>
      <c r="BG197" s="210">
        <f t="shared" si="41"/>
        <v>0</v>
      </c>
      <c r="BH197" s="210">
        <f t="shared" si="42"/>
        <v>0</v>
      </c>
      <c r="BI197" s="210">
        <f t="shared" si="43"/>
        <v>0</v>
      </c>
      <c r="BJ197" s="15" t="s">
        <v>87</v>
      </c>
      <c r="BK197" s="210">
        <f t="shared" si="44"/>
        <v>0</v>
      </c>
      <c r="BL197" s="15" t="s">
        <v>142</v>
      </c>
      <c r="BM197" s="209" t="s">
        <v>866</v>
      </c>
    </row>
    <row r="198" spans="1:65" s="2" customFormat="1" ht="16.5" customHeight="1">
      <c r="A198" s="32"/>
      <c r="B198" s="33"/>
      <c r="C198" s="198" t="s">
        <v>384</v>
      </c>
      <c r="D198" s="198" t="s">
        <v>137</v>
      </c>
      <c r="E198" s="199" t="s">
        <v>867</v>
      </c>
      <c r="F198" s="200" t="s">
        <v>868</v>
      </c>
      <c r="G198" s="201" t="s">
        <v>140</v>
      </c>
      <c r="H198" s="202">
        <v>75.25</v>
      </c>
      <c r="I198" s="203"/>
      <c r="J198" s="204">
        <f t="shared" si="35"/>
        <v>0</v>
      </c>
      <c r="K198" s="200" t="s">
        <v>1</v>
      </c>
      <c r="L198" s="37"/>
      <c r="M198" s="205" t="s">
        <v>1</v>
      </c>
      <c r="N198" s="206" t="s">
        <v>44</v>
      </c>
      <c r="O198" s="69"/>
      <c r="P198" s="207">
        <f t="shared" si="36"/>
        <v>0</v>
      </c>
      <c r="Q198" s="207">
        <v>0</v>
      </c>
      <c r="R198" s="207">
        <f t="shared" si="37"/>
        <v>0</v>
      </c>
      <c r="S198" s="207">
        <v>0</v>
      </c>
      <c r="T198" s="208">
        <f t="shared" si="38"/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209" t="s">
        <v>142</v>
      </c>
      <c r="AT198" s="209" t="s">
        <v>137</v>
      </c>
      <c r="AU198" s="209" t="s">
        <v>89</v>
      </c>
      <c r="AY198" s="15" t="s">
        <v>135</v>
      </c>
      <c r="BE198" s="210">
        <f t="shared" si="39"/>
        <v>0</v>
      </c>
      <c r="BF198" s="210">
        <f t="shared" si="40"/>
        <v>0</v>
      </c>
      <c r="BG198" s="210">
        <f t="shared" si="41"/>
        <v>0</v>
      </c>
      <c r="BH198" s="210">
        <f t="shared" si="42"/>
        <v>0</v>
      </c>
      <c r="BI198" s="210">
        <f t="shared" si="43"/>
        <v>0</v>
      </c>
      <c r="BJ198" s="15" t="s">
        <v>87</v>
      </c>
      <c r="BK198" s="210">
        <f t="shared" si="44"/>
        <v>0</v>
      </c>
      <c r="BL198" s="15" t="s">
        <v>142</v>
      </c>
      <c r="BM198" s="209" t="s">
        <v>869</v>
      </c>
    </row>
    <row r="199" spans="1:65" s="2" customFormat="1" ht="21.75" customHeight="1">
      <c r="A199" s="32"/>
      <c r="B199" s="33"/>
      <c r="C199" s="198" t="s">
        <v>388</v>
      </c>
      <c r="D199" s="198" t="s">
        <v>137</v>
      </c>
      <c r="E199" s="199" t="s">
        <v>870</v>
      </c>
      <c r="F199" s="200" t="s">
        <v>871</v>
      </c>
      <c r="G199" s="201" t="s">
        <v>282</v>
      </c>
      <c r="H199" s="202">
        <v>36</v>
      </c>
      <c r="I199" s="203"/>
      <c r="J199" s="204">
        <f t="shared" si="35"/>
        <v>0</v>
      </c>
      <c r="K199" s="200" t="s">
        <v>1</v>
      </c>
      <c r="L199" s="37"/>
      <c r="M199" s="205" t="s">
        <v>1</v>
      </c>
      <c r="N199" s="206" t="s">
        <v>44</v>
      </c>
      <c r="O199" s="69"/>
      <c r="P199" s="207">
        <f t="shared" si="36"/>
        <v>0</v>
      </c>
      <c r="Q199" s="207">
        <v>0</v>
      </c>
      <c r="R199" s="207">
        <f t="shared" si="37"/>
        <v>0</v>
      </c>
      <c r="S199" s="207">
        <v>0</v>
      </c>
      <c r="T199" s="208">
        <f t="shared" si="38"/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209" t="s">
        <v>142</v>
      </c>
      <c r="AT199" s="209" t="s">
        <v>137</v>
      </c>
      <c r="AU199" s="209" t="s">
        <v>89</v>
      </c>
      <c r="AY199" s="15" t="s">
        <v>135</v>
      </c>
      <c r="BE199" s="210">
        <f t="shared" si="39"/>
        <v>0</v>
      </c>
      <c r="BF199" s="210">
        <f t="shared" si="40"/>
        <v>0</v>
      </c>
      <c r="BG199" s="210">
        <f t="shared" si="41"/>
        <v>0</v>
      </c>
      <c r="BH199" s="210">
        <f t="shared" si="42"/>
        <v>0</v>
      </c>
      <c r="BI199" s="210">
        <f t="shared" si="43"/>
        <v>0</v>
      </c>
      <c r="BJ199" s="15" t="s">
        <v>87</v>
      </c>
      <c r="BK199" s="210">
        <f t="shared" si="44"/>
        <v>0</v>
      </c>
      <c r="BL199" s="15" t="s">
        <v>142</v>
      </c>
      <c r="BM199" s="209" t="s">
        <v>872</v>
      </c>
    </row>
    <row r="200" spans="1:65" s="2" customFormat="1" ht="16.5" customHeight="1">
      <c r="A200" s="32"/>
      <c r="B200" s="33"/>
      <c r="C200" s="198" t="s">
        <v>392</v>
      </c>
      <c r="D200" s="198" t="s">
        <v>137</v>
      </c>
      <c r="E200" s="199" t="s">
        <v>873</v>
      </c>
      <c r="F200" s="200" t="s">
        <v>860</v>
      </c>
      <c r="G200" s="201" t="s">
        <v>282</v>
      </c>
      <c r="H200" s="202">
        <v>36</v>
      </c>
      <c r="I200" s="203"/>
      <c r="J200" s="204">
        <f t="shared" si="35"/>
        <v>0</v>
      </c>
      <c r="K200" s="200" t="s">
        <v>1</v>
      </c>
      <c r="L200" s="37"/>
      <c r="M200" s="205" t="s">
        <v>1</v>
      </c>
      <c r="N200" s="206" t="s">
        <v>44</v>
      </c>
      <c r="O200" s="69"/>
      <c r="P200" s="207">
        <f t="shared" si="36"/>
        <v>0</v>
      </c>
      <c r="Q200" s="207">
        <v>0</v>
      </c>
      <c r="R200" s="207">
        <f t="shared" si="37"/>
        <v>0</v>
      </c>
      <c r="S200" s="207">
        <v>0</v>
      </c>
      <c r="T200" s="208">
        <f t="shared" si="38"/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209" t="s">
        <v>142</v>
      </c>
      <c r="AT200" s="209" t="s">
        <v>137</v>
      </c>
      <c r="AU200" s="209" t="s">
        <v>89</v>
      </c>
      <c r="AY200" s="15" t="s">
        <v>135</v>
      </c>
      <c r="BE200" s="210">
        <f t="shared" si="39"/>
        <v>0</v>
      </c>
      <c r="BF200" s="210">
        <f t="shared" si="40"/>
        <v>0</v>
      </c>
      <c r="BG200" s="210">
        <f t="shared" si="41"/>
        <v>0</v>
      </c>
      <c r="BH200" s="210">
        <f t="shared" si="42"/>
        <v>0</v>
      </c>
      <c r="BI200" s="210">
        <f t="shared" si="43"/>
        <v>0</v>
      </c>
      <c r="BJ200" s="15" t="s">
        <v>87</v>
      </c>
      <c r="BK200" s="210">
        <f t="shared" si="44"/>
        <v>0</v>
      </c>
      <c r="BL200" s="15" t="s">
        <v>142</v>
      </c>
      <c r="BM200" s="209" t="s">
        <v>874</v>
      </c>
    </row>
    <row r="201" spans="1:65" s="2" customFormat="1" ht="16.5" customHeight="1">
      <c r="A201" s="32"/>
      <c r="B201" s="33"/>
      <c r="C201" s="198" t="s">
        <v>396</v>
      </c>
      <c r="D201" s="198" t="s">
        <v>137</v>
      </c>
      <c r="E201" s="199" t="s">
        <v>875</v>
      </c>
      <c r="F201" s="200" t="s">
        <v>876</v>
      </c>
      <c r="G201" s="201" t="s">
        <v>282</v>
      </c>
      <c r="H201" s="202">
        <v>36</v>
      </c>
      <c r="I201" s="203"/>
      <c r="J201" s="204">
        <f t="shared" si="35"/>
        <v>0</v>
      </c>
      <c r="K201" s="200" t="s">
        <v>1</v>
      </c>
      <c r="L201" s="37"/>
      <c r="M201" s="205" t="s">
        <v>1</v>
      </c>
      <c r="N201" s="206" t="s">
        <v>44</v>
      </c>
      <c r="O201" s="69"/>
      <c r="P201" s="207">
        <f t="shared" si="36"/>
        <v>0</v>
      </c>
      <c r="Q201" s="207">
        <v>0</v>
      </c>
      <c r="R201" s="207">
        <f t="shared" si="37"/>
        <v>0</v>
      </c>
      <c r="S201" s="207">
        <v>0</v>
      </c>
      <c r="T201" s="208">
        <f t="shared" si="38"/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209" t="s">
        <v>142</v>
      </c>
      <c r="AT201" s="209" t="s">
        <v>137</v>
      </c>
      <c r="AU201" s="209" t="s">
        <v>89</v>
      </c>
      <c r="AY201" s="15" t="s">
        <v>135</v>
      </c>
      <c r="BE201" s="210">
        <f t="shared" si="39"/>
        <v>0</v>
      </c>
      <c r="BF201" s="210">
        <f t="shared" si="40"/>
        <v>0</v>
      </c>
      <c r="BG201" s="210">
        <f t="shared" si="41"/>
        <v>0</v>
      </c>
      <c r="BH201" s="210">
        <f t="shared" si="42"/>
        <v>0</v>
      </c>
      <c r="BI201" s="210">
        <f t="shared" si="43"/>
        <v>0</v>
      </c>
      <c r="BJ201" s="15" t="s">
        <v>87</v>
      </c>
      <c r="BK201" s="210">
        <f t="shared" si="44"/>
        <v>0</v>
      </c>
      <c r="BL201" s="15" t="s">
        <v>142</v>
      </c>
      <c r="BM201" s="209" t="s">
        <v>877</v>
      </c>
    </row>
    <row r="202" spans="1:65" s="2" customFormat="1" ht="16.5" customHeight="1">
      <c r="A202" s="32"/>
      <c r="B202" s="33"/>
      <c r="C202" s="198" t="s">
        <v>400</v>
      </c>
      <c r="D202" s="198" t="s">
        <v>137</v>
      </c>
      <c r="E202" s="199" t="s">
        <v>853</v>
      </c>
      <c r="F202" s="200" t="s">
        <v>854</v>
      </c>
      <c r="G202" s="201" t="s">
        <v>224</v>
      </c>
      <c r="H202" s="202">
        <v>3.6</v>
      </c>
      <c r="I202" s="203"/>
      <c r="J202" s="204">
        <f t="shared" si="35"/>
        <v>0</v>
      </c>
      <c r="K202" s="200" t="s">
        <v>1</v>
      </c>
      <c r="L202" s="37"/>
      <c r="M202" s="205" t="s">
        <v>1</v>
      </c>
      <c r="N202" s="206" t="s">
        <v>44</v>
      </c>
      <c r="O202" s="69"/>
      <c r="P202" s="207">
        <f t="shared" si="36"/>
        <v>0</v>
      </c>
      <c r="Q202" s="207">
        <v>0</v>
      </c>
      <c r="R202" s="207">
        <f t="shared" si="37"/>
        <v>0</v>
      </c>
      <c r="S202" s="207">
        <v>0</v>
      </c>
      <c r="T202" s="208">
        <f t="shared" si="38"/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209" t="s">
        <v>142</v>
      </c>
      <c r="AT202" s="209" t="s">
        <v>137</v>
      </c>
      <c r="AU202" s="209" t="s">
        <v>89</v>
      </c>
      <c r="AY202" s="15" t="s">
        <v>135</v>
      </c>
      <c r="BE202" s="210">
        <f t="shared" si="39"/>
        <v>0</v>
      </c>
      <c r="BF202" s="210">
        <f t="shared" si="40"/>
        <v>0</v>
      </c>
      <c r="BG202" s="210">
        <f t="shared" si="41"/>
        <v>0</v>
      </c>
      <c r="BH202" s="210">
        <f t="shared" si="42"/>
        <v>0</v>
      </c>
      <c r="BI202" s="210">
        <f t="shared" si="43"/>
        <v>0</v>
      </c>
      <c r="BJ202" s="15" t="s">
        <v>87</v>
      </c>
      <c r="BK202" s="210">
        <f t="shared" si="44"/>
        <v>0</v>
      </c>
      <c r="BL202" s="15" t="s">
        <v>142</v>
      </c>
      <c r="BM202" s="209" t="s">
        <v>878</v>
      </c>
    </row>
    <row r="203" spans="1:65" s="2" customFormat="1" ht="16.5" customHeight="1">
      <c r="A203" s="32"/>
      <c r="B203" s="33"/>
      <c r="C203" s="198" t="s">
        <v>405</v>
      </c>
      <c r="D203" s="198" t="s">
        <v>137</v>
      </c>
      <c r="E203" s="199" t="s">
        <v>879</v>
      </c>
      <c r="F203" s="200" t="s">
        <v>868</v>
      </c>
      <c r="G203" s="201" t="s">
        <v>140</v>
      </c>
      <c r="H203" s="202">
        <v>18</v>
      </c>
      <c r="I203" s="203"/>
      <c r="J203" s="204">
        <f t="shared" si="35"/>
        <v>0</v>
      </c>
      <c r="K203" s="200" t="s">
        <v>1</v>
      </c>
      <c r="L203" s="37"/>
      <c r="M203" s="205" t="s">
        <v>1</v>
      </c>
      <c r="N203" s="206" t="s">
        <v>44</v>
      </c>
      <c r="O203" s="69"/>
      <c r="P203" s="207">
        <f t="shared" si="36"/>
        <v>0</v>
      </c>
      <c r="Q203" s="207">
        <v>0</v>
      </c>
      <c r="R203" s="207">
        <f t="shared" si="37"/>
        <v>0</v>
      </c>
      <c r="S203" s="207">
        <v>0</v>
      </c>
      <c r="T203" s="208">
        <f t="shared" si="38"/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209" t="s">
        <v>142</v>
      </c>
      <c r="AT203" s="209" t="s">
        <v>137</v>
      </c>
      <c r="AU203" s="209" t="s">
        <v>89</v>
      </c>
      <c r="AY203" s="15" t="s">
        <v>135</v>
      </c>
      <c r="BE203" s="210">
        <f t="shared" si="39"/>
        <v>0</v>
      </c>
      <c r="BF203" s="210">
        <f t="shared" si="40"/>
        <v>0</v>
      </c>
      <c r="BG203" s="210">
        <f t="shared" si="41"/>
        <v>0</v>
      </c>
      <c r="BH203" s="210">
        <f t="shared" si="42"/>
        <v>0</v>
      </c>
      <c r="BI203" s="210">
        <f t="shared" si="43"/>
        <v>0</v>
      </c>
      <c r="BJ203" s="15" t="s">
        <v>87</v>
      </c>
      <c r="BK203" s="210">
        <f t="shared" si="44"/>
        <v>0</v>
      </c>
      <c r="BL203" s="15" t="s">
        <v>142</v>
      </c>
      <c r="BM203" s="209" t="s">
        <v>880</v>
      </c>
    </row>
    <row r="204" spans="1:65" s="12" customFormat="1" ht="22.75" customHeight="1">
      <c r="B204" s="182"/>
      <c r="C204" s="183"/>
      <c r="D204" s="184" t="s">
        <v>78</v>
      </c>
      <c r="E204" s="196" t="s">
        <v>881</v>
      </c>
      <c r="F204" s="196" t="s">
        <v>98</v>
      </c>
      <c r="G204" s="183"/>
      <c r="H204" s="183"/>
      <c r="I204" s="186"/>
      <c r="J204" s="197">
        <f>BK204</f>
        <v>0</v>
      </c>
      <c r="K204" s="183"/>
      <c r="L204" s="188"/>
      <c r="M204" s="189"/>
      <c r="N204" s="190"/>
      <c r="O204" s="190"/>
      <c r="P204" s="191">
        <f>SUM(P205:P208)</f>
        <v>0</v>
      </c>
      <c r="Q204" s="190"/>
      <c r="R204" s="191">
        <f>SUM(R205:R208)</f>
        <v>0</v>
      </c>
      <c r="S204" s="190"/>
      <c r="T204" s="192">
        <f>SUM(T205:T208)</f>
        <v>0</v>
      </c>
      <c r="AR204" s="193" t="s">
        <v>87</v>
      </c>
      <c r="AT204" s="194" t="s">
        <v>78</v>
      </c>
      <c r="AU204" s="194" t="s">
        <v>87</v>
      </c>
      <c r="AY204" s="193" t="s">
        <v>135</v>
      </c>
      <c r="BK204" s="195">
        <f>SUM(BK205:BK208)</f>
        <v>0</v>
      </c>
    </row>
    <row r="205" spans="1:65" s="2" customFormat="1" ht="16.5" customHeight="1">
      <c r="A205" s="32"/>
      <c r="B205" s="33"/>
      <c r="C205" s="198" t="s">
        <v>410</v>
      </c>
      <c r="D205" s="198" t="s">
        <v>137</v>
      </c>
      <c r="E205" s="199" t="s">
        <v>882</v>
      </c>
      <c r="F205" s="200" t="s">
        <v>883</v>
      </c>
      <c r="G205" s="201" t="s">
        <v>531</v>
      </c>
      <c r="H205" s="202">
        <v>12</v>
      </c>
      <c r="I205" s="203"/>
      <c r="J205" s="204">
        <f>ROUND(I205*H205,2)</f>
        <v>0</v>
      </c>
      <c r="K205" s="200" t="s">
        <v>1</v>
      </c>
      <c r="L205" s="37"/>
      <c r="M205" s="205" t="s">
        <v>1</v>
      </c>
      <c r="N205" s="206" t="s">
        <v>44</v>
      </c>
      <c r="O205" s="69"/>
      <c r="P205" s="207">
        <f>O205*H205</f>
        <v>0</v>
      </c>
      <c r="Q205" s="207">
        <v>0</v>
      </c>
      <c r="R205" s="207">
        <f>Q205*H205</f>
        <v>0</v>
      </c>
      <c r="S205" s="207">
        <v>0</v>
      </c>
      <c r="T205" s="208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209" t="s">
        <v>142</v>
      </c>
      <c r="AT205" s="209" t="s">
        <v>137</v>
      </c>
      <c r="AU205" s="209" t="s">
        <v>89</v>
      </c>
      <c r="AY205" s="15" t="s">
        <v>135</v>
      </c>
      <c r="BE205" s="210">
        <f>IF(N205="základní",J205,0)</f>
        <v>0</v>
      </c>
      <c r="BF205" s="210">
        <f>IF(N205="snížená",J205,0)</f>
        <v>0</v>
      </c>
      <c r="BG205" s="210">
        <f>IF(N205="zákl. přenesená",J205,0)</f>
        <v>0</v>
      </c>
      <c r="BH205" s="210">
        <f>IF(N205="sníž. přenesená",J205,0)</f>
        <v>0</v>
      </c>
      <c r="BI205" s="210">
        <f>IF(N205="nulová",J205,0)</f>
        <v>0</v>
      </c>
      <c r="BJ205" s="15" t="s">
        <v>87</v>
      </c>
      <c r="BK205" s="210">
        <f>ROUND(I205*H205,2)</f>
        <v>0</v>
      </c>
      <c r="BL205" s="15" t="s">
        <v>142</v>
      </c>
      <c r="BM205" s="209" t="s">
        <v>884</v>
      </c>
    </row>
    <row r="206" spans="1:65" s="2" customFormat="1" ht="16.5" customHeight="1">
      <c r="A206" s="32"/>
      <c r="B206" s="33"/>
      <c r="C206" s="198" t="s">
        <v>416</v>
      </c>
      <c r="D206" s="198" t="s">
        <v>137</v>
      </c>
      <c r="E206" s="199" t="s">
        <v>885</v>
      </c>
      <c r="F206" s="200" t="s">
        <v>886</v>
      </c>
      <c r="G206" s="201" t="s">
        <v>1</v>
      </c>
      <c r="H206" s="202">
        <v>1</v>
      </c>
      <c r="I206" s="203"/>
      <c r="J206" s="204">
        <f>ROUND(I206*H206,2)</f>
        <v>0</v>
      </c>
      <c r="K206" s="200" t="s">
        <v>1</v>
      </c>
      <c r="L206" s="37"/>
      <c r="M206" s="205" t="s">
        <v>1</v>
      </c>
      <c r="N206" s="206" t="s">
        <v>44</v>
      </c>
      <c r="O206" s="69"/>
      <c r="P206" s="207">
        <f>O206*H206</f>
        <v>0</v>
      </c>
      <c r="Q206" s="207">
        <v>0</v>
      </c>
      <c r="R206" s="207">
        <f>Q206*H206</f>
        <v>0</v>
      </c>
      <c r="S206" s="207">
        <v>0</v>
      </c>
      <c r="T206" s="208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209" t="s">
        <v>142</v>
      </c>
      <c r="AT206" s="209" t="s">
        <v>137</v>
      </c>
      <c r="AU206" s="209" t="s">
        <v>89</v>
      </c>
      <c r="AY206" s="15" t="s">
        <v>135</v>
      </c>
      <c r="BE206" s="210">
        <f>IF(N206="základní",J206,0)</f>
        <v>0</v>
      </c>
      <c r="BF206" s="210">
        <f>IF(N206="snížená",J206,0)</f>
        <v>0</v>
      </c>
      <c r="BG206" s="210">
        <f>IF(N206="zákl. přenesená",J206,0)</f>
        <v>0</v>
      </c>
      <c r="BH206" s="210">
        <f>IF(N206="sníž. přenesená",J206,0)</f>
        <v>0</v>
      </c>
      <c r="BI206" s="210">
        <f>IF(N206="nulová",J206,0)</f>
        <v>0</v>
      </c>
      <c r="BJ206" s="15" t="s">
        <v>87</v>
      </c>
      <c r="BK206" s="210">
        <f>ROUND(I206*H206,2)</f>
        <v>0</v>
      </c>
      <c r="BL206" s="15" t="s">
        <v>142</v>
      </c>
      <c r="BM206" s="209" t="s">
        <v>887</v>
      </c>
    </row>
    <row r="207" spans="1:65" s="2" customFormat="1" ht="16.5" customHeight="1">
      <c r="A207" s="32"/>
      <c r="B207" s="33"/>
      <c r="C207" s="198" t="s">
        <v>422</v>
      </c>
      <c r="D207" s="198" t="s">
        <v>137</v>
      </c>
      <c r="E207" s="199" t="s">
        <v>888</v>
      </c>
      <c r="F207" s="200" t="s">
        <v>889</v>
      </c>
      <c r="G207" s="201" t="s">
        <v>1</v>
      </c>
      <c r="H207" s="202">
        <v>1</v>
      </c>
      <c r="I207" s="203"/>
      <c r="J207" s="204">
        <f>ROUND(I207*H207,2)</f>
        <v>0</v>
      </c>
      <c r="K207" s="200" t="s">
        <v>1</v>
      </c>
      <c r="L207" s="37"/>
      <c r="M207" s="205" t="s">
        <v>1</v>
      </c>
      <c r="N207" s="206" t="s">
        <v>44</v>
      </c>
      <c r="O207" s="69"/>
      <c r="P207" s="207">
        <f>O207*H207</f>
        <v>0</v>
      </c>
      <c r="Q207" s="207">
        <v>0</v>
      </c>
      <c r="R207" s="207">
        <f>Q207*H207</f>
        <v>0</v>
      </c>
      <c r="S207" s="207">
        <v>0</v>
      </c>
      <c r="T207" s="208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209" t="s">
        <v>142</v>
      </c>
      <c r="AT207" s="209" t="s">
        <v>137</v>
      </c>
      <c r="AU207" s="209" t="s">
        <v>89</v>
      </c>
      <c r="AY207" s="15" t="s">
        <v>135</v>
      </c>
      <c r="BE207" s="210">
        <f>IF(N207="základní",J207,0)</f>
        <v>0</v>
      </c>
      <c r="BF207" s="210">
        <f>IF(N207="snížená",J207,0)</f>
        <v>0</v>
      </c>
      <c r="BG207" s="210">
        <f>IF(N207="zákl. přenesená",J207,0)</f>
        <v>0</v>
      </c>
      <c r="BH207" s="210">
        <f>IF(N207="sníž. přenesená",J207,0)</f>
        <v>0</v>
      </c>
      <c r="BI207" s="210">
        <f>IF(N207="nulová",J207,0)</f>
        <v>0</v>
      </c>
      <c r="BJ207" s="15" t="s">
        <v>87</v>
      </c>
      <c r="BK207" s="210">
        <f>ROUND(I207*H207,2)</f>
        <v>0</v>
      </c>
      <c r="BL207" s="15" t="s">
        <v>142</v>
      </c>
      <c r="BM207" s="209" t="s">
        <v>890</v>
      </c>
    </row>
    <row r="208" spans="1:65" s="2" customFormat="1" ht="16.5" customHeight="1">
      <c r="A208" s="32"/>
      <c r="B208" s="33"/>
      <c r="C208" s="198" t="s">
        <v>427</v>
      </c>
      <c r="D208" s="198" t="s">
        <v>137</v>
      </c>
      <c r="E208" s="199" t="s">
        <v>891</v>
      </c>
      <c r="F208" s="200" t="s">
        <v>892</v>
      </c>
      <c r="G208" s="201" t="s">
        <v>1</v>
      </c>
      <c r="H208" s="202">
        <v>1</v>
      </c>
      <c r="I208" s="203"/>
      <c r="J208" s="204">
        <f>ROUND(I208*H208,2)</f>
        <v>0</v>
      </c>
      <c r="K208" s="200" t="s">
        <v>1</v>
      </c>
      <c r="L208" s="37"/>
      <c r="M208" s="236" t="s">
        <v>1</v>
      </c>
      <c r="N208" s="237" t="s">
        <v>44</v>
      </c>
      <c r="O208" s="238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209" t="s">
        <v>142</v>
      </c>
      <c r="AT208" s="209" t="s">
        <v>137</v>
      </c>
      <c r="AU208" s="209" t="s">
        <v>89</v>
      </c>
      <c r="AY208" s="15" t="s">
        <v>135</v>
      </c>
      <c r="BE208" s="210">
        <f>IF(N208="základní",J208,0)</f>
        <v>0</v>
      </c>
      <c r="BF208" s="210">
        <f>IF(N208="snížená",J208,0)</f>
        <v>0</v>
      </c>
      <c r="BG208" s="210">
        <f>IF(N208="zákl. přenesená",J208,0)</f>
        <v>0</v>
      </c>
      <c r="BH208" s="210">
        <f>IF(N208="sníž. přenesená",J208,0)</f>
        <v>0</v>
      </c>
      <c r="BI208" s="210">
        <f>IF(N208="nulová",J208,0)</f>
        <v>0</v>
      </c>
      <c r="BJ208" s="15" t="s">
        <v>87</v>
      </c>
      <c r="BK208" s="210">
        <f>ROUND(I208*H208,2)</f>
        <v>0</v>
      </c>
      <c r="BL208" s="15" t="s">
        <v>142</v>
      </c>
      <c r="BM208" s="209" t="s">
        <v>893</v>
      </c>
    </row>
    <row r="209" spans="1:31" s="2" customFormat="1" ht="7" customHeight="1">
      <c r="A209" s="32"/>
      <c r="B209" s="52"/>
      <c r="C209" s="53"/>
      <c r="D209" s="53"/>
      <c r="E209" s="53"/>
      <c r="F209" s="53"/>
      <c r="G209" s="53"/>
      <c r="H209" s="53"/>
      <c r="I209" s="53"/>
      <c r="J209" s="53"/>
      <c r="K209" s="53"/>
      <c r="L209" s="37"/>
      <c r="M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</row>
  </sheetData>
  <sheetProtection algorithmName="SHA-512" hashValue="2d6ESbGNHXq/ryRIT6RkL3WZk3ZT82o95kDtDt74n43tGzUfWcXItyptZiwdVchlMxNCwlUGR1Tsct6UPlcgGA==" saltValue="c7gw5Wj13KojDpPOpirWVg==" spinCount="100000" sheet="1" objects="1" scenarios="1" formatColumns="0" formatRows="0" autoFilter="0"/>
  <autoFilter ref="C133:K208" xr:uid="{00000000-0009-0000-0000-000002000000}"/>
  <mergeCells count="14">
    <mergeCell ref="D112:F112"/>
    <mergeCell ref="E124:H124"/>
    <mergeCell ref="E126:H126"/>
    <mergeCell ref="L2:V2"/>
    <mergeCell ref="E87:H87"/>
    <mergeCell ref="D108:F108"/>
    <mergeCell ref="D109:F109"/>
    <mergeCell ref="D110:F110"/>
    <mergeCell ref="D111:F111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SO 101 - Komunikace a zpe...</vt:lpstr>
      <vt:lpstr>SO 401 - Veřejné osvětlení</vt:lpstr>
      <vt:lpstr>'Rekapitulace stavby'!Názvy_tisku</vt:lpstr>
      <vt:lpstr>'SO 101 - Komunikace a zpe...'!Názvy_tisku</vt:lpstr>
      <vt:lpstr>'SO 401 - Veřejné osvětlení'!Názvy_tisku</vt:lpstr>
      <vt:lpstr>'Rekapitulace stavby'!Oblast_tisku</vt:lpstr>
      <vt:lpstr>'SO 101 - Komunikace a zpe...'!Oblast_tisku</vt:lpstr>
      <vt:lpstr>'SO 401 - Veřejné osvětlení'!Oblast_tisku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2021-02-26T14:13:06Z</cp:lastPrinted>
  <dcterms:created xsi:type="dcterms:W3CDTF">2021-02-26T14:10:58Z</dcterms:created>
  <dcterms:modified xsi:type="dcterms:W3CDTF">2021-02-26T14:14:14Z</dcterms:modified>
</cp:coreProperties>
</file>